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defaultThemeVersion="166925"/>
  <mc:AlternateContent xmlns:mc="http://schemas.openxmlformats.org/markup-compatibility/2006">
    <mc:Choice Requires="x15">
      <x15ac:absPath xmlns:x15ac="http://schemas.microsoft.com/office/spreadsheetml/2010/11/ac" url="https://vlaamseoverheid-my.sharepoint.com/personal/kobe_snyers_vlaanderen_be/Documents/Publieke gebouwen/Lokale besturen/Besparingsdoelstelling lokale besturen/Monitoring/Cijfers 2022/"/>
    </mc:Choice>
  </mc:AlternateContent>
  <xr:revisionPtr revIDLastSave="681" documentId="8_{212E9DA3-4890-41C5-9010-0AD1D9954E32}" xr6:coauthVersionLast="47" xr6:coauthVersionMax="47" xr10:uidLastSave="{29D0241F-5399-4187-8A81-92E5F5EA8147}"/>
  <bookViews>
    <workbookView xWindow="22932" yWindow="-108" windowWidth="30936" windowHeight="16896" activeTab="4" xr2:uid="{39CF7BD5-42B3-49CE-BBF6-D8AC50F9EBCC}"/>
  </bookViews>
  <sheets>
    <sheet name="GEB&amp;TECH evolutie" sheetId="4" r:id="rId1"/>
    <sheet name="GEB&amp;TECH detail" sheetId="1" r:id="rId2"/>
    <sheet name="MOB evolutie" sheetId="8" r:id="rId3"/>
    <sheet name="MOB detail" sheetId="5" r:id="rId4"/>
    <sheet name="Geconsolideerd CO2-rapport" sheetId="9" r:id="rId5"/>
    <sheet name="Globaal detail (incl. mob)" sheetId="6" state="hidden" r:id="rId6"/>
  </sheets>
  <definedNames>
    <definedName name="_xlnm._FilterDatabase" localSheetId="0" hidden="1">'GEB&amp;TECH evolutie'!$A$5:$I$5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07" i="1" l="1"/>
  <c r="D1813" i="1"/>
  <c r="G1814" i="1"/>
  <c r="G1810" i="1"/>
  <c r="F1810" i="1"/>
  <c r="F1814" i="1"/>
  <c r="G1267" i="1"/>
  <c r="F1267" i="1" l="1"/>
  <c r="O112" i="5" l="1"/>
  <c r="AB112" i="5"/>
  <c r="O113" i="8"/>
  <c r="AB113" i="8"/>
  <c r="AC112" i="5" l="1"/>
  <c r="AC113" i="8"/>
  <c r="G305" i="1" l="1"/>
  <c r="G1861" i="1"/>
  <c r="F1861" i="1"/>
  <c r="G304" i="1"/>
  <c r="F304" i="1"/>
  <c r="F305" i="1" l="1"/>
  <c r="O164" i="5"/>
  <c r="AB164" i="5"/>
  <c r="O164" i="8"/>
  <c r="AB164" i="8"/>
  <c r="O160" i="5"/>
  <c r="AB160" i="5"/>
  <c r="O160" i="8"/>
  <c r="AB160" i="8"/>
  <c r="AC164" i="8" l="1"/>
  <c r="AC164" i="5"/>
  <c r="AC160" i="5"/>
  <c r="AC160" i="8"/>
  <c r="O278" i="5" l="1"/>
  <c r="AB278" i="5"/>
  <c r="O279" i="8"/>
  <c r="AB279" i="8"/>
  <c r="AC278" i="5" l="1"/>
  <c r="AC279" i="8"/>
  <c r="D927" i="1" l="1"/>
  <c r="O289" i="8"/>
  <c r="C308" i="8"/>
  <c r="D308" i="8"/>
  <c r="E308" i="8"/>
  <c r="F308" i="8"/>
  <c r="G308" i="8"/>
  <c r="H308" i="8"/>
  <c r="I308" i="8"/>
  <c r="J308" i="8"/>
  <c r="K308" i="8"/>
  <c r="L308" i="8"/>
  <c r="M308" i="8"/>
  <c r="N308" i="8"/>
  <c r="AA308" i="8"/>
  <c r="Z308" i="8"/>
  <c r="Y308" i="8"/>
  <c r="X308" i="8"/>
  <c r="W308" i="8"/>
  <c r="V308" i="8"/>
  <c r="U308" i="8"/>
  <c r="T308" i="8"/>
  <c r="S308" i="8"/>
  <c r="R308" i="8"/>
  <c r="Q308" i="8"/>
  <c r="P308" i="8"/>
  <c r="AB306" i="8"/>
  <c r="O306" i="8"/>
  <c r="AB305" i="8"/>
  <c r="O305" i="8"/>
  <c r="AB304" i="8"/>
  <c r="O304" i="8"/>
  <c r="AB303" i="8"/>
  <c r="O303" i="8"/>
  <c r="AB302" i="8"/>
  <c r="O302" i="8"/>
  <c r="AB301" i="8"/>
  <c r="O301" i="8"/>
  <c r="AB300" i="8"/>
  <c r="O300" i="8"/>
  <c r="AB299" i="8"/>
  <c r="O299" i="8"/>
  <c r="AB298" i="8"/>
  <c r="O298" i="8"/>
  <c r="AB297" i="8"/>
  <c r="O297" i="8"/>
  <c r="AB296" i="8"/>
  <c r="O296" i="8"/>
  <c r="AB295" i="8"/>
  <c r="O295" i="8"/>
  <c r="AB294" i="8"/>
  <c r="O294" i="8"/>
  <c r="AB293" i="8"/>
  <c r="O293" i="8"/>
  <c r="AB292" i="8"/>
  <c r="O292" i="8"/>
  <c r="AB291" i="8"/>
  <c r="O291" i="8"/>
  <c r="AB290" i="8"/>
  <c r="O290" i="8"/>
  <c r="AB289" i="8"/>
  <c r="AB288" i="8"/>
  <c r="O288" i="8"/>
  <c r="AB287" i="8"/>
  <c r="O287" i="8"/>
  <c r="AB286" i="8"/>
  <c r="O286" i="8"/>
  <c r="AB285" i="8"/>
  <c r="O285" i="8"/>
  <c r="AB284" i="8"/>
  <c r="O284" i="8"/>
  <c r="AB283" i="8"/>
  <c r="O283" i="8"/>
  <c r="AB282" i="8"/>
  <c r="O282" i="8"/>
  <c r="AB281" i="8"/>
  <c r="O281" i="8"/>
  <c r="AB280" i="8"/>
  <c r="O280" i="8"/>
  <c r="AB278" i="8"/>
  <c r="O278" i="8"/>
  <c r="AB277" i="8"/>
  <c r="O277" i="8"/>
  <c r="AB276" i="8"/>
  <c r="O276" i="8"/>
  <c r="AB275" i="8"/>
  <c r="O275" i="8"/>
  <c r="AB274" i="8"/>
  <c r="O274" i="8"/>
  <c r="AB273" i="8"/>
  <c r="O273" i="8"/>
  <c r="AB272" i="8"/>
  <c r="O272" i="8"/>
  <c r="AB271" i="8"/>
  <c r="O271" i="8"/>
  <c r="AB270" i="8"/>
  <c r="O270" i="8"/>
  <c r="AB269" i="8"/>
  <c r="O269" i="8"/>
  <c r="AB268" i="8"/>
  <c r="O268" i="8"/>
  <c r="AB267" i="8"/>
  <c r="O267" i="8"/>
  <c r="AB266" i="8"/>
  <c r="O266" i="8"/>
  <c r="AB265" i="8"/>
  <c r="O265" i="8"/>
  <c r="AB264" i="8"/>
  <c r="O264" i="8"/>
  <c r="AB263" i="8"/>
  <c r="O263" i="8"/>
  <c r="AB262" i="8"/>
  <c r="O262" i="8"/>
  <c r="AB261" i="8"/>
  <c r="O261" i="8"/>
  <c r="AB260" i="8"/>
  <c r="O260" i="8"/>
  <c r="AB259" i="8"/>
  <c r="O259" i="8"/>
  <c r="AB258" i="8"/>
  <c r="O258" i="8"/>
  <c r="AB257" i="8"/>
  <c r="O257" i="8"/>
  <c r="AB256" i="8"/>
  <c r="O256" i="8"/>
  <c r="AB255" i="8"/>
  <c r="O255" i="8"/>
  <c r="AB254" i="8"/>
  <c r="O254" i="8"/>
  <c r="AB253" i="8"/>
  <c r="O253" i="8"/>
  <c r="AB252" i="8"/>
  <c r="O252" i="8"/>
  <c r="AB251" i="8"/>
  <c r="O251" i="8"/>
  <c r="AB250" i="8"/>
  <c r="D535" i="9" s="1"/>
  <c r="O250" i="8"/>
  <c r="C535" i="9" s="1"/>
  <c r="AB249" i="8"/>
  <c r="O249" i="8"/>
  <c r="AB248" i="8"/>
  <c r="O248" i="8"/>
  <c r="AB247" i="8"/>
  <c r="O247" i="8"/>
  <c r="AB246" i="8"/>
  <c r="D527" i="9" s="1"/>
  <c r="O246" i="8"/>
  <c r="C527" i="9" s="1"/>
  <c r="AB245" i="8"/>
  <c r="O245" i="8"/>
  <c r="AB244" i="8"/>
  <c r="O244" i="8"/>
  <c r="AB243" i="8"/>
  <c r="O243" i="8"/>
  <c r="AB242" i="8"/>
  <c r="O242" i="8"/>
  <c r="AB241" i="8"/>
  <c r="O241" i="8"/>
  <c r="AB240" i="8"/>
  <c r="O240" i="8"/>
  <c r="AB239" i="8"/>
  <c r="O239" i="8"/>
  <c r="AB238" i="8"/>
  <c r="O238" i="8"/>
  <c r="AB237" i="8"/>
  <c r="O237" i="8"/>
  <c r="AB236" i="8"/>
  <c r="O236" i="8"/>
  <c r="AB235" i="8"/>
  <c r="O235" i="8"/>
  <c r="AB234" i="8"/>
  <c r="O234" i="8"/>
  <c r="AB233" i="8"/>
  <c r="O233" i="8"/>
  <c r="AB232" i="8"/>
  <c r="O232" i="8"/>
  <c r="AB231" i="8"/>
  <c r="O231" i="8"/>
  <c r="AB230" i="8"/>
  <c r="O230" i="8"/>
  <c r="AB229" i="8"/>
  <c r="O229" i="8"/>
  <c r="AB228" i="8"/>
  <c r="D485" i="9" s="1"/>
  <c r="O228" i="8"/>
  <c r="C485" i="9" s="1"/>
  <c r="AB227" i="8"/>
  <c r="O227" i="8"/>
  <c r="AB226" i="8"/>
  <c r="O226" i="8"/>
  <c r="AB224" i="8"/>
  <c r="O224" i="8"/>
  <c r="AB223" i="8"/>
  <c r="O223" i="8"/>
  <c r="AB222" i="8"/>
  <c r="O222" i="8"/>
  <c r="AB221" i="8"/>
  <c r="O221" i="8"/>
  <c r="AB220" i="8"/>
  <c r="O220" i="8"/>
  <c r="C469" i="9" s="1"/>
  <c r="AB219" i="8"/>
  <c r="O219" i="8"/>
  <c r="AB218" i="8"/>
  <c r="O218" i="8"/>
  <c r="AB217" i="8"/>
  <c r="O217" i="8"/>
  <c r="AB216" i="8"/>
  <c r="O216" i="8"/>
  <c r="AB215" i="8"/>
  <c r="O215" i="8"/>
  <c r="AB214" i="8"/>
  <c r="O214" i="8"/>
  <c r="AB213" i="8"/>
  <c r="O213" i="8"/>
  <c r="AB212" i="8"/>
  <c r="O212" i="8"/>
  <c r="AB211" i="8"/>
  <c r="O211" i="8"/>
  <c r="AB210" i="8"/>
  <c r="O210" i="8"/>
  <c r="AB209" i="8"/>
  <c r="O209" i="8"/>
  <c r="AB208" i="8"/>
  <c r="O208" i="8"/>
  <c r="AB207" i="8"/>
  <c r="O207" i="8"/>
  <c r="AB206" i="8"/>
  <c r="D444" i="9" s="1"/>
  <c r="O206" i="8"/>
  <c r="C444" i="9" s="1"/>
  <c r="AB205" i="8"/>
  <c r="O205" i="8"/>
  <c r="AB204" i="8"/>
  <c r="O204" i="8"/>
  <c r="AB203" i="8"/>
  <c r="O203" i="8"/>
  <c r="AB202" i="8"/>
  <c r="O202" i="8"/>
  <c r="AB201" i="8"/>
  <c r="D431" i="9" s="1"/>
  <c r="O201" i="8"/>
  <c r="C431" i="9" s="1"/>
  <c r="AB200" i="8"/>
  <c r="O200" i="8"/>
  <c r="AB199" i="8"/>
  <c r="O199" i="8"/>
  <c r="AB198" i="8"/>
  <c r="O198" i="8"/>
  <c r="AB197" i="8"/>
  <c r="O197" i="8"/>
  <c r="AB196" i="8"/>
  <c r="O196" i="8"/>
  <c r="AB195" i="8"/>
  <c r="O195" i="8"/>
  <c r="AB194" i="8"/>
  <c r="O194" i="8"/>
  <c r="AB193" i="8"/>
  <c r="O193" i="8"/>
  <c r="AB192" i="8"/>
  <c r="O192" i="8"/>
  <c r="AB191" i="8"/>
  <c r="O191" i="8"/>
  <c r="AB190" i="8"/>
  <c r="O190" i="8"/>
  <c r="AB189" i="8"/>
  <c r="O189" i="8"/>
  <c r="AB188" i="8"/>
  <c r="O188" i="8"/>
  <c r="AB187" i="8"/>
  <c r="O187" i="8"/>
  <c r="AB186" i="8"/>
  <c r="O186" i="8"/>
  <c r="AB185" i="8"/>
  <c r="D407" i="9" s="1"/>
  <c r="O185" i="8"/>
  <c r="C407" i="9" s="1"/>
  <c r="AB184" i="8"/>
  <c r="O184" i="8"/>
  <c r="AB183" i="8"/>
  <c r="O183" i="8"/>
  <c r="AB182" i="8"/>
  <c r="D403" i="9" s="1"/>
  <c r="O182" i="8"/>
  <c r="C403" i="9" s="1"/>
  <c r="AB181" i="8"/>
  <c r="D400" i="9" s="1"/>
  <c r="O181" i="8"/>
  <c r="C400" i="9" s="1"/>
  <c r="AB180" i="8"/>
  <c r="O180" i="8"/>
  <c r="AB179" i="8"/>
  <c r="D398" i="9" s="1"/>
  <c r="O179" i="8"/>
  <c r="C398" i="9" s="1"/>
  <c r="AB178" i="8"/>
  <c r="O178" i="8"/>
  <c r="C397" i="9" s="1"/>
  <c r="AB177" i="8"/>
  <c r="O177" i="8"/>
  <c r="AB176" i="8"/>
  <c r="O176" i="8"/>
  <c r="AB175" i="8"/>
  <c r="O175" i="8"/>
  <c r="AB174" i="8"/>
  <c r="O174" i="8"/>
  <c r="AB173" i="8"/>
  <c r="O173" i="8"/>
  <c r="AB172" i="8"/>
  <c r="O172" i="8"/>
  <c r="AB171" i="8"/>
  <c r="O171" i="8"/>
  <c r="AB170" i="8"/>
  <c r="O170" i="8"/>
  <c r="AB169" i="8"/>
  <c r="O169" i="8"/>
  <c r="AB168" i="8"/>
  <c r="O168" i="8"/>
  <c r="AB167" i="8"/>
  <c r="O167" i="8"/>
  <c r="AB166" i="8"/>
  <c r="O166" i="8"/>
  <c r="AB165" i="8"/>
  <c r="O165" i="8"/>
  <c r="AB163" i="8"/>
  <c r="O163" i="8"/>
  <c r="AB162" i="8"/>
  <c r="O162" i="8"/>
  <c r="AB161" i="8"/>
  <c r="D372" i="9" s="1"/>
  <c r="O161" i="8"/>
  <c r="C372" i="9" s="1"/>
  <c r="AB159" i="8"/>
  <c r="O159" i="8"/>
  <c r="AB158" i="8"/>
  <c r="O158" i="8"/>
  <c r="AB157" i="8"/>
  <c r="O157" i="8"/>
  <c r="AB156" i="8"/>
  <c r="O156" i="8"/>
  <c r="AB155" i="8"/>
  <c r="O155" i="8"/>
  <c r="AB154" i="8"/>
  <c r="O154" i="8"/>
  <c r="AB153" i="8"/>
  <c r="O153" i="8"/>
  <c r="AB152" i="8"/>
  <c r="O152" i="8"/>
  <c r="AB151" i="8"/>
  <c r="O151" i="8"/>
  <c r="AB150" i="8"/>
  <c r="O150" i="8"/>
  <c r="AB149" i="8"/>
  <c r="O149" i="8"/>
  <c r="AB148" i="8"/>
  <c r="O148" i="8"/>
  <c r="AB147" i="8"/>
  <c r="O147" i="8"/>
  <c r="AB146" i="8"/>
  <c r="O146" i="8"/>
  <c r="AB145" i="8"/>
  <c r="O145" i="8"/>
  <c r="AB144" i="8"/>
  <c r="O144" i="8"/>
  <c r="AB143" i="8"/>
  <c r="O143" i="8"/>
  <c r="AB142" i="8"/>
  <c r="O142" i="8"/>
  <c r="AB141" i="8"/>
  <c r="O141" i="8"/>
  <c r="AB140" i="8"/>
  <c r="O140" i="8"/>
  <c r="AB139" i="8"/>
  <c r="O139" i="8"/>
  <c r="AB138" i="8"/>
  <c r="O138" i="8"/>
  <c r="AB137" i="8"/>
  <c r="O137" i="8"/>
  <c r="AB136" i="8"/>
  <c r="O136" i="8"/>
  <c r="AB135" i="8"/>
  <c r="O135" i="8"/>
  <c r="AB134" i="8"/>
  <c r="O134" i="8"/>
  <c r="AB225" i="8"/>
  <c r="O225" i="8"/>
  <c r="AB133" i="8"/>
  <c r="O133" i="8"/>
  <c r="AB132" i="8"/>
  <c r="O132" i="8"/>
  <c r="AB131" i="8"/>
  <c r="O131" i="8"/>
  <c r="AB130" i="8"/>
  <c r="O130" i="8"/>
  <c r="AB129" i="8"/>
  <c r="O129" i="8"/>
  <c r="AB128" i="8"/>
  <c r="O128" i="8"/>
  <c r="AB127" i="8"/>
  <c r="O127" i="8"/>
  <c r="AB126" i="8"/>
  <c r="O126" i="8"/>
  <c r="AB125" i="8"/>
  <c r="O125" i="8"/>
  <c r="AB124" i="8"/>
  <c r="O124" i="8"/>
  <c r="AB123" i="8"/>
  <c r="O123" i="8"/>
  <c r="AB122" i="8"/>
  <c r="O122" i="8"/>
  <c r="AB121" i="8"/>
  <c r="O121" i="8"/>
  <c r="AB120" i="8"/>
  <c r="O120" i="8"/>
  <c r="AB119" i="8"/>
  <c r="O119" i="8"/>
  <c r="AB118" i="8"/>
  <c r="O118" i="8"/>
  <c r="AB117" i="8"/>
  <c r="O117" i="8"/>
  <c r="AB116" i="8"/>
  <c r="O116" i="8"/>
  <c r="AB115" i="8"/>
  <c r="O115" i="8"/>
  <c r="AB114" i="8"/>
  <c r="O114" i="8"/>
  <c r="AB112" i="8"/>
  <c r="O112" i="8"/>
  <c r="AB111" i="8"/>
  <c r="O111" i="8"/>
  <c r="AB110" i="8"/>
  <c r="O110" i="8"/>
  <c r="AB109" i="8"/>
  <c r="O109" i="8"/>
  <c r="AB108" i="8"/>
  <c r="O108" i="8"/>
  <c r="AB107" i="8"/>
  <c r="D289" i="9" s="1"/>
  <c r="O107" i="8"/>
  <c r="AB106" i="8"/>
  <c r="O106" i="8"/>
  <c r="AB105" i="8"/>
  <c r="O105" i="8"/>
  <c r="AB104" i="8"/>
  <c r="O104" i="8"/>
  <c r="AB103" i="8"/>
  <c r="O103" i="8"/>
  <c r="AB102" i="8"/>
  <c r="O102" i="8"/>
  <c r="AB101" i="8"/>
  <c r="O101" i="8"/>
  <c r="AB100" i="8"/>
  <c r="O100" i="8"/>
  <c r="AB99" i="8"/>
  <c r="O99" i="8"/>
  <c r="AB98" i="8"/>
  <c r="O98" i="8"/>
  <c r="AB97" i="8"/>
  <c r="O97" i="8"/>
  <c r="AB96" i="8"/>
  <c r="O96" i="8"/>
  <c r="AB95" i="8"/>
  <c r="O95" i="8"/>
  <c r="AB94" i="8"/>
  <c r="O94" i="8"/>
  <c r="AB93" i="8"/>
  <c r="O93" i="8"/>
  <c r="AB92" i="8"/>
  <c r="O92" i="8"/>
  <c r="AB91" i="8"/>
  <c r="O91" i="8"/>
  <c r="AB90" i="8"/>
  <c r="O90" i="8"/>
  <c r="AB89" i="8"/>
  <c r="O89" i="8"/>
  <c r="AB88" i="8"/>
  <c r="O88" i="8"/>
  <c r="AB87" i="8"/>
  <c r="O87" i="8"/>
  <c r="AB86" i="8"/>
  <c r="O86" i="8"/>
  <c r="AB85" i="8"/>
  <c r="O85" i="8"/>
  <c r="AB84" i="8"/>
  <c r="O84" i="8"/>
  <c r="AB83" i="8"/>
  <c r="O83" i="8"/>
  <c r="AB82" i="8"/>
  <c r="O82" i="8"/>
  <c r="AB81" i="8"/>
  <c r="O81" i="8"/>
  <c r="AB80" i="8"/>
  <c r="O80" i="8"/>
  <c r="AB79" i="8"/>
  <c r="O79" i="8"/>
  <c r="AB78" i="8"/>
  <c r="O78" i="8"/>
  <c r="AB77" i="8"/>
  <c r="O77" i="8"/>
  <c r="AB76" i="8"/>
  <c r="O76" i="8"/>
  <c r="AB75" i="8"/>
  <c r="O75" i="8"/>
  <c r="AB74" i="8"/>
  <c r="O74" i="8"/>
  <c r="AB73" i="8"/>
  <c r="O73" i="8"/>
  <c r="AB72" i="8"/>
  <c r="O72" i="8"/>
  <c r="AB71" i="8"/>
  <c r="O71" i="8"/>
  <c r="AB70" i="8"/>
  <c r="O70" i="8"/>
  <c r="AB69" i="8"/>
  <c r="O69" i="8"/>
  <c r="AB68" i="8"/>
  <c r="O68" i="8"/>
  <c r="AB67" i="8"/>
  <c r="O67" i="8"/>
  <c r="AB66" i="8"/>
  <c r="O66" i="8"/>
  <c r="AB65" i="8"/>
  <c r="O65" i="8"/>
  <c r="AB64" i="8"/>
  <c r="O64" i="8"/>
  <c r="AB63" i="8"/>
  <c r="O63" i="8"/>
  <c r="AB62" i="8"/>
  <c r="O62" i="8"/>
  <c r="AB61" i="8"/>
  <c r="O61" i="8"/>
  <c r="AB60" i="8"/>
  <c r="O60" i="8"/>
  <c r="AB59" i="8"/>
  <c r="O59" i="8"/>
  <c r="AB58" i="8"/>
  <c r="O58" i="8"/>
  <c r="AB57" i="8"/>
  <c r="D221" i="9" s="1"/>
  <c r="O57" i="8"/>
  <c r="C221" i="9" s="1"/>
  <c r="AB56" i="8"/>
  <c r="D220" i="9" s="1"/>
  <c r="O56" i="8"/>
  <c r="C220" i="9" s="1"/>
  <c r="AB55" i="8"/>
  <c r="O55" i="8"/>
  <c r="AB54" i="8"/>
  <c r="D218" i="9" s="1"/>
  <c r="O54" i="8"/>
  <c r="C218" i="9" s="1"/>
  <c r="AB53" i="8"/>
  <c r="D217" i="9" s="1"/>
  <c r="O53" i="8"/>
  <c r="C217" i="9" s="1"/>
  <c r="AB52" i="8"/>
  <c r="O52" i="8"/>
  <c r="AB51" i="8"/>
  <c r="O51" i="8"/>
  <c r="AB50" i="8"/>
  <c r="O50" i="8"/>
  <c r="AB49" i="8"/>
  <c r="O49" i="8"/>
  <c r="AB48" i="8"/>
  <c r="O48" i="8"/>
  <c r="AB47" i="8"/>
  <c r="O47" i="8"/>
  <c r="AB46" i="8"/>
  <c r="O46" i="8"/>
  <c r="AB45" i="8"/>
  <c r="O45" i="8"/>
  <c r="AB44" i="8"/>
  <c r="O44" i="8"/>
  <c r="AB43" i="8"/>
  <c r="O43" i="8"/>
  <c r="AB42" i="8"/>
  <c r="O42" i="8"/>
  <c r="AB41" i="8"/>
  <c r="O41" i="8"/>
  <c r="AB40" i="8"/>
  <c r="O40" i="8"/>
  <c r="AB39" i="8"/>
  <c r="O39" i="8"/>
  <c r="AB38" i="8"/>
  <c r="O38" i="8"/>
  <c r="AB37" i="8"/>
  <c r="O37" i="8"/>
  <c r="AB36" i="8"/>
  <c r="O36" i="8"/>
  <c r="AB35" i="8"/>
  <c r="O35" i="8"/>
  <c r="AB34" i="8"/>
  <c r="O34" i="8"/>
  <c r="AB33" i="8"/>
  <c r="O33" i="8"/>
  <c r="AB32" i="8"/>
  <c r="O32" i="8"/>
  <c r="AB31" i="8"/>
  <c r="O31" i="8"/>
  <c r="AB30" i="8"/>
  <c r="O30" i="8"/>
  <c r="AB29" i="8"/>
  <c r="O29" i="8"/>
  <c r="AB28" i="8"/>
  <c r="O28" i="8"/>
  <c r="AB27" i="8"/>
  <c r="O27" i="8"/>
  <c r="AB26" i="8"/>
  <c r="O26" i="8"/>
  <c r="AB25" i="8"/>
  <c r="O25" i="8"/>
  <c r="AB24" i="8"/>
  <c r="O24" i="8"/>
  <c r="AB23" i="8"/>
  <c r="O23" i="8"/>
  <c r="AB22" i="8"/>
  <c r="O22" i="8"/>
  <c r="AB21" i="8"/>
  <c r="O21" i="8"/>
  <c r="AB20" i="8"/>
  <c r="O20" i="8"/>
  <c r="AB19" i="8"/>
  <c r="O19" i="8"/>
  <c r="AB18" i="8"/>
  <c r="O18" i="8"/>
  <c r="AB17" i="8"/>
  <c r="O17" i="8"/>
  <c r="AB16" i="8"/>
  <c r="O16" i="8"/>
  <c r="AB15" i="8"/>
  <c r="O15" i="8"/>
  <c r="AB14" i="8"/>
  <c r="O14" i="8"/>
  <c r="AB13" i="8"/>
  <c r="O13" i="8"/>
  <c r="AB12" i="8"/>
  <c r="O12" i="8"/>
  <c r="AB11" i="8"/>
  <c r="O11" i="8"/>
  <c r="AB10" i="8"/>
  <c r="O10" i="8"/>
  <c r="AB9" i="8"/>
  <c r="O9" i="8"/>
  <c r="AB8" i="8"/>
  <c r="O8" i="8"/>
  <c r="AB7" i="8"/>
  <c r="O7" i="8"/>
  <c r="AB6" i="8"/>
  <c r="O6" i="8"/>
  <c r="AB5" i="8"/>
  <c r="D22" i="9" s="1"/>
  <c r="O5" i="8"/>
  <c r="C22" i="9" s="1"/>
  <c r="AB4" i="8"/>
  <c r="O4" i="8"/>
  <c r="AB3" i="8"/>
  <c r="O3" i="8"/>
  <c r="G3563" i="6"/>
  <c r="F3563" i="6"/>
  <c r="G3562" i="6"/>
  <c r="F3562" i="6"/>
  <c r="G3561" i="6"/>
  <c r="F3561" i="6"/>
  <c r="G3560" i="6"/>
  <c r="F3560" i="6"/>
  <c r="G3559" i="6"/>
  <c r="F3559" i="6"/>
  <c r="G3558" i="6"/>
  <c r="F3558" i="6"/>
  <c r="G3557" i="6"/>
  <c r="F3557" i="6"/>
  <c r="G3556" i="6"/>
  <c r="F3556" i="6"/>
  <c r="G3553" i="6"/>
  <c r="F3553" i="6"/>
  <c r="G3552" i="6"/>
  <c r="F3552" i="6"/>
  <c r="G3551" i="6"/>
  <c r="F3551" i="6"/>
  <c r="G3550" i="6"/>
  <c r="F3550" i="6"/>
  <c r="G3549" i="6"/>
  <c r="F3549" i="6"/>
  <c r="G3548" i="6"/>
  <c r="F3548" i="6"/>
  <c r="G3545" i="6"/>
  <c r="F3545" i="6"/>
  <c r="G3544" i="6"/>
  <c r="F3544" i="6"/>
  <c r="G3543" i="6"/>
  <c r="F3543" i="6"/>
  <c r="G3542" i="6"/>
  <c r="F3542" i="6"/>
  <c r="G3541" i="6"/>
  <c r="F3541" i="6"/>
  <c r="G3540" i="6"/>
  <c r="F3540" i="6"/>
  <c r="G3539" i="6"/>
  <c r="F3539" i="6"/>
  <c r="G3538" i="6"/>
  <c r="F3538" i="6"/>
  <c r="G3537" i="6"/>
  <c r="F3537" i="6"/>
  <c r="G3536" i="6"/>
  <c r="F3536" i="6"/>
  <c r="G3535" i="6"/>
  <c r="F3535" i="6"/>
  <c r="G3534" i="6"/>
  <c r="F3534" i="6"/>
  <c r="G3531" i="6"/>
  <c r="F3531" i="6"/>
  <c r="G3530" i="6"/>
  <c r="F3530" i="6"/>
  <c r="G3529" i="6"/>
  <c r="F3529" i="6"/>
  <c r="G3528" i="6"/>
  <c r="F3528" i="6"/>
  <c r="G3527" i="6"/>
  <c r="F3527" i="6"/>
  <c r="G3526" i="6"/>
  <c r="F3526" i="6"/>
  <c r="G3525" i="6"/>
  <c r="F3525" i="6"/>
  <c r="G3524" i="6"/>
  <c r="F3524" i="6"/>
  <c r="G3523" i="6"/>
  <c r="F3523" i="6"/>
  <c r="G3522" i="6"/>
  <c r="F3522" i="6"/>
  <c r="G3521" i="6"/>
  <c r="F3521" i="6"/>
  <c r="G3520" i="6"/>
  <c r="F3520" i="6"/>
  <c r="G3519" i="6"/>
  <c r="F3519" i="6"/>
  <c r="G3518" i="6"/>
  <c r="F3518" i="6"/>
  <c r="G3517" i="6"/>
  <c r="F3517" i="6"/>
  <c r="G3516" i="6"/>
  <c r="F3516" i="6"/>
  <c r="G3515" i="6"/>
  <c r="F3515" i="6"/>
  <c r="G3514" i="6"/>
  <c r="F3514" i="6"/>
  <c r="G3513" i="6"/>
  <c r="F3513" i="6"/>
  <c r="G3512" i="6"/>
  <c r="F3512" i="6"/>
  <c r="G3511" i="6"/>
  <c r="F3511" i="6"/>
  <c r="G3510" i="6"/>
  <c r="F3510" i="6"/>
  <c r="G3509" i="6"/>
  <c r="F3509" i="6"/>
  <c r="G3508" i="6"/>
  <c r="F3508" i="6"/>
  <c r="G3507" i="6"/>
  <c r="F3507" i="6"/>
  <c r="G3506" i="6"/>
  <c r="F3506" i="6"/>
  <c r="G3505" i="6"/>
  <c r="F3505" i="6"/>
  <c r="G3504" i="6"/>
  <c r="F3504" i="6"/>
  <c r="G3503" i="6"/>
  <c r="F3503" i="6"/>
  <c r="G3502" i="6"/>
  <c r="F3502" i="6"/>
  <c r="G3501" i="6"/>
  <c r="F3501" i="6"/>
  <c r="G3500" i="6"/>
  <c r="F3500" i="6"/>
  <c r="G3497" i="6"/>
  <c r="F3497" i="6"/>
  <c r="G3496" i="6"/>
  <c r="F3496" i="6"/>
  <c r="G3495" i="6"/>
  <c r="F3495" i="6"/>
  <c r="G3494" i="6"/>
  <c r="F3494" i="6"/>
  <c r="G3493" i="6"/>
  <c r="F3493" i="6"/>
  <c r="G3492" i="6"/>
  <c r="F3492" i="6"/>
  <c r="G3491" i="6"/>
  <c r="F3491" i="6"/>
  <c r="G3490" i="6"/>
  <c r="F3490" i="6"/>
  <c r="G3487" i="6"/>
  <c r="F3487" i="6"/>
  <c r="G3486" i="6"/>
  <c r="F3486" i="6"/>
  <c r="G3485" i="6"/>
  <c r="F3485" i="6"/>
  <c r="G3484" i="6"/>
  <c r="F3484" i="6"/>
  <c r="G3483" i="6"/>
  <c r="F3483" i="6"/>
  <c r="G3482" i="6"/>
  <c r="F3482" i="6"/>
  <c r="G3481" i="6"/>
  <c r="F3481" i="6"/>
  <c r="G3480" i="6"/>
  <c r="F3480" i="6"/>
  <c r="G3479" i="6"/>
  <c r="F3479" i="6"/>
  <c r="G3478" i="6"/>
  <c r="F3478" i="6"/>
  <c r="G3477" i="6"/>
  <c r="F3477" i="6"/>
  <c r="G3476" i="6"/>
  <c r="F3476" i="6"/>
  <c r="G3473" i="6"/>
  <c r="F3473" i="6"/>
  <c r="G3472" i="6"/>
  <c r="F3472" i="6"/>
  <c r="G3471" i="6"/>
  <c r="F3471" i="6"/>
  <c r="G3470" i="6"/>
  <c r="F3470" i="6"/>
  <c r="G3469" i="6"/>
  <c r="F3469" i="6"/>
  <c r="G3468" i="6"/>
  <c r="F3468" i="6"/>
  <c r="G3467" i="6"/>
  <c r="F3467" i="6"/>
  <c r="G3466" i="6"/>
  <c r="F3466" i="6"/>
  <c r="G3465" i="6"/>
  <c r="F3465" i="6"/>
  <c r="G3464" i="6"/>
  <c r="F3464" i="6"/>
  <c r="G3463" i="6"/>
  <c r="F3463" i="6"/>
  <c r="G3462" i="6"/>
  <c r="F3462" i="6"/>
  <c r="G3461" i="6"/>
  <c r="F3461" i="6"/>
  <c r="G3460" i="6"/>
  <c r="F3460" i="6"/>
  <c r="G3459" i="6"/>
  <c r="F3459" i="6"/>
  <c r="G3458" i="6"/>
  <c r="F3458" i="6"/>
  <c r="G3457" i="6"/>
  <c r="F3457" i="6"/>
  <c r="G3456" i="6"/>
  <c r="F3456" i="6"/>
  <c r="G3453" i="6"/>
  <c r="F3453" i="6"/>
  <c r="G3452" i="6"/>
  <c r="F3452" i="6"/>
  <c r="G3451" i="6"/>
  <c r="F3451" i="6"/>
  <c r="G3450" i="6"/>
  <c r="F3450" i="6"/>
  <c r="G3449" i="6"/>
  <c r="F3449" i="6"/>
  <c r="G3448" i="6"/>
  <c r="F3448" i="6"/>
  <c r="G3447" i="6"/>
  <c r="F3447" i="6"/>
  <c r="G3446" i="6"/>
  <c r="F3446" i="6"/>
  <c r="G3445" i="6"/>
  <c r="F3445" i="6"/>
  <c r="G3444" i="6"/>
  <c r="F3444" i="6"/>
  <c r="G3443" i="6"/>
  <c r="F3443" i="6"/>
  <c r="G3442" i="6"/>
  <c r="F3442" i="6"/>
  <c r="G3441" i="6"/>
  <c r="F3441" i="6"/>
  <c r="G3440" i="6"/>
  <c r="F3440" i="6"/>
  <c r="G3439" i="6"/>
  <c r="F3439" i="6"/>
  <c r="G3438" i="6"/>
  <c r="F3438" i="6"/>
  <c r="G3437" i="6"/>
  <c r="F3437" i="6"/>
  <c r="G3436" i="6"/>
  <c r="F3436" i="6"/>
  <c r="G3433" i="6"/>
  <c r="F3433" i="6"/>
  <c r="G3432" i="6"/>
  <c r="F3432" i="6"/>
  <c r="G3431" i="6"/>
  <c r="F3431" i="6"/>
  <c r="G3430" i="6"/>
  <c r="F3430" i="6"/>
  <c r="G3429" i="6"/>
  <c r="F3429" i="6"/>
  <c r="G3428" i="6"/>
  <c r="F3428" i="6"/>
  <c r="G3427" i="6"/>
  <c r="F3427" i="6"/>
  <c r="G3426" i="6"/>
  <c r="F3426" i="6"/>
  <c r="G3423" i="6"/>
  <c r="F3423" i="6"/>
  <c r="G3422" i="6"/>
  <c r="F3422" i="6"/>
  <c r="G3421" i="6"/>
  <c r="F3421" i="6"/>
  <c r="G3420" i="6"/>
  <c r="F3420" i="6"/>
  <c r="G3419" i="6"/>
  <c r="F3419" i="6"/>
  <c r="G3418" i="6"/>
  <c r="F3418" i="6"/>
  <c r="G3415" i="6"/>
  <c r="F3415" i="6"/>
  <c r="G3414" i="6"/>
  <c r="F3414" i="6"/>
  <c r="G3413" i="6"/>
  <c r="F3413" i="6"/>
  <c r="G3412" i="6"/>
  <c r="F3412" i="6"/>
  <c r="G3411" i="6"/>
  <c r="F3411" i="6"/>
  <c r="G3410" i="6"/>
  <c r="F3410" i="6"/>
  <c r="G3407" i="6"/>
  <c r="F3407" i="6"/>
  <c r="G3406" i="6"/>
  <c r="F3406" i="6"/>
  <c r="G3405" i="6"/>
  <c r="F3405" i="6"/>
  <c r="G3404" i="6"/>
  <c r="F3404" i="6"/>
  <c r="G3403" i="6"/>
  <c r="F3403" i="6"/>
  <c r="G3402" i="6"/>
  <c r="F3402" i="6"/>
  <c r="G3399" i="6"/>
  <c r="F3399" i="6"/>
  <c r="G3398" i="6"/>
  <c r="F3398" i="6"/>
  <c r="G3397" i="6"/>
  <c r="F3397" i="6"/>
  <c r="G3396" i="6"/>
  <c r="F3396" i="6"/>
  <c r="G3395" i="6"/>
  <c r="F3395" i="6"/>
  <c r="G3394" i="6"/>
  <c r="F3394" i="6"/>
  <c r="G3391" i="6"/>
  <c r="F3391" i="6"/>
  <c r="G3390" i="6"/>
  <c r="F3390" i="6"/>
  <c r="G3389" i="6"/>
  <c r="F3389" i="6"/>
  <c r="G3388" i="6"/>
  <c r="F3388" i="6"/>
  <c r="G3387" i="6"/>
  <c r="F3387" i="6"/>
  <c r="G3386" i="6"/>
  <c r="F3386" i="6"/>
  <c r="G3385" i="6"/>
  <c r="F3385" i="6"/>
  <c r="G3384" i="6"/>
  <c r="F3384" i="6"/>
  <c r="G3383" i="6"/>
  <c r="F3383" i="6"/>
  <c r="G3382" i="6"/>
  <c r="F3382" i="6"/>
  <c r="G3381" i="6"/>
  <c r="F3381" i="6"/>
  <c r="G3380" i="6"/>
  <c r="F3380" i="6"/>
  <c r="G3377" i="6"/>
  <c r="F3377" i="6"/>
  <c r="G3376" i="6"/>
  <c r="F3376" i="6"/>
  <c r="G3375" i="6"/>
  <c r="F3375" i="6"/>
  <c r="G3374" i="6"/>
  <c r="F3374" i="6"/>
  <c r="G3373" i="6"/>
  <c r="F3373" i="6"/>
  <c r="G3372" i="6"/>
  <c r="F3372" i="6"/>
  <c r="G3369" i="6"/>
  <c r="F3369" i="6"/>
  <c r="G3368" i="6"/>
  <c r="F3368" i="6"/>
  <c r="G3367" i="6"/>
  <c r="F3367" i="6"/>
  <c r="G3366" i="6"/>
  <c r="F3366" i="6"/>
  <c r="G3365" i="6"/>
  <c r="F3365" i="6"/>
  <c r="G3364" i="6"/>
  <c r="F3364" i="6"/>
  <c r="G3363" i="6"/>
  <c r="F3363" i="6"/>
  <c r="G3362" i="6"/>
  <c r="F3362" i="6"/>
  <c r="G3359" i="6"/>
  <c r="F3359" i="6"/>
  <c r="G3358" i="6"/>
  <c r="F3358" i="6"/>
  <c r="G3357" i="6"/>
  <c r="F3357" i="6"/>
  <c r="G3356" i="6"/>
  <c r="F3356" i="6"/>
  <c r="G3355" i="6"/>
  <c r="F3355" i="6"/>
  <c r="G3354" i="6"/>
  <c r="F3354" i="6"/>
  <c r="G3353" i="6"/>
  <c r="F3353" i="6"/>
  <c r="G3352" i="6"/>
  <c r="F3352" i="6"/>
  <c r="G3351" i="6"/>
  <c r="F3351" i="6"/>
  <c r="G3350" i="6"/>
  <c r="F3350" i="6"/>
  <c r="G3347" i="6"/>
  <c r="F3347" i="6"/>
  <c r="G3346" i="6"/>
  <c r="F3346" i="6"/>
  <c r="G3345" i="6"/>
  <c r="F3345" i="6"/>
  <c r="G3344" i="6"/>
  <c r="F3344" i="6"/>
  <c r="G3343" i="6"/>
  <c r="F3343" i="6"/>
  <c r="G3342" i="6"/>
  <c r="F3342" i="6"/>
  <c r="G3339" i="6"/>
  <c r="F3339" i="6"/>
  <c r="G3338" i="6"/>
  <c r="F3338" i="6"/>
  <c r="G3337" i="6"/>
  <c r="F3337" i="6"/>
  <c r="G3336" i="6"/>
  <c r="F3336" i="6"/>
  <c r="G3335" i="6"/>
  <c r="F3335" i="6"/>
  <c r="G3334" i="6"/>
  <c r="F3334" i="6"/>
  <c r="G3333" i="6"/>
  <c r="F3333" i="6"/>
  <c r="G3332" i="6"/>
  <c r="F3332" i="6"/>
  <c r="G3329" i="6"/>
  <c r="F3329" i="6"/>
  <c r="G3328" i="6"/>
  <c r="F3328" i="6"/>
  <c r="G3327" i="6"/>
  <c r="F3327" i="6"/>
  <c r="G3326" i="6"/>
  <c r="F3326" i="6"/>
  <c r="G3325" i="6"/>
  <c r="F3325" i="6"/>
  <c r="G3324" i="6"/>
  <c r="F3324" i="6"/>
  <c r="G3323" i="6"/>
  <c r="F3323" i="6"/>
  <c r="G3322" i="6"/>
  <c r="F3322" i="6"/>
  <c r="G3321" i="6"/>
  <c r="F3321" i="6"/>
  <c r="G3320" i="6"/>
  <c r="F3320" i="6"/>
  <c r="G3317" i="6"/>
  <c r="F3317" i="6"/>
  <c r="G3316" i="6"/>
  <c r="F3316" i="6"/>
  <c r="G3315" i="6"/>
  <c r="F3315" i="6"/>
  <c r="G3314" i="6"/>
  <c r="F3314" i="6"/>
  <c r="G3313" i="6"/>
  <c r="F3313" i="6"/>
  <c r="G3312" i="6"/>
  <c r="F3312" i="6"/>
  <c r="G3311" i="6"/>
  <c r="F3311" i="6"/>
  <c r="G3308" i="6"/>
  <c r="F3308" i="6"/>
  <c r="G3307" i="6"/>
  <c r="F3307" i="6"/>
  <c r="G3306" i="6"/>
  <c r="F3306" i="6"/>
  <c r="G3305" i="6"/>
  <c r="F3305" i="6"/>
  <c r="G3304" i="6"/>
  <c r="F3304" i="6"/>
  <c r="G3303" i="6"/>
  <c r="F3303" i="6"/>
  <c r="G3302" i="6"/>
  <c r="F3302" i="6"/>
  <c r="G3301" i="6"/>
  <c r="F3301" i="6"/>
  <c r="G3298" i="6"/>
  <c r="F3298" i="6"/>
  <c r="G3297" i="6"/>
  <c r="F3297" i="6"/>
  <c r="G3296" i="6"/>
  <c r="F3296" i="6"/>
  <c r="G3295" i="6"/>
  <c r="F3295" i="6"/>
  <c r="G3294" i="6"/>
  <c r="F3294" i="6"/>
  <c r="G3293" i="6"/>
  <c r="F3293" i="6"/>
  <c r="G3292" i="6"/>
  <c r="F3292" i="6"/>
  <c r="G3291" i="6"/>
  <c r="F3291" i="6"/>
  <c r="G3290" i="6"/>
  <c r="F3290" i="6"/>
  <c r="G3289" i="6"/>
  <c r="F3289" i="6"/>
  <c r="G3288" i="6"/>
  <c r="F3288" i="6"/>
  <c r="G3287" i="6"/>
  <c r="F3287" i="6"/>
  <c r="G3284" i="6"/>
  <c r="F3284" i="6"/>
  <c r="G3283" i="6"/>
  <c r="F3283" i="6"/>
  <c r="G3282" i="6"/>
  <c r="F3282" i="6"/>
  <c r="G3281" i="6"/>
  <c r="F3281" i="6"/>
  <c r="G3280" i="6"/>
  <c r="F3280" i="6"/>
  <c r="G3279" i="6"/>
  <c r="F3279" i="6"/>
  <c r="G3276" i="6"/>
  <c r="F3276" i="6"/>
  <c r="G3275" i="6"/>
  <c r="F3275" i="6"/>
  <c r="G3274" i="6"/>
  <c r="F3274" i="6"/>
  <c r="G3273" i="6"/>
  <c r="F3273" i="6"/>
  <c r="G3272" i="6"/>
  <c r="F3272" i="6"/>
  <c r="G3271" i="6"/>
  <c r="F3271" i="6"/>
  <c r="G3270" i="6"/>
  <c r="F3270" i="6"/>
  <c r="G3267" i="6"/>
  <c r="F3267" i="6"/>
  <c r="G3266" i="6"/>
  <c r="F3266" i="6"/>
  <c r="G3265" i="6"/>
  <c r="F3265" i="6"/>
  <c r="G3264" i="6"/>
  <c r="F3264" i="6"/>
  <c r="G3263" i="6"/>
  <c r="F3263" i="6"/>
  <c r="G3262" i="6"/>
  <c r="F3262" i="6"/>
  <c r="G3261" i="6"/>
  <c r="F3261" i="6"/>
  <c r="G3260" i="6"/>
  <c r="F3260" i="6"/>
  <c r="G3259" i="6"/>
  <c r="F3259" i="6"/>
  <c r="G3258" i="6"/>
  <c r="F3258" i="6"/>
  <c r="G3257" i="6"/>
  <c r="F3257" i="6"/>
  <c r="G3256" i="6"/>
  <c r="F3256" i="6"/>
  <c r="G3253" i="6"/>
  <c r="F3253" i="6"/>
  <c r="G3252" i="6"/>
  <c r="F3252" i="6"/>
  <c r="G3251" i="6"/>
  <c r="F3251" i="6"/>
  <c r="G3250" i="6"/>
  <c r="F3250" i="6"/>
  <c r="G3249" i="6"/>
  <c r="F3249" i="6"/>
  <c r="G3248" i="6"/>
  <c r="F3248" i="6"/>
  <c r="G3247" i="6"/>
  <c r="F3247" i="6"/>
  <c r="G3246" i="6"/>
  <c r="F3246" i="6"/>
  <c r="G3245" i="6"/>
  <c r="F3245" i="6"/>
  <c r="G3244" i="6"/>
  <c r="F3244" i="6"/>
  <c r="G3243" i="6"/>
  <c r="F3243" i="6"/>
  <c r="G3242" i="6"/>
  <c r="F3242" i="6"/>
  <c r="G3241" i="6"/>
  <c r="F3241" i="6"/>
  <c r="G3240" i="6"/>
  <c r="F3240" i="6"/>
  <c r="G3239" i="6"/>
  <c r="F3239" i="6"/>
  <c r="G3238" i="6"/>
  <c r="F3238" i="6"/>
  <c r="G3237" i="6"/>
  <c r="F3237" i="6"/>
  <c r="G3236" i="6"/>
  <c r="F3236" i="6"/>
  <c r="G3235" i="6"/>
  <c r="F3235" i="6"/>
  <c r="G3234" i="6"/>
  <c r="F3234" i="6"/>
  <c r="G3231" i="6"/>
  <c r="F3231" i="6"/>
  <c r="G3230" i="6"/>
  <c r="F3230" i="6"/>
  <c r="G3229" i="6"/>
  <c r="F3229" i="6"/>
  <c r="G3228" i="6"/>
  <c r="F3228" i="6"/>
  <c r="G3227" i="6"/>
  <c r="F3227" i="6"/>
  <c r="G3226" i="6"/>
  <c r="F3226" i="6"/>
  <c r="G3223" i="6"/>
  <c r="F3223" i="6"/>
  <c r="G3222" i="6"/>
  <c r="F3222" i="6"/>
  <c r="G3221" i="6"/>
  <c r="F3221" i="6"/>
  <c r="G3220" i="6"/>
  <c r="F3220" i="6"/>
  <c r="G3219" i="6"/>
  <c r="F3219" i="6"/>
  <c r="G3218" i="6"/>
  <c r="F3218" i="6"/>
  <c r="G3217" i="6"/>
  <c r="F3217" i="6"/>
  <c r="G3216" i="6"/>
  <c r="F3216" i="6"/>
  <c r="G3215" i="6"/>
  <c r="F3215" i="6"/>
  <c r="G3214" i="6"/>
  <c r="F3214" i="6"/>
  <c r="G3211" i="6"/>
  <c r="F3211" i="6"/>
  <c r="G3210" i="6"/>
  <c r="F3210" i="6"/>
  <c r="G3209" i="6"/>
  <c r="F3209" i="6"/>
  <c r="G3208" i="6"/>
  <c r="F3208" i="6"/>
  <c r="G3207" i="6"/>
  <c r="F3207" i="6"/>
  <c r="G3206" i="6"/>
  <c r="F3206" i="6"/>
  <c r="G3203" i="6"/>
  <c r="F3203" i="6"/>
  <c r="G3202" i="6"/>
  <c r="F3202" i="6"/>
  <c r="G3201" i="6"/>
  <c r="F3201" i="6"/>
  <c r="G3200" i="6"/>
  <c r="F3200" i="6"/>
  <c r="G3199" i="6"/>
  <c r="F3199" i="6"/>
  <c r="G3198" i="6"/>
  <c r="F3198" i="6"/>
  <c r="G3197" i="6"/>
  <c r="F3197" i="6"/>
  <c r="G3196" i="6"/>
  <c r="F3196" i="6"/>
  <c r="G3195" i="6"/>
  <c r="F3195" i="6"/>
  <c r="G3194" i="6"/>
  <c r="F3194" i="6"/>
  <c r="G3193" i="6"/>
  <c r="F3193" i="6"/>
  <c r="G3192" i="6"/>
  <c r="F3192" i="6"/>
  <c r="G3191" i="6"/>
  <c r="F3191" i="6"/>
  <c r="G3188" i="6"/>
  <c r="F3188" i="6"/>
  <c r="G3187" i="6"/>
  <c r="F3187" i="6"/>
  <c r="G3186" i="6"/>
  <c r="F3186" i="6"/>
  <c r="G3185" i="6"/>
  <c r="F3185" i="6"/>
  <c r="G3184" i="6"/>
  <c r="F3184" i="6"/>
  <c r="G3183" i="6"/>
  <c r="F3183" i="6"/>
  <c r="G3182" i="6"/>
  <c r="F3182" i="6"/>
  <c r="G3181" i="6"/>
  <c r="F3181" i="6"/>
  <c r="G3178" i="6"/>
  <c r="F3178" i="6"/>
  <c r="G3177" i="6"/>
  <c r="F3177" i="6"/>
  <c r="G3176" i="6"/>
  <c r="F3176" i="6"/>
  <c r="G3175" i="6"/>
  <c r="F3175" i="6"/>
  <c r="G3174" i="6"/>
  <c r="F3174" i="6"/>
  <c r="G3173" i="6"/>
  <c r="F3173" i="6"/>
  <c r="G3172" i="6"/>
  <c r="F3172" i="6"/>
  <c r="G3171" i="6"/>
  <c r="F3171" i="6"/>
  <c r="G3170" i="6"/>
  <c r="F3170" i="6"/>
  <c r="G3169" i="6"/>
  <c r="F3169" i="6"/>
  <c r="G3168" i="6"/>
  <c r="F3168" i="6"/>
  <c r="G3167" i="6"/>
  <c r="F3167" i="6"/>
  <c r="G3166" i="6"/>
  <c r="F3166" i="6"/>
  <c r="G3165" i="6"/>
  <c r="F3165" i="6"/>
  <c r="G3164" i="6"/>
  <c r="F3164" i="6"/>
  <c r="G3163" i="6"/>
  <c r="F3163" i="6"/>
  <c r="G3160" i="6"/>
  <c r="F3160" i="6"/>
  <c r="G3159" i="6"/>
  <c r="F3159" i="6"/>
  <c r="G3158" i="6"/>
  <c r="F3158" i="6"/>
  <c r="G3157" i="6"/>
  <c r="F3157" i="6"/>
  <c r="G3156" i="6"/>
  <c r="F3156" i="6"/>
  <c r="G3155" i="6"/>
  <c r="F3155" i="6"/>
  <c r="G3154" i="6"/>
  <c r="F3154" i="6"/>
  <c r="G3153" i="6"/>
  <c r="F3153" i="6"/>
  <c r="G3152" i="6"/>
  <c r="F3152" i="6"/>
  <c r="G3151" i="6"/>
  <c r="F3151" i="6"/>
  <c r="G3150" i="6"/>
  <c r="F3150" i="6"/>
  <c r="G3149" i="6"/>
  <c r="F3149" i="6"/>
  <c r="G3148" i="6"/>
  <c r="F3148" i="6"/>
  <c r="G3147" i="6"/>
  <c r="F3147" i="6"/>
  <c r="G3146" i="6"/>
  <c r="F3146" i="6"/>
  <c r="G3145" i="6"/>
  <c r="F3145" i="6"/>
  <c r="G3144" i="6"/>
  <c r="F3144" i="6"/>
  <c r="G3143" i="6"/>
  <c r="F3143" i="6"/>
  <c r="G3142" i="6"/>
  <c r="F3142" i="6"/>
  <c r="G3141" i="6"/>
  <c r="F3141" i="6"/>
  <c r="G3140" i="6"/>
  <c r="F3140" i="6"/>
  <c r="G3139" i="6"/>
  <c r="F3139" i="6"/>
  <c r="G3138" i="6"/>
  <c r="F3138" i="6"/>
  <c r="G3137" i="6"/>
  <c r="F3137" i="6"/>
  <c r="G3134" i="6"/>
  <c r="F3134" i="6"/>
  <c r="G3133" i="6"/>
  <c r="F3133" i="6"/>
  <c r="G3132" i="6"/>
  <c r="F3132" i="6"/>
  <c r="G3131" i="6"/>
  <c r="F3131" i="6"/>
  <c r="G3130" i="6"/>
  <c r="F3130" i="6"/>
  <c r="G3129" i="6"/>
  <c r="F3129" i="6"/>
  <c r="G3128" i="6"/>
  <c r="F3128" i="6"/>
  <c r="G3127" i="6"/>
  <c r="F3127" i="6"/>
  <c r="G3126" i="6"/>
  <c r="F3126" i="6"/>
  <c r="G3125" i="6"/>
  <c r="F3125" i="6"/>
  <c r="G3122" i="6"/>
  <c r="F3122" i="6"/>
  <c r="G3121" i="6"/>
  <c r="F3121" i="6"/>
  <c r="G3120" i="6"/>
  <c r="F3120" i="6"/>
  <c r="G3119" i="6"/>
  <c r="F3119" i="6"/>
  <c r="G3118" i="6"/>
  <c r="F3118" i="6"/>
  <c r="G3117" i="6"/>
  <c r="F3117" i="6"/>
  <c r="G3116" i="6"/>
  <c r="F3116" i="6"/>
  <c r="G3115" i="6"/>
  <c r="F3115" i="6"/>
  <c r="G3114" i="6"/>
  <c r="F3114" i="6"/>
  <c r="G3113" i="6"/>
  <c r="F3113" i="6"/>
  <c r="G3112" i="6"/>
  <c r="F3112" i="6"/>
  <c r="G3111" i="6"/>
  <c r="F3111" i="6"/>
  <c r="G3110" i="6"/>
  <c r="F3110" i="6"/>
  <c r="G3109" i="6"/>
  <c r="F3109" i="6"/>
  <c r="G3108" i="6"/>
  <c r="F3108" i="6"/>
  <c r="G3107" i="6"/>
  <c r="F3107" i="6"/>
  <c r="G3106" i="6"/>
  <c r="F3106" i="6"/>
  <c r="G3105" i="6"/>
  <c r="F3105" i="6"/>
  <c r="G3104" i="6"/>
  <c r="F3104" i="6"/>
  <c r="G3103" i="6"/>
  <c r="F3103" i="6"/>
  <c r="G3102" i="6"/>
  <c r="F3102" i="6"/>
  <c r="G3101" i="6"/>
  <c r="F3101" i="6"/>
  <c r="G3100" i="6"/>
  <c r="F3100" i="6"/>
  <c r="G3099" i="6"/>
  <c r="F3099" i="6"/>
  <c r="G3096" i="6"/>
  <c r="F3096" i="6"/>
  <c r="G3095" i="6"/>
  <c r="F3095" i="6"/>
  <c r="G3094" i="6"/>
  <c r="F3094" i="6"/>
  <c r="G3093" i="6"/>
  <c r="F3093" i="6"/>
  <c r="G3092" i="6"/>
  <c r="F3092" i="6"/>
  <c r="G3091" i="6"/>
  <c r="F3091" i="6"/>
  <c r="G3088" i="6"/>
  <c r="F3088" i="6"/>
  <c r="G3087" i="6"/>
  <c r="F3087" i="6"/>
  <c r="G3086" i="6"/>
  <c r="F3086" i="6"/>
  <c r="G3085" i="6"/>
  <c r="F3085" i="6"/>
  <c r="G3084" i="6"/>
  <c r="F3084" i="6"/>
  <c r="G3083" i="6"/>
  <c r="F3083" i="6"/>
  <c r="G3080" i="6"/>
  <c r="F3080" i="6"/>
  <c r="G3079" i="6"/>
  <c r="F3079" i="6"/>
  <c r="G3078" i="6"/>
  <c r="F3078" i="6"/>
  <c r="G3077" i="6"/>
  <c r="F3077" i="6"/>
  <c r="G3076" i="6"/>
  <c r="F3076" i="6"/>
  <c r="G3075" i="6"/>
  <c r="F3075" i="6"/>
  <c r="G3072" i="6"/>
  <c r="F3072" i="6"/>
  <c r="G3071" i="6"/>
  <c r="F3071" i="6"/>
  <c r="G3070" i="6"/>
  <c r="F3070" i="6"/>
  <c r="G3069" i="6"/>
  <c r="F3069" i="6"/>
  <c r="G3068" i="6"/>
  <c r="F3068" i="6"/>
  <c r="G3067" i="6"/>
  <c r="F3067" i="6"/>
  <c r="G3064" i="6"/>
  <c r="F3064" i="6"/>
  <c r="G3063" i="6"/>
  <c r="F3063" i="6"/>
  <c r="G3062" i="6"/>
  <c r="F3062" i="6"/>
  <c r="G3061" i="6"/>
  <c r="F3061" i="6"/>
  <c r="G3060" i="6"/>
  <c r="F3060" i="6"/>
  <c r="G3059" i="6"/>
  <c r="F3059" i="6"/>
  <c r="G3058" i="6"/>
  <c r="F3058" i="6"/>
  <c r="G3057" i="6"/>
  <c r="F3057" i="6"/>
  <c r="G3056" i="6"/>
  <c r="F3056" i="6"/>
  <c r="G3055" i="6"/>
  <c r="F3055" i="6"/>
  <c r="G3054" i="6"/>
  <c r="F3054" i="6"/>
  <c r="G3053" i="6"/>
  <c r="F3053" i="6"/>
  <c r="G3050" i="6"/>
  <c r="F3050" i="6"/>
  <c r="G3049" i="6"/>
  <c r="F3049" i="6"/>
  <c r="G3048" i="6"/>
  <c r="F3048" i="6"/>
  <c r="G3047" i="6"/>
  <c r="F3047" i="6"/>
  <c r="G3046" i="6"/>
  <c r="F3046" i="6"/>
  <c r="G3045" i="6"/>
  <c r="F3045" i="6"/>
  <c r="G3044" i="6"/>
  <c r="F3044" i="6"/>
  <c r="G3043" i="6"/>
  <c r="F3043" i="6"/>
  <c r="G3042" i="6"/>
  <c r="F3042" i="6"/>
  <c r="G3041" i="6"/>
  <c r="F3041" i="6"/>
  <c r="G3040" i="6"/>
  <c r="F3040" i="6"/>
  <c r="G3039" i="6"/>
  <c r="F3039" i="6"/>
  <c r="G3038" i="6"/>
  <c r="F3038" i="6"/>
  <c r="G3037" i="6"/>
  <c r="F3037" i="6"/>
  <c r="G3036" i="6"/>
  <c r="F3036" i="6"/>
  <c r="G3035" i="6"/>
  <c r="F3035" i="6"/>
  <c r="G3034" i="6"/>
  <c r="F3034" i="6"/>
  <c r="G3033" i="6"/>
  <c r="F3033" i="6"/>
  <c r="G3030" i="6"/>
  <c r="F3030" i="6"/>
  <c r="G3029" i="6"/>
  <c r="F3029" i="6"/>
  <c r="G3028" i="6"/>
  <c r="F3028" i="6"/>
  <c r="G3027" i="6"/>
  <c r="F3027" i="6"/>
  <c r="G3026" i="6"/>
  <c r="F3026" i="6"/>
  <c r="G3025" i="6"/>
  <c r="F3025" i="6"/>
  <c r="G3022" i="6"/>
  <c r="F3022" i="6"/>
  <c r="G3021" i="6"/>
  <c r="F3021" i="6"/>
  <c r="G3020" i="6"/>
  <c r="F3020" i="6"/>
  <c r="G3019" i="6"/>
  <c r="F3019" i="6"/>
  <c r="G3018" i="6"/>
  <c r="F3018" i="6"/>
  <c r="G3017" i="6"/>
  <c r="F3017" i="6"/>
  <c r="G3016" i="6"/>
  <c r="F3016" i="6"/>
  <c r="G3015" i="6"/>
  <c r="F3015" i="6"/>
  <c r="G3012" i="6"/>
  <c r="F3012" i="6"/>
  <c r="G3011" i="6"/>
  <c r="F3011" i="6"/>
  <c r="G3010" i="6"/>
  <c r="F3010" i="6"/>
  <c r="G3009" i="6"/>
  <c r="F3009" i="6"/>
  <c r="G3008" i="6"/>
  <c r="F3008" i="6"/>
  <c r="G3007" i="6"/>
  <c r="F3007" i="6"/>
  <c r="G3006" i="6"/>
  <c r="F3006" i="6"/>
  <c r="G3005" i="6"/>
  <c r="F3005" i="6"/>
  <c r="G3004" i="6"/>
  <c r="F3004" i="6"/>
  <c r="G3003" i="6"/>
  <c r="F3003" i="6"/>
  <c r="G3002" i="6"/>
  <c r="F3002" i="6"/>
  <c r="G3001" i="6"/>
  <c r="F3001" i="6"/>
  <c r="G3000" i="6"/>
  <c r="F3000" i="6"/>
  <c r="G2999" i="6"/>
  <c r="F2999" i="6"/>
  <c r="G2998" i="6"/>
  <c r="F2998" i="6"/>
  <c r="G2997" i="6"/>
  <c r="F2997" i="6"/>
  <c r="G2996" i="6"/>
  <c r="F2996" i="6"/>
  <c r="G2995" i="6"/>
  <c r="F2995" i="6"/>
  <c r="G2992" i="6"/>
  <c r="F2992" i="6"/>
  <c r="G2991" i="6"/>
  <c r="F2991" i="6"/>
  <c r="G2990" i="6"/>
  <c r="F2990" i="6"/>
  <c r="G2989" i="6"/>
  <c r="F2989" i="6"/>
  <c r="G2988" i="6"/>
  <c r="F2988" i="6"/>
  <c r="G2987" i="6"/>
  <c r="F2987" i="6"/>
  <c r="G2984" i="6"/>
  <c r="F2984" i="6"/>
  <c r="G2983" i="6"/>
  <c r="F2983" i="6"/>
  <c r="G2982" i="6"/>
  <c r="F2982" i="6"/>
  <c r="G2981" i="6"/>
  <c r="F2981" i="6"/>
  <c r="G2980" i="6"/>
  <c r="F2980" i="6"/>
  <c r="G2979" i="6"/>
  <c r="F2979" i="6"/>
  <c r="G2978" i="6"/>
  <c r="F2978" i="6"/>
  <c r="G2977" i="6"/>
  <c r="F2977" i="6"/>
  <c r="G2976" i="6"/>
  <c r="F2976" i="6"/>
  <c r="G2975" i="6"/>
  <c r="F2975" i="6"/>
  <c r="G2974" i="6"/>
  <c r="F2974" i="6"/>
  <c r="G2973" i="6"/>
  <c r="F2973" i="6"/>
  <c r="G2970" i="6"/>
  <c r="F2970" i="6"/>
  <c r="G2969" i="6"/>
  <c r="F2969" i="6"/>
  <c r="G2968" i="6"/>
  <c r="F2968" i="6"/>
  <c r="G2967" i="6"/>
  <c r="F2967" i="6"/>
  <c r="G2966" i="6"/>
  <c r="F2966" i="6"/>
  <c r="G2965" i="6"/>
  <c r="F2965" i="6"/>
  <c r="G2964" i="6"/>
  <c r="F2964" i="6"/>
  <c r="G2963" i="6"/>
  <c r="F2963" i="6"/>
  <c r="G2962" i="6"/>
  <c r="F2962" i="6"/>
  <c r="G2961" i="6"/>
  <c r="F2961" i="6"/>
  <c r="G2960" i="6"/>
  <c r="F2960" i="6"/>
  <c r="G2959" i="6"/>
  <c r="F2959" i="6"/>
  <c r="G2958" i="6"/>
  <c r="F2958" i="6"/>
  <c r="G2957" i="6"/>
  <c r="F2957" i="6"/>
  <c r="G2956" i="6"/>
  <c r="F2956" i="6"/>
  <c r="G2955" i="6"/>
  <c r="F2955" i="6"/>
  <c r="G2954" i="6"/>
  <c r="F2954" i="6"/>
  <c r="G2953" i="6"/>
  <c r="F2953" i="6"/>
  <c r="G2952" i="6"/>
  <c r="F2952" i="6"/>
  <c r="G2951" i="6"/>
  <c r="F2951" i="6"/>
  <c r="G2950" i="6"/>
  <c r="F2950" i="6"/>
  <c r="G2949" i="6"/>
  <c r="F2949" i="6"/>
  <c r="G2948" i="6"/>
  <c r="F2948" i="6"/>
  <c r="G2947" i="6"/>
  <c r="F2947" i="6"/>
  <c r="G2946" i="6"/>
  <c r="F2946" i="6"/>
  <c r="G2945" i="6"/>
  <c r="F2945" i="6"/>
  <c r="G2944" i="6"/>
  <c r="F2944" i="6"/>
  <c r="G2943" i="6"/>
  <c r="F2943" i="6"/>
  <c r="G2942" i="6"/>
  <c r="F2942" i="6"/>
  <c r="G2941" i="6"/>
  <c r="F2941" i="6"/>
  <c r="G2938" i="6"/>
  <c r="F2938" i="6"/>
  <c r="G2937" i="6"/>
  <c r="F2937" i="6"/>
  <c r="G2936" i="6"/>
  <c r="F2936" i="6"/>
  <c r="G2935" i="6"/>
  <c r="F2935" i="6"/>
  <c r="G2934" i="6"/>
  <c r="F2934" i="6"/>
  <c r="G2933" i="6"/>
  <c r="F2933" i="6"/>
  <c r="G2932" i="6"/>
  <c r="F2932" i="6"/>
  <c r="G2931" i="6"/>
  <c r="F2931" i="6"/>
  <c r="G2930" i="6"/>
  <c r="F2930" i="6"/>
  <c r="G2929" i="6"/>
  <c r="F2929" i="6"/>
  <c r="G2928" i="6"/>
  <c r="F2928" i="6"/>
  <c r="G2927" i="6"/>
  <c r="F2927" i="6"/>
  <c r="G2926" i="6"/>
  <c r="F2926" i="6"/>
  <c r="G2925" i="6"/>
  <c r="F2925" i="6"/>
  <c r="G2924" i="6"/>
  <c r="F2924" i="6"/>
  <c r="G2923" i="6"/>
  <c r="F2923" i="6"/>
  <c r="G2922" i="6"/>
  <c r="F2922" i="6"/>
  <c r="G2921" i="6"/>
  <c r="F2921" i="6"/>
  <c r="G2920" i="6"/>
  <c r="F2920" i="6"/>
  <c r="G2919" i="6"/>
  <c r="F2919" i="6"/>
  <c r="G2918" i="6"/>
  <c r="F2918" i="6"/>
  <c r="G2917" i="6"/>
  <c r="F2917" i="6"/>
  <c r="G2916" i="6"/>
  <c r="F2916" i="6"/>
  <c r="G2915" i="6"/>
  <c r="F2915" i="6"/>
  <c r="G2912" i="6"/>
  <c r="F2912" i="6"/>
  <c r="G2911" i="6"/>
  <c r="F2911" i="6"/>
  <c r="G2910" i="6"/>
  <c r="F2910" i="6"/>
  <c r="G2909" i="6"/>
  <c r="F2909" i="6"/>
  <c r="G2908" i="6"/>
  <c r="F2908" i="6"/>
  <c r="G2907" i="6"/>
  <c r="F2907" i="6"/>
  <c r="G2906" i="6"/>
  <c r="F2906" i="6"/>
  <c r="G2905" i="6"/>
  <c r="F2905" i="6"/>
  <c r="G2904" i="6"/>
  <c r="F2904" i="6"/>
  <c r="G2903" i="6"/>
  <c r="F2903" i="6"/>
  <c r="G2900" i="6"/>
  <c r="F2900" i="6"/>
  <c r="G2899" i="6"/>
  <c r="F2899" i="6"/>
  <c r="G2898" i="6"/>
  <c r="F2898" i="6"/>
  <c r="G2897" i="6"/>
  <c r="F2897" i="6"/>
  <c r="G2896" i="6"/>
  <c r="F2896" i="6"/>
  <c r="G2895" i="6"/>
  <c r="F2895" i="6"/>
  <c r="G2894" i="6"/>
  <c r="F2894" i="6"/>
  <c r="G2891" i="6"/>
  <c r="F2891" i="6"/>
  <c r="G2890" i="6"/>
  <c r="F2890" i="6"/>
  <c r="G2889" i="6"/>
  <c r="F2889" i="6"/>
  <c r="G2888" i="6"/>
  <c r="F2888" i="6"/>
  <c r="G2887" i="6"/>
  <c r="F2887" i="6"/>
  <c r="G2886" i="6"/>
  <c r="F2886" i="6"/>
  <c r="G2885" i="6"/>
  <c r="F2885" i="6"/>
  <c r="G2882" i="6"/>
  <c r="F2882" i="6"/>
  <c r="G2881" i="6"/>
  <c r="F2881" i="6"/>
  <c r="G2880" i="6"/>
  <c r="F2880" i="6"/>
  <c r="G2879" i="6"/>
  <c r="F2879" i="6"/>
  <c r="G2878" i="6"/>
  <c r="F2878" i="6"/>
  <c r="G2877" i="6"/>
  <c r="F2877" i="6"/>
  <c r="G2876" i="6"/>
  <c r="F2876" i="6"/>
  <c r="G2875" i="6"/>
  <c r="F2875" i="6"/>
  <c r="G2872" i="6"/>
  <c r="F2872" i="6"/>
  <c r="G2871" i="6"/>
  <c r="F2871" i="6"/>
  <c r="G2870" i="6"/>
  <c r="F2870" i="6"/>
  <c r="G2869" i="6"/>
  <c r="F2869" i="6"/>
  <c r="G2868" i="6"/>
  <c r="F2868" i="6"/>
  <c r="G2867" i="6"/>
  <c r="F2867" i="6"/>
  <c r="G2864" i="6"/>
  <c r="F2864" i="6"/>
  <c r="G2863" i="6"/>
  <c r="F2863" i="6"/>
  <c r="G2862" i="6"/>
  <c r="F2862" i="6"/>
  <c r="G2861" i="6"/>
  <c r="F2861" i="6"/>
  <c r="G2860" i="6"/>
  <c r="F2860" i="6"/>
  <c r="G2859" i="6"/>
  <c r="F2859" i="6"/>
  <c r="D2858" i="6"/>
  <c r="G2858" i="6" s="1"/>
  <c r="G2857" i="6"/>
  <c r="F2857" i="6"/>
  <c r="G2856" i="6"/>
  <c r="F2856" i="6"/>
  <c r="G2855" i="6"/>
  <c r="F2855" i="6"/>
  <c r="G2854" i="6"/>
  <c r="F2854" i="6"/>
  <c r="G2853" i="6"/>
  <c r="F2853" i="6"/>
  <c r="G2852" i="6"/>
  <c r="F2852" i="6"/>
  <c r="G2851" i="6"/>
  <c r="F2851" i="6"/>
  <c r="G2850" i="6"/>
  <c r="F2850" i="6"/>
  <c r="G2849" i="6"/>
  <c r="F2849" i="6"/>
  <c r="G2848" i="6"/>
  <c r="F2848" i="6"/>
  <c r="G2845" i="6"/>
  <c r="F2845" i="6"/>
  <c r="G2844" i="6"/>
  <c r="F2844" i="6"/>
  <c r="G2843" i="6"/>
  <c r="F2843" i="6"/>
  <c r="G2842" i="6"/>
  <c r="F2842" i="6"/>
  <c r="G2839" i="6"/>
  <c r="F2839" i="6"/>
  <c r="G2838" i="6"/>
  <c r="F2838" i="6"/>
  <c r="G2837" i="6"/>
  <c r="F2837" i="6"/>
  <c r="G2836" i="6"/>
  <c r="F2836" i="6"/>
  <c r="G2835" i="6"/>
  <c r="F2835" i="6"/>
  <c r="G2834" i="6"/>
  <c r="F2834" i="6"/>
  <c r="G2833" i="6"/>
  <c r="F2833" i="6"/>
  <c r="G2832" i="6"/>
  <c r="F2832" i="6"/>
  <c r="G2829" i="6"/>
  <c r="F2829" i="6"/>
  <c r="G2828" i="6"/>
  <c r="F2828" i="6"/>
  <c r="G2825" i="6"/>
  <c r="F2825" i="6"/>
  <c r="G2824" i="6"/>
  <c r="F2824" i="6"/>
  <c r="G2823" i="6"/>
  <c r="F2823" i="6"/>
  <c r="G2822" i="6"/>
  <c r="F2822" i="6"/>
  <c r="G2817" i="6"/>
  <c r="F2817" i="6"/>
  <c r="G2816" i="6"/>
  <c r="F2816" i="6"/>
  <c r="G2815" i="6"/>
  <c r="F2815" i="6"/>
  <c r="G2814" i="6"/>
  <c r="F2814" i="6"/>
  <c r="G2811" i="6"/>
  <c r="F2811" i="6"/>
  <c r="G2810" i="6"/>
  <c r="F2810" i="6"/>
  <c r="G2809" i="6"/>
  <c r="F2809" i="6"/>
  <c r="G2808" i="6"/>
  <c r="F2808" i="6"/>
  <c r="G2805" i="6"/>
  <c r="F2805" i="6"/>
  <c r="G2804" i="6"/>
  <c r="F2804" i="6"/>
  <c r="G2803" i="6"/>
  <c r="F2803" i="6"/>
  <c r="G2802" i="6"/>
  <c r="F2802" i="6"/>
  <c r="G2799" i="6"/>
  <c r="F2799" i="6"/>
  <c r="G2798" i="6"/>
  <c r="F2798" i="6"/>
  <c r="G2795" i="6"/>
  <c r="F2795" i="6"/>
  <c r="G2794" i="6"/>
  <c r="F2794" i="6"/>
  <c r="G2793" i="6"/>
  <c r="F2793" i="6"/>
  <c r="G2792" i="6"/>
  <c r="F2792" i="6"/>
  <c r="G2791" i="6"/>
  <c r="F2791" i="6"/>
  <c r="G2790" i="6"/>
  <c r="F2790" i="6"/>
  <c r="G2789" i="6"/>
  <c r="F2789" i="6"/>
  <c r="G2788" i="6"/>
  <c r="F2788" i="6"/>
  <c r="G2787" i="6"/>
  <c r="F2787" i="6"/>
  <c r="G2786" i="6"/>
  <c r="F2786" i="6"/>
  <c r="G2783" i="6"/>
  <c r="F2783" i="6"/>
  <c r="G2782" i="6"/>
  <c r="F2782" i="6"/>
  <c r="G2781" i="6"/>
  <c r="F2781" i="6"/>
  <c r="G2780" i="6"/>
  <c r="F2780" i="6"/>
  <c r="G2777" i="6"/>
  <c r="F2777" i="6"/>
  <c r="G2776" i="6"/>
  <c r="F2776" i="6"/>
  <c r="G2775" i="6"/>
  <c r="F2775" i="6"/>
  <c r="G2774" i="6"/>
  <c r="F2774" i="6"/>
  <c r="G2771" i="6"/>
  <c r="F2771" i="6"/>
  <c r="G2770" i="6"/>
  <c r="F2770" i="6"/>
  <c r="G2769" i="6"/>
  <c r="F2769" i="6"/>
  <c r="G2768" i="6"/>
  <c r="F2768" i="6"/>
  <c r="G2767" i="6"/>
  <c r="F2767" i="6"/>
  <c r="G2766" i="6"/>
  <c r="F2766" i="6"/>
  <c r="G2763" i="6"/>
  <c r="F2763" i="6"/>
  <c r="G2762" i="6"/>
  <c r="F2762" i="6"/>
  <c r="G2761" i="6"/>
  <c r="F2761" i="6"/>
  <c r="G2760" i="6"/>
  <c r="F2760" i="6"/>
  <c r="G2757" i="6"/>
  <c r="F2757" i="6"/>
  <c r="G2756" i="6"/>
  <c r="F2756" i="6"/>
  <c r="G2755" i="6"/>
  <c r="F2755" i="6"/>
  <c r="G2754" i="6"/>
  <c r="F2754" i="6"/>
  <c r="G2753" i="6"/>
  <c r="F2753" i="6"/>
  <c r="G2752" i="6"/>
  <c r="F2752" i="6"/>
  <c r="G2751" i="6"/>
  <c r="F2751" i="6"/>
  <c r="G2750" i="6"/>
  <c r="F2750" i="6"/>
  <c r="G2747" i="6"/>
  <c r="F2747" i="6"/>
  <c r="G2746" i="6"/>
  <c r="F2746" i="6"/>
  <c r="G2745" i="6"/>
  <c r="F2745" i="6"/>
  <c r="G2744" i="6"/>
  <c r="F2744" i="6"/>
  <c r="G2743" i="6"/>
  <c r="F2743" i="6"/>
  <c r="G2742" i="6"/>
  <c r="F2742" i="6"/>
  <c r="G2739" i="6"/>
  <c r="F2739" i="6"/>
  <c r="G2738" i="6"/>
  <c r="F2738" i="6"/>
  <c r="G2737" i="6"/>
  <c r="F2737" i="6"/>
  <c r="G2736" i="6"/>
  <c r="F2736" i="6"/>
  <c r="G2735" i="6"/>
  <c r="F2735" i="6"/>
  <c r="G2734" i="6"/>
  <c r="F2734" i="6"/>
  <c r="G2733" i="6"/>
  <c r="F2733" i="6"/>
  <c r="G2732" i="6"/>
  <c r="F2732" i="6"/>
  <c r="G2731" i="6"/>
  <c r="F2731" i="6"/>
  <c r="G2730" i="6"/>
  <c r="F2730" i="6"/>
  <c r="G2729" i="6"/>
  <c r="F2729" i="6"/>
  <c r="G2728" i="6"/>
  <c r="F2728" i="6"/>
  <c r="G2727" i="6"/>
  <c r="F2727" i="6"/>
  <c r="G2726" i="6"/>
  <c r="F2726" i="6"/>
  <c r="G2725" i="6"/>
  <c r="F2725" i="6"/>
  <c r="G2724" i="6"/>
  <c r="F2724" i="6"/>
  <c r="G2723" i="6"/>
  <c r="F2723" i="6"/>
  <c r="G2722" i="6"/>
  <c r="F2722" i="6"/>
  <c r="G2721" i="6"/>
  <c r="F2721" i="6"/>
  <c r="G2720" i="6"/>
  <c r="F2720" i="6"/>
  <c r="G2719" i="6"/>
  <c r="F2719" i="6"/>
  <c r="G2718" i="6"/>
  <c r="F2718" i="6"/>
  <c r="G2717" i="6"/>
  <c r="F2717" i="6"/>
  <c r="G2716" i="6"/>
  <c r="F2716" i="6"/>
  <c r="G2713" i="6"/>
  <c r="F2713" i="6"/>
  <c r="G2712" i="6"/>
  <c r="F2712" i="6"/>
  <c r="G2709" i="6"/>
  <c r="F2709" i="6"/>
  <c r="G2708" i="6"/>
  <c r="F2708" i="6"/>
  <c r="G2707" i="6"/>
  <c r="F2707" i="6"/>
  <c r="G2706" i="6"/>
  <c r="F2706" i="6"/>
  <c r="G2703" i="6"/>
  <c r="F2703" i="6"/>
  <c r="G2702" i="6"/>
  <c r="F2702" i="6"/>
  <c r="G2701" i="6"/>
  <c r="F2701" i="6"/>
  <c r="G2700" i="6"/>
  <c r="F2700" i="6"/>
  <c r="G2699" i="6"/>
  <c r="F2699" i="6"/>
  <c r="G2698" i="6"/>
  <c r="F2698" i="6"/>
  <c r="G2697" i="6"/>
  <c r="F2697" i="6"/>
  <c r="G2696" i="6"/>
  <c r="F2696" i="6"/>
  <c r="G2691" i="6"/>
  <c r="F2691" i="6"/>
  <c r="G2690" i="6"/>
  <c r="F2690" i="6"/>
  <c r="G2689" i="6"/>
  <c r="F2689" i="6"/>
  <c r="G2688" i="6"/>
  <c r="F2688" i="6"/>
  <c r="G2687" i="6"/>
  <c r="F2687" i="6"/>
  <c r="G2686" i="6"/>
  <c r="F2686" i="6"/>
  <c r="G2685" i="6"/>
  <c r="F2685" i="6"/>
  <c r="G2684" i="6"/>
  <c r="F2684" i="6"/>
  <c r="G2683" i="6"/>
  <c r="F2683" i="6"/>
  <c r="G2682" i="6"/>
  <c r="F2682" i="6"/>
  <c r="G2681" i="6"/>
  <c r="F2681" i="6"/>
  <c r="G2680" i="6"/>
  <c r="F2680" i="6"/>
  <c r="G2679" i="6"/>
  <c r="F2679" i="6"/>
  <c r="G2678" i="6"/>
  <c r="F2678" i="6"/>
  <c r="G2677" i="6"/>
  <c r="F2677" i="6"/>
  <c r="G2676" i="6"/>
  <c r="F2676" i="6"/>
  <c r="G2675" i="6"/>
  <c r="F2675" i="6"/>
  <c r="G2674" i="6"/>
  <c r="F2674" i="6"/>
  <c r="G2673" i="6"/>
  <c r="F2673" i="6"/>
  <c r="G2672" i="6"/>
  <c r="F2672" i="6"/>
  <c r="G2671" i="6"/>
  <c r="F2671" i="6"/>
  <c r="G2670" i="6"/>
  <c r="F2670" i="6"/>
  <c r="G2669" i="6"/>
  <c r="F2669" i="6"/>
  <c r="G2668" i="6"/>
  <c r="F2668" i="6"/>
  <c r="G2665" i="6"/>
  <c r="F2665" i="6"/>
  <c r="G2664" i="6"/>
  <c r="F2664" i="6"/>
  <c r="G2663" i="6"/>
  <c r="F2663" i="6"/>
  <c r="G2662" i="6"/>
  <c r="F2662" i="6"/>
  <c r="G2659" i="6"/>
  <c r="F2659" i="6"/>
  <c r="G2658" i="6"/>
  <c r="F2658" i="6"/>
  <c r="G2657" i="6"/>
  <c r="F2657" i="6"/>
  <c r="G2656" i="6"/>
  <c r="F2656" i="6"/>
  <c r="G2655" i="6"/>
  <c r="F2655" i="6"/>
  <c r="G2654" i="6"/>
  <c r="F2654" i="6"/>
  <c r="G2653" i="6"/>
  <c r="F2653" i="6"/>
  <c r="G2652" i="6"/>
  <c r="F2652" i="6"/>
  <c r="G2649" i="6"/>
  <c r="F2649" i="6"/>
  <c r="G2648" i="6"/>
  <c r="F2648" i="6"/>
  <c r="G2647" i="6"/>
  <c r="F2647" i="6"/>
  <c r="G2646" i="6"/>
  <c r="F2646" i="6"/>
  <c r="G2645" i="6"/>
  <c r="F2645" i="6"/>
  <c r="G2644" i="6"/>
  <c r="F2644" i="6"/>
  <c r="G2639" i="6"/>
  <c r="F2639" i="6"/>
  <c r="G2638" i="6"/>
  <c r="F2638" i="6"/>
  <c r="G2637" i="6"/>
  <c r="F2637" i="6"/>
  <c r="G2636" i="6"/>
  <c r="F2636" i="6"/>
  <c r="G2633" i="6"/>
  <c r="F2633" i="6"/>
  <c r="G2632" i="6"/>
  <c r="F2632" i="6"/>
  <c r="G2631" i="6"/>
  <c r="F2631" i="6"/>
  <c r="G2630" i="6"/>
  <c r="F2630" i="6"/>
  <c r="G2627" i="6"/>
  <c r="F2627" i="6"/>
  <c r="G2626" i="6"/>
  <c r="F2626" i="6"/>
  <c r="G2625" i="6"/>
  <c r="F2625" i="6"/>
  <c r="G2624" i="6"/>
  <c r="F2624" i="6"/>
  <c r="G2619" i="6"/>
  <c r="F2619" i="6"/>
  <c r="G2618" i="6"/>
  <c r="F2618" i="6"/>
  <c r="G2617" i="6"/>
  <c r="F2617" i="6"/>
  <c r="G2616" i="6"/>
  <c r="F2616" i="6"/>
  <c r="G2611" i="6"/>
  <c r="F2611" i="6"/>
  <c r="G2610" i="6"/>
  <c r="F2610" i="6"/>
  <c r="G2607" i="6"/>
  <c r="F2607" i="6"/>
  <c r="G2606" i="6"/>
  <c r="F2606" i="6"/>
  <c r="G2605" i="6"/>
  <c r="F2605" i="6"/>
  <c r="G2604" i="6"/>
  <c r="F2604" i="6"/>
  <c r="G2603" i="6"/>
  <c r="F2603" i="6"/>
  <c r="G2602" i="6"/>
  <c r="F2602" i="6"/>
  <c r="G2601" i="6"/>
  <c r="F2601" i="6"/>
  <c r="G2600" i="6"/>
  <c r="F2600" i="6"/>
  <c r="G2597" i="6"/>
  <c r="F2597" i="6"/>
  <c r="G2596" i="6"/>
  <c r="F2596" i="6"/>
  <c r="G2595" i="6"/>
  <c r="F2595" i="6"/>
  <c r="G2594" i="6"/>
  <c r="F2594" i="6"/>
  <c r="G2591" i="6"/>
  <c r="F2591" i="6"/>
  <c r="G2590" i="6"/>
  <c r="F2590" i="6"/>
  <c r="G2589" i="6"/>
  <c r="F2589" i="6"/>
  <c r="G2588" i="6"/>
  <c r="F2588" i="6"/>
  <c r="G2585" i="6"/>
  <c r="F2585" i="6"/>
  <c r="G2584" i="6"/>
  <c r="F2584" i="6"/>
  <c r="G2583" i="6"/>
  <c r="F2583" i="6"/>
  <c r="G2582" i="6"/>
  <c r="F2582" i="6"/>
  <c r="G2579" i="6"/>
  <c r="F2579" i="6"/>
  <c r="G2578" i="6"/>
  <c r="F2578" i="6"/>
  <c r="G2577" i="6"/>
  <c r="F2577" i="6"/>
  <c r="G2576" i="6"/>
  <c r="F2576" i="6"/>
  <c r="G2571" i="6"/>
  <c r="F2571" i="6"/>
  <c r="G2570" i="6"/>
  <c r="F2570" i="6"/>
  <c r="G2569" i="6"/>
  <c r="F2569" i="6"/>
  <c r="G2568" i="6"/>
  <c r="F2568" i="6"/>
  <c r="G2565" i="6"/>
  <c r="F2565" i="6"/>
  <c r="G2564" i="6"/>
  <c r="F2564" i="6"/>
  <c r="G2561" i="6"/>
  <c r="F2561" i="6"/>
  <c r="G2560" i="6"/>
  <c r="F2560" i="6"/>
  <c r="G2559" i="6"/>
  <c r="F2559" i="6"/>
  <c r="G2558" i="6"/>
  <c r="F2558" i="6"/>
  <c r="G2555" i="6"/>
  <c r="F2555" i="6"/>
  <c r="G2554" i="6"/>
  <c r="F2554" i="6"/>
  <c r="G2553" i="6"/>
  <c r="F2553" i="6"/>
  <c r="G2552" i="6"/>
  <c r="F2552" i="6"/>
  <c r="G2551" i="6"/>
  <c r="F2551" i="6"/>
  <c r="G2550" i="6"/>
  <c r="F2550" i="6"/>
  <c r="G2549" i="6"/>
  <c r="F2549" i="6"/>
  <c r="G2548" i="6"/>
  <c r="F2548" i="6"/>
  <c r="G2545" i="6"/>
  <c r="F2545" i="6"/>
  <c r="G2544" i="6"/>
  <c r="F2544" i="6"/>
  <c r="G2543" i="6"/>
  <c r="F2543" i="6"/>
  <c r="G2542" i="6"/>
  <c r="F2542" i="6"/>
  <c r="G2539" i="6"/>
  <c r="F2539" i="6"/>
  <c r="G2538" i="6"/>
  <c r="F2538" i="6"/>
  <c r="G2537" i="6"/>
  <c r="F2537" i="6"/>
  <c r="G2536" i="6"/>
  <c r="F2536" i="6"/>
  <c r="G2533" i="6"/>
  <c r="F2533" i="6"/>
  <c r="G2532" i="6"/>
  <c r="F2532" i="6"/>
  <c r="G2531" i="6"/>
  <c r="F2531" i="6"/>
  <c r="G2530" i="6"/>
  <c r="F2530" i="6"/>
  <c r="G2529" i="6"/>
  <c r="F2529" i="6"/>
  <c r="G2528" i="6"/>
  <c r="F2528" i="6"/>
  <c r="G2527" i="6"/>
  <c r="F2527" i="6"/>
  <c r="G2526" i="6"/>
  <c r="F2526" i="6"/>
  <c r="G2523" i="6"/>
  <c r="F2523" i="6"/>
  <c r="G2522" i="6"/>
  <c r="F2522" i="6"/>
  <c r="G2521" i="6"/>
  <c r="F2521" i="6"/>
  <c r="G2520" i="6"/>
  <c r="F2520" i="6"/>
  <c r="G2519" i="6"/>
  <c r="F2519" i="6"/>
  <c r="G2518" i="6"/>
  <c r="F2518" i="6"/>
  <c r="G2517" i="6"/>
  <c r="F2517" i="6"/>
  <c r="G2516" i="6"/>
  <c r="F2516" i="6"/>
  <c r="G2515" i="6"/>
  <c r="F2515" i="6"/>
  <c r="G2514" i="6"/>
  <c r="F2514" i="6"/>
  <c r="G2513" i="6"/>
  <c r="F2513" i="6"/>
  <c r="G2512" i="6"/>
  <c r="F2512" i="6"/>
  <c r="G2507" i="6"/>
  <c r="F2507" i="6"/>
  <c r="G2506" i="6"/>
  <c r="F2506" i="6"/>
  <c r="G2505" i="6"/>
  <c r="F2505" i="6"/>
  <c r="G2504" i="6"/>
  <c r="F2504" i="6"/>
  <c r="G2501" i="6"/>
  <c r="F2501" i="6"/>
  <c r="G2500" i="6"/>
  <c r="F2500" i="6"/>
  <c r="G2499" i="6"/>
  <c r="F2499" i="6"/>
  <c r="G2498" i="6"/>
  <c r="F2498" i="6"/>
  <c r="G2495" i="6"/>
  <c r="F2495" i="6"/>
  <c r="G2494" i="6"/>
  <c r="F2494" i="6"/>
  <c r="G2493" i="6"/>
  <c r="F2493" i="6"/>
  <c r="G2492" i="6"/>
  <c r="F2492" i="6"/>
  <c r="G2491" i="6"/>
  <c r="F2491" i="6"/>
  <c r="G2490" i="6"/>
  <c r="F2490" i="6"/>
  <c r="G2489" i="6"/>
  <c r="F2489" i="6"/>
  <c r="G2486" i="6"/>
  <c r="F2486" i="6"/>
  <c r="G2485" i="6"/>
  <c r="F2485" i="6"/>
  <c r="G2484" i="6"/>
  <c r="F2484" i="6"/>
  <c r="G2483" i="6"/>
  <c r="F2483" i="6"/>
  <c r="G2482" i="6"/>
  <c r="F2482" i="6"/>
  <c r="G2481" i="6"/>
  <c r="F2481" i="6"/>
  <c r="G2480" i="6"/>
  <c r="F2480" i="6"/>
  <c r="G2479" i="6"/>
  <c r="F2479" i="6"/>
  <c r="G2476" i="6"/>
  <c r="F2476" i="6"/>
  <c r="G2475" i="6"/>
  <c r="F2475" i="6"/>
  <c r="G2474" i="6"/>
  <c r="F2474" i="6"/>
  <c r="G2473" i="6"/>
  <c r="F2473" i="6"/>
  <c r="G2472" i="6"/>
  <c r="F2472" i="6"/>
  <c r="G2471" i="6"/>
  <c r="F2471" i="6"/>
  <c r="G2470" i="6"/>
  <c r="F2470" i="6"/>
  <c r="G2467" i="6"/>
  <c r="F2467" i="6"/>
  <c r="G2466" i="6"/>
  <c r="F2466" i="6"/>
  <c r="G2465" i="6"/>
  <c r="F2465" i="6"/>
  <c r="G2464" i="6"/>
  <c r="F2464" i="6"/>
  <c r="G2463" i="6"/>
  <c r="F2463" i="6"/>
  <c r="G2462" i="6"/>
  <c r="F2462" i="6"/>
  <c r="G2461" i="6"/>
  <c r="F2461" i="6"/>
  <c r="G2460" i="6"/>
  <c r="F2460" i="6"/>
  <c r="G2459" i="6"/>
  <c r="F2459" i="6"/>
  <c r="G2458" i="6"/>
  <c r="F2458" i="6"/>
  <c r="G2457" i="6"/>
  <c r="F2457" i="6"/>
  <c r="G2456" i="6"/>
  <c r="F2456" i="6"/>
  <c r="G2455" i="6"/>
  <c r="F2455" i="6"/>
  <c r="G2454" i="6"/>
  <c r="F2454" i="6"/>
  <c r="G2453" i="6"/>
  <c r="F2453" i="6"/>
  <c r="G2452" i="6"/>
  <c r="F2452" i="6"/>
  <c r="G2451" i="6"/>
  <c r="F2451" i="6"/>
  <c r="G2450" i="6"/>
  <c r="F2450" i="6"/>
  <c r="G2449" i="6"/>
  <c r="F2449" i="6"/>
  <c r="G2448" i="6"/>
  <c r="F2448" i="6"/>
  <c r="G2445" i="6"/>
  <c r="F2445" i="6"/>
  <c r="G2444" i="6"/>
  <c r="F2444" i="6"/>
  <c r="G2443" i="6"/>
  <c r="F2443" i="6"/>
  <c r="G2442" i="6"/>
  <c r="F2442" i="6"/>
  <c r="G2441" i="6"/>
  <c r="F2441" i="6"/>
  <c r="G2440" i="6"/>
  <c r="F2440" i="6"/>
  <c r="G2439" i="6"/>
  <c r="F2439" i="6"/>
  <c r="G2438" i="6"/>
  <c r="F2438" i="6"/>
  <c r="G2437" i="6"/>
  <c r="F2437" i="6"/>
  <c r="G2436" i="6"/>
  <c r="F2436" i="6"/>
  <c r="G2435" i="6"/>
  <c r="F2435" i="6"/>
  <c r="G2434" i="6"/>
  <c r="F2434" i="6"/>
  <c r="G2431" i="6"/>
  <c r="F2431" i="6"/>
  <c r="G2430" i="6"/>
  <c r="F2430" i="6"/>
  <c r="G2429" i="6"/>
  <c r="F2429" i="6"/>
  <c r="G2428" i="6"/>
  <c r="F2428" i="6"/>
  <c r="G2427" i="6"/>
  <c r="F2427" i="6"/>
  <c r="G2426" i="6"/>
  <c r="F2426" i="6"/>
  <c r="G2423" i="6"/>
  <c r="F2423" i="6"/>
  <c r="G2422" i="6"/>
  <c r="F2422" i="6"/>
  <c r="G2421" i="6"/>
  <c r="F2421" i="6"/>
  <c r="G2420" i="6"/>
  <c r="F2420" i="6"/>
  <c r="G2419" i="6"/>
  <c r="F2419" i="6"/>
  <c r="G2418" i="6"/>
  <c r="F2418" i="6"/>
  <c r="G2415" i="6"/>
  <c r="F2415" i="6"/>
  <c r="G2414" i="6"/>
  <c r="F2414" i="6"/>
  <c r="G2413" i="6"/>
  <c r="F2413" i="6"/>
  <c r="G2412" i="6"/>
  <c r="F2412" i="6"/>
  <c r="G2411" i="6"/>
  <c r="F2411" i="6"/>
  <c r="G2410" i="6"/>
  <c r="F2410" i="6"/>
  <c r="G2407" i="6"/>
  <c r="F2407" i="6"/>
  <c r="G2406" i="6"/>
  <c r="F2406" i="6"/>
  <c r="G2405" i="6"/>
  <c r="F2405" i="6"/>
  <c r="G2404" i="6"/>
  <c r="F2404" i="6"/>
  <c r="G2401" i="6"/>
  <c r="F2401" i="6"/>
  <c r="G2400" i="6"/>
  <c r="F2400" i="6"/>
  <c r="G2399" i="6"/>
  <c r="F2399" i="6"/>
  <c r="G2398" i="6"/>
  <c r="F2398" i="6"/>
  <c r="G2395" i="6"/>
  <c r="F2395" i="6"/>
  <c r="G2394" i="6"/>
  <c r="F2394" i="6"/>
  <c r="G2393" i="6"/>
  <c r="F2393" i="6"/>
  <c r="G2392" i="6"/>
  <c r="F2392" i="6"/>
  <c r="G2391" i="6"/>
  <c r="F2391" i="6"/>
  <c r="G2390" i="6"/>
  <c r="F2390" i="6"/>
  <c r="G2387" i="6"/>
  <c r="F2387" i="6"/>
  <c r="G2386" i="6"/>
  <c r="F2386" i="6"/>
  <c r="G2385" i="6"/>
  <c r="F2385" i="6"/>
  <c r="G2384" i="6"/>
  <c r="F2384" i="6"/>
  <c r="G2381" i="6"/>
  <c r="F2381" i="6"/>
  <c r="G2380" i="6"/>
  <c r="F2380" i="6"/>
  <c r="G2377" i="6"/>
  <c r="F2377" i="6"/>
  <c r="G2376" i="6"/>
  <c r="F2376" i="6"/>
  <c r="G2375" i="6"/>
  <c r="F2375" i="6"/>
  <c r="G2374" i="6"/>
  <c r="F2374" i="6"/>
  <c r="G2373" i="6"/>
  <c r="F2373" i="6"/>
  <c r="G2372" i="6"/>
  <c r="F2372" i="6"/>
  <c r="G2371" i="6"/>
  <c r="F2371" i="6"/>
  <c r="G2370" i="6"/>
  <c r="F2370" i="6"/>
  <c r="G2369" i="6"/>
  <c r="F2369" i="6"/>
  <c r="G2368" i="6"/>
  <c r="F2368" i="6"/>
  <c r="G2367" i="6"/>
  <c r="F2367" i="6"/>
  <c r="G2366" i="6"/>
  <c r="F2366" i="6"/>
  <c r="G2365" i="6"/>
  <c r="F2365" i="6"/>
  <c r="G2360" i="6"/>
  <c r="F2360" i="6"/>
  <c r="G2359" i="6"/>
  <c r="F2359" i="6"/>
  <c r="G2358" i="6"/>
  <c r="F2358" i="6"/>
  <c r="G2357" i="6"/>
  <c r="F2357" i="6"/>
  <c r="G2356" i="6"/>
  <c r="F2356" i="6"/>
  <c r="G2355" i="6"/>
  <c r="F2355" i="6"/>
  <c r="G2354" i="6"/>
  <c r="F2354" i="6"/>
  <c r="G2353" i="6"/>
  <c r="F2353" i="6"/>
  <c r="G2350" i="6"/>
  <c r="F2350" i="6"/>
  <c r="G2349" i="6"/>
  <c r="F2349" i="6"/>
  <c r="G2348" i="6"/>
  <c r="F2348" i="6"/>
  <c r="G2347" i="6"/>
  <c r="F2347" i="6"/>
  <c r="G2344" i="6"/>
  <c r="F2344" i="6"/>
  <c r="G2343" i="6"/>
  <c r="F2343" i="6"/>
  <c r="G2342" i="6"/>
  <c r="F2342" i="6"/>
  <c r="G2341" i="6"/>
  <c r="F2341" i="6"/>
  <c r="G2340" i="6"/>
  <c r="F2340" i="6"/>
  <c r="G2339" i="6"/>
  <c r="F2339" i="6"/>
  <c r="G2338" i="6"/>
  <c r="F2338" i="6"/>
  <c r="G2337" i="6"/>
  <c r="F2337" i="6"/>
  <c r="G2332" i="6"/>
  <c r="F2332" i="6"/>
  <c r="G2331" i="6"/>
  <c r="F2331" i="6"/>
  <c r="G2330" i="6"/>
  <c r="F2330" i="6"/>
  <c r="G2329" i="6"/>
  <c r="F2329" i="6"/>
  <c r="G2324" i="6"/>
  <c r="F2324" i="6"/>
  <c r="G2323" i="6"/>
  <c r="F2323" i="6"/>
  <c r="G2322" i="6"/>
  <c r="F2322" i="6"/>
  <c r="G2321" i="6"/>
  <c r="F2321" i="6"/>
  <c r="G2318" i="6"/>
  <c r="F2318" i="6"/>
  <c r="G2317" i="6"/>
  <c r="F2317" i="6"/>
  <c r="G2314" i="6"/>
  <c r="F2314" i="6"/>
  <c r="G2313" i="6"/>
  <c r="F2313" i="6"/>
  <c r="G2312" i="6"/>
  <c r="F2312" i="6"/>
  <c r="G2311" i="6"/>
  <c r="F2311" i="6"/>
  <c r="G2310" i="6"/>
  <c r="F2310" i="6"/>
  <c r="G2309" i="6"/>
  <c r="F2309" i="6"/>
  <c r="G2308" i="6"/>
  <c r="F2308" i="6"/>
  <c r="G2307" i="6"/>
  <c r="F2307" i="6"/>
  <c r="G2304" i="6"/>
  <c r="F2304" i="6"/>
  <c r="G2303" i="6"/>
  <c r="F2303" i="6"/>
  <c r="G2302" i="6"/>
  <c r="F2302" i="6"/>
  <c r="G2301" i="6"/>
  <c r="F2301" i="6"/>
  <c r="G2298" i="6"/>
  <c r="F2298" i="6"/>
  <c r="G2297" i="6"/>
  <c r="F2297" i="6"/>
  <c r="G2296" i="6"/>
  <c r="F2296" i="6"/>
  <c r="G2295" i="6"/>
  <c r="F2295" i="6"/>
  <c r="G2294" i="6"/>
  <c r="F2294" i="6"/>
  <c r="G2293" i="6"/>
  <c r="F2293" i="6"/>
  <c r="G2292" i="6"/>
  <c r="F2292" i="6"/>
  <c r="G2291" i="6"/>
  <c r="F2291" i="6"/>
  <c r="G2288" i="6"/>
  <c r="F2288" i="6"/>
  <c r="G2287" i="6"/>
  <c r="F2287" i="6"/>
  <c r="G2286" i="6"/>
  <c r="F2286" i="6"/>
  <c r="G2285" i="6"/>
  <c r="F2285" i="6"/>
  <c r="G2284" i="6"/>
  <c r="F2284" i="6"/>
  <c r="G2283" i="6"/>
  <c r="F2283" i="6"/>
  <c r="G2282" i="6"/>
  <c r="F2282" i="6"/>
  <c r="G2281" i="6"/>
  <c r="F2281" i="6"/>
  <c r="G2280" i="6"/>
  <c r="F2280" i="6"/>
  <c r="G2279" i="6"/>
  <c r="F2279" i="6"/>
  <c r="G2278" i="6"/>
  <c r="F2278" i="6"/>
  <c r="G2277" i="6"/>
  <c r="F2277" i="6"/>
  <c r="G2274" i="6"/>
  <c r="F2274" i="6"/>
  <c r="G2273" i="6"/>
  <c r="F2273" i="6"/>
  <c r="G2272" i="6"/>
  <c r="F2272" i="6"/>
  <c r="G2271" i="6"/>
  <c r="F2271" i="6"/>
  <c r="G2268" i="6"/>
  <c r="F2268" i="6"/>
  <c r="G2267" i="6"/>
  <c r="F2267" i="6"/>
  <c r="G2266" i="6"/>
  <c r="F2266" i="6"/>
  <c r="G2265" i="6"/>
  <c r="F2265" i="6"/>
  <c r="G2264" i="6"/>
  <c r="F2264" i="6"/>
  <c r="G2263" i="6"/>
  <c r="F2263" i="6"/>
  <c r="G2260" i="6"/>
  <c r="F2260" i="6"/>
  <c r="G2259" i="6"/>
  <c r="F2259" i="6"/>
  <c r="G2258" i="6"/>
  <c r="F2258" i="6"/>
  <c r="G2257" i="6"/>
  <c r="F2257" i="6"/>
  <c r="G2256" i="6"/>
  <c r="F2256" i="6"/>
  <c r="G2255" i="6"/>
  <c r="F2255" i="6"/>
  <c r="G2254" i="6"/>
  <c r="F2254" i="6"/>
  <c r="G2253" i="6"/>
  <c r="F2253" i="6"/>
  <c r="G2252" i="6"/>
  <c r="F2252" i="6"/>
  <c r="G2251" i="6"/>
  <c r="F2251" i="6"/>
  <c r="G2248" i="6"/>
  <c r="F2248" i="6"/>
  <c r="G2247" i="6"/>
  <c r="F2247" i="6"/>
  <c r="G2246" i="6"/>
  <c r="F2246" i="6"/>
  <c r="G2245" i="6"/>
  <c r="F2245" i="6"/>
  <c r="G2244" i="6"/>
  <c r="F2244" i="6"/>
  <c r="G2243" i="6"/>
  <c r="F2243" i="6"/>
  <c r="G2240" i="6"/>
  <c r="F2240" i="6"/>
  <c r="G2239" i="6"/>
  <c r="F2239" i="6"/>
  <c r="G2238" i="6"/>
  <c r="F2238" i="6"/>
  <c r="G2237" i="6"/>
  <c r="F2237" i="6"/>
  <c r="G2236" i="6"/>
  <c r="F2236" i="6"/>
  <c r="G2235" i="6"/>
  <c r="F2235" i="6"/>
  <c r="G2234" i="6"/>
  <c r="F2234" i="6"/>
  <c r="G2231" i="6"/>
  <c r="F2231" i="6"/>
  <c r="G2230" i="6"/>
  <c r="F2230" i="6"/>
  <c r="G2229" i="6"/>
  <c r="F2229" i="6"/>
  <c r="G2228" i="6"/>
  <c r="F2228" i="6"/>
  <c r="G2227" i="6"/>
  <c r="F2227" i="6"/>
  <c r="G2226" i="6"/>
  <c r="F2226" i="6"/>
  <c r="G2223" i="6"/>
  <c r="F2223" i="6"/>
  <c r="G2222" i="6"/>
  <c r="F2222" i="6"/>
  <c r="G2221" i="6"/>
  <c r="F2221" i="6"/>
  <c r="G2220" i="6"/>
  <c r="F2220" i="6"/>
  <c r="G2219" i="6"/>
  <c r="F2219" i="6"/>
  <c r="G2218" i="6"/>
  <c r="F2218" i="6"/>
  <c r="G2215" i="6"/>
  <c r="F2215" i="6"/>
  <c r="G2214" i="6"/>
  <c r="F2214" i="6"/>
  <c r="G2213" i="6"/>
  <c r="F2213" i="6"/>
  <c r="G2212" i="6"/>
  <c r="F2212" i="6"/>
  <c r="G2211" i="6"/>
  <c r="F2211" i="6"/>
  <c r="G2210" i="6"/>
  <c r="F2210" i="6"/>
  <c r="G2209" i="6"/>
  <c r="F2209" i="6"/>
  <c r="G2208" i="6"/>
  <c r="F2208" i="6"/>
  <c r="G2207" i="6"/>
  <c r="F2207" i="6"/>
  <c r="G2206" i="6"/>
  <c r="F2206" i="6"/>
  <c r="G2205" i="6"/>
  <c r="F2205" i="6"/>
  <c r="G2204" i="6"/>
  <c r="F2204" i="6"/>
  <c r="G2203" i="6"/>
  <c r="F2203" i="6"/>
  <c r="G2202" i="6"/>
  <c r="F2202" i="6"/>
  <c r="G2201" i="6"/>
  <c r="F2201" i="6"/>
  <c r="G2200" i="6"/>
  <c r="F2200" i="6"/>
  <c r="G2199" i="6"/>
  <c r="F2199" i="6"/>
  <c r="G2198" i="6"/>
  <c r="F2198" i="6"/>
  <c r="G2197" i="6"/>
  <c r="F2197" i="6"/>
  <c r="G2196" i="6"/>
  <c r="F2196" i="6"/>
  <c r="G2195" i="6"/>
  <c r="F2195" i="6"/>
  <c r="G2194" i="6"/>
  <c r="F2194" i="6"/>
  <c r="G2193" i="6"/>
  <c r="F2193" i="6"/>
  <c r="G2192" i="6"/>
  <c r="F2192" i="6"/>
  <c r="G2191" i="6"/>
  <c r="F2191" i="6"/>
  <c r="G2190" i="6"/>
  <c r="F2190" i="6"/>
  <c r="G2187" i="6"/>
  <c r="F2187" i="6"/>
  <c r="G2186" i="6"/>
  <c r="F2186" i="6"/>
  <c r="G2185" i="6"/>
  <c r="F2185" i="6"/>
  <c r="G2184" i="6"/>
  <c r="F2184" i="6"/>
  <c r="G2183" i="6"/>
  <c r="F2183" i="6"/>
  <c r="G2182" i="6"/>
  <c r="F2182" i="6"/>
  <c r="G2181" i="6"/>
  <c r="F2181" i="6"/>
  <c r="G2180" i="6"/>
  <c r="F2180" i="6"/>
  <c r="G2179" i="6"/>
  <c r="F2179" i="6"/>
  <c r="G2178" i="6"/>
  <c r="F2178" i="6"/>
  <c r="G2177" i="6"/>
  <c r="F2177" i="6"/>
  <c r="G2176" i="6"/>
  <c r="F2176" i="6"/>
  <c r="G2175" i="6"/>
  <c r="F2175" i="6"/>
  <c r="G2172" i="6"/>
  <c r="F2172" i="6"/>
  <c r="G2171" i="6"/>
  <c r="F2171" i="6"/>
  <c r="G2170" i="6"/>
  <c r="F2170" i="6"/>
  <c r="G2169" i="6"/>
  <c r="F2169" i="6"/>
  <c r="G2168" i="6"/>
  <c r="F2168" i="6"/>
  <c r="G2167" i="6"/>
  <c r="F2167" i="6"/>
  <c r="G2164" i="6"/>
  <c r="F2164" i="6"/>
  <c r="G2163" i="6"/>
  <c r="F2163" i="6"/>
  <c r="G2162" i="6"/>
  <c r="F2162" i="6"/>
  <c r="G2161" i="6"/>
  <c r="F2161" i="6"/>
  <c r="G2160" i="6"/>
  <c r="F2160" i="6"/>
  <c r="G2159" i="6"/>
  <c r="F2159" i="6"/>
  <c r="G2158" i="6"/>
  <c r="F2158" i="6"/>
  <c r="G2157" i="6"/>
  <c r="F2157" i="6"/>
  <c r="G2156" i="6"/>
  <c r="F2156" i="6"/>
  <c r="G2155" i="6"/>
  <c r="F2155" i="6"/>
  <c r="G2154" i="6"/>
  <c r="F2154" i="6"/>
  <c r="G2153" i="6"/>
  <c r="F2153" i="6"/>
  <c r="G2152" i="6"/>
  <c r="F2152" i="6"/>
  <c r="G2151" i="6"/>
  <c r="F2151" i="6"/>
  <c r="G2150" i="6"/>
  <c r="F2150" i="6"/>
  <c r="G2149" i="6"/>
  <c r="F2149" i="6"/>
  <c r="G2148" i="6"/>
  <c r="F2148" i="6"/>
  <c r="G2147" i="6"/>
  <c r="F2147" i="6"/>
  <c r="G2146" i="6"/>
  <c r="F2146" i="6"/>
  <c r="G2143" i="6"/>
  <c r="F2143" i="6"/>
  <c r="G2142" i="6"/>
  <c r="F2142" i="6"/>
  <c r="G2141" i="6"/>
  <c r="F2141" i="6"/>
  <c r="G2140" i="6"/>
  <c r="F2140" i="6"/>
  <c r="G2139" i="6"/>
  <c r="F2139" i="6"/>
  <c r="G2138" i="6"/>
  <c r="F2138" i="6"/>
  <c r="G2137" i="6"/>
  <c r="F2137" i="6"/>
  <c r="G2136" i="6"/>
  <c r="F2136" i="6"/>
  <c r="G2135" i="6"/>
  <c r="F2135" i="6"/>
  <c r="G2134" i="6"/>
  <c r="F2134" i="6"/>
  <c r="G2133" i="6"/>
  <c r="F2133" i="6"/>
  <c r="G2132" i="6"/>
  <c r="F2132" i="6"/>
  <c r="G2129" i="6"/>
  <c r="F2129" i="6"/>
  <c r="G2128" i="6"/>
  <c r="F2128" i="6"/>
  <c r="G2127" i="6"/>
  <c r="F2127" i="6"/>
  <c r="G2126" i="6"/>
  <c r="F2126" i="6"/>
  <c r="G2125" i="6"/>
  <c r="F2125" i="6"/>
  <c r="G2124" i="6"/>
  <c r="F2124" i="6"/>
  <c r="G2123" i="6"/>
  <c r="F2123" i="6"/>
  <c r="G2122" i="6"/>
  <c r="F2122" i="6"/>
  <c r="G2121" i="6"/>
  <c r="F2121" i="6"/>
  <c r="G2120" i="6"/>
  <c r="F2120" i="6"/>
  <c r="G2119" i="6"/>
  <c r="F2119" i="6"/>
  <c r="G2118" i="6"/>
  <c r="F2118" i="6"/>
  <c r="G2115" i="6"/>
  <c r="F2115" i="6"/>
  <c r="G2114" i="6"/>
  <c r="F2114" i="6"/>
  <c r="G2113" i="6"/>
  <c r="F2113" i="6"/>
  <c r="G2112" i="6"/>
  <c r="F2112" i="6"/>
  <c r="G2111" i="6"/>
  <c r="F2111" i="6"/>
  <c r="G2110" i="6"/>
  <c r="F2110" i="6"/>
  <c r="G2107" i="6"/>
  <c r="F2107" i="6"/>
  <c r="G2106" i="6"/>
  <c r="F2106" i="6"/>
  <c r="G2105" i="6"/>
  <c r="F2105" i="6"/>
  <c r="G2104" i="6"/>
  <c r="F2104" i="6"/>
  <c r="G2103" i="6"/>
  <c r="F2103" i="6"/>
  <c r="G2102" i="6"/>
  <c r="F2102" i="6"/>
  <c r="G2101" i="6"/>
  <c r="F2101" i="6"/>
  <c r="G2100" i="6"/>
  <c r="F2100" i="6"/>
  <c r="G2099" i="6"/>
  <c r="F2099" i="6"/>
  <c r="G2098" i="6"/>
  <c r="F2098" i="6"/>
  <c r="G2097" i="6"/>
  <c r="F2097" i="6"/>
  <c r="G2096" i="6"/>
  <c r="F2096" i="6"/>
  <c r="G2093" i="6"/>
  <c r="F2093" i="6"/>
  <c r="G2092" i="6"/>
  <c r="F2092" i="6"/>
  <c r="G2091" i="6"/>
  <c r="F2091" i="6"/>
  <c r="G2090" i="6"/>
  <c r="F2090" i="6"/>
  <c r="G2089" i="6"/>
  <c r="F2089" i="6"/>
  <c r="G2088" i="6"/>
  <c r="F2088" i="6"/>
  <c r="G2085" i="6"/>
  <c r="F2085" i="6"/>
  <c r="G2084" i="6"/>
  <c r="F2084" i="6"/>
  <c r="G2083" i="6"/>
  <c r="F2083" i="6"/>
  <c r="G2082" i="6"/>
  <c r="F2082" i="6"/>
  <c r="G2081" i="6"/>
  <c r="F2081" i="6"/>
  <c r="G2080" i="6"/>
  <c r="F2080" i="6"/>
  <c r="G2077" i="6"/>
  <c r="F2077" i="6"/>
  <c r="G2076" i="6"/>
  <c r="F2076" i="6"/>
  <c r="G2075" i="6"/>
  <c r="F2075" i="6"/>
  <c r="G2074" i="6"/>
  <c r="F2074" i="6"/>
  <c r="G2073" i="6"/>
  <c r="F2073" i="6"/>
  <c r="G2072" i="6"/>
  <c r="F2072" i="6"/>
  <c r="G2071" i="6"/>
  <c r="F2071" i="6"/>
  <c r="G2070" i="6"/>
  <c r="F2070" i="6"/>
  <c r="G2069" i="6"/>
  <c r="F2069" i="6"/>
  <c r="G2068" i="6"/>
  <c r="F2068" i="6"/>
  <c r="G2067" i="6"/>
  <c r="F2067" i="6"/>
  <c r="G2066" i="6"/>
  <c r="F2066" i="6"/>
  <c r="G2063" i="6"/>
  <c r="F2063" i="6"/>
  <c r="G2062" i="6"/>
  <c r="F2062" i="6"/>
  <c r="G2061" i="6"/>
  <c r="F2061" i="6"/>
  <c r="G2060" i="6"/>
  <c r="F2060" i="6"/>
  <c r="G2059" i="6"/>
  <c r="F2059" i="6"/>
  <c r="G2058" i="6"/>
  <c r="F2058" i="6"/>
  <c r="G2055" i="6"/>
  <c r="F2055" i="6"/>
  <c r="G2054" i="6"/>
  <c r="F2054" i="6"/>
  <c r="G2053" i="6"/>
  <c r="F2053" i="6"/>
  <c r="G2052" i="6"/>
  <c r="F2052" i="6"/>
  <c r="G2051" i="6"/>
  <c r="F2051" i="6"/>
  <c r="G2050" i="6"/>
  <c r="F2050" i="6"/>
  <c r="G2049" i="6"/>
  <c r="F2049" i="6"/>
  <c r="G2048" i="6"/>
  <c r="F2048" i="6"/>
  <c r="G2047" i="6"/>
  <c r="F2047" i="6"/>
  <c r="G2046" i="6"/>
  <c r="F2046" i="6"/>
  <c r="G2043" i="6"/>
  <c r="F2043" i="6"/>
  <c r="G2042" i="6"/>
  <c r="F2042" i="6"/>
  <c r="G2041" i="6"/>
  <c r="F2041" i="6"/>
  <c r="G2040" i="6"/>
  <c r="F2040" i="6"/>
  <c r="G2039" i="6"/>
  <c r="F2039" i="6"/>
  <c r="G2038" i="6"/>
  <c r="F2038" i="6"/>
  <c r="G2035" i="6"/>
  <c r="F2035" i="6"/>
  <c r="G2034" i="6"/>
  <c r="F2034" i="6"/>
  <c r="G2033" i="6"/>
  <c r="F2033" i="6"/>
  <c r="G2032" i="6"/>
  <c r="F2032" i="6"/>
  <c r="G2031" i="6"/>
  <c r="F2031" i="6"/>
  <c r="G2030" i="6"/>
  <c r="F2030" i="6"/>
  <c r="G2029" i="6"/>
  <c r="F2029" i="6"/>
  <c r="G2028" i="6"/>
  <c r="F2028" i="6"/>
  <c r="G2027" i="6"/>
  <c r="F2027" i="6"/>
  <c r="G2026" i="6"/>
  <c r="F2026" i="6"/>
  <c r="G2025" i="6"/>
  <c r="F2025" i="6"/>
  <c r="G2024" i="6"/>
  <c r="F2024" i="6"/>
  <c r="G2021" i="6"/>
  <c r="F2021" i="6"/>
  <c r="G2020" i="6"/>
  <c r="F2020" i="6"/>
  <c r="G2019" i="6"/>
  <c r="F2019" i="6"/>
  <c r="G2018" i="6"/>
  <c r="F2018" i="6"/>
  <c r="G2017" i="6"/>
  <c r="F2017" i="6"/>
  <c r="G2016" i="6"/>
  <c r="F2016" i="6"/>
  <c r="G2015" i="6"/>
  <c r="F2015" i="6"/>
  <c r="G2014" i="6"/>
  <c r="F2014" i="6"/>
  <c r="G2013" i="6"/>
  <c r="F2013" i="6"/>
  <c r="G2012" i="6"/>
  <c r="F2012" i="6"/>
  <c r="G2011" i="6"/>
  <c r="F2011" i="6"/>
  <c r="G2010" i="6"/>
  <c r="F2010" i="6"/>
  <c r="G2009" i="6"/>
  <c r="F2009" i="6"/>
  <c r="G2006" i="6"/>
  <c r="F2006" i="6"/>
  <c r="G2005" i="6"/>
  <c r="F2005" i="6"/>
  <c r="G2004" i="6"/>
  <c r="F2004" i="6"/>
  <c r="G2003" i="6"/>
  <c r="F2003" i="6"/>
  <c r="G2002" i="6"/>
  <c r="F2002" i="6"/>
  <c r="G2001" i="6"/>
  <c r="F2001" i="6"/>
  <c r="G1998" i="6"/>
  <c r="F1998" i="6"/>
  <c r="G1997" i="6"/>
  <c r="F1997" i="6"/>
  <c r="G1996" i="6"/>
  <c r="F1996" i="6"/>
  <c r="G1995" i="6"/>
  <c r="F1995" i="6"/>
  <c r="G1994" i="6"/>
  <c r="F1994" i="6"/>
  <c r="G1993" i="6"/>
  <c r="F1993" i="6"/>
  <c r="G1990" i="6"/>
  <c r="F1990" i="6"/>
  <c r="G1989" i="6"/>
  <c r="F1989" i="6"/>
  <c r="G1988" i="6"/>
  <c r="F1988" i="6"/>
  <c r="G1987" i="6"/>
  <c r="F1987" i="6"/>
  <c r="G1986" i="6"/>
  <c r="F1986" i="6"/>
  <c r="G1985" i="6"/>
  <c r="F1985" i="6"/>
  <c r="G1984" i="6"/>
  <c r="F1984" i="6"/>
  <c r="G1983" i="6"/>
  <c r="F1983" i="6"/>
  <c r="G1980" i="6"/>
  <c r="F1980" i="6"/>
  <c r="G1979" i="6"/>
  <c r="F1979" i="6"/>
  <c r="G1978" i="6"/>
  <c r="F1978" i="6"/>
  <c r="G1977" i="6"/>
  <c r="F1977" i="6"/>
  <c r="G1976" i="6"/>
  <c r="F1976" i="6"/>
  <c r="G1975" i="6"/>
  <c r="F1975" i="6"/>
  <c r="G1972" i="6"/>
  <c r="F1972" i="6"/>
  <c r="G1971" i="6"/>
  <c r="F1971" i="6"/>
  <c r="G1970" i="6"/>
  <c r="F1970" i="6"/>
  <c r="G1969" i="6"/>
  <c r="F1969" i="6"/>
  <c r="G1968" i="6"/>
  <c r="F1968" i="6"/>
  <c r="G1967" i="6"/>
  <c r="F1967" i="6"/>
  <c r="G1962" i="6"/>
  <c r="F1962" i="6"/>
  <c r="G1961" i="6"/>
  <c r="F1961" i="6"/>
  <c r="G1960" i="6"/>
  <c r="F1960" i="6"/>
  <c r="G1959" i="6"/>
  <c r="F1959" i="6"/>
  <c r="G1958" i="6"/>
  <c r="F1958" i="6"/>
  <c r="G1957" i="6"/>
  <c r="F1957" i="6"/>
  <c r="G1956" i="6"/>
  <c r="F1956" i="6"/>
  <c r="G1953" i="6"/>
  <c r="F1953" i="6"/>
  <c r="G1952" i="6"/>
  <c r="F1952" i="6"/>
  <c r="G1951" i="6"/>
  <c r="F1951" i="6"/>
  <c r="G1950" i="6"/>
  <c r="F1950" i="6"/>
  <c r="G1949" i="6"/>
  <c r="F1949" i="6"/>
  <c r="G1948" i="6"/>
  <c r="F1948" i="6"/>
  <c r="G1947" i="6"/>
  <c r="F1947" i="6"/>
  <c r="G1946" i="6"/>
  <c r="F1946" i="6"/>
  <c r="G1945" i="6"/>
  <c r="F1945" i="6"/>
  <c r="G1944" i="6"/>
  <c r="F1944" i="6"/>
  <c r="G1943" i="6"/>
  <c r="F1943" i="6"/>
  <c r="G1942" i="6"/>
  <c r="F1942" i="6"/>
  <c r="G1941" i="6"/>
  <c r="F1941" i="6"/>
  <c r="G1940" i="6"/>
  <c r="F1940" i="6"/>
  <c r="G1939" i="6"/>
  <c r="F1939" i="6"/>
  <c r="G1938" i="6"/>
  <c r="F1938" i="6"/>
  <c r="G1937" i="6"/>
  <c r="F1937" i="6"/>
  <c r="G1936" i="6"/>
  <c r="F1936" i="6"/>
  <c r="G1933" i="6"/>
  <c r="F1933" i="6"/>
  <c r="G1932" i="6"/>
  <c r="F1932" i="6"/>
  <c r="G1931" i="6"/>
  <c r="F1931" i="6"/>
  <c r="G1930" i="6"/>
  <c r="F1930" i="6"/>
  <c r="G1929" i="6"/>
  <c r="F1929" i="6"/>
  <c r="G1928" i="6"/>
  <c r="F1928" i="6"/>
  <c r="G1927" i="6"/>
  <c r="F1927" i="6"/>
  <c r="G1926" i="6"/>
  <c r="F1926" i="6"/>
  <c r="G1923" i="6"/>
  <c r="F1923" i="6"/>
  <c r="G1922" i="6"/>
  <c r="F1922" i="6"/>
  <c r="G1921" i="6"/>
  <c r="F1921" i="6"/>
  <c r="G1920" i="6"/>
  <c r="F1920" i="6"/>
  <c r="G1919" i="6"/>
  <c r="F1919" i="6"/>
  <c r="G1918" i="6"/>
  <c r="F1918" i="6"/>
  <c r="G1917" i="6"/>
  <c r="F1917" i="6"/>
  <c r="G1914" i="6"/>
  <c r="F1914" i="6"/>
  <c r="G1913" i="6"/>
  <c r="F1913" i="6"/>
  <c r="G1912" i="6"/>
  <c r="F1912" i="6"/>
  <c r="G1911" i="6"/>
  <c r="F1911" i="6"/>
  <c r="G1910" i="6"/>
  <c r="F1910" i="6"/>
  <c r="G1909" i="6"/>
  <c r="F1909" i="6"/>
  <c r="G1906" i="6"/>
  <c r="F1906" i="6"/>
  <c r="G1905" i="6"/>
  <c r="F1905" i="6"/>
  <c r="G1904" i="6"/>
  <c r="F1904" i="6"/>
  <c r="G1903" i="6"/>
  <c r="F1903" i="6"/>
  <c r="G1902" i="6"/>
  <c r="F1902" i="6"/>
  <c r="G1901" i="6"/>
  <c r="F1901" i="6"/>
  <c r="G1898" i="6"/>
  <c r="F1898" i="6"/>
  <c r="G1897" i="6"/>
  <c r="F1897" i="6"/>
  <c r="G1896" i="6"/>
  <c r="F1896" i="6"/>
  <c r="G1895" i="6"/>
  <c r="F1895" i="6"/>
  <c r="G1894" i="6"/>
  <c r="F1894" i="6"/>
  <c r="G1893" i="6"/>
  <c r="F1893" i="6"/>
  <c r="G1890" i="6"/>
  <c r="F1890" i="6"/>
  <c r="G1889" i="6"/>
  <c r="F1889" i="6"/>
  <c r="G1888" i="6"/>
  <c r="F1888" i="6"/>
  <c r="G1887" i="6"/>
  <c r="F1887" i="6"/>
  <c r="G1886" i="6"/>
  <c r="F1886" i="6"/>
  <c r="G1885" i="6"/>
  <c r="F1885" i="6"/>
  <c r="G1880" i="6"/>
  <c r="F1880" i="6"/>
  <c r="G1879" i="6"/>
  <c r="F1879" i="6"/>
  <c r="G1878" i="6"/>
  <c r="F1878" i="6"/>
  <c r="G1877" i="6"/>
  <c r="F1877" i="6"/>
  <c r="G1876" i="6"/>
  <c r="F1876" i="6"/>
  <c r="G1875" i="6"/>
  <c r="F1875" i="6"/>
  <c r="G1872" i="6"/>
  <c r="F1872" i="6"/>
  <c r="G1871" i="6"/>
  <c r="F1871" i="6"/>
  <c r="G1870" i="6"/>
  <c r="F1870" i="6"/>
  <c r="G1869" i="6"/>
  <c r="F1869" i="6"/>
  <c r="G1868" i="6"/>
  <c r="F1868" i="6"/>
  <c r="G1867" i="6"/>
  <c r="F1867" i="6"/>
  <c r="G1864" i="6"/>
  <c r="F1864" i="6"/>
  <c r="G1863" i="6"/>
  <c r="F1863" i="6"/>
  <c r="G1862" i="6"/>
  <c r="F1862" i="6"/>
  <c r="G1861" i="6"/>
  <c r="F1861" i="6"/>
  <c r="G1860" i="6"/>
  <c r="F1860" i="6"/>
  <c r="G1859" i="6"/>
  <c r="F1859" i="6"/>
  <c r="G1856" i="6"/>
  <c r="F1856" i="6"/>
  <c r="G1855" i="6"/>
  <c r="F1855" i="6"/>
  <c r="G1854" i="6"/>
  <c r="F1854" i="6"/>
  <c r="G1853" i="6"/>
  <c r="F1853" i="6"/>
  <c r="G1852" i="6"/>
  <c r="F1852" i="6"/>
  <c r="G1851" i="6"/>
  <c r="F1851" i="6"/>
  <c r="G1850" i="6"/>
  <c r="F1850" i="6"/>
  <c r="G1849" i="6"/>
  <c r="F1849" i="6"/>
  <c r="G1846" i="6"/>
  <c r="F1846" i="6"/>
  <c r="G1845" i="6"/>
  <c r="F1845" i="6"/>
  <c r="G1844" i="6"/>
  <c r="F1844" i="6"/>
  <c r="G1843" i="6"/>
  <c r="F1843" i="6"/>
  <c r="G1842" i="6"/>
  <c r="F1842" i="6"/>
  <c r="G1841" i="6"/>
  <c r="F1841" i="6"/>
  <c r="G1838" i="6"/>
  <c r="F1838" i="6"/>
  <c r="G1837" i="6"/>
  <c r="F1837" i="6"/>
  <c r="G1836" i="6"/>
  <c r="F1836" i="6"/>
  <c r="G1835" i="6"/>
  <c r="F1835" i="6"/>
  <c r="G1834" i="6"/>
  <c r="F1834" i="6"/>
  <c r="G1833" i="6"/>
  <c r="F1833" i="6"/>
  <c r="G1832" i="6"/>
  <c r="F1832" i="6"/>
  <c r="G1831" i="6"/>
  <c r="F1831" i="6"/>
  <c r="G1830" i="6"/>
  <c r="F1830" i="6"/>
  <c r="G1829" i="6"/>
  <c r="F1829" i="6"/>
  <c r="G1828" i="6"/>
  <c r="F1828" i="6"/>
  <c r="G1827" i="6"/>
  <c r="F1827" i="6"/>
  <c r="G1826" i="6"/>
  <c r="F1826" i="6"/>
  <c r="G1825" i="6"/>
  <c r="F1825" i="6"/>
  <c r="G1822" i="6"/>
  <c r="F1822" i="6"/>
  <c r="G1821" i="6"/>
  <c r="F1821" i="6"/>
  <c r="G1820" i="6"/>
  <c r="F1820" i="6"/>
  <c r="G1819" i="6"/>
  <c r="F1819" i="6"/>
  <c r="G1818" i="6"/>
  <c r="F1818" i="6"/>
  <c r="G1817" i="6"/>
  <c r="F1817" i="6"/>
  <c r="G1816" i="6"/>
  <c r="F1816" i="6"/>
  <c r="G1815" i="6"/>
  <c r="F1815" i="6"/>
  <c r="G1814" i="6"/>
  <c r="F1814" i="6"/>
  <c r="G1813" i="6"/>
  <c r="F1813" i="6"/>
  <c r="G1812" i="6"/>
  <c r="F1812" i="6"/>
  <c r="G1811" i="6"/>
  <c r="F1811" i="6"/>
  <c r="G1810" i="6"/>
  <c r="F1810" i="6"/>
  <c r="G1809" i="6"/>
  <c r="F1809" i="6"/>
  <c r="G1808" i="6"/>
  <c r="F1808" i="6"/>
  <c r="G1807" i="6"/>
  <c r="F1807" i="6"/>
  <c r="G1806" i="6"/>
  <c r="F1806" i="6"/>
  <c r="G1805" i="6"/>
  <c r="F1805" i="6"/>
  <c r="G1802" i="6"/>
  <c r="F1802" i="6"/>
  <c r="G1801" i="6"/>
  <c r="F1801" i="6"/>
  <c r="G1800" i="6"/>
  <c r="F1800" i="6"/>
  <c r="G1799" i="6"/>
  <c r="F1799" i="6"/>
  <c r="G1798" i="6"/>
  <c r="F1798" i="6"/>
  <c r="G1797" i="6"/>
  <c r="F1797" i="6"/>
  <c r="G1794" i="6"/>
  <c r="F1794" i="6"/>
  <c r="G1793" i="6"/>
  <c r="F1793" i="6"/>
  <c r="G1792" i="6"/>
  <c r="F1792" i="6"/>
  <c r="G1791" i="6"/>
  <c r="F1791" i="6"/>
  <c r="G1790" i="6"/>
  <c r="F1790" i="6"/>
  <c r="G1789" i="6"/>
  <c r="F1789" i="6"/>
  <c r="G1788" i="6"/>
  <c r="F1788" i="6"/>
  <c r="G1787" i="6"/>
  <c r="F1787" i="6"/>
  <c r="G1786" i="6"/>
  <c r="F1786" i="6"/>
  <c r="G1785" i="6"/>
  <c r="F1785" i="6"/>
  <c r="G1784" i="6"/>
  <c r="F1784" i="6"/>
  <c r="G1783" i="6"/>
  <c r="F1783" i="6"/>
  <c r="G1782" i="6"/>
  <c r="F1782" i="6"/>
  <c r="G1781" i="6"/>
  <c r="F1781" i="6"/>
  <c r="G1780" i="6"/>
  <c r="F1780" i="6"/>
  <c r="G1779" i="6"/>
  <c r="F1779" i="6"/>
  <c r="G1778" i="6"/>
  <c r="F1778" i="6"/>
  <c r="G1777" i="6"/>
  <c r="F1777" i="6"/>
  <c r="G1776" i="6"/>
  <c r="F1776" i="6"/>
  <c r="G1775" i="6"/>
  <c r="F1775" i="6"/>
  <c r="G1774" i="6"/>
  <c r="F1774" i="6"/>
  <c r="G1773" i="6"/>
  <c r="F1773" i="6"/>
  <c r="G1772" i="6"/>
  <c r="F1772" i="6"/>
  <c r="G1771" i="6"/>
  <c r="F1771" i="6"/>
  <c r="G1770" i="6"/>
  <c r="F1770" i="6"/>
  <c r="G1767" i="6"/>
  <c r="F1767" i="6"/>
  <c r="G1766" i="6"/>
  <c r="F1766" i="6"/>
  <c r="G1765" i="6"/>
  <c r="F1765" i="6"/>
  <c r="G1764" i="6"/>
  <c r="F1764" i="6"/>
  <c r="G1763" i="6"/>
  <c r="F1763" i="6"/>
  <c r="G1762" i="6"/>
  <c r="F1762" i="6"/>
  <c r="G1759" i="6"/>
  <c r="F1759" i="6"/>
  <c r="G1758" i="6"/>
  <c r="F1758" i="6"/>
  <c r="G1757" i="6"/>
  <c r="F1757" i="6"/>
  <c r="G1756" i="6"/>
  <c r="F1756" i="6"/>
  <c r="G1755" i="6"/>
  <c r="F1755" i="6"/>
  <c r="G1754" i="6"/>
  <c r="F1754" i="6"/>
  <c r="G1751" i="6"/>
  <c r="F1751" i="6"/>
  <c r="G1750" i="6"/>
  <c r="F1750" i="6"/>
  <c r="G1749" i="6"/>
  <c r="F1749" i="6"/>
  <c r="G1748" i="6"/>
  <c r="F1748" i="6"/>
  <c r="G1747" i="6"/>
  <c r="F1747" i="6"/>
  <c r="G1746" i="6"/>
  <c r="F1746" i="6"/>
  <c r="G1743" i="6"/>
  <c r="F1743" i="6"/>
  <c r="G1742" i="6"/>
  <c r="F1742" i="6"/>
  <c r="G1741" i="6"/>
  <c r="F1741" i="6"/>
  <c r="G1740" i="6"/>
  <c r="F1740" i="6"/>
  <c r="G1739" i="6"/>
  <c r="F1739" i="6"/>
  <c r="G1738" i="6"/>
  <c r="F1738" i="6"/>
  <c r="G1737" i="6"/>
  <c r="F1737" i="6"/>
  <c r="G1734" i="6"/>
  <c r="F1734" i="6"/>
  <c r="G1733" i="6"/>
  <c r="F1733" i="6"/>
  <c r="G1732" i="6"/>
  <c r="F1732" i="6"/>
  <c r="G1731" i="6"/>
  <c r="F1731" i="6"/>
  <c r="G1730" i="6"/>
  <c r="F1730" i="6"/>
  <c r="G1729" i="6"/>
  <c r="F1729" i="6"/>
  <c r="G1726" i="6"/>
  <c r="F1726" i="6"/>
  <c r="G1725" i="6"/>
  <c r="F1725" i="6"/>
  <c r="G1724" i="6"/>
  <c r="F1724" i="6"/>
  <c r="G1723" i="6"/>
  <c r="F1723" i="6"/>
  <c r="G1722" i="6"/>
  <c r="F1722" i="6"/>
  <c r="G1721" i="6"/>
  <c r="F1721" i="6"/>
  <c r="G1718" i="6"/>
  <c r="F1718" i="6"/>
  <c r="G1717" i="6"/>
  <c r="F1717" i="6"/>
  <c r="G1716" i="6"/>
  <c r="F1716" i="6"/>
  <c r="G1715" i="6"/>
  <c r="F1715" i="6"/>
  <c r="G1714" i="6"/>
  <c r="F1714" i="6"/>
  <c r="G1713" i="6"/>
  <c r="F1713" i="6"/>
  <c r="G1712" i="6"/>
  <c r="F1712" i="6"/>
  <c r="G1711" i="6"/>
  <c r="F1711" i="6"/>
  <c r="G1710" i="6"/>
  <c r="F1710" i="6"/>
  <c r="G1709" i="6"/>
  <c r="F1709" i="6"/>
  <c r="G1708" i="6"/>
  <c r="F1708" i="6"/>
  <c r="G1707" i="6"/>
  <c r="F1707" i="6"/>
  <c r="G1706" i="6"/>
  <c r="F1706" i="6"/>
  <c r="G1705" i="6"/>
  <c r="F1705" i="6"/>
  <c r="G1702" i="6"/>
  <c r="F1702" i="6"/>
  <c r="G1701" i="6"/>
  <c r="F1701" i="6"/>
  <c r="G1700" i="6"/>
  <c r="F1700" i="6"/>
  <c r="G1699" i="6"/>
  <c r="F1699" i="6"/>
  <c r="G1698" i="6"/>
  <c r="F1698" i="6"/>
  <c r="G1697" i="6"/>
  <c r="F1697" i="6"/>
  <c r="G1694" i="6"/>
  <c r="F1694" i="6"/>
  <c r="G1693" i="6"/>
  <c r="F1693" i="6"/>
  <c r="G1692" i="6"/>
  <c r="F1692" i="6"/>
  <c r="G1691" i="6"/>
  <c r="F1691" i="6"/>
  <c r="G1690" i="6"/>
  <c r="F1690" i="6"/>
  <c r="G1689" i="6"/>
  <c r="F1689" i="6"/>
  <c r="G1686" i="6"/>
  <c r="F1686" i="6"/>
  <c r="G1685" i="6"/>
  <c r="F1685" i="6"/>
  <c r="G1684" i="6"/>
  <c r="F1684" i="6"/>
  <c r="G1683" i="6"/>
  <c r="F1683" i="6"/>
  <c r="G1682" i="6"/>
  <c r="F1682" i="6"/>
  <c r="G1681" i="6"/>
  <c r="F1681" i="6"/>
  <c r="G1680" i="6"/>
  <c r="F1680" i="6"/>
  <c r="G1677" i="6"/>
  <c r="F1677" i="6"/>
  <c r="G1676" i="6"/>
  <c r="F1676" i="6"/>
  <c r="G1675" i="6"/>
  <c r="F1675" i="6"/>
  <c r="G1674" i="6"/>
  <c r="F1674" i="6"/>
  <c r="G1673" i="6"/>
  <c r="F1673" i="6"/>
  <c r="G1672" i="6"/>
  <c r="F1672" i="6"/>
  <c r="G1669" i="6"/>
  <c r="F1669" i="6"/>
  <c r="G1668" i="6"/>
  <c r="F1668" i="6"/>
  <c r="G1667" i="6"/>
  <c r="F1667" i="6"/>
  <c r="G1666" i="6"/>
  <c r="F1666" i="6"/>
  <c r="G1665" i="6"/>
  <c r="F1665" i="6"/>
  <c r="G1664" i="6"/>
  <c r="F1664" i="6"/>
  <c r="G1663" i="6"/>
  <c r="F1663" i="6"/>
  <c r="G1662" i="6"/>
  <c r="F1662" i="6"/>
  <c r="G1661" i="6"/>
  <c r="F1661" i="6"/>
  <c r="G1660" i="6"/>
  <c r="F1660" i="6"/>
  <c r="G1659" i="6"/>
  <c r="F1659" i="6"/>
  <c r="G1658" i="6"/>
  <c r="F1658" i="6"/>
  <c r="G1657" i="6"/>
  <c r="F1657" i="6"/>
  <c r="G1656" i="6"/>
  <c r="F1656" i="6"/>
  <c r="G1655" i="6"/>
  <c r="F1655" i="6"/>
  <c r="G1654" i="6"/>
  <c r="F1654" i="6"/>
  <c r="G1653" i="6"/>
  <c r="F1653" i="6"/>
  <c r="G1652" i="6"/>
  <c r="F1652" i="6"/>
  <c r="G1651" i="6"/>
  <c r="F1651" i="6"/>
  <c r="G1650" i="6"/>
  <c r="F1650" i="6"/>
  <c r="G1649" i="6"/>
  <c r="F1649" i="6"/>
  <c r="G1648" i="6"/>
  <c r="F1648" i="6"/>
  <c r="G1647" i="6"/>
  <c r="F1647" i="6"/>
  <c r="G1646" i="6"/>
  <c r="F1646" i="6"/>
  <c r="G1645" i="6"/>
  <c r="F1645" i="6"/>
  <c r="G1644" i="6"/>
  <c r="F1644" i="6"/>
  <c r="G1643" i="6"/>
  <c r="F1643" i="6"/>
  <c r="G1642" i="6"/>
  <c r="F1642" i="6"/>
  <c r="G1641" i="6"/>
  <c r="F1641" i="6"/>
  <c r="G1640" i="6"/>
  <c r="F1640" i="6"/>
  <c r="G1639" i="6"/>
  <c r="F1639" i="6"/>
  <c r="G1638" i="6"/>
  <c r="F1638" i="6"/>
  <c r="G1637" i="6"/>
  <c r="F1637" i="6"/>
  <c r="G1636" i="6"/>
  <c r="F1636" i="6"/>
  <c r="G1635" i="6"/>
  <c r="F1635" i="6"/>
  <c r="G1634" i="6"/>
  <c r="F1634" i="6"/>
  <c r="G1633" i="6"/>
  <c r="F1633" i="6"/>
  <c r="G1632" i="6"/>
  <c r="F1632" i="6"/>
  <c r="G1631" i="6"/>
  <c r="F1631" i="6"/>
  <c r="G1630" i="6"/>
  <c r="F1630" i="6"/>
  <c r="G1629" i="6"/>
  <c r="F1629" i="6"/>
  <c r="G1628" i="6"/>
  <c r="F1628" i="6"/>
  <c r="G1627" i="6"/>
  <c r="F1627" i="6"/>
  <c r="G1626" i="6"/>
  <c r="F1626" i="6"/>
  <c r="G1625" i="6"/>
  <c r="F1625" i="6"/>
  <c r="G1622" i="6"/>
  <c r="F1622" i="6"/>
  <c r="G1621" i="6"/>
  <c r="F1621" i="6"/>
  <c r="G1620" i="6"/>
  <c r="F1620" i="6"/>
  <c r="G1619" i="6"/>
  <c r="F1619" i="6"/>
  <c r="G1618" i="6"/>
  <c r="F1618" i="6"/>
  <c r="G1617" i="6"/>
  <c r="F1617" i="6"/>
  <c r="G1616" i="6"/>
  <c r="F1616" i="6"/>
  <c r="G1615" i="6"/>
  <c r="F1615" i="6"/>
  <c r="G1614" i="6"/>
  <c r="F1614" i="6"/>
  <c r="G1613" i="6"/>
  <c r="F1613" i="6"/>
  <c r="G1612" i="6"/>
  <c r="F1612" i="6"/>
  <c r="G1611" i="6"/>
  <c r="F1611" i="6"/>
  <c r="G1606" i="6"/>
  <c r="F1606" i="6"/>
  <c r="G1605" i="6"/>
  <c r="F1605" i="6"/>
  <c r="G1604" i="6"/>
  <c r="F1604" i="6"/>
  <c r="G1603" i="6"/>
  <c r="F1603" i="6"/>
  <c r="G1602" i="6"/>
  <c r="F1602" i="6"/>
  <c r="G1601" i="6"/>
  <c r="F1601" i="6"/>
  <c r="G1600" i="6"/>
  <c r="F1600" i="6"/>
  <c r="G1599" i="6"/>
  <c r="F1599" i="6"/>
  <c r="G1598" i="6"/>
  <c r="F1598" i="6"/>
  <c r="G1597" i="6"/>
  <c r="F1597" i="6"/>
  <c r="G1596" i="6"/>
  <c r="F1596" i="6"/>
  <c r="G1595" i="6"/>
  <c r="F1595" i="6"/>
  <c r="G1594" i="6"/>
  <c r="F1594" i="6"/>
  <c r="G1593" i="6"/>
  <c r="F1593" i="6"/>
  <c r="G1592" i="6"/>
  <c r="F1592" i="6"/>
  <c r="G1591" i="6"/>
  <c r="F1591" i="6"/>
  <c r="G1590" i="6"/>
  <c r="F1590" i="6"/>
  <c r="G1587" i="6"/>
  <c r="F1587" i="6"/>
  <c r="G1586" i="6"/>
  <c r="F1586" i="6"/>
  <c r="G1585" i="6"/>
  <c r="F1585" i="6"/>
  <c r="G1584" i="6"/>
  <c r="F1584" i="6"/>
  <c r="G1583" i="6"/>
  <c r="F1583" i="6"/>
  <c r="G1582" i="6"/>
  <c r="F1582" i="6"/>
  <c r="G1579" i="6"/>
  <c r="F1579" i="6"/>
  <c r="G1578" i="6"/>
  <c r="F1578" i="6"/>
  <c r="G1577" i="6"/>
  <c r="F1577" i="6"/>
  <c r="G1576" i="6"/>
  <c r="F1576" i="6"/>
  <c r="G1575" i="6"/>
  <c r="F1575" i="6"/>
  <c r="G1574" i="6"/>
  <c r="F1574" i="6"/>
  <c r="G1573" i="6"/>
  <c r="F1573" i="6"/>
  <c r="G1572" i="6"/>
  <c r="F1572" i="6"/>
  <c r="G1571" i="6"/>
  <c r="F1571" i="6"/>
  <c r="G1570" i="6"/>
  <c r="F1570" i="6"/>
  <c r="G1569" i="6"/>
  <c r="F1569" i="6"/>
  <c r="G1568" i="6"/>
  <c r="F1568" i="6"/>
  <c r="G1567" i="6"/>
  <c r="F1567" i="6"/>
  <c r="G1566" i="6"/>
  <c r="F1566" i="6"/>
  <c r="G1565" i="6"/>
  <c r="F1565" i="6"/>
  <c r="G1564" i="6"/>
  <c r="F1564" i="6"/>
  <c r="G1563" i="6"/>
  <c r="F1563" i="6"/>
  <c r="G1562" i="6"/>
  <c r="F1562" i="6"/>
  <c r="G1561" i="6"/>
  <c r="F1561" i="6"/>
  <c r="G1560" i="6"/>
  <c r="F1560" i="6"/>
  <c r="G1557" i="6"/>
  <c r="F1557" i="6"/>
  <c r="G1556" i="6"/>
  <c r="F1556" i="6"/>
  <c r="G1555" i="6"/>
  <c r="F1555" i="6"/>
  <c r="G1554" i="6"/>
  <c r="F1554" i="6"/>
  <c r="G1553" i="6"/>
  <c r="F1553" i="6"/>
  <c r="G1552" i="6"/>
  <c r="F1552" i="6"/>
  <c r="G1551" i="6"/>
  <c r="F1551" i="6"/>
  <c r="G1550" i="6"/>
  <c r="F1550" i="6"/>
  <c r="G1549" i="6"/>
  <c r="F1549" i="6"/>
  <c r="G1548" i="6"/>
  <c r="F1548" i="6"/>
  <c r="G1547" i="6"/>
  <c r="F1547" i="6"/>
  <c r="G1546" i="6"/>
  <c r="F1546" i="6"/>
  <c r="G1545" i="6"/>
  <c r="F1545" i="6"/>
  <c r="G1544" i="6"/>
  <c r="F1544" i="6"/>
  <c r="G1541" i="6"/>
  <c r="F1541" i="6"/>
  <c r="G1540" i="6"/>
  <c r="F1540" i="6"/>
  <c r="G1539" i="6"/>
  <c r="F1539" i="6"/>
  <c r="G1538" i="6"/>
  <c r="F1538" i="6"/>
  <c r="G1535" i="6"/>
  <c r="F1535" i="6"/>
  <c r="G1534" i="6"/>
  <c r="F1534" i="6"/>
  <c r="G1533" i="6"/>
  <c r="F1533" i="6"/>
  <c r="G1532" i="6"/>
  <c r="F1532" i="6"/>
  <c r="G1529" i="6"/>
  <c r="F1529" i="6"/>
  <c r="G1528" i="6"/>
  <c r="F1528" i="6"/>
  <c r="G1527" i="6"/>
  <c r="F1527" i="6"/>
  <c r="G1526" i="6"/>
  <c r="F1526" i="6"/>
  <c r="G1525" i="6"/>
  <c r="F1525" i="6"/>
  <c r="G1524" i="6"/>
  <c r="F1524" i="6"/>
  <c r="G1521" i="6"/>
  <c r="F1521" i="6"/>
  <c r="G1520" i="6"/>
  <c r="F1520" i="6"/>
  <c r="G1519" i="6"/>
  <c r="F1519" i="6"/>
  <c r="G1518" i="6"/>
  <c r="F1518" i="6"/>
  <c r="G1517" i="6"/>
  <c r="F1517" i="6"/>
  <c r="G1516" i="6"/>
  <c r="F1516" i="6"/>
  <c r="G1513" i="6"/>
  <c r="F1513" i="6"/>
  <c r="G1512" i="6"/>
  <c r="F1512" i="6"/>
  <c r="G1511" i="6"/>
  <c r="F1511" i="6"/>
  <c r="G1510" i="6"/>
  <c r="F1510" i="6"/>
  <c r="G1509" i="6"/>
  <c r="F1509" i="6"/>
  <c r="G1508" i="6"/>
  <c r="F1508" i="6"/>
  <c r="G1503" i="6"/>
  <c r="F1503" i="6"/>
  <c r="G1502" i="6"/>
  <c r="F1502" i="6"/>
  <c r="G1501" i="6"/>
  <c r="F1501" i="6"/>
  <c r="G1500" i="6"/>
  <c r="F1500" i="6"/>
  <c r="G1499" i="6"/>
  <c r="F1499" i="6"/>
  <c r="G1498" i="6"/>
  <c r="F1498" i="6"/>
  <c r="G1495" i="6"/>
  <c r="F1495" i="6"/>
  <c r="G1494" i="6"/>
  <c r="F1494" i="6"/>
  <c r="G1493" i="6"/>
  <c r="F1493" i="6"/>
  <c r="G1492" i="6"/>
  <c r="F1492" i="6"/>
  <c r="G1491" i="6"/>
  <c r="F1491" i="6"/>
  <c r="G1488" i="6"/>
  <c r="F1488" i="6"/>
  <c r="G1487" i="6"/>
  <c r="F1487" i="6"/>
  <c r="G1486" i="6"/>
  <c r="F1486" i="6"/>
  <c r="G1485" i="6"/>
  <c r="F1485" i="6"/>
  <c r="G1484" i="6"/>
  <c r="F1484" i="6"/>
  <c r="G1483" i="6"/>
  <c r="F1483" i="6"/>
  <c r="G1480" i="6"/>
  <c r="F1480" i="6"/>
  <c r="G1479" i="6"/>
  <c r="F1479" i="6"/>
  <c r="G1478" i="6"/>
  <c r="F1478" i="6"/>
  <c r="G1477" i="6"/>
  <c r="F1477" i="6"/>
  <c r="G1476" i="6"/>
  <c r="F1476" i="6"/>
  <c r="G1475" i="6"/>
  <c r="F1475" i="6"/>
  <c r="G1474" i="6"/>
  <c r="F1474" i="6"/>
  <c r="G1473" i="6"/>
  <c r="F1473" i="6"/>
  <c r="G1472" i="6"/>
  <c r="F1472" i="6"/>
  <c r="G1471" i="6"/>
  <c r="F1471" i="6"/>
  <c r="G1470" i="6"/>
  <c r="F1470" i="6"/>
  <c r="G1469" i="6"/>
  <c r="F1469" i="6"/>
  <c r="G1468" i="6"/>
  <c r="F1468" i="6"/>
  <c r="G1467" i="6"/>
  <c r="F1467" i="6"/>
  <c r="G1466" i="6"/>
  <c r="F1466" i="6"/>
  <c r="G1465" i="6"/>
  <c r="F1465" i="6"/>
  <c r="G1464" i="6"/>
  <c r="F1464" i="6"/>
  <c r="G1463" i="6"/>
  <c r="F1463" i="6"/>
  <c r="G1462" i="6"/>
  <c r="F1462" i="6"/>
  <c r="G1461" i="6"/>
  <c r="F1461" i="6"/>
  <c r="G1458" i="6"/>
  <c r="F1458" i="6"/>
  <c r="G1457" i="6"/>
  <c r="F1457" i="6"/>
  <c r="G1456" i="6"/>
  <c r="F1456" i="6"/>
  <c r="G1455" i="6"/>
  <c r="F1455" i="6"/>
  <c r="G1454" i="6"/>
  <c r="F1454" i="6"/>
  <c r="G1453" i="6"/>
  <c r="F1453" i="6"/>
  <c r="G1450" i="6"/>
  <c r="F1450" i="6"/>
  <c r="G1449" i="6"/>
  <c r="F1449" i="6"/>
  <c r="G1448" i="6"/>
  <c r="F1448" i="6"/>
  <c r="G1447" i="6"/>
  <c r="F1447" i="6"/>
  <c r="G1446" i="6"/>
  <c r="F1446" i="6"/>
  <c r="G1445" i="6"/>
  <c r="F1445" i="6"/>
  <c r="G1444" i="6"/>
  <c r="F1444" i="6"/>
  <c r="G1443" i="6"/>
  <c r="F1443" i="6"/>
  <c r="G1442" i="6"/>
  <c r="F1442" i="6"/>
  <c r="G1441" i="6"/>
  <c r="F1441" i="6"/>
  <c r="G1440" i="6"/>
  <c r="F1440" i="6"/>
  <c r="G1439" i="6"/>
  <c r="F1439" i="6"/>
  <c r="G1436" i="6"/>
  <c r="F1436" i="6"/>
  <c r="G1435" i="6"/>
  <c r="F1435" i="6"/>
  <c r="G1434" i="6"/>
  <c r="F1434" i="6"/>
  <c r="G1433" i="6"/>
  <c r="F1433" i="6"/>
  <c r="G1432" i="6"/>
  <c r="F1432" i="6"/>
  <c r="G1431" i="6"/>
  <c r="F1431" i="6"/>
  <c r="G1428" i="6"/>
  <c r="F1428" i="6"/>
  <c r="G1427" i="6"/>
  <c r="F1427" i="6"/>
  <c r="G1426" i="6"/>
  <c r="F1426" i="6"/>
  <c r="G1425" i="6"/>
  <c r="F1425" i="6"/>
  <c r="G1424" i="6"/>
  <c r="F1424" i="6"/>
  <c r="G1423" i="6"/>
  <c r="F1423" i="6"/>
  <c r="G1422" i="6"/>
  <c r="F1422" i="6"/>
  <c r="G1421" i="6"/>
  <c r="F1421" i="6"/>
  <c r="G1420" i="6"/>
  <c r="F1420" i="6"/>
  <c r="G1419" i="6"/>
  <c r="F1419" i="6"/>
  <c r="G1418" i="6"/>
  <c r="F1418" i="6"/>
  <c r="G1417" i="6"/>
  <c r="F1417" i="6"/>
  <c r="G1416" i="6"/>
  <c r="F1416" i="6"/>
  <c r="G1415" i="6"/>
  <c r="F1415" i="6"/>
  <c r="G1414" i="6"/>
  <c r="F1414" i="6"/>
  <c r="G1413" i="6"/>
  <c r="F1413" i="6"/>
  <c r="G1412" i="6"/>
  <c r="F1412" i="6"/>
  <c r="G1411" i="6"/>
  <c r="F1411" i="6"/>
  <c r="G1408" i="6"/>
  <c r="F1408" i="6"/>
  <c r="G1407" i="6"/>
  <c r="F1407" i="6"/>
  <c r="G1406" i="6"/>
  <c r="F1406" i="6"/>
  <c r="G1405" i="6"/>
  <c r="F1405" i="6"/>
  <c r="G1404" i="6"/>
  <c r="F1404" i="6"/>
  <c r="G1403" i="6"/>
  <c r="F1403" i="6"/>
  <c r="G1402" i="6"/>
  <c r="F1402" i="6"/>
  <c r="G1401" i="6"/>
  <c r="F1401" i="6"/>
  <c r="G1398" i="6"/>
  <c r="F1398" i="6"/>
  <c r="G1397" i="6"/>
  <c r="F1397" i="6"/>
  <c r="G1396" i="6"/>
  <c r="F1396" i="6"/>
  <c r="G1395" i="6"/>
  <c r="F1395" i="6"/>
  <c r="G1394" i="6"/>
  <c r="F1394" i="6"/>
  <c r="G1393" i="6"/>
  <c r="F1393" i="6"/>
  <c r="G1392" i="6"/>
  <c r="F1392" i="6"/>
  <c r="G1389" i="6"/>
  <c r="F1389" i="6"/>
  <c r="G1388" i="6"/>
  <c r="F1388" i="6"/>
  <c r="G1387" i="6"/>
  <c r="F1387" i="6"/>
  <c r="G1386" i="6"/>
  <c r="F1386" i="6"/>
  <c r="G1385" i="6"/>
  <c r="F1385" i="6"/>
  <c r="G1384" i="6"/>
  <c r="F1384" i="6"/>
  <c r="G1381" i="6"/>
  <c r="F1381" i="6"/>
  <c r="G1380" i="6"/>
  <c r="F1380" i="6"/>
  <c r="G1379" i="6"/>
  <c r="F1379" i="6"/>
  <c r="G1378" i="6"/>
  <c r="F1378" i="6"/>
  <c r="G1377" i="6"/>
  <c r="F1377" i="6"/>
  <c r="G1376" i="6"/>
  <c r="F1376" i="6"/>
  <c r="G1375" i="6"/>
  <c r="F1375" i="6"/>
  <c r="G1374" i="6"/>
  <c r="F1374" i="6"/>
  <c r="G1373" i="6"/>
  <c r="F1373" i="6"/>
  <c r="G1372" i="6"/>
  <c r="F1372" i="6"/>
  <c r="G1371" i="6"/>
  <c r="F1371" i="6"/>
  <c r="G1370" i="6"/>
  <c r="F1370" i="6"/>
  <c r="G1367" i="6"/>
  <c r="F1367" i="6"/>
  <c r="G1366" i="6"/>
  <c r="F1366" i="6"/>
  <c r="G1365" i="6"/>
  <c r="F1365" i="6"/>
  <c r="G1364" i="6"/>
  <c r="F1364" i="6"/>
  <c r="G1363" i="6"/>
  <c r="F1363" i="6"/>
  <c r="G1362" i="6"/>
  <c r="F1362" i="6"/>
  <c r="G1359" i="6"/>
  <c r="F1359" i="6"/>
  <c r="G1358" i="6"/>
  <c r="F1358" i="6"/>
  <c r="G1357" i="6"/>
  <c r="F1357" i="6"/>
  <c r="G1356" i="6"/>
  <c r="F1356" i="6"/>
  <c r="G1355" i="6"/>
  <c r="F1355" i="6"/>
  <c r="G1354" i="6"/>
  <c r="F1354" i="6"/>
  <c r="G1353" i="6"/>
  <c r="F1353" i="6"/>
  <c r="G1352" i="6"/>
  <c r="F1352" i="6"/>
  <c r="G1349" i="6"/>
  <c r="F1349" i="6"/>
  <c r="G1348" i="6"/>
  <c r="F1348" i="6"/>
  <c r="G1347" i="6"/>
  <c r="F1347" i="6"/>
  <c r="G1346" i="6"/>
  <c r="F1346" i="6"/>
  <c r="G1345" i="6"/>
  <c r="F1345" i="6"/>
  <c r="G1344" i="6"/>
  <c r="F1344" i="6"/>
  <c r="G1343" i="6"/>
  <c r="F1343" i="6"/>
  <c r="G1342" i="6"/>
  <c r="F1342" i="6"/>
  <c r="G1339" i="6"/>
  <c r="F1339" i="6"/>
  <c r="G1338" i="6"/>
  <c r="F1338" i="6"/>
  <c r="G1337" i="6"/>
  <c r="F1337" i="6"/>
  <c r="G1336" i="6"/>
  <c r="F1336" i="6"/>
  <c r="G1335" i="6"/>
  <c r="F1335" i="6"/>
  <c r="G1334" i="6"/>
  <c r="F1334" i="6"/>
  <c r="G1331" i="6"/>
  <c r="F1331" i="6"/>
  <c r="G1330" i="6"/>
  <c r="F1330" i="6"/>
  <c r="G1329" i="6"/>
  <c r="F1329" i="6"/>
  <c r="G1328" i="6"/>
  <c r="F1328" i="6"/>
  <c r="G1327" i="6"/>
  <c r="F1327" i="6"/>
  <c r="G1326" i="6"/>
  <c r="F1326" i="6"/>
  <c r="G1325" i="6"/>
  <c r="F1325" i="6"/>
  <c r="G1324" i="6"/>
  <c r="F1324" i="6"/>
  <c r="G1323" i="6"/>
  <c r="F1323" i="6"/>
  <c r="G1322" i="6"/>
  <c r="F1322" i="6"/>
  <c r="G1319" i="6"/>
  <c r="F1319" i="6"/>
  <c r="G1318" i="6"/>
  <c r="F1318" i="6"/>
  <c r="G1317" i="6"/>
  <c r="F1317" i="6"/>
  <c r="G1316" i="6"/>
  <c r="F1316" i="6"/>
  <c r="G1315" i="6"/>
  <c r="F1315" i="6"/>
  <c r="G1314" i="6"/>
  <c r="F1314" i="6"/>
  <c r="G1313" i="6"/>
  <c r="F1313" i="6"/>
  <c r="G1312" i="6"/>
  <c r="F1312" i="6"/>
  <c r="G1311" i="6"/>
  <c r="F1311" i="6"/>
  <c r="G1310" i="6"/>
  <c r="F1310" i="6"/>
  <c r="G1309" i="6"/>
  <c r="F1309" i="6"/>
  <c r="G1306" i="6"/>
  <c r="F1306" i="6"/>
  <c r="G1305" i="6"/>
  <c r="F1305" i="6"/>
  <c r="G1304" i="6"/>
  <c r="F1304" i="6"/>
  <c r="G1303" i="6"/>
  <c r="F1303" i="6"/>
  <c r="G1302" i="6"/>
  <c r="F1302" i="6"/>
  <c r="G1301" i="6"/>
  <c r="F1301" i="6"/>
  <c r="G1298" i="6"/>
  <c r="F1298" i="6"/>
  <c r="G1297" i="6"/>
  <c r="F1297" i="6"/>
  <c r="G1296" i="6"/>
  <c r="F1296" i="6"/>
  <c r="G1295" i="6"/>
  <c r="F1295" i="6"/>
  <c r="G1294" i="6"/>
  <c r="F1294" i="6"/>
  <c r="G1293" i="6"/>
  <c r="F1293" i="6"/>
  <c r="G1292" i="6"/>
  <c r="F1292" i="6"/>
  <c r="G1291" i="6"/>
  <c r="F1291" i="6"/>
  <c r="G1288" i="6"/>
  <c r="F1288" i="6"/>
  <c r="G1287" i="6"/>
  <c r="F1287" i="6"/>
  <c r="G1286" i="6"/>
  <c r="F1286" i="6"/>
  <c r="G1285" i="6"/>
  <c r="F1285" i="6"/>
  <c r="G1284" i="6"/>
  <c r="F1284" i="6"/>
  <c r="G1283" i="6"/>
  <c r="F1283" i="6"/>
  <c r="G1280" i="6"/>
  <c r="F1280" i="6"/>
  <c r="G1279" i="6"/>
  <c r="F1279" i="6"/>
  <c r="G1278" i="6"/>
  <c r="F1278" i="6"/>
  <c r="G1277" i="6"/>
  <c r="F1277" i="6"/>
  <c r="G1276" i="6"/>
  <c r="F1276" i="6"/>
  <c r="G1275" i="6"/>
  <c r="F1275" i="6"/>
  <c r="G1274" i="6"/>
  <c r="F1274" i="6"/>
  <c r="G1273" i="6"/>
  <c r="F1273" i="6"/>
  <c r="G1272" i="6"/>
  <c r="F1272" i="6"/>
  <c r="G1271" i="6"/>
  <c r="F1271" i="6"/>
  <c r="G1270" i="6"/>
  <c r="F1270" i="6"/>
  <c r="G1269" i="6"/>
  <c r="F1269" i="6"/>
  <c r="G1266" i="6"/>
  <c r="F1266" i="6"/>
  <c r="G1265" i="6"/>
  <c r="F1265" i="6"/>
  <c r="G1264" i="6"/>
  <c r="F1264" i="6"/>
  <c r="G1263" i="6"/>
  <c r="F1263" i="6"/>
  <c r="G1262" i="6"/>
  <c r="F1262" i="6"/>
  <c r="G1261" i="6"/>
  <c r="F1261" i="6"/>
  <c r="G1258" i="6"/>
  <c r="F1258" i="6"/>
  <c r="G1257" i="6"/>
  <c r="F1257" i="6"/>
  <c r="G1256" i="6"/>
  <c r="F1256" i="6"/>
  <c r="G1255" i="6"/>
  <c r="F1255" i="6"/>
  <c r="G1254" i="6"/>
  <c r="F1254" i="6"/>
  <c r="G1253" i="6"/>
  <c r="F1253" i="6"/>
  <c r="G1252" i="6"/>
  <c r="F1252" i="6"/>
  <c r="G1251" i="6"/>
  <c r="F1251" i="6"/>
  <c r="G1250" i="6"/>
  <c r="F1250" i="6"/>
  <c r="G1249" i="6"/>
  <c r="F1249" i="6"/>
  <c r="G1248" i="6"/>
  <c r="F1248" i="6"/>
  <c r="G1247" i="6"/>
  <c r="F1247" i="6"/>
  <c r="G1244" i="6"/>
  <c r="F1244" i="6"/>
  <c r="G1243" i="6"/>
  <c r="F1243" i="6"/>
  <c r="G1242" i="6"/>
  <c r="F1242" i="6"/>
  <c r="G1241" i="6"/>
  <c r="F1241" i="6"/>
  <c r="G1240" i="6"/>
  <c r="F1240" i="6"/>
  <c r="G1239" i="6"/>
  <c r="F1239" i="6"/>
  <c r="G1238" i="6"/>
  <c r="F1238" i="6"/>
  <c r="G1235" i="6"/>
  <c r="F1235" i="6"/>
  <c r="G1234" i="6"/>
  <c r="F1234" i="6"/>
  <c r="G1233" i="6"/>
  <c r="F1233" i="6"/>
  <c r="G1232" i="6"/>
  <c r="F1232" i="6"/>
  <c r="G1231" i="6"/>
  <c r="F1231" i="6"/>
  <c r="G1230" i="6"/>
  <c r="F1230" i="6"/>
  <c r="G1229" i="6"/>
  <c r="F1229" i="6"/>
  <c r="G1228" i="6"/>
  <c r="F1228" i="6"/>
  <c r="G1225" i="6"/>
  <c r="F1225" i="6"/>
  <c r="G1224" i="6"/>
  <c r="F1224" i="6"/>
  <c r="G1223" i="6"/>
  <c r="F1223" i="6"/>
  <c r="G1222" i="6"/>
  <c r="F1222" i="6"/>
  <c r="G1221" i="6"/>
  <c r="F1221" i="6"/>
  <c r="G1220" i="6"/>
  <c r="F1220" i="6"/>
  <c r="G1217" i="6"/>
  <c r="F1217" i="6"/>
  <c r="G1216" i="6"/>
  <c r="F1216" i="6"/>
  <c r="G1215" i="6"/>
  <c r="F1215" i="6"/>
  <c r="G1214" i="6"/>
  <c r="F1214" i="6"/>
  <c r="G1213" i="6"/>
  <c r="F1213" i="6"/>
  <c r="G1212" i="6"/>
  <c r="F1212" i="6"/>
  <c r="G1209" i="6"/>
  <c r="F1209" i="6"/>
  <c r="G1208" i="6"/>
  <c r="F1208" i="6"/>
  <c r="G1207" i="6"/>
  <c r="F1207" i="6"/>
  <c r="G1206" i="6"/>
  <c r="F1206" i="6"/>
  <c r="G1205" i="6"/>
  <c r="F1205" i="6"/>
  <c r="G1204" i="6"/>
  <c r="F1204" i="6"/>
  <c r="G1203" i="6"/>
  <c r="F1203" i="6"/>
  <c r="G1200" i="6"/>
  <c r="F1200" i="6"/>
  <c r="G1199" i="6"/>
  <c r="F1199" i="6"/>
  <c r="G1198" i="6"/>
  <c r="F1198" i="6"/>
  <c r="G1197" i="6"/>
  <c r="F1197" i="6"/>
  <c r="G1196" i="6"/>
  <c r="F1196" i="6"/>
  <c r="G1195" i="6"/>
  <c r="F1195" i="6"/>
  <c r="G1194" i="6"/>
  <c r="F1194" i="6"/>
  <c r="G1193" i="6"/>
  <c r="F1193" i="6"/>
  <c r="G1192" i="6"/>
  <c r="F1192" i="6"/>
  <c r="G1191" i="6"/>
  <c r="F1191" i="6"/>
  <c r="G1190" i="6"/>
  <c r="F1190" i="6"/>
  <c r="G1189" i="6"/>
  <c r="F1189" i="6"/>
  <c r="G1188" i="6"/>
  <c r="F1188" i="6"/>
  <c r="G1187" i="6"/>
  <c r="F1187" i="6"/>
  <c r="G1186" i="6"/>
  <c r="F1186" i="6"/>
  <c r="G1185" i="6"/>
  <c r="F1185" i="6"/>
  <c r="G1182" i="6"/>
  <c r="F1182" i="6"/>
  <c r="G1181" i="6"/>
  <c r="F1181" i="6"/>
  <c r="G1180" i="6"/>
  <c r="F1180" i="6"/>
  <c r="G1179" i="6"/>
  <c r="F1179" i="6"/>
  <c r="G1178" i="6"/>
  <c r="F1178" i="6"/>
  <c r="G1177" i="6"/>
  <c r="F1177" i="6"/>
  <c r="G1176" i="6"/>
  <c r="F1176" i="6"/>
  <c r="G1175" i="6"/>
  <c r="F1175" i="6"/>
  <c r="G1172" i="6"/>
  <c r="F1172" i="6"/>
  <c r="G1171" i="6"/>
  <c r="F1171" i="6"/>
  <c r="G1170" i="6"/>
  <c r="F1170" i="6"/>
  <c r="G1169" i="6"/>
  <c r="F1169" i="6"/>
  <c r="G1168" i="6"/>
  <c r="F1168" i="6"/>
  <c r="G1167" i="6"/>
  <c r="F1167" i="6"/>
  <c r="G1166" i="6"/>
  <c r="F1166" i="6"/>
  <c r="G1165" i="6"/>
  <c r="F1165" i="6"/>
  <c r="G1164" i="6"/>
  <c r="F1164" i="6"/>
  <c r="G1161" i="6"/>
  <c r="F1161" i="6"/>
  <c r="G1160" i="6"/>
  <c r="F1160" i="6"/>
  <c r="G1159" i="6"/>
  <c r="F1159" i="6"/>
  <c r="G1158" i="6"/>
  <c r="F1158" i="6"/>
  <c r="G1157" i="6"/>
  <c r="F1157" i="6"/>
  <c r="G1156" i="6"/>
  <c r="F1156" i="6"/>
  <c r="G1155" i="6"/>
  <c r="F1155" i="6"/>
  <c r="G1154" i="6"/>
  <c r="F1154" i="6"/>
  <c r="G1151" i="6"/>
  <c r="F1151" i="6"/>
  <c r="G1150" i="6"/>
  <c r="F1150" i="6"/>
  <c r="G1149" i="6"/>
  <c r="F1149" i="6"/>
  <c r="G1148" i="6"/>
  <c r="F1148" i="6"/>
  <c r="G1147" i="6"/>
  <c r="F1147" i="6"/>
  <c r="G1146" i="6"/>
  <c r="F1146" i="6"/>
  <c r="G1145" i="6"/>
  <c r="F1145" i="6"/>
  <c r="G1144" i="6"/>
  <c r="F1144" i="6"/>
  <c r="G1143" i="6"/>
  <c r="F1143" i="6"/>
  <c r="G1142" i="6"/>
  <c r="F1142" i="6"/>
  <c r="G1141" i="6"/>
  <c r="F1141" i="6"/>
  <c r="G1140" i="6"/>
  <c r="F1140" i="6"/>
  <c r="G1139" i="6"/>
  <c r="F1139" i="6"/>
  <c r="G1136" i="6"/>
  <c r="F1136" i="6"/>
  <c r="G1135" i="6"/>
  <c r="F1135" i="6"/>
  <c r="G1134" i="6"/>
  <c r="F1134" i="6"/>
  <c r="G1133" i="6"/>
  <c r="F1133" i="6"/>
  <c r="G1132" i="6"/>
  <c r="F1132" i="6"/>
  <c r="G1131" i="6"/>
  <c r="F1131" i="6"/>
  <c r="G1128" i="6"/>
  <c r="F1128" i="6"/>
  <c r="G1127" i="6"/>
  <c r="F1127" i="6"/>
  <c r="G1126" i="6"/>
  <c r="F1126" i="6"/>
  <c r="G1125" i="6"/>
  <c r="F1125" i="6"/>
  <c r="G1124" i="6"/>
  <c r="F1124" i="6"/>
  <c r="G1123" i="6"/>
  <c r="F1123" i="6"/>
  <c r="G1120" i="6"/>
  <c r="F1120" i="6"/>
  <c r="G1119" i="6"/>
  <c r="F1119" i="6"/>
  <c r="G1118" i="6"/>
  <c r="F1118" i="6"/>
  <c r="G1117" i="6"/>
  <c r="F1117" i="6"/>
  <c r="G1116" i="6"/>
  <c r="F1116" i="6"/>
  <c r="G1115" i="6"/>
  <c r="F1115" i="6"/>
  <c r="G1114" i="6"/>
  <c r="F1114" i="6"/>
  <c r="G1113" i="6"/>
  <c r="F1113" i="6"/>
  <c r="G1112" i="6"/>
  <c r="F1112" i="6"/>
  <c r="G1111" i="6"/>
  <c r="F1111" i="6"/>
  <c r="G1110" i="6"/>
  <c r="F1110" i="6"/>
  <c r="G1109" i="6"/>
  <c r="F1109" i="6"/>
  <c r="G1104" i="6"/>
  <c r="F1104" i="6"/>
  <c r="G1103" i="6"/>
  <c r="F1103" i="6"/>
  <c r="G1102" i="6"/>
  <c r="F1102" i="6"/>
  <c r="G1101" i="6"/>
  <c r="F1101" i="6"/>
  <c r="G1100" i="6"/>
  <c r="F1100" i="6"/>
  <c r="G1099" i="6"/>
  <c r="F1099" i="6"/>
  <c r="G1096" i="6"/>
  <c r="F1096" i="6"/>
  <c r="G1095" i="6"/>
  <c r="F1095" i="6"/>
  <c r="G1094" i="6"/>
  <c r="F1094" i="6"/>
  <c r="G1093" i="6"/>
  <c r="F1093" i="6"/>
  <c r="G1092" i="6"/>
  <c r="F1092" i="6"/>
  <c r="G1091" i="6"/>
  <c r="F1091" i="6"/>
  <c r="G1090" i="6"/>
  <c r="F1090" i="6"/>
  <c r="G1089" i="6"/>
  <c r="F1089" i="6"/>
  <c r="G1088" i="6"/>
  <c r="F1088" i="6"/>
  <c r="G1087" i="6"/>
  <c r="F1087" i="6"/>
  <c r="G1086" i="6"/>
  <c r="F1086" i="6"/>
  <c r="G1085" i="6"/>
  <c r="F1085" i="6"/>
  <c r="G1082" i="6"/>
  <c r="F1082" i="6"/>
  <c r="G1081" i="6"/>
  <c r="F1081" i="6"/>
  <c r="G1080" i="6"/>
  <c r="F1080" i="6"/>
  <c r="G1079" i="6"/>
  <c r="F1079" i="6"/>
  <c r="G1078" i="6"/>
  <c r="F1078" i="6"/>
  <c r="G1077" i="6"/>
  <c r="F1077" i="6"/>
  <c r="G1076" i="6"/>
  <c r="F1076" i="6"/>
  <c r="G1075" i="6"/>
  <c r="F1075" i="6"/>
  <c r="G1074" i="6"/>
  <c r="F1074" i="6"/>
  <c r="G1073" i="6"/>
  <c r="F1073" i="6"/>
  <c r="G1072" i="6"/>
  <c r="F1072" i="6"/>
  <c r="G1071" i="6"/>
  <c r="F1071" i="6"/>
  <c r="G1068" i="6"/>
  <c r="F1068" i="6"/>
  <c r="G1067" i="6"/>
  <c r="F1067" i="6"/>
  <c r="G1066" i="6"/>
  <c r="F1066" i="6"/>
  <c r="G1065" i="6"/>
  <c r="F1065" i="6"/>
  <c r="G1064" i="6"/>
  <c r="F1064" i="6"/>
  <c r="G1063" i="6"/>
  <c r="F1063" i="6"/>
  <c r="G1060" i="6"/>
  <c r="F1060" i="6"/>
  <c r="G1059" i="6"/>
  <c r="F1059" i="6"/>
  <c r="G1058" i="6"/>
  <c r="F1058" i="6"/>
  <c r="G1057" i="6"/>
  <c r="F1057" i="6"/>
  <c r="G1056" i="6"/>
  <c r="F1056" i="6"/>
  <c r="G1055" i="6"/>
  <c r="F1055" i="6"/>
  <c r="G1054" i="6"/>
  <c r="F1054" i="6"/>
  <c r="G1053" i="6"/>
  <c r="F1053" i="6"/>
  <c r="G1050" i="6"/>
  <c r="F1050" i="6"/>
  <c r="G1049" i="6"/>
  <c r="F1049" i="6"/>
  <c r="G1048" i="6"/>
  <c r="F1048" i="6"/>
  <c r="G1047" i="6"/>
  <c r="F1047" i="6"/>
  <c r="G1046" i="6"/>
  <c r="F1046" i="6"/>
  <c r="G1045" i="6"/>
  <c r="F1045" i="6"/>
  <c r="G1042" i="6"/>
  <c r="F1042" i="6"/>
  <c r="G1041" i="6"/>
  <c r="F1041" i="6"/>
  <c r="G1034" i="6"/>
  <c r="F1034" i="6"/>
  <c r="G1033" i="6"/>
  <c r="F1033" i="6"/>
  <c r="G1032" i="6"/>
  <c r="F1032" i="6"/>
  <c r="D1032" i="6"/>
  <c r="D1031" i="6"/>
  <c r="G1031" i="6" s="1"/>
  <c r="G1026" i="6"/>
  <c r="F1026" i="6"/>
  <c r="G1025" i="6"/>
  <c r="F1025" i="6"/>
  <c r="G1024" i="6"/>
  <c r="F1024" i="6"/>
  <c r="G1023" i="6"/>
  <c r="F1023" i="6"/>
  <c r="G1020" i="6"/>
  <c r="F1020" i="6"/>
  <c r="G1019" i="6"/>
  <c r="F1019" i="6"/>
  <c r="G1016" i="6"/>
  <c r="F1016" i="6"/>
  <c r="G1015" i="6"/>
  <c r="F1015" i="6"/>
  <c r="G1014" i="6"/>
  <c r="F1014" i="6"/>
  <c r="G1013" i="6"/>
  <c r="F1013" i="6"/>
  <c r="G1010" i="6"/>
  <c r="F1010" i="6"/>
  <c r="G1009" i="6"/>
  <c r="F1009" i="6"/>
  <c r="G1008" i="6"/>
  <c r="F1008" i="6"/>
  <c r="G1007" i="6"/>
  <c r="F1007" i="6"/>
  <c r="G1004" i="6"/>
  <c r="F1004" i="6"/>
  <c r="G1003" i="6"/>
  <c r="F1003" i="6"/>
  <c r="G1000" i="6"/>
  <c r="F1000" i="6"/>
  <c r="G999" i="6"/>
  <c r="F999" i="6"/>
  <c r="G998" i="6"/>
  <c r="F998" i="6"/>
  <c r="G997" i="6"/>
  <c r="F997" i="6"/>
  <c r="G996" i="6"/>
  <c r="F996" i="6"/>
  <c r="G995" i="6"/>
  <c r="F995" i="6"/>
  <c r="G992" i="6"/>
  <c r="F992" i="6"/>
  <c r="G991" i="6"/>
  <c r="F991" i="6"/>
  <c r="G990" i="6"/>
  <c r="F990" i="6"/>
  <c r="G989" i="6"/>
  <c r="F989" i="6"/>
  <c r="G988" i="6"/>
  <c r="F988" i="6"/>
  <c r="G987" i="6"/>
  <c r="F987" i="6"/>
  <c r="G986" i="6"/>
  <c r="F986" i="6"/>
  <c r="G985" i="6"/>
  <c r="F985" i="6"/>
  <c r="G984" i="6"/>
  <c r="F984" i="6"/>
  <c r="G983" i="6"/>
  <c r="F983" i="6"/>
  <c r="G982" i="6"/>
  <c r="F982" i="6"/>
  <c r="G981" i="6"/>
  <c r="F981" i="6"/>
  <c r="G978" i="6"/>
  <c r="F978" i="6"/>
  <c r="G977" i="6"/>
  <c r="F977" i="6"/>
  <c r="G976" i="6"/>
  <c r="F976" i="6"/>
  <c r="G975" i="6"/>
  <c r="F975" i="6"/>
  <c r="G974" i="6"/>
  <c r="F974" i="6"/>
  <c r="G973" i="6"/>
  <c r="F973" i="6"/>
  <c r="G970" i="6"/>
  <c r="F970" i="6"/>
  <c r="G969" i="6"/>
  <c r="F969" i="6"/>
  <c r="G968" i="6"/>
  <c r="F968" i="6"/>
  <c r="G967" i="6"/>
  <c r="F967" i="6"/>
  <c r="G966" i="6"/>
  <c r="F966" i="6"/>
  <c r="G965" i="6"/>
  <c r="F965" i="6"/>
  <c r="G962" i="6"/>
  <c r="F962" i="6"/>
  <c r="G961" i="6"/>
  <c r="F961" i="6"/>
  <c r="G960" i="6"/>
  <c r="F960" i="6"/>
  <c r="G959" i="6"/>
  <c r="F959" i="6"/>
  <c r="G958" i="6"/>
  <c r="F958" i="6"/>
  <c r="G957" i="6"/>
  <c r="F957" i="6"/>
  <c r="G956" i="6"/>
  <c r="F956" i="6"/>
  <c r="G955" i="6"/>
  <c r="F955" i="6"/>
  <c r="G954" i="6"/>
  <c r="F954" i="6"/>
  <c r="G953" i="6"/>
  <c r="F953" i="6"/>
  <c r="G952" i="6"/>
  <c r="F952" i="6"/>
  <c r="G951" i="6"/>
  <c r="F951" i="6"/>
  <c r="G948" i="6"/>
  <c r="F948" i="6"/>
  <c r="G947" i="6"/>
  <c r="F947" i="6"/>
  <c r="G946" i="6"/>
  <c r="F946" i="6"/>
  <c r="G945" i="6"/>
  <c r="F945" i="6"/>
  <c r="G944" i="6"/>
  <c r="F944" i="6"/>
  <c r="G943" i="6"/>
  <c r="F943" i="6"/>
  <c r="G942" i="6"/>
  <c r="F942" i="6"/>
  <c r="G941" i="6"/>
  <c r="F941" i="6"/>
  <c r="G940" i="6"/>
  <c r="F940" i="6"/>
  <c r="G939" i="6"/>
  <c r="F939" i="6"/>
  <c r="G938" i="6"/>
  <c r="F938" i="6"/>
  <c r="G937" i="6"/>
  <c r="F937" i="6"/>
  <c r="G936" i="6"/>
  <c r="F936" i="6"/>
  <c r="G935" i="6"/>
  <c r="F935" i="6"/>
  <c r="G934" i="6"/>
  <c r="F934" i="6"/>
  <c r="G933" i="6"/>
  <c r="F933" i="6"/>
  <c r="G932" i="6"/>
  <c r="F932" i="6"/>
  <c r="G931" i="6"/>
  <c r="F931" i="6"/>
  <c r="G930" i="6"/>
  <c r="F930"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7" i="6"/>
  <c r="F907" i="6"/>
  <c r="G906" i="6"/>
  <c r="F906" i="6"/>
  <c r="G905" i="6"/>
  <c r="F905" i="6"/>
  <c r="G904" i="6"/>
  <c r="F904" i="6"/>
  <c r="G903" i="6"/>
  <c r="F903" i="6"/>
  <c r="G902" i="6"/>
  <c r="F902" i="6"/>
  <c r="G901" i="6"/>
  <c r="F901" i="6"/>
  <c r="G900" i="6"/>
  <c r="F900" i="6"/>
  <c r="G899" i="6"/>
  <c r="F899" i="6"/>
  <c r="G898" i="6"/>
  <c r="F898" i="6"/>
  <c r="G897" i="6"/>
  <c r="F897" i="6"/>
  <c r="G896" i="6"/>
  <c r="F896" i="6"/>
  <c r="G893" i="6"/>
  <c r="F893" i="6"/>
  <c r="G892" i="6"/>
  <c r="F892" i="6"/>
  <c r="G891" i="6"/>
  <c r="F891" i="6"/>
  <c r="G890" i="6"/>
  <c r="F890" i="6"/>
  <c r="G889" i="6"/>
  <c r="F889" i="6"/>
  <c r="G888" i="6"/>
  <c r="F888" i="6"/>
  <c r="G885" i="6"/>
  <c r="F885" i="6"/>
  <c r="G884" i="6"/>
  <c r="F884" i="6"/>
  <c r="G883" i="6"/>
  <c r="F883" i="6"/>
  <c r="G882" i="6"/>
  <c r="F882" i="6"/>
  <c r="G881" i="6"/>
  <c r="F881" i="6"/>
  <c r="G880" i="6"/>
  <c r="F880" i="6"/>
  <c r="G877" i="6"/>
  <c r="F877" i="6"/>
  <c r="G876" i="6"/>
  <c r="F876" i="6"/>
  <c r="G875" i="6"/>
  <c r="F875" i="6"/>
  <c r="G874" i="6"/>
  <c r="F874" i="6"/>
  <c r="G873" i="6"/>
  <c r="F873" i="6"/>
  <c r="G872" i="6"/>
  <c r="F872" i="6"/>
  <c r="G869" i="6"/>
  <c r="F869" i="6"/>
  <c r="G868" i="6"/>
  <c r="F868" i="6"/>
  <c r="G867" i="6"/>
  <c r="F867" i="6"/>
  <c r="G866" i="6"/>
  <c r="F866" i="6"/>
  <c r="G865" i="6"/>
  <c r="F865" i="6"/>
  <c r="G864" i="6"/>
  <c r="F864" i="6"/>
  <c r="G863" i="6"/>
  <c r="F863" i="6"/>
  <c r="G862" i="6"/>
  <c r="F862" i="6"/>
  <c r="G859" i="6"/>
  <c r="F859" i="6"/>
  <c r="G858" i="6"/>
  <c r="F858" i="6"/>
  <c r="G857" i="6"/>
  <c r="F857" i="6"/>
  <c r="G856" i="6"/>
  <c r="F856" i="6"/>
  <c r="G855" i="6"/>
  <c r="F855" i="6"/>
  <c r="G854" i="6"/>
  <c r="F854" i="6"/>
  <c r="G851" i="6"/>
  <c r="F851" i="6"/>
  <c r="G850" i="6"/>
  <c r="F850" i="6"/>
  <c r="G849" i="6"/>
  <c r="F849" i="6"/>
  <c r="G848" i="6"/>
  <c r="F848" i="6"/>
  <c r="G847" i="6"/>
  <c r="F847" i="6"/>
  <c r="G844" i="6"/>
  <c r="F844" i="6"/>
  <c r="G843" i="6"/>
  <c r="F843" i="6"/>
  <c r="G842" i="6"/>
  <c r="F842" i="6"/>
  <c r="G841" i="6"/>
  <c r="F841" i="6"/>
  <c r="G840" i="6"/>
  <c r="F840" i="6"/>
  <c r="G839" i="6"/>
  <c r="F839" i="6"/>
  <c r="G838" i="6"/>
  <c r="F838" i="6"/>
  <c r="G837" i="6"/>
  <c r="F837" i="6"/>
  <c r="G836" i="6"/>
  <c r="F836" i="6"/>
  <c r="G835" i="6"/>
  <c r="F835" i="6"/>
  <c r="G834" i="6"/>
  <c r="F834" i="6"/>
  <c r="G833" i="6"/>
  <c r="F833" i="6"/>
  <c r="G830" i="6"/>
  <c r="F830" i="6"/>
  <c r="G829" i="6"/>
  <c r="F829" i="6"/>
  <c r="G828" i="6"/>
  <c r="F828" i="6"/>
  <c r="G827" i="6"/>
  <c r="F827" i="6"/>
  <c r="G826" i="6"/>
  <c r="F826" i="6"/>
  <c r="G825" i="6"/>
  <c r="F825" i="6"/>
  <c r="G824" i="6"/>
  <c r="F824" i="6"/>
  <c r="G823" i="6"/>
  <c r="F823" i="6"/>
  <c r="G822" i="6"/>
  <c r="F822" i="6"/>
  <c r="G821" i="6"/>
  <c r="F821" i="6"/>
  <c r="G820" i="6"/>
  <c r="F820" i="6"/>
  <c r="G819" i="6"/>
  <c r="F819" i="6"/>
  <c r="G816" i="6"/>
  <c r="F816" i="6"/>
  <c r="G815" i="6"/>
  <c r="F815" i="6"/>
  <c r="G814" i="6"/>
  <c r="F814" i="6"/>
  <c r="G813" i="6"/>
  <c r="F813" i="6"/>
  <c r="G812" i="6"/>
  <c r="F812" i="6"/>
  <c r="G811" i="6"/>
  <c r="F811" i="6"/>
  <c r="G810" i="6"/>
  <c r="F810" i="6"/>
  <c r="G807" i="6"/>
  <c r="F807" i="6"/>
  <c r="G806" i="6"/>
  <c r="F806" i="6"/>
  <c r="G805" i="6"/>
  <c r="F805" i="6"/>
  <c r="G804" i="6"/>
  <c r="F804" i="6"/>
  <c r="G803" i="6"/>
  <c r="F803" i="6"/>
  <c r="G802" i="6"/>
  <c r="F802" i="6"/>
  <c r="G801" i="6"/>
  <c r="F801" i="6"/>
  <c r="G800" i="6"/>
  <c r="F800" i="6"/>
  <c r="G799" i="6"/>
  <c r="F799" i="6"/>
  <c r="G798" i="6"/>
  <c r="F798" i="6"/>
  <c r="G797" i="6"/>
  <c r="F797" i="6"/>
  <c r="G796" i="6"/>
  <c r="F796" i="6"/>
  <c r="G793" i="6"/>
  <c r="F793" i="6"/>
  <c r="G792" i="6"/>
  <c r="F792" i="6"/>
  <c r="G791" i="6"/>
  <c r="F791" i="6"/>
  <c r="G790" i="6"/>
  <c r="F790" i="6"/>
  <c r="G789" i="6"/>
  <c r="F789" i="6"/>
  <c r="G788" i="6"/>
  <c r="F788" i="6"/>
  <c r="G785" i="6"/>
  <c r="F785" i="6"/>
  <c r="G784" i="6"/>
  <c r="F784" i="6"/>
  <c r="G783" i="6"/>
  <c r="F783" i="6"/>
  <c r="G782" i="6"/>
  <c r="F782" i="6"/>
  <c r="G781" i="6"/>
  <c r="F781" i="6"/>
  <c r="G780" i="6"/>
  <c r="F780" i="6"/>
  <c r="G777" i="6"/>
  <c r="F777" i="6"/>
  <c r="G776" i="6"/>
  <c r="F776" i="6"/>
  <c r="G775" i="6"/>
  <c r="F775" i="6"/>
  <c r="G774" i="6"/>
  <c r="F774" i="6"/>
  <c r="G773" i="6"/>
  <c r="F773" i="6"/>
  <c r="G772" i="6"/>
  <c r="F772"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5" i="6"/>
  <c r="F725" i="6"/>
  <c r="G724" i="6"/>
  <c r="F724" i="6"/>
  <c r="G723" i="6"/>
  <c r="F723" i="6"/>
  <c r="G722" i="6"/>
  <c r="F722" i="6"/>
  <c r="G721" i="6"/>
  <c r="F721" i="6"/>
  <c r="G720" i="6"/>
  <c r="F720" i="6"/>
  <c r="G719" i="6"/>
  <c r="F719" i="6"/>
  <c r="G718" i="6"/>
  <c r="F718" i="6"/>
  <c r="G717" i="6"/>
  <c r="F717" i="6"/>
  <c r="G716" i="6"/>
  <c r="F716" i="6"/>
  <c r="G715" i="6"/>
  <c r="F715" i="6"/>
  <c r="G714" i="6"/>
  <c r="F714" i="6"/>
  <c r="G711" i="6"/>
  <c r="F711" i="6"/>
  <c r="G710" i="6"/>
  <c r="F710" i="6"/>
  <c r="G709" i="6"/>
  <c r="F709" i="6"/>
  <c r="G708" i="6"/>
  <c r="F708" i="6"/>
  <c r="G707" i="6"/>
  <c r="F707" i="6"/>
  <c r="G706" i="6"/>
  <c r="F706" i="6"/>
  <c r="G705" i="6"/>
  <c r="F705" i="6"/>
  <c r="G704" i="6"/>
  <c r="F704" i="6"/>
  <c r="G701" i="6"/>
  <c r="F701" i="6"/>
  <c r="G700" i="6"/>
  <c r="F700" i="6"/>
  <c r="G699" i="6"/>
  <c r="F699" i="6"/>
  <c r="G698" i="6"/>
  <c r="F698" i="6"/>
  <c r="G697" i="6"/>
  <c r="F697" i="6"/>
  <c r="G696" i="6"/>
  <c r="F696" i="6"/>
  <c r="G693" i="6"/>
  <c r="F693" i="6"/>
  <c r="G692" i="6"/>
  <c r="F692" i="6"/>
  <c r="G691" i="6"/>
  <c r="F691" i="6"/>
  <c r="G690" i="6"/>
  <c r="F690" i="6"/>
  <c r="G689" i="6"/>
  <c r="F689" i="6"/>
  <c r="G688" i="6"/>
  <c r="F688" i="6"/>
  <c r="G687" i="6"/>
  <c r="F687"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68" i="6"/>
  <c r="F668" i="6"/>
  <c r="G667" i="6"/>
  <c r="F667" i="6"/>
  <c r="G666" i="6"/>
  <c r="F666" i="6"/>
  <c r="G665" i="6"/>
  <c r="F665" i="6"/>
  <c r="G664" i="6"/>
  <c r="F664" i="6"/>
  <c r="G663" i="6"/>
  <c r="F663" i="6"/>
  <c r="G660" i="6"/>
  <c r="F660" i="6"/>
  <c r="G659" i="6"/>
  <c r="F659" i="6"/>
  <c r="G658" i="6"/>
  <c r="F658" i="6"/>
  <c r="G657" i="6"/>
  <c r="F657" i="6"/>
  <c r="G656" i="6"/>
  <c r="F656" i="6"/>
  <c r="G655" i="6"/>
  <c r="F655" i="6"/>
  <c r="G654" i="6"/>
  <c r="F654" i="6"/>
  <c r="G651" i="6"/>
  <c r="F651" i="6"/>
  <c r="G650" i="6"/>
  <c r="F650" i="6"/>
  <c r="G649" i="6"/>
  <c r="F649" i="6"/>
  <c r="G648" i="6"/>
  <c r="F648" i="6"/>
  <c r="G647" i="6"/>
  <c r="F647" i="6"/>
  <c r="G646" i="6"/>
  <c r="F646" i="6"/>
  <c r="G645" i="6"/>
  <c r="F645" i="6"/>
  <c r="G644" i="6"/>
  <c r="F644"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5" i="6"/>
  <c r="F625" i="6"/>
  <c r="G624" i="6"/>
  <c r="F624" i="6"/>
  <c r="G623" i="6"/>
  <c r="F623" i="6"/>
  <c r="G622" i="6"/>
  <c r="F622" i="6"/>
  <c r="G621" i="6"/>
  <c r="F621" i="6"/>
  <c r="G620" i="6"/>
  <c r="F620" i="6"/>
  <c r="G619" i="6"/>
  <c r="F619"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0" i="6"/>
  <c r="F570" i="6"/>
  <c r="G569" i="6"/>
  <c r="F569" i="6"/>
  <c r="G568" i="6"/>
  <c r="F568" i="6"/>
  <c r="G567" i="6"/>
  <c r="F567" i="6"/>
  <c r="G566" i="6"/>
  <c r="F566" i="6"/>
  <c r="G565" i="6"/>
  <c r="F565" i="6"/>
  <c r="G564" i="6"/>
  <c r="F564" i="6"/>
  <c r="G563" i="6"/>
  <c r="F563" i="6"/>
  <c r="G562" i="6"/>
  <c r="F562" i="6"/>
  <c r="G561" i="6"/>
  <c r="F561" i="6"/>
  <c r="G560" i="6"/>
  <c r="F560" i="6"/>
  <c r="G559" i="6"/>
  <c r="F559"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3" i="6"/>
  <c r="F133" i="6"/>
  <c r="G132" i="6"/>
  <c r="F132" i="6"/>
  <c r="G131" i="6"/>
  <c r="F131" i="6"/>
  <c r="G130" i="6"/>
  <c r="F130" i="6"/>
  <c r="G129" i="6"/>
  <c r="F129" i="6"/>
  <c r="G128" i="6"/>
  <c r="F128" i="6"/>
  <c r="G127" i="6"/>
  <c r="F127" i="6"/>
  <c r="G126" i="6"/>
  <c r="F126"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7" i="6"/>
  <c r="F17" i="6"/>
  <c r="G16" i="6"/>
  <c r="F16" i="6"/>
  <c r="G15" i="6"/>
  <c r="F15" i="6"/>
  <c r="G14" i="6"/>
  <c r="F14" i="6"/>
  <c r="G13" i="6"/>
  <c r="F13" i="6"/>
  <c r="G12" i="6"/>
  <c r="F12" i="6"/>
  <c r="G11" i="6"/>
  <c r="F11" i="6"/>
  <c r="G10" i="6"/>
  <c r="F10" i="6"/>
  <c r="G7" i="6"/>
  <c r="F7" i="6"/>
  <c r="G6" i="6"/>
  <c r="F6" i="6"/>
  <c r="G5" i="6"/>
  <c r="F5" i="6"/>
  <c r="G4" i="6"/>
  <c r="F4" i="6"/>
  <c r="G3" i="6"/>
  <c r="F3" i="6"/>
  <c r="G2" i="6"/>
  <c r="F2" i="6"/>
  <c r="D307" i="5"/>
  <c r="E307" i="5"/>
  <c r="F307" i="5"/>
  <c r="G307" i="5"/>
  <c r="H307" i="5"/>
  <c r="I307" i="5"/>
  <c r="J307" i="5"/>
  <c r="K307" i="5"/>
  <c r="L307" i="5"/>
  <c r="M307" i="5"/>
  <c r="N307" i="5"/>
  <c r="P307" i="5"/>
  <c r="Q307" i="5"/>
  <c r="R307" i="5"/>
  <c r="S307" i="5"/>
  <c r="T307" i="5"/>
  <c r="U307" i="5"/>
  <c r="V307" i="5"/>
  <c r="W307" i="5"/>
  <c r="X307" i="5"/>
  <c r="Y307" i="5"/>
  <c r="Z307" i="5"/>
  <c r="AA307" i="5"/>
  <c r="C307" i="5"/>
  <c r="AC239" i="8" l="1"/>
  <c r="AC273" i="8"/>
  <c r="AC243" i="8"/>
  <c r="AC75" i="8"/>
  <c r="AC131" i="8"/>
  <c r="AC134" i="8"/>
  <c r="AC138" i="8"/>
  <c r="AC145" i="8"/>
  <c r="AC149" i="8"/>
  <c r="AC129" i="8"/>
  <c r="AC159" i="8"/>
  <c r="AC92" i="8"/>
  <c r="AC154" i="8"/>
  <c r="AC163" i="8"/>
  <c r="AC172" i="8"/>
  <c r="AC184" i="8"/>
  <c r="AC236" i="8"/>
  <c r="AC13" i="8"/>
  <c r="AC21" i="8"/>
  <c r="AC277" i="8"/>
  <c r="AC217" i="8"/>
  <c r="AC8" i="8"/>
  <c r="AC12" i="8"/>
  <c r="AC16" i="8"/>
  <c r="AC43" i="8"/>
  <c r="AC47" i="8"/>
  <c r="AC51" i="8"/>
  <c r="AC63" i="8"/>
  <c r="AC94" i="8"/>
  <c r="AC114" i="8"/>
  <c r="AC118" i="8"/>
  <c r="AC122" i="8"/>
  <c r="AC126" i="8"/>
  <c r="AC143" i="8"/>
  <c r="AC67" i="8"/>
  <c r="AC297" i="8"/>
  <c r="AC305" i="8"/>
  <c r="AC199" i="8"/>
  <c r="AC207" i="8"/>
  <c r="AC211" i="8"/>
  <c r="AC215" i="8"/>
  <c r="AC219" i="8"/>
  <c r="AC223" i="8"/>
  <c r="AC22" i="8"/>
  <c r="AC26" i="8"/>
  <c r="AC34" i="8"/>
  <c r="AC107" i="8"/>
  <c r="AC193" i="8"/>
  <c r="AC287" i="8"/>
  <c r="AC284" i="8"/>
  <c r="E220" i="9"/>
  <c r="E22" i="9"/>
  <c r="AC40" i="8"/>
  <c r="AC69" i="8"/>
  <c r="AC73" i="8"/>
  <c r="AC100" i="8"/>
  <c r="AC120" i="8"/>
  <c r="AC124" i="8"/>
  <c r="AC255" i="8"/>
  <c r="AC259" i="8"/>
  <c r="AC263" i="8"/>
  <c r="AC267" i="8"/>
  <c r="AC112" i="8"/>
  <c r="AC101" i="8"/>
  <c r="AC121" i="8"/>
  <c r="AC252" i="8"/>
  <c r="AC272" i="8"/>
  <c r="AC281" i="8"/>
  <c r="AC285" i="8"/>
  <c r="AC10" i="8"/>
  <c r="AC44" i="8"/>
  <c r="AC52" i="8"/>
  <c r="AC60" i="8"/>
  <c r="AC78" i="8"/>
  <c r="AC86" i="8"/>
  <c r="AC151" i="8"/>
  <c r="AC169" i="8"/>
  <c r="AC177" i="8"/>
  <c r="AC196" i="8"/>
  <c r="AC204" i="8"/>
  <c r="AC216" i="8"/>
  <c r="AC220" i="8"/>
  <c r="AC229" i="8"/>
  <c r="AC233" i="8"/>
  <c r="AC241" i="8"/>
  <c r="AC269" i="8"/>
  <c r="AC290" i="8"/>
  <c r="AC298" i="8"/>
  <c r="AC302" i="8"/>
  <c r="C289" i="9"/>
  <c r="E289" i="9" s="1"/>
  <c r="AC185" i="8"/>
  <c r="AC93" i="8"/>
  <c r="AC136" i="8"/>
  <c r="AC256" i="8"/>
  <c r="AC7" i="8"/>
  <c r="AC19" i="8"/>
  <c r="AC23" i="8"/>
  <c r="AC27" i="8"/>
  <c r="AC31" i="8"/>
  <c r="AC49" i="8"/>
  <c r="AC61" i="8"/>
  <c r="AC64" i="8"/>
  <c r="AC83" i="8"/>
  <c r="AC144" i="8"/>
  <c r="AC148" i="8"/>
  <c r="AC152" i="8"/>
  <c r="AC156" i="8"/>
  <c r="AC178" i="8"/>
  <c r="AC182" i="8"/>
  <c r="AC201" i="8"/>
  <c r="AC291" i="8"/>
  <c r="AC303" i="8"/>
  <c r="D397" i="9"/>
  <c r="E397" i="9" s="1"/>
  <c r="AC157" i="8"/>
  <c r="AC235" i="8"/>
  <c r="D469" i="9"/>
  <c r="E469" i="9" s="1"/>
  <c r="E372" i="9"/>
  <c r="E403" i="9"/>
  <c r="E485" i="9"/>
  <c r="E444" i="9"/>
  <c r="E431" i="9"/>
  <c r="E407" i="9"/>
  <c r="E535" i="9"/>
  <c r="E527" i="9"/>
  <c r="E398" i="9"/>
  <c r="E221" i="9"/>
  <c r="AC203" i="8"/>
  <c r="E217" i="9"/>
  <c r="E400" i="9"/>
  <c r="E218" i="9"/>
  <c r="AC289" i="8"/>
  <c r="AC5" i="8"/>
  <c r="AC28" i="8"/>
  <c r="AC32" i="8"/>
  <c r="AC50" i="8"/>
  <c r="AC54" i="8"/>
  <c r="AC58" i="8"/>
  <c r="AC62" i="8"/>
  <c r="AC65" i="8"/>
  <c r="AC76" i="8"/>
  <c r="AC80" i="8"/>
  <c r="AC95" i="8"/>
  <c r="AC99" i="8"/>
  <c r="AC109" i="8"/>
  <c r="AC140" i="8"/>
  <c r="AC150" i="8"/>
  <c r="AC162" i="8"/>
  <c r="AC167" i="8"/>
  <c r="AC171" i="8"/>
  <c r="AC175" i="8"/>
  <c r="AC179" i="8"/>
  <c r="AC183" i="8"/>
  <c r="AC191" i="8"/>
  <c r="AC246" i="8"/>
  <c r="AC250" i="8"/>
  <c r="AC254" i="8"/>
  <c r="AC258" i="8"/>
  <c r="AC81" i="8"/>
  <c r="AC251" i="8"/>
  <c r="O308" i="8"/>
  <c r="AC18" i="8"/>
  <c r="AC37" i="8"/>
  <c r="AC74" i="8"/>
  <c r="AC85" i="8"/>
  <c r="AC89" i="8"/>
  <c r="AC115" i="8"/>
  <c r="AC119" i="8"/>
  <c r="AC127" i="8"/>
  <c r="AC137" i="8"/>
  <c r="AC141" i="8"/>
  <c r="AC173" i="8"/>
  <c r="AC181" i="8"/>
  <c r="AC224" i="8"/>
  <c r="AC244" i="8"/>
  <c r="AC271" i="8"/>
  <c r="AC275" i="8"/>
  <c r="AC292" i="8"/>
  <c r="AC296" i="8"/>
  <c r="AC300" i="8"/>
  <c r="AC304" i="8"/>
  <c r="AB308" i="8"/>
  <c r="AC237" i="8"/>
  <c r="AC260" i="8"/>
  <c r="AC268" i="8"/>
  <c r="AC276" i="8"/>
  <c r="AC293" i="8"/>
  <c r="AC301" i="8"/>
  <c r="AC53" i="8"/>
  <c r="AC98" i="8"/>
  <c r="AC205" i="8"/>
  <c r="AC209" i="8"/>
  <c r="AC221" i="8"/>
  <c r="AC226" i="8"/>
  <c r="AC245" i="8"/>
  <c r="AC253" i="8"/>
  <c r="AC261" i="8"/>
  <c r="AC286" i="8"/>
  <c r="AC294" i="8"/>
  <c r="AC20" i="8"/>
  <c r="AC24" i="8"/>
  <c r="AC35" i="8"/>
  <c r="AC39" i="8"/>
  <c r="AC68" i="8"/>
  <c r="AC72" i="8"/>
  <c r="AC132" i="8"/>
  <c r="AC139" i="8"/>
  <c r="AC186" i="8"/>
  <c r="AC190" i="8"/>
  <c r="AC238" i="8"/>
  <c r="AC242" i="8"/>
  <c r="AC210" i="8"/>
  <c r="AC214" i="8"/>
  <c r="AC228" i="8"/>
  <c r="AC232" i="8"/>
  <c r="AC249" i="8"/>
  <c r="AC262" i="8"/>
  <c r="AC266" i="8"/>
  <c r="AC280" i="8"/>
  <c r="AC14" i="8"/>
  <c r="AC17" i="8"/>
  <c r="AC45" i="8"/>
  <c r="AC48" i="8"/>
  <c r="AC56" i="8"/>
  <c r="AC59" i="8"/>
  <c r="AC87" i="8"/>
  <c r="AC97" i="8"/>
  <c r="AC103" i="8"/>
  <c r="AC110" i="8"/>
  <c r="AC133" i="8"/>
  <c r="AC135" i="8"/>
  <c r="AC165" i="8"/>
  <c r="AC168" i="8"/>
  <c r="AC197" i="8"/>
  <c r="AC200" i="8"/>
  <c r="AC25" i="8"/>
  <c r="AC91" i="8"/>
  <c r="AC142" i="8"/>
  <c r="AC176" i="8"/>
  <c r="AC208" i="8"/>
  <c r="AC218" i="8"/>
  <c r="AC222" i="8"/>
  <c r="AC240" i="8"/>
  <c r="AC257" i="8"/>
  <c r="AC270" i="8"/>
  <c r="AC274" i="8"/>
  <c r="AC288" i="8"/>
  <c r="AC295" i="8"/>
  <c r="AC299" i="8"/>
  <c r="AC306" i="8"/>
  <c r="AC66" i="8"/>
  <c r="AC104" i="8"/>
  <c r="AC4" i="8"/>
  <c r="AC11" i="8"/>
  <c r="AC15" i="8"/>
  <c r="AC29" i="8"/>
  <c r="AC36" i="8"/>
  <c r="AC42" i="8"/>
  <c r="AC46" i="8"/>
  <c r="AC57" i="8"/>
  <c r="AC70" i="8"/>
  <c r="AC77" i="8"/>
  <c r="AC84" i="8"/>
  <c r="AC88" i="8"/>
  <c r="AC105" i="8"/>
  <c r="AC108" i="8"/>
  <c r="AC116" i="8"/>
  <c r="AC123" i="8"/>
  <c r="AC130" i="8"/>
  <c r="AC225" i="8"/>
  <c r="AC146" i="8"/>
  <c r="AC153" i="8"/>
  <c r="AC161" i="8"/>
  <c r="AC166" i="8"/>
  <c r="AC180" i="8"/>
  <c r="AC187" i="8"/>
  <c r="AC194" i="8"/>
  <c r="AC198" i="8"/>
  <c r="AC212" i="8"/>
  <c r="AC230" i="8"/>
  <c r="AC234" i="8"/>
  <c r="AC247" i="8"/>
  <c r="AC264" i="8"/>
  <c r="AC282" i="8"/>
  <c r="AC30" i="8"/>
  <c r="AC33" i="8"/>
  <c r="AC71" i="8"/>
  <c r="AC117" i="8"/>
  <c r="AC147" i="8"/>
  <c r="AC170" i="8"/>
  <c r="AC174" i="8"/>
  <c r="AC188" i="8"/>
  <c r="AC195" i="8"/>
  <c r="AC202" i="8"/>
  <c r="AC206" i="8"/>
  <c r="AC213" i="8"/>
  <c r="AC227" i="8"/>
  <c r="AC248" i="8"/>
  <c r="AC265" i="8"/>
  <c r="AC278" i="8"/>
  <c r="AC283" i="8"/>
  <c r="AC6" i="8"/>
  <c r="AC9" i="8"/>
  <c r="AC38" i="8"/>
  <c r="AC41" i="8"/>
  <c r="AC79" i="8"/>
  <c r="AC82" i="8"/>
  <c r="AC96" i="8"/>
  <c r="AC102" i="8"/>
  <c r="AC106" i="8"/>
  <c r="AC125" i="8"/>
  <c r="AC128" i="8"/>
  <c r="AC155" i="8"/>
  <c r="AC158" i="8"/>
  <c r="AC189" i="8"/>
  <c r="AC192" i="8"/>
  <c r="AC3" i="8"/>
  <c r="F1031" i="6"/>
  <c r="F2858" i="6"/>
  <c r="AC308" i="8" l="1"/>
  <c r="AB305" i="5"/>
  <c r="O305" i="5"/>
  <c r="AB304" i="5"/>
  <c r="O304" i="5"/>
  <c r="AB303" i="5"/>
  <c r="O303" i="5"/>
  <c r="AB302" i="5"/>
  <c r="O302" i="5"/>
  <c r="AB301" i="5"/>
  <c r="O301" i="5"/>
  <c r="AB300" i="5"/>
  <c r="O300" i="5"/>
  <c r="AB299" i="5"/>
  <c r="O299" i="5"/>
  <c r="AB298" i="5"/>
  <c r="O298" i="5"/>
  <c r="AB297" i="5"/>
  <c r="O297" i="5"/>
  <c r="AB296" i="5"/>
  <c r="O296" i="5"/>
  <c r="AB295" i="5"/>
  <c r="O295" i="5"/>
  <c r="AB294" i="5"/>
  <c r="O294" i="5"/>
  <c r="AB293" i="5"/>
  <c r="O293" i="5"/>
  <c r="AB292" i="5"/>
  <c r="O292" i="5"/>
  <c r="AB291" i="5"/>
  <c r="O291" i="5"/>
  <c r="AB290" i="5"/>
  <c r="O290" i="5"/>
  <c r="AB289" i="5"/>
  <c r="O289" i="5"/>
  <c r="AB288" i="5"/>
  <c r="O288" i="5"/>
  <c r="AB287" i="5"/>
  <c r="O287" i="5"/>
  <c r="AB286" i="5"/>
  <c r="O286" i="5"/>
  <c r="AB285" i="5"/>
  <c r="O285" i="5"/>
  <c r="AB284" i="5"/>
  <c r="O284" i="5"/>
  <c r="AB283" i="5"/>
  <c r="O283" i="5"/>
  <c r="AB282" i="5"/>
  <c r="O282" i="5"/>
  <c r="AB281" i="5"/>
  <c r="O281" i="5"/>
  <c r="AC281" i="5" s="1"/>
  <c r="AB280" i="5"/>
  <c r="O280" i="5"/>
  <c r="AB279" i="5"/>
  <c r="O279" i="5"/>
  <c r="AB277" i="5"/>
  <c r="O277" i="5"/>
  <c r="AB276" i="5"/>
  <c r="O276" i="5"/>
  <c r="AB275" i="5"/>
  <c r="O275" i="5"/>
  <c r="AB274" i="5"/>
  <c r="O274" i="5"/>
  <c r="AB273" i="5"/>
  <c r="O273" i="5"/>
  <c r="AB272" i="5"/>
  <c r="O272" i="5"/>
  <c r="AB271" i="5"/>
  <c r="O271" i="5"/>
  <c r="AB270" i="5"/>
  <c r="O270" i="5"/>
  <c r="AB269" i="5"/>
  <c r="O269" i="5"/>
  <c r="AB268" i="5"/>
  <c r="O268" i="5"/>
  <c r="AB267" i="5"/>
  <c r="O267" i="5"/>
  <c r="AB266" i="5"/>
  <c r="O266" i="5"/>
  <c r="AB265" i="5"/>
  <c r="O265" i="5"/>
  <c r="AB264" i="5"/>
  <c r="O264" i="5"/>
  <c r="AB263" i="5"/>
  <c r="O263" i="5"/>
  <c r="AB262" i="5"/>
  <c r="O262" i="5"/>
  <c r="AB261" i="5"/>
  <c r="O261" i="5"/>
  <c r="AB260" i="5"/>
  <c r="O260" i="5"/>
  <c r="AB259" i="5"/>
  <c r="O259" i="5"/>
  <c r="AB258" i="5"/>
  <c r="O258" i="5"/>
  <c r="AB257" i="5"/>
  <c r="O257" i="5"/>
  <c r="AB256" i="5"/>
  <c r="O256" i="5"/>
  <c r="AB255" i="5"/>
  <c r="O255" i="5"/>
  <c r="AB254" i="5"/>
  <c r="O254" i="5"/>
  <c r="AB253" i="5"/>
  <c r="O253" i="5"/>
  <c r="AB252" i="5"/>
  <c r="O252" i="5"/>
  <c r="AB251" i="5"/>
  <c r="O251" i="5"/>
  <c r="AB250" i="5"/>
  <c r="O250" i="5"/>
  <c r="AB249" i="5"/>
  <c r="O249" i="5"/>
  <c r="AB248" i="5"/>
  <c r="O248" i="5"/>
  <c r="AB247" i="5"/>
  <c r="O247" i="5"/>
  <c r="AB246" i="5"/>
  <c r="O246" i="5"/>
  <c r="AB245" i="5"/>
  <c r="O245" i="5"/>
  <c r="AB244" i="5"/>
  <c r="O244" i="5"/>
  <c r="AB243" i="5"/>
  <c r="O243" i="5"/>
  <c r="AB242" i="5"/>
  <c r="O242" i="5"/>
  <c r="AB241" i="5"/>
  <c r="O241" i="5"/>
  <c r="AB240" i="5"/>
  <c r="O240" i="5"/>
  <c r="AB239" i="5"/>
  <c r="O239" i="5"/>
  <c r="AB238" i="5"/>
  <c r="O238" i="5"/>
  <c r="AB237" i="5"/>
  <c r="O237" i="5"/>
  <c r="AB236" i="5"/>
  <c r="O236" i="5"/>
  <c r="AB235" i="5"/>
  <c r="O235" i="5"/>
  <c r="AB234" i="5"/>
  <c r="O234" i="5"/>
  <c r="AB233" i="5"/>
  <c r="O233" i="5"/>
  <c r="AB232" i="5"/>
  <c r="O232" i="5"/>
  <c r="AB231" i="5"/>
  <c r="O231" i="5"/>
  <c r="AB230" i="5"/>
  <c r="O230" i="5"/>
  <c r="AB229" i="5"/>
  <c r="O229" i="5"/>
  <c r="AB228" i="5"/>
  <c r="O228" i="5"/>
  <c r="AB227" i="5"/>
  <c r="O227" i="5"/>
  <c r="AB226" i="5"/>
  <c r="O226" i="5"/>
  <c r="AB225" i="5"/>
  <c r="O225" i="5"/>
  <c r="AB224" i="5"/>
  <c r="O224" i="5"/>
  <c r="AB223" i="5"/>
  <c r="O223" i="5"/>
  <c r="AB222" i="5"/>
  <c r="O222" i="5"/>
  <c r="AB221" i="5"/>
  <c r="O221" i="5"/>
  <c r="AB220" i="5"/>
  <c r="O220" i="5"/>
  <c r="AB219" i="5"/>
  <c r="O219" i="5"/>
  <c r="AB218" i="5"/>
  <c r="O218" i="5"/>
  <c r="AB217" i="5"/>
  <c r="O217" i="5"/>
  <c r="AB216" i="5"/>
  <c r="O216" i="5"/>
  <c r="AB215" i="5"/>
  <c r="O215" i="5"/>
  <c r="AB214" i="5"/>
  <c r="O214" i="5"/>
  <c r="AB213" i="5"/>
  <c r="O213" i="5"/>
  <c r="AB212" i="5"/>
  <c r="O212" i="5"/>
  <c r="AB211" i="5"/>
  <c r="O211" i="5"/>
  <c r="AB210" i="5"/>
  <c r="O210" i="5"/>
  <c r="AB209" i="5"/>
  <c r="O209" i="5"/>
  <c r="AB208" i="5"/>
  <c r="O208" i="5"/>
  <c r="AB207" i="5"/>
  <c r="O207" i="5"/>
  <c r="AB206" i="5"/>
  <c r="O206" i="5"/>
  <c r="AB205" i="5"/>
  <c r="O205" i="5"/>
  <c r="AB204" i="5"/>
  <c r="O204" i="5"/>
  <c r="AB203" i="5"/>
  <c r="O203" i="5"/>
  <c r="AB202" i="5"/>
  <c r="O202" i="5"/>
  <c r="AB201" i="5"/>
  <c r="O201" i="5"/>
  <c r="AB200" i="5"/>
  <c r="O200" i="5"/>
  <c r="AB199" i="5"/>
  <c r="O199" i="5"/>
  <c r="AB198" i="5"/>
  <c r="O198" i="5"/>
  <c r="AB197" i="5"/>
  <c r="O197" i="5"/>
  <c r="AB196" i="5"/>
  <c r="O196" i="5"/>
  <c r="AB195" i="5"/>
  <c r="O195" i="5"/>
  <c r="AB194" i="5"/>
  <c r="O194" i="5"/>
  <c r="AB193" i="5"/>
  <c r="O193" i="5"/>
  <c r="AB192" i="5"/>
  <c r="O192" i="5"/>
  <c r="AB191" i="5"/>
  <c r="O191" i="5"/>
  <c r="AB190" i="5"/>
  <c r="O190" i="5"/>
  <c r="AB189" i="5"/>
  <c r="O189" i="5"/>
  <c r="AB188" i="5"/>
  <c r="O188" i="5"/>
  <c r="AB187" i="5"/>
  <c r="O187" i="5"/>
  <c r="AB186" i="5"/>
  <c r="O186" i="5"/>
  <c r="AB185" i="5"/>
  <c r="O185" i="5"/>
  <c r="AB184" i="5"/>
  <c r="O184" i="5"/>
  <c r="AB183" i="5"/>
  <c r="O183" i="5"/>
  <c r="AB182" i="5"/>
  <c r="O182" i="5"/>
  <c r="AB181" i="5"/>
  <c r="O181" i="5"/>
  <c r="AB180" i="5"/>
  <c r="O180" i="5"/>
  <c r="AB179" i="5"/>
  <c r="O179" i="5"/>
  <c r="AB178" i="5"/>
  <c r="O178" i="5"/>
  <c r="AB177" i="5"/>
  <c r="O177" i="5"/>
  <c r="AB176" i="5"/>
  <c r="O176" i="5"/>
  <c r="AB175" i="5"/>
  <c r="O175" i="5"/>
  <c r="AB174" i="5"/>
  <c r="O174" i="5"/>
  <c r="AB173" i="5"/>
  <c r="O173" i="5"/>
  <c r="AB172" i="5"/>
  <c r="O172" i="5"/>
  <c r="AB171" i="5"/>
  <c r="O171" i="5"/>
  <c r="AB170" i="5"/>
  <c r="O170" i="5"/>
  <c r="AB169" i="5"/>
  <c r="O169" i="5"/>
  <c r="AB168" i="5"/>
  <c r="O168" i="5"/>
  <c r="AB167" i="5"/>
  <c r="O167" i="5"/>
  <c r="AB166" i="5"/>
  <c r="O166" i="5"/>
  <c r="AB165" i="5"/>
  <c r="O165" i="5"/>
  <c r="AB163" i="5"/>
  <c r="O163" i="5"/>
  <c r="AB162" i="5"/>
  <c r="O162" i="5"/>
  <c r="AB161" i="5"/>
  <c r="O161" i="5"/>
  <c r="AB159" i="5"/>
  <c r="O159" i="5"/>
  <c r="AB158" i="5"/>
  <c r="O158" i="5"/>
  <c r="AB157" i="5"/>
  <c r="O157" i="5"/>
  <c r="AB156" i="5"/>
  <c r="O156" i="5"/>
  <c r="AB155" i="5"/>
  <c r="O155" i="5"/>
  <c r="AB154" i="5"/>
  <c r="O154" i="5"/>
  <c r="AB153" i="5"/>
  <c r="O153" i="5"/>
  <c r="AB152" i="5"/>
  <c r="O152" i="5"/>
  <c r="AB151" i="5"/>
  <c r="O151" i="5"/>
  <c r="AB150" i="5"/>
  <c r="O150" i="5"/>
  <c r="AB149" i="5"/>
  <c r="O149" i="5"/>
  <c r="AB148" i="5"/>
  <c r="O148" i="5"/>
  <c r="AB147" i="5"/>
  <c r="O147" i="5"/>
  <c r="AB146" i="5"/>
  <c r="O146" i="5"/>
  <c r="AB145" i="5"/>
  <c r="O145" i="5"/>
  <c r="AB144" i="5"/>
  <c r="O144" i="5"/>
  <c r="AB143" i="5"/>
  <c r="O143" i="5"/>
  <c r="AB142" i="5"/>
  <c r="O142" i="5"/>
  <c r="AB141" i="5"/>
  <c r="O141" i="5"/>
  <c r="AB140" i="5"/>
  <c r="O140" i="5"/>
  <c r="AB139" i="5"/>
  <c r="O139" i="5"/>
  <c r="AB138" i="5"/>
  <c r="O138" i="5"/>
  <c r="AB137" i="5"/>
  <c r="O137" i="5"/>
  <c r="AB136" i="5"/>
  <c r="O136" i="5"/>
  <c r="AB135" i="5"/>
  <c r="O135" i="5"/>
  <c r="AB134" i="5"/>
  <c r="O134" i="5"/>
  <c r="AB133" i="5"/>
  <c r="O133" i="5"/>
  <c r="AB132" i="5"/>
  <c r="O132" i="5"/>
  <c r="AB131" i="5"/>
  <c r="O131" i="5"/>
  <c r="AB130" i="5"/>
  <c r="O130" i="5"/>
  <c r="AB129" i="5"/>
  <c r="O129" i="5"/>
  <c r="AB128" i="5"/>
  <c r="O128" i="5"/>
  <c r="AB127" i="5"/>
  <c r="O127" i="5"/>
  <c r="AB126" i="5"/>
  <c r="O126" i="5"/>
  <c r="AB125" i="5"/>
  <c r="O125" i="5"/>
  <c r="AB124" i="5"/>
  <c r="O124" i="5"/>
  <c r="AB123" i="5"/>
  <c r="O123" i="5"/>
  <c r="AB122" i="5"/>
  <c r="O122" i="5"/>
  <c r="AB121" i="5"/>
  <c r="O121" i="5"/>
  <c r="AB120" i="5"/>
  <c r="O120" i="5"/>
  <c r="AB119" i="5"/>
  <c r="O119" i="5"/>
  <c r="AB118" i="5"/>
  <c r="O118" i="5"/>
  <c r="AB117" i="5"/>
  <c r="O117" i="5"/>
  <c r="AB116" i="5"/>
  <c r="O116" i="5"/>
  <c r="AB115" i="5"/>
  <c r="O115" i="5"/>
  <c r="AB114" i="5"/>
  <c r="O114" i="5"/>
  <c r="AB113" i="5"/>
  <c r="O113" i="5"/>
  <c r="AB111" i="5"/>
  <c r="O111" i="5"/>
  <c r="AB110" i="5"/>
  <c r="O110" i="5"/>
  <c r="AB109" i="5"/>
  <c r="O109" i="5"/>
  <c r="AB108" i="5"/>
  <c r="O108" i="5"/>
  <c r="AB107" i="5"/>
  <c r="O107" i="5"/>
  <c r="AB106" i="5"/>
  <c r="O106" i="5"/>
  <c r="AB105" i="5"/>
  <c r="O105" i="5"/>
  <c r="AB104" i="5"/>
  <c r="O104" i="5"/>
  <c r="AB103" i="5"/>
  <c r="O103" i="5"/>
  <c r="AB102" i="5"/>
  <c r="O102" i="5"/>
  <c r="AB101" i="5"/>
  <c r="O101" i="5"/>
  <c r="AB100" i="5"/>
  <c r="O100" i="5"/>
  <c r="AB99" i="5"/>
  <c r="O99" i="5"/>
  <c r="AB98" i="5"/>
  <c r="O98" i="5"/>
  <c r="AB97" i="5"/>
  <c r="O97" i="5"/>
  <c r="AB96" i="5"/>
  <c r="O96" i="5"/>
  <c r="AB95" i="5"/>
  <c r="O95" i="5"/>
  <c r="AB94" i="5"/>
  <c r="O94" i="5"/>
  <c r="AB93" i="5"/>
  <c r="O93" i="5"/>
  <c r="AB92" i="5"/>
  <c r="O92" i="5"/>
  <c r="AB91" i="5"/>
  <c r="O91" i="5"/>
  <c r="AB90" i="5"/>
  <c r="O90" i="5"/>
  <c r="AB89" i="5"/>
  <c r="O89" i="5"/>
  <c r="AB88" i="5"/>
  <c r="O88" i="5"/>
  <c r="AB87" i="5"/>
  <c r="O87" i="5"/>
  <c r="AB86" i="5"/>
  <c r="O86" i="5"/>
  <c r="AB85" i="5"/>
  <c r="O85" i="5"/>
  <c r="AB84" i="5"/>
  <c r="O84" i="5"/>
  <c r="AB83" i="5"/>
  <c r="O83" i="5"/>
  <c r="AB82" i="5"/>
  <c r="O82" i="5"/>
  <c r="AB81" i="5"/>
  <c r="O81" i="5"/>
  <c r="AB80" i="5"/>
  <c r="O80" i="5"/>
  <c r="AB79" i="5"/>
  <c r="O79" i="5"/>
  <c r="AB78" i="5"/>
  <c r="O78" i="5"/>
  <c r="AB77" i="5"/>
  <c r="O77" i="5"/>
  <c r="AB76" i="5"/>
  <c r="O76" i="5"/>
  <c r="AB75" i="5"/>
  <c r="O75" i="5"/>
  <c r="AB74" i="5"/>
  <c r="O74" i="5"/>
  <c r="AB73" i="5"/>
  <c r="O73" i="5"/>
  <c r="AB72" i="5"/>
  <c r="O72" i="5"/>
  <c r="AB71" i="5"/>
  <c r="O71" i="5"/>
  <c r="AB70" i="5"/>
  <c r="O70" i="5"/>
  <c r="AB69" i="5"/>
  <c r="O69" i="5"/>
  <c r="AB68" i="5"/>
  <c r="O68" i="5"/>
  <c r="AB67" i="5"/>
  <c r="O67" i="5"/>
  <c r="AB66" i="5"/>
  <c r="O66" i="5"/>
  <c r="AB65" i="5"/>
  <c r="O65" i="5"/>
  <c r="AB64" i="5"/>
  <c r="O64" i="5"/>
  <c r="AB63" i="5"/>
  <c r="O63" i="5"/>
  <c r="AB62" i="5"/>
  <c r="O62" i="5"/>
  <c r="AB61" i="5"/>
  <c r="O61" i="5"/>
  <c r="AB60" i="5"/>
  <c r="O60" i="5"/>
  <c r="AB59" i="5"/>
  <c r="O59" i="5"/>
  <c r="AB58" i="5"/>
  <c r="O58" i="5"/>
  <c r="AB57" i="5"/>
  <c r="O57" i="5"/>
  <c r="AB56" i="5"/>
  <c r="O56" i="5"/>
  <c r="AB55" i="5"/>
  <c r="O55" i="5"/>
  <c r="AB54" i="5"/>
  <c r="O54" i="5"/>
  <c r="AB53" i="5"/>
  <c r="O53" i="5"/>
  <c r="AB52" i="5"/>
  <c r="O52" i="5"/>
  <c r="AB51" i="5"/>
  <c r="O51" i="5"/>
  <c r="AB50" i="5"/>
  <c r="O50" i="5"/>
  <c r="AB49" i="5"/>
  <c r="O49" i="5"/>
  <c r="AB48" i="5"/>
  <c r="O48" i="5"/>
  <c r="AB47" i="5"/>
  <c r="O47" i="5"/>
  <c r="AB46" i="5"/>
  <c r="O46" i="5"/>
  <c r="AB45" i="5"/>
  <c r="O45" i="5"/>
  <c r="AB44" i="5"/>
  <c r="O44" i="5"/>
  <c r="AB43" i="5"/>
  <c r="O43" i="5"/>
  <c r="AB42" i="5"/>
  <c r="O42" i="5"/>
  <c r="AB41" i="5"/>
  <c r="O41" i="5"/>
  <c r="AB40" i="5"/>
  <c r="O40" i="5"/>
  <c r="AB39" i="5"/>
  <c r="O39" i="5"/>
  <c r="AB38" i="5"/>
  <c r="O38" i="5"/>
  <c r="AB37" i="5"/>
  <c r="O37" i="5"/>
  <c r="AB36" i="5"/>
  <c r="O36" i="5"/>
  <c r="AB35" i="5"/>
  <c r="O35" i="5"/>
  <c r="AB34" i="5"/>
  <c r="O34" i="5"/>
  <c r="AB33" i="5"/>
  <c r="O33" i="5"/>
  <c r="AB32" i="5"/>
  <c r="O32" i="5"/>
  <c r="AB31" i="5"/>
  <c r="O31" i="5"/>
  <c r="AB30" i="5"/>
  <c r="O30" i="5"/>
  <c r="AB29" i="5"/>
  <c r="O29" i="5"/>
  <c r="AB28" i="5"/>
  <c r="O28" i="5"/>
  <c r="AB27" i="5"/>
  <c r="O27" i="5"/>
  <c r="AB26" i="5"/>
  <c r="O26" i="5"/>
  <c r="AB25" i="5"/>
  <c r="O25" i="5"/>
  <c r="AB24" i="5"/>
  <c r="O24" i="5"/>
  <c r="AB23" i="5"/>
  <c r="O23" i="5"/>
  <c r="AB22" i="5"/>
  <c r="O22" i="5"/>
  <c r="AB21" i="5"/>
  <c r="O21" i="5"/>
  <c r="AB20" i="5"/>
  <c r="O20" i="5"/>
  <c r="AB19" i="5"/>
  <c r="O19" i="5"/>
  <c r="AB18" i="5"/>
  <c r="O18" i="5"/>
  <c r="AB17" i="5"/>
  <c r="O17" i="5"/>
  <c r="AB16" i="5"/>
  <c r="O16" i="5"/>
  <c r="AB15" i="5"/>
  <c r="O15" i="5"/>
  <c r="AB14" i="5"/>
  <c r="O14" i="5"/>
  <c r="AB13" i="5"/>
  <c r="O13" i="5"/>
  <c r="AB12" i="5"/>
  <c r="O12" i="5"/>
  <c r="AB11" i="5"/>
  <c r="O11" i="5"/>
  <c r="AB10" i="5"/>
  <c r="O10" i="5"/>
  <c r="AB9" i="5"/>
  <c r="O9" i="5"/>
  <c r="AB8" i="5"/>
  <c r="O8" i="5"/>
  <c r="AB7" i="5"/>
  <c r="O7" i="5"/>
  <c r="AB6" i="5"/>
  <c r="O6" i="5"/>
  <c r="AB5" i="5"/>
  <c r="O5" i="5"/>
  <c r="AB4" i="5"/>
  <c r="O4" i="5"/>
  <c r="AB3" i="5"/>
  <c r="O3" i="5"/>
  <c r="AB2" i="5"/>
  <c r="O2" i="5"/>
  <c r="G2013" i="1"/>
  <c r="F2013" i="1"/>
  <c r="G2961" i="1"/>
  <c r="G2956" i="1"/>
  <c r="G2955" i="1"/>
  <c r="G2950" i="1"/>
  <c r="G2949" i="1"/>
  <c r="G2944" i="1"/>
  <c r="G2943" i="1"/>
  <c r="G2939" i="1"/>
  <c r="G2937" i="1"/>
  <c r="G2932" i="1"/>
  <c r="G2931" i="1"/>
  <c r="G2926" i="1"/>
  <c r="G2925" i="1"/>
  <c r="G2920" i="1"/>
  <c r="G2917" i="1"/>
  <c r="G2912" i="1"/>
  <c r="G2911" i="1"/>
  <c r="G2906" i="1"/>
  <c r="G2903" i="1"/>
  <c r="G2898" i="1"/>
  <c r="G2897" i="1"/>
  <c r="G2892" i="1"/>
  <c r="G2891" i="1"/>
  <c r="G2886" i="1"/>
  <c r="G2885" i="1"/>
  <c r="G2880" i="1"/>
  <c r="G2879" i="1"/>
  <c r="G2874" i="1"/>
  <c r="G2873" i="1"/>
  <c r="G2868" i="1"/>
  <c r="G2867" i="1"/>
  <c r="G2862" i="1"/>
  <c r="G2861" i="1"/>
  <c r="G2856" i="1"/>
  <c r="G2855" i="1"/>
  <c r="G2850" i="1"/>
  <c r="G2847" i="1"/>
  <c r="G2843" i="1"/>
  <c r="G2841" i="1"/>
  <c r="G2836" i="1"/>
  <c r="G2835" i="1"/>
  <c r="G2830" i="1"/>
  <c r="G2829" i="1"/>
  <c r="G2824" i="1"/>
  <c r="G2823" i="1"/>
  <c r="G2818" i="1"/>
  <c r="G2817" i="1"/>
  <c r="G2812" i="1"/>
  <c r="G2811" i="1"/>
  <c r="G2806" i="1"/>
  <c r="G2805" i="1"/>
  <c r="G2800" i="1"/>
  <c r="G2797" i="1"/>
  <c r="G2792" i="1"/>
  <c r="G2791" i="1"/>
  <c r="G2786" i="1"/>
  <c r="G2785" i="1"/>
  <c r="G2782" i="1"/>
  <c r="G2781" i="1"/>
  <c r="G2776" i="1"/>
  <c r="G2775" i="1"/>
  <c r="G2774" i="1"/>
  <c r="G2773" i="1"/>
  <c r="G2768" i="1"/>
  <c r="G2767" i="1"/>
  <c r="G2762" i="1"/>
  <c r="G2761" i="1"/>
  <c r="G2758" i="1"/>
  <c r="G2756" i="1"/>
  <c r="G2751" i="1"/>
  <c r="G2748" i="1"/>
  <c r="G2743" i="1"/>
  <c r="G2742" i="1"/>
  <c r="G2737" i="1"/>
  <c r="G2736" i="1"/>
  <c r="G2731" i="1"/>
  <c r="G2730" i="1"/>
  <c r="G2725" i="1"/>
  <c r="G2724" i="1"/>
  <c r="G2723" i="1"/>
  <c r="G2718" i="1"/>
  <c r="G2711" i="1"/>
  <c r="G2706" i="1"/>
  <c r="G2703" i="1"/>
  <c r="G2698" i="1"/>
  <c r="G2697" i="1"/>
  <c r="G2692" i="1"/>
  <c r="G2691" i="1"/>
  <c r="G2686" i="1"/>
  <c r="G2685" i="1"/>
  <c r="G2680" i="1"/>
  <c r="G2678" i="1"/>
  <c r="G2676" i="1"/>
  <c r="G2675" i="1"/>
  <c r="G2670" i="1"/>
  <c r="G2669" i="1"/>
  <c r="G2664" i="1"/>
  <c r="G2663" i="1"/>
  <c r="G2658" i="1"/>
  <c r="G2657" i="1"/>
  <c r="G2656" i="1"/>
  <c r="G2651" i="1"/>
  <c r="G2648" i="1"/>
  <c r="G2643" i="1"/>
  <c r="G2638" i="1"/>
  <c r="G2633" i="1"/>
  <c r="G2632" i="1"/>
  <c r="G2627" i="1"/>
  <c r="G2624" i="1"/>
  <c r="G2620" i="1"/>
  <c r="G2618" i="1"/>
  <c r="G2613" i="1"/>
  <c r="G2612" i="1"/>
  <c r="G2609" i="1"/>
  <c r="G2608" i="1"/>
  <c r="G2603" i="1"/>
  <c r="G2602" i="1"/>
  <c r="G2597" i="1"/>
  <c r="G2596" i="1"/>
  <c r="G2594" i="1"/>
  <c r="G2590" i="1"/>
  <c r="G2585" i="1"/>
  <c r="G2584" i="1"/>
  <c r="G2579" i="1"/>
  <c r="G2578" i="1"/>
  <c r="G2575" i="1"/>
  <c r="G2574" i="1"/>
  <c r="G2569" i="1"/>
  <c r="G2568" i="1"/>
  <c r="G2563" i="1"/>
  <c r="G2562" i="1"/>
  <c r="G2557" i="1"/>
  <c r="G2556" i="1"/>
  <c r="G2551" i="1"/>
  <c r="G2550" i="1"/>
  <c r="G2545" i="1"/>
  <c r="G2544" i="1"/>
  <c r="G2539" i="1"/>
  <c r="G2538" i="1"/>
  <c r="G2533" i="1"/>
  <c r="G2532" i="1"/>
  <c r="G2527" i="1"/>
  <c r="G2526" i="1"/>
  <c r="G2521" i="1"/>
  <c r="G2520" i="1"/>
  <c r="G2515" i="1"/>
  <c r="G2514" i="1"/>
  <c r="G2509" i="1"/>
  <c r="G2506" i="1"/>
  <c r="G2501" i="1"/>
  <c r="G2500" i="1"/>
  <c r="G2495" i="1"/>
  <c r="G2494" i="1"/>
  <c r="G2489" i="1"/>
  <c r="G2488" i="1"/>
  <c r="G2483" i="1"/>
  <c r="G2482" i="1"/>
  <c r="G2477" i="1"/>
  <c r="G2476" i="1"/>
  <c r="G2471" i="1"/>
  <c r="G2470" i="1"/>
  <c r="G2465" i="1"/>
  <c r="G2462" i="1"/>
  <c r="G2457" i="1"/>
  <c r="G2456" i="1"/>
  <c r="G2451" i="1"/>
  <c r="G2450" i="1"/>
  <c r="G2445" i="1"/>
  <c r="G2444" i="1"/>
  <c r="G2441" i="1"/>
  <c r="G2440" i="1"/>
  <c r="G2435" i="1"/>
  <c r="G2434" i="1"/>
  <c r="G2429" i="1"/>
  <c r="G2428" i="1"/>
  <c r="G2423" i="1"/>
  <c r="G2422" i="1"/>
  <c r="G2417" i="1"/>
  <c r="G2416" i="1"/>
  <c r="G2411" i="1"/>
  <c r="G2410" i="1"/>
  <c r="G2406" i="1"/>
  <c r="G2404" i="1"/>
  <c r="G2401" i="1"/>
  <c r="G2398" i="1"/>
  <c r="G2397" i="1"/>
  <c r="G2394" i="1"/>
  <c r="G2390" i="1"/>
  <c r="G2387" i="1"/>
  <c r="G2385" i="1"/>
  <c r="G2383" i="1"/>
  <c r="G2382" i="1"/>
  <c r="G2379" i="1"/>
  <c r="G2376" i="1"/>
  <c r="G2373" i="1"/>
  <c r="G2367" i="1"/>
  <c r="G2364" i="1"/>
  <c r="G2363" i="1"/>
  <c r="G2360" i="1"/>
  <c r="G2359" i="1"/>
  <c r="G2356" i="1"/>
  <c r="G2355" i="1"/>
  <c r="G2352" i="1"/>
  <c r="G2351" i="1"/>
  <c r="G2346" i="1"/>
  <c r="G2345" i="1"/>
  <c r="G2343" i="1"/>
  <c r="G2341" i="1"/>
  <c r="G2338" i="1"/>
  <c r="G2337" i="1"/>
  <c r="G2334" i="1"/>
  <c r="G2333" i="1"/>
  <c r="G2331" i="1"/>
  <c r="G2329" i="1"/>
  <c r="G2326" i="1"/>
  <c r="G2321" i="1"/>
  <c r="G2318" i="1"/>
  <c r="G2317" i="1"/>
  <c r="G2315" i="1"/>
  <c r="G2313" i="1"/>
  <c r="G2310" i="1"/>
  <c r="G2309" i="1"/>
  <c r="G2307" i="1"/>
  <c r="G2305" i="1"/>
  <c r="G2303" i="1"/>
  <c r="G2300" i="1"/>
  <c r="G2299" i="1"/>
  <c r="G2296" i="1"/>
  <c r="G2295" i="1"/>
  <c r="G2292" i="1"/>
  <c r="G2291" i="1"/>
  <c r="G2288" i="1"/>
  <c r="G2287" i="1"/>
  <c r="G2284" i="1"/>
  <c r="G2281" i="1"/>
  <c r="G2279" i="1"/>
  <c r="G2277" i="1"/>
  <c r="G2275" i="1"/>
  <c r="G2273" i="1"/>
  <c r="G2270" i="1"/>
  <c r="G2269" i="1"/>
  <c r="G2266" i="1"/>
  <c r="G2265" i="1"/>
  <c r="G2262" i="1"/>
  <c r="G2261" i="1"/>
  <c r="G2258" i="1"/>
  <c r="G2257" i="1"/>
  <c r="G2255" i="1"/>
  <c r="G2253" i="1"/>
  <c r="G2251" i="1"/>
  <c r="G2248" i="1"/>
  <c r="G2247" i="1"/>
  <c r="G2245" i="1"/>
  <c r="G2243" i="1"/>
  <c r="G2240" i="1"/>
  <c r="G2239" i="1"/>
  <c r="G2236" i="1"/>
  <c r="G2235" i="1"/>
  <c r="G2233" i="1"/>
  <c r="G2231" i="1"/>
  <c r="G2229" i="1"/>
  <c r="G2227" i="1"/>
  <c r="G2224" i="1"/>
  <c r="G2223" i="1"/>
  <c r="G2220" i="1"/>
  <c r="G2219" i="1"/>
  <c r="G2217" i="1"/>
  <c r="G2215" i="1"/>
  <c r="G2213" i="1"/>
  <c r="G2211" i="1"/>
  <c r="G2209" i="1"/>
  <c r="G2207" i="1"/>
  <c r="G2204" i="1"/>
  <c r="G2203" i="1"/>
  <c r="G2201" i="1"/>
  <c r="G2198" i="1"/>
  <c r="G2197" i="1"/>
  <c r="G2194" i="1"/>
  <c r="G2193" i="1"/>
  <c r="G2190" i="1"/>
  <c r="G2189" i="1"/>
  <c r="G2187" i="1"/>
  <c r="G2185" i="1"/>
  <c r="G2183" i="1"/>
  <c r="G2180" i="1"/>
  <c r="G2179" i="1"/>
  <c r="G2176" i="1"/>
  <c r="G2175" i="1"/>
  <c r="G2172" i="1"/>
  <c r="G2171" i="1"/>
  <c r="G2168" i="1"/>
  <c r="G2167" i="1"/>
  <c r="G2164" i="1"/>
  <c r="G2163" i="1"/>
  <c r="G2160" i="1"/>
  <c r="G2159" i="1"/>
  <c r="G2156" i="1"/>
  <c r="G2155" i="1"/>
  <c r="G2153" i="1"/>
  <c r="G2150" i="1"/>
  <c r="G2149" i="1"/>
  <c r="G2147" i="1"/>
  <c r="G2145" i="1"/>
  <c r="G2143" i="1"/>
  <c r="G2141" i="1"/>
  <c r="G2138" i="1"/>
  <c r="G2137" i="1"/>
  <c r="G2134" i="1"/>
  <c r="G2133" i="1"/>
  <c r="G2131" i="1"/>
  <c r="G2129" i="1"/>
  <c r="G2126" i="1"/>
  <c r="G2125" i="1"/>
  <c r="G2122" i="1"/>
  <c r="G2121" i="1"/>
  <c r="G2118" i="1"/>
  <c r="G2117" i="1"/>
  <c r="G2115" i="1"/>
  <c r="G2113" i="1"/>
  <c r="G2110" i="1"/>
  <c r="G2109" i="1"/>
  <c r="G2106" i="1"/>
  <c r="G2104" i="1"/>
  <c r="G2099" i="1"/>
  <c r="G2096" i="1"/>
  <c r="G2093" i="1"/>
  <c r="G2090" i="1"/>
  <c r="G2089" i="1"/>
  <c r="G2085" i="1"/>
  <c r="G2083" i="1"/>
  <c r="G2082" i="1"/>
  <c r="G2081" i="1"/>
  <c r="G2076" i="1"/>
  <c r="G2075" i="1"/>
  <c r="G2070" i="1"/>
  <c r="G2069" i="1"/>
  <c r="G2064" i="1"/>
  <c r="G2063" i="1"/>
  <c r="G2058" i="1"/>
  <c r="G2057" i="1"/>
  <c r="G2052" i="1"/>
  <c r="G2051" i="1"/>
  <c r="G2046" i="1"/>
  <c r="G2045" i="1"/>
  <c r="G2040" i="1"/>
  <c r="G2039" i="1"/>
  <c r="G2034" i="1"/>
  <c r="G2033" i="1"/>
  <c r="G2030" i="1"/>
  <c r="G2029" i="1"/>
  <c r="G2027" i="1"/>
  <c r="G2025" i="1"/>
  <c r="G2020" i="1"/>
  <c r="G2019" i="1"/>
  <c r="G2016" i="1"/>
  <c r="G2015" i="1"/>
  <c r="G2010" i="1"/>
  <c r="G2008" i="1"/>
  <c r="G2007" i="1"/>
  <c r="G2004" i="1"/>
  <c r="G2001" i="1"/>
  <c r="G2000" i="1"/>
  <c r="G1998" i="1"/>
  <c r="G1996" i="1"/>
  <c r="G1994" i="1"/>
  <c r="G1992" i="1"/>
  <c r="G1990" i="1"/>
  <c r="G1988" i="1"/>
  <c r="G1986" i="1"/>
  <c r="G1984" i="1"/>
  <c r="G1981" i="1"/>
  <c r="G1980" i="1"/>
  <c r="G1978" i="1"/>
  <c r="G1976" i="1"/>
  <c r="G1974" i="1"/>
  <c r="G1970" i="1"/>
  <c r="G1967" i="1"/>
  <c r="G1966" i="1"/>
  <c r="G1963" i="1"/>
  <c r="G1962" i="1"/>
  <c r="G1959" i="1"/>
  <c r="G1958" i="1"/>
  <c r="G1956" i="1"/>
  <c r="G1952" i="1"/>
  <c r="G1949" i="1"/>
  <c r="G1948" i="1"/>
  <c r="G1945" i="1"/>
  <c r="G1944" i="1"/>
  <c r="G1941" i="1"/>
  <c r="G1940" i="1"/>
  <c r="G1937" i="1"/>
  <c r="G1936" i="1"/>
  <c r="G1934" i="1"/>
  <c r="G1932" i="1"/>
  <c r="G1927" i="1"/>
  <c r="G1922" i="1"/>
  <c r="G1917" i="1"/>
  <c r="G1916" i="1"/>
  <c r="G1911" i="1"/>
  <c r="G1910" i="1"/>
  <c r="G1909" i="1"/>
  <c r="G1904" i="1"/>
  <c r="G1903" i="1"/>
  <c r="G1898" i="1"/>
  <c r="G1897" i="1"/>
  <c r="G1892" i="1"/>
  <c r="G1889" i="1"/>
  <c r="G1884" i="1"/>
  <c r="G1883" i="1"/>
  <c r="G1878" i="1"/>
  <c r="G1877" i="1"/>
  <c r="G1872" i="1"/>
  <c r="G1871" i="1"/>
  <c r="G1866" i="1"/>
  <c r="G1864" i="1"/>
  <c r="G1858" i="1"/>
  <c r="G1857" i="1"/>
  <c r="G1852" i="1"/>
  <c r="G1851" i="1"/>
  <c r="G1846" i="1"/>
  <c r="G1844" i="1"/>
  <c r="G1839" i="1"/>
  <c r="G1838" i="1"/>
  <c r="G1833" i="1"/>
  <c r="G1832" i="1"/>
  <c r="G1827" i="1"/>
  <c r="G1826" i="1"/>
  <c r="G1821" i="1"/>
  <c r="G1820" i="1"/>
  <c r="G1815" i="1"/>
  <c r="G1813" i="1"/>
  <c r="G1807" i="1"/>
  <c r="G1806" i="1"/>
  <c r="G1801" i="1"/>
  <c r="G1800" i="1"/>
  <c r="G1795" i="1"/>
  <c r="G1794" i="1"/>
  <c r="G1789" i="1"/>
  <c r="G1788" i="1"/>
  <c r="G1783" i="1"/>
  <c r="G1782" i="1"/>
  <c r="G1777" i="1"/>
  <c r="G1776" i="1"/>
  <c r="G1771" i="1"/>
  <c r="G1770" i="1"/>
  <c r="G1765" i="1"/>
  <c r="G1764" i="1"/>
  <c r="G1759" i="1"/>
  <c r="G1758" i="1"/>
  <c r="G1753" i="1"/>
  <c r="G1752" i="1"/>
  <c r="G1747" i="1"/>
  <c r="G1746" i="1"/>
  <c r="G1744" i="1"/>
  <c r="G1742" i="1"/>
  <c r="G1737" i="1"/>
  <c r="G1736" i="1"/>
  <c r="G1731" i="1"/>
  <c r="G1730" i="1"/>
  <c r="G1725" i="1"/>
  <c r="G1723" i="1"/>
  <c r="G1718" i="1"/>
  <c r="G1717" i="1"/>
  <c r="G1712" i="1"/>
  <c r="G1711" i="1"/>
  <c r="G1706" i="1"/>
  <c r="G1705" i="1"/>
  <c r="G1700" i="1"/>
  <c r="G1699" i="1"/>
  <c r="G1698" i="1"/>
  <c r="G1697" i="1"/>
  <c r="G1692" i="1"/>
  <c r="G1691" i="1"/>
  <c r="G1686" i="1"/>
  <c r="G1685" i="1"/>
  <c r="G1680" i="1"/>
  <c r="G1678" i="1"/>
  <c r="G1674" i="1"/>
  <c r="G1672" i="1"/>
  <c r="G1667" i="1"/>
  <c r="G1666" i="1"/>
  <c r="G1661" i="1"/>
  <c r="G1660" i="1"/>
  <c r="G1655" i="1"/>
  <c r="G1652" i="1"/>
  <c r="G1647" i="1"/>
  <c r="G1645" i="1"/>
  <c r="G1642" i="1"/>
  <c r="G1639" i="1"/>
  <c r="G1634" i="1"/>
  <c r="G1633" i="1"/>
  <c r="G1628" i="1"/>
  <c r="G1627" i="1"/>
  <c r="G1622" i="1"/>
  <c r="G1621" i="1"/>
  <c r="G1616" i="1"/>
  <c r="G1615" i="1"/>
  <c r="G1610" i="1"/>
  <c r="G1609" i="1"/>
  <c r="G1604" i="1"/>
  <c r="G1603" i="1"/>
  <c r="G1598" i="1"/>
  <c r="G1597" i="1"/>
  <c r="G1596" i="1"/>
  <c r="G1595" i="1"/>
  <c r="G1590" i="1"/>
  <c r="G1589" i="1"/>
  <c r="G1584" i="1"/>
  <c r="G1583" i="1"/>
  <c r="G1578" i="1"/>
  <c r="G1575" i="1"/>
  <c r="G1570" i="1"/>
  <c r="G1569" i="1"/>
  <c r="G1566" i="1"/>
  <c r="G1563" i="1"/>
  <c r="G1558" i="1"/>
  <c r="G1557" i="1"/>
  <c r="G1552" i="1"/>
  <c r="G1551" i="1"/>
  <c r="G1546" i="1"/>
  <c r="G1545" i="1"/>
  <c r="G1540" i="1"/>
  <c r="G1538" i="1"/>
  <c r="G1533" i="1"/>
  <c r="G1532" i="1"/>
  <c r="G1527" i="1"/>
  <c r="G1526" i="1"/>
  <c r="G1521" i="1"/>
  <c r="G1520" i="1"/>
  <c r="G1515" i="1"/>
  <c r="G1514" i="1"/>
  <c r="G1509" i="1"/>
  <c r="G1508" i="1"/>
  <c r="G1503" i="1"/>
  <c r="G1501" i="1"/>
  <c r="G1497" i="1"/>
  <c r="G1495" i="1"/>
  <c r="G1490" i="1"/>
  <c r="G1489" i="1"/>
  <c r="G1484" i="1"/>
  <c r="G1483" i="1"/>
  <c r="G1478" i="1"/>
  <c r="G1475" i="1"/>
  <c r="G1470" i="1"/>
  <c r="G1469" i="1"/>
  <c r="G1464" i="1"/>
  <c r="G1463" i="1"/>
  <c r="G1458" i="1"/>
  <c r="G1456" i="1"/>
  <c r="G1451" i="1"/>
  <c r="G1450" i="1"/>
  <c r="G1446" i="1"/>
  <c r="G1444" i="1"/>
  <c r="G1442" i="1"/>
  <c r="G1441" i="1"/>
  <c r="G1436" i="1"/>
  <c r="G1435" i="1"/>
  <c r="G1430" i="1"/>
  <c r="G1429" i="1"/>
  <c r="G1424" i="1"/>
  <c r="G1423" i="1"/>
  <c r="G1418" i="1"/>
  <c r="G1417" i="1"/>
  <c r="G1412" i="1"/>
  <c r="G1411" i="1"/>
  <c r="G1406" i="1"/>
  <c r="G1405" i="1"/>
  <c r="G1400" i="1"/>
  <c r="G1399" i="1"/>
  <c r="G1394" i="1"/>
  <c r="G1391" i="1"/>
  <c r="G1388" i="1"/>
  <c r="G1384" i="1"/>
  <c r="G1379" i="1"/>
  <c r="G1374" i="1"/>
  <c r="G1371" i="1"/>
  <c r="G1370" i="1"/>
  <c r="G1365" i="1"/>
  <c r="G1364" i="1"/>
  <c r="G1359" i="1"/>
  <c r="G1358" i="1"/>
  <c r="G1353" i="1"/>
  <c r="G1352" i="1"/>
  <c r="G1349" i="1"/>
  <c r="G1348" i="1"/>
  <c r="G1345" i="1"/>
  <c r="G1344" i="1"/>
  <c r="G1341" i="1"/>
  <c r="G1340" i="1"/>
  <c r="G1338" i="1"/>
  <c r="G1335" i="1"/>
  <c r="G1334" i="1"/>
  <c r="G1331" i="1"/>
  <c r="G1330" i="1"/>
  <c r="G1327" i="1"/>
  <c r="G1326" i="1"/>
  <c r="G1323" i="1"/>
  <c r="G1322" i="1"/>
  <c r="G1317" i="1"/>
  <c r="G1316" i="1"/>
  <c r="G1311" i="1"/>
  <c r="G1310" i="1"/>
  <c r="G1305" i="1"/>
  <c r="G1304" i="1"/>
  <c r="G1299" i="1"/>
  <c r="G1298" i="1"/>
  <c r="G1293" i="1"/>
  <c r="G1288" i="1"/>
  <c r="G1287" i="1"/>
  <c r="G1282" i="1"/>
  <c r="G1279" i="1"/>
  <c r="G1274" i="1"/>
  <c r="G1273" i="1"/>
  <c r="G1268" i="1"/>
  <c r="G1266" i="1"/>
  <c r="G1261" i="1"/>
  <c r="G1260" i="1"/>
  <c r="G1255" i="1"/>
  <c r="G1254" i="1"/>
  <c r="G1249" i="1"/>
  <c r="G1248" i="1"/>
  <c r="G1243" i="1"/>
  <c r="G1242" i="1"/>
  <c r="G1237" i="1"/>
  <c r="G1236" i="1"/>
  <c r="G1231" i="1"/>
  <c r="G1230" i="1"/>
  <c r="G1225" i="1"/>
  <c r="G1222" i="1"/>
  <c r="G1218" i="1"/>
  <c r="G1215" i="1"/>
  <c r="G1210" i="1"/>
  <c r="G1209" i="1"/>
  <c r="G1204" i="1"/>
  <c r="G1203" i="1"/>
  <c r="G1198" i="1"/>
  <c r="G1197" i="1"/>
  <c r="G1192" i="1"/>
  <c r="G1191" i="1"/>
  <c r="G1186" i="1"/>
  <c r="G1183" i="1"/>
  <c r="G1178" i="1"/>
  <c r="G1175" i="1"/>
  <c r="G1170" i="1"/>
  <c r="G1169" i="1"/>
  <c r="G1164" i="1"/>
  <c r="G1163" i="1"/>
  <c r="G1160" i="1"/>
  <c r="G1159" i="1"/>
  <c r="G1154" i="1"/>
  <c r="G1153" i="1"/>
  <c r="G1152" i="1"/>
  <c r="G1147" i="1"/>
  <c r="G1146" i="1"/>
  <c r="G1143" i="1"/>
  <c r="G1142" i="1"/>
  <c r="G1137" i="1"/>
  <c r="G1134" i="1"/>
  <c r="G1129" i="1"/>
  <c r="G1128" i="1"/>
  <c r="G1123" i="1"/>
  <c r="G1122" i="1"/>
  <c r="G1117" i="1"/>
  <c r="G1116" i="1"/>
  <c r="G1111" i="1"/>
  <c r="G1110" i="1"/>
  <c r="G1105" i="1"/>
  <c r="G1104" i="1"/>
  <c r="G1099" i="1"/>
  <c r="G1098" i="1"/>
  <c r="G1093" i="1"/>
  <c r="G1091" i="1"/>
  <c r="G1086" i="1"/>
  <c r="G1085" i="1"/>
  <c r="G1084" i="1"/>
  <c r="G1083" i="1"/>
  <c r="G1078" i="1"/>
  <c r="G1077" i="1"/>
  <c r="G1072" i="1"/>
  <c r="G1071" i="1"/>
  <c r="G1066" i="1"/>
  <c r="G1064" i="1"/>
  <c r="G1059" i="1"/>
  <c r="G1058" i="1"/>
  <c r="G1053" i="1"/>
  <c r="G1052" i="1"/>
  <c r="G1050" i="1"/>
  <c r="G1048" i="1"/>
  <c r="G1043" i="1"/>
  <c r="G1040" i="1"/>
  <c r="G1035" i="1"/>
  <c r="G1031" i="1"/>
  <c r="G1027" i="1"/>
  <c r="G1025" i="1"/>
  <c r="G1024" i="1"/>
  <c r="G1023" i="1"/>
  <c r="G1018" i="1"/>
  <c r="G1016" i="1"/>
  <c r="G1011" i="1"/>
  <c r="G1010" i="1"/>
  <c r="G1005" i="1"/>
  <c r="G1004" i="1"/>
  <c r="G999" i="1"/>
  <c r="G998" i="1"/>
  <c r="G993" i="1"/>
  <c r="G992" i="1"/>
  <c r="G987" i="1"/>
  <c r="G986" i="1"/>
  <c r="G981" i="1"/>
  <c r="G980" i="1"/>
  <c r="G975" i="1"/>
  <c r="G974" i="1"/>
  <c r="G969" i="1"/>
  <c r="G968" i="1"/>
  <c r="G963" i="1"/>
  <c r="G962" i="1"/>
  <c r="G957" i="1"/>
  <c r="G956" i="1"/>
  <c r="G951" i="1"/>
  <c r="G950" i="1"/>
  <c r="G945" i="1"/>
  <c r="G942" i="1"/>
  <c r="G937" i="1"/>
  <c r="G936" i="1"/>
  <c r="G931" i="1"/>
  <c r="G928" i="1"/>
  <c r="G924" i="1"/>
  <c r="G921" i="1"/>
  <c r="G920" i="1"/>
  <c r="G918" i="1"/>
  <c r="G916" i="1"/>
  <c r="G914" i="1"/>
  <c r="G912" i="1"/>
  <c r="G908" i="1"/>
  <c r="G905" i="1"/>
  <c r="G904" i="1"/>
  <c r="G901" i="1"/>
  <c r="G900" i="1"/>
  <c r="G898" i="1"/>
  <c r="G893" i="1"/>
  <c r="G892" i="1"/>
  <c r="G887" i="1"/>
  <c r="G886" i="1"/>
  <c r="G881" i="1"/>
  <c r="G880" i="1"/>
  <c r="G875" i="1"/>
  <c r="G874" i="1"/>
  <c r="G869" i="1"/>
  <c r="G868" i="1"/>
  <c r="G863" i="1"/>
  <c r="G862" i="1"/>
  <c r="G857" i="1"/>
  <c r="G855" i="1"/>
  <c r="G850" i="1"/>
  <c r="G849" i="1"/>
  <c r="G844" i="1"/>
  <c r="G843" i="1"/>
  <c r="G838" i="1"/>
  <c r="G837" i="1"/>
  <c r="G832" i="1"/>
  <c r="G831" i="1"/>
  <c r="G826" i="1"/>
  <c r="G825" i="1"/>
  <c r="G820" i="1"/>
  <c r="G819" i="1"/>
  <c r="G814" i="1"/>
  <c r="G813" i="1"/>
  <c r="G808" i="1"/>
  <c r="G807" i="1"/>
  <c r="G802" i="1"/>
  <c r="G801" i="1"/>
  <c r="G796" i="1"/>
  <c r="G795" i="1"/>
  <c r="G793" i="1"/>
  <c r="G790" i="1"/>
  <c r="G789" i="1"/>
  <c r="G786" i="1"/>
  <c r="G783" i="1"/>
  <c r="G782" i="1"/>
  <c r="G779" i="1"/>
  <c r="G776" i="1"/>
  <c r="G771" i="1"/>
  <c r="G770" i="1"/>
  <c r="G765" i="1"/>
  <c r="G764" i="1"/>
  <c r="G759" i="1"/>
  <c r="G757" i="1"/>
  <c r="G752" i="1"/>
  <c r="G751" i="1"/>
  <c r="G746" i="1"/>
  <c r="G745" i="1"/>
  <c r="G741" i="1"/>
  <c r="G739" i="1"/>
  <c r="G734" i="1"/>
  <c r="G733" i="1"/>
  <c r="G728" i="1"/>
  <c r="G727" i="1"/>
  <c r="G722" i="1"/>
  <c r="G721" i="1"/>
  <c r="G718" i="1"/>
  <c r="G717" i="1"/>
  <c r="G713" i="1"/>
  <c r="G711" i="1"/>
  <c r="G706" i="1"/>
  <c r="G705" i="1"/>
  <c r="G702" i="1"/>
  <c r="G701" i="1"/>
  <c r="G696" i="1"/>
  <c r="G693" i="1"/>
  <c r="G688" i="1"/>
  <c r="G687" i="1"/>
  <c r="G682" i="1"/>
  <c r="G681" i="1"/>
  <c r="G676" i="1"/>
  <c r="G675" i="1"/>
  <c r="G670" i="1"/>
  <c r="G667" i="1"/>
  <c r="G662" i="1"/>
  <c r="G661" i="1"/>
  <c r="G656" i="1"/>
  <c r="G654" i="1"/>
  <c r="G649" i="1"/>
  <c r="G647" i="1"/>
  <c r="G643" i="1"/>
  <c r="G640" i="1"/>
  <c r="G635" i="1"/>
  <c r="G634" i="1"/>
  <c r="G629" i="1"/>
  <c r="G627" i="1"/>
  <c r="G622" i="1"/>
  <c r="G619" i="1"/>
  <c r="G614" i="1"/>
  <c r="G613" i="1"/>
  <c r="G608" i="1"/>
  <c r="G607" i="1"/>
  <c r="G606" i="1"/>
  <c r="G602" i="1"/>
  <c r="G601" i="1"/>
  <c r="G598" i="1"/>
  <c r="G593" i="1"/>
  <c r="G592" i="1"/>
  <c r="G589" i="1"/>
  <c r="G588" i="1"/>
  <c r="G583" i="1"/>
  <c r="G582" i="1"/>
  <c r="G577" i="1"/>
  <c r="G576" i="1"/>
  <c r="G571" i="1"/>
  <c r="G570" i="1"/>
  <c r="G565" i="1"/>
  <c r="G564" i="1"/>
  <c r="G559" i="1"/>
  <c r="G556" i="1"/>
  <c r="G551" i="1"/>
  <c r="G550" i="1"/>
  <c r="G545" i="1"/>
  <c r="G544" i="1"/>
  <c r="G539" i="1"/>
  <c r="G537" i="1"/>
  <c r="G532" i="1"/>
  <c r="G531" i="1"/>
  <c r="G528" i="1"/>
  <c r="G527" i="1"/>
  <c r="G524" i="1"/>
  <c r="G523" i="1"/>
  <c r="G521" i="1"/>
  <c r="G519" i="1"/>
  <c r="G518" i="1"/>
  <c r="G517" i="1"/>
  <c r="G514" i="1"/>
  <c r="G513" i="1"/>
  <c r="G510" i="1"/>
  <c r="G509" i="1"/>
  <c r="G506" i="1"/>
  <c r="G505" i="1"/>
  <c r="G502" i="1"/>
  <c r="G501" i="1"/>
  <c r="G498" i="1"/>
  <c r="G497" i="1"/>
  <c r="G494" i="1"/>
  <c r="G493" i="1"/>
  <c r="G490" i="1"/>
  <c r="G489" i="1"/>
  <c r="G486" i="1"/>
  <c r="G485" i="1"/>
  <c r="G482" i="1"/>
  <c r="G481" i="1"/>
  <c r="G478" i="1"/>
  <c r="G477" i="1"/>
  <c r="G474" i="1"/>
  <c r="G473" i="1"/>
  <c r="G470" i="1"/>
  <c r="G469" i="1"/>
  <c r="G467" i="1"/>
  <c r="G465" i="1"/>
  <c r="G462" i="1"/>
  <c r="G461" i="1"/>
  <c r="G458" i="1"/>
  <c r="G457" i="1"/>
  <c r="G454" i="1"/>
  <c r="G453" i="1"/>
  <c r="G450" i="1"/>
  <c r="G449" i="1"/>
  <c r="G446" i="1"/>
  <c r="G445" i="1"/>
  <c r="G442" i="1"/>
  <c r="G439" i="1"/>
  <c r="G437" i="1"/>
  <c r="G435" i="1"/>
  <c r="G433" i="1"/>
  <c r="G431" i="1"/>
  <c r="G428" i="1"/>
  <c r="G427" i="1"/>
  <c r="G424" i="1"/>
  <c r="G423" i="1"/>
  <c r="G420" i="1"/>
  <c r="G419" i="1"/>
  <c r="G416" i="1"/>
  <c r="G415" i="1"/>
  <c r="G412" i="1"/>
  <c r="G409" i="1"/>
  <c r="G407" i="1"/>
  <c r="G404" i="1"/>
  <c r="G403" i="1"/>
  <c r="G400" i="1"/>
  <c r="G399" i="1"/>
  <c r="G397" i="1"/>
  <c r="G395" i="1"/>
  <c r="G392" i="1"/>
  <c r="G391" i="1"/>
  <c r="G388" i="1"/>
  <c r="G387" i="1"/>
  <c r="G386" i="1"/>
  <c r="G385" i="1"/>
  <c r="G382" i="1"/>
  <c r="G381" i="1"/>
  <c r="G378" i="1"/>
  <c r="G377" i="1"/>
  <c r="G374" i="1"/>
  <c r="G373" i="1"/>
  <c r="G370" i="1"/>
  <c r="G369" i="1"/>
  <c r="G366" i="1"/>
  <c r="G365" i="1"/>
  <c r="G362" i="1"/>
  <c r="G361" i="1"/>
  <c r="G358" i="1"/>
  <c r="G357" i="1"/>
  <c r="G354" i="1"/>
  <c r="G353" i="1"/>
  <c r="G350" i="1"/>
  <c r="G349" i="1"/>
  <c r="G346" i="1"/>
  <c r="G345" i="1"/>
  <c r="G342" i="1"/>
  <c r="G341" i="1"/>
  <c r="G338" i="1"/>
  <c r="G337" i="1"/>
  <c r="G334" i="1"/>
  <c r="G333" i="1"/>
  <c r="G330" i="1"/>
  <c r="G329" i="1"/>
  <c r="G326" i="1"/>
  <c r="G325" i="1"/>
  <c r="G322" i="1"/>
  <c r="G321" i="1"/>
  <c r="G318" i="1"/>
  <c r="G317" i="1"/>
  <c r="G314" i="1"/>
  <c r="G313" i="1"/>
  <c r="G310" i="1"/>
  <c r="G309" i="1"/>
  <c r="G306" i="1"/>
  <c r="G303" i="1"/>
  <c r="G300" i="1"/>
  <c r="G299" i="1"/>
  <c r="G296" i="1"/>
  <c r="G295" i="1"/>
  <c r="G292" i="1"/>
  <c r="G291" i="1"/>
  <c r="G288" i="1"/>
  <c r="G287" i="1"/>
  <c r="G284" i="1"/>
  <c r="G283" i="1"/>
  <c r="G280" i="1"/>
  <c r="G279" i="1"/>
  <c r="G277" i="1"/>
  <c r="G275" i="1"/>
  <c r="G272" i="1"/>
  <c r="G271" i="1"/>
  <c r="G268" i="1"/>
  <c r="G265" i="1"/>
  <c r="G262" i="1"/>
  <c r="G261" i="1"/>
  <c r="G258" i="1"/>
  <c r="G257" i="1"/>
  <c r="G254" i="1"/>
  <c r="G253" i="1"/>
  <c r="G251" i="1"/>
  <c r="G249" i="1"/>
  <c r="G246" i="1"/>
  <c r="G243" i="1"/>
  <c r="G240" i="1"/>
  <c r="G239" i="1"/>
  <c r="G236" i="1"/>
  <c r="G235" i="1"/>
  <c r="G232" i="1"/>
  <c r="G231" i="1"/>
  <c r="G228" i="1"/>
  <c r="G227" i="1"/>
  <c r="G224" i="1"/>
  <c r="G223" i="1"/>
  <c r="G220" i="1"/>
  <c r="G219" i="1"/>
  <c r="G216" i="1"/>
  <c r="G215" i="1"/>
  <c r="G212" i="1"/>
  <c r="G211" i="1"/>
  <c r="G208" i="1"/>
  <c r="G207" i="1"/>
  <c r="G204" i="1"/>
  <c r="G203" i="1"/>
  <c r="G200" i="1"/>
  <c r="G199" i="1"/>
  <c r="G196" i="1"/>
  <c r="G195" i="1"/>
  <c r="G192" i="1"/>
  <c r="G191" i="1"/>
  <c r="G188" i="1"/>
  <c r="G187" i="1"/>
  <c r="G184" i="1"/>
  <c r="G183" i="1"/>
  <c r="G180" i="1"/>
  <c r="G179" i="1"/>
  <c r="G176" i="1"/>
  <c r="G175" i="1"/>
  <c r="G172" i="1"/>
  <c r="G171" i="1"/>
  <c r="G168" i="1"/>
  <c r="G167" i="1"/>
  <c r="G164" i="1"/>
  <c r="G163" i="1"/>
  <c r="G160" i="1"/>
  <c r="G159" i="1"/>
  <c r="G156" i="1"/>
  <c r="G155" i="1"/>
  <c r="G152" i="1"/>
  <c r="G151" i="1"/>
  <c r="G148" i="1"/>
  <c r="G145" i="1"/>
  <c r="G142" i="1"/>
  <c r="G141" i="1"/>
  <c r="G138" i="1"/>
  <c r="G137" i="1"/>
  <c r="G134" i="1"/>
  <c r="G133" i="1"/>
  <c r="G130" i="1"/>
  <c r="G129" i="1"/>
  <c r="G127" i="1"/>
  <c r="G125" i="1"/>
  <c r="G122" i="1"/>
  <c r="G121" i="1"/>
  <c r="G118" i="1"/>
  <c r="G115" i="1"/>
  <c r="G113" i="1"/>
  <c r="G110" i="1"/>
  <c r="G109" i="1"/>
  <c r="G106" i="1"/>
  <c r="G105" i="1"/>
  <c r="G103" i="1"/>
  <c r="G101" i="1"/>
  <c r="G98" i="1"/>
  <c r="G97" i="1"/>
  <c r="G95" i="1"/>
  <c r="G93" i="1"/>
  <c r="G90" i="1"/>
  <c r="G89" i="1"/>
  <c r="G88" i="1"/>
  <c r="G85" i="1"/>
  <c r="G83" i="1"/>
  <c r="G81" i="1"/>
  <c r="G78" i="1"/>
  <c r="G77" i="1"/>
  <c r="G74" i="1"/>
  <c r="G73" i="1"/>
  <c r="G70" i="1"/>
  <c r="G69" i="1"/>
  <c r="G66" i="1"/>
  <c r="G65" i="1"/>
  <c r="G62" i="1"/>
  <c r="G61" i="1"/>
  <c r="G58" i="1"/>
  <c r="G57" i="1"/>
  <c r="G55" i="1"/>
  <c r="G53" i="1"/>
  <c r="G50" i="1"/>
  <c r="G49" i="1"/>
  <c r="G46" i="1"/>
  <c r="G45" i="1"/>
  <c r="G42" i="1"/>
  <c r="G41" i="1"/>
  <c r="G39" i="1"/>
  <c r="G37" i="1"/>
  <c r="G34" i="1"/>
  <c r="G33" i="1"/>
  <c r="G28" i="1"/>
  <c r="G27" i="1"/>
  <c r="G22" i="1"/>
  <c r="G21" i="1"/>
  <c r="G16" i="1"/>
  <c r="G13" i="1"/>
  <c r="G8" i="1"/>
  <c r="G7" i="1"/>
  <c r="G2" i="1"/>
  <c r="F88" i="1"/>
  <c r="F86" i="1"/>
  <c r="G86" i="1"/>
  <c r="G2005" i="1"/>
  <c r="F2007" i="1"/>
  <c r="F2005" i="1"/>
  <c r="G2392" i="1"/>
  <c r="G1954" i="1"/>
  <c r="G2592" i="1"/>
  <c r="G538" i="1"/>
  <c r="G1185" i="1"/>
  <c r="G1177" i="1"/>
  <c r="G1378" i="1"/>
  <c r="G2750" i="1"/>
  <c r="G2705" i="1"/>
  <c r="G2679" i="1"/>
  <c r="G2650" i="1"/>
  <c r="G2464" i="1"/>
  <c r="G1162" i="1"/>
  <c r="G1051" i="1"/>
  <c r="G1042" i="1"/>
  <c r="G944" i="1"/>
  <c r="G704" i="1"/>
  <c r="G655" i="1"/>
  <c r="G2386" i="1"/>
  <c r="G2378" i="1"/>
  <c r="G2370" i="1"/>
  <c r="G787" i="1"/>
  <c r="G2963" i="1"/>
  <c r="G2905" i="1"/>
  <c r="G2849" i="1"/>
  <c r="G2717" i="1"/>
  <c r="G2641" i="1"/>
  <c r="G2626" i="1"/>
  <c r="G2443" i="1"/>
  <c r="G2098" i="1"/>
  <c r="G1925" i="1"/>
  <c r="G1891" i="1"/>
  <c r="G1865" i="1"/>
  <c r="G1654" i="1"/>
  <c r="G1477" i="1"/>
  <c r="G1387" i="1"/>
  <c r="G1281" i="1"/>
  <c r="G1224" i="1"/>
  <c r="G1136" i="1"/>
  <c r="G1033" i="1"/>
  <c r="G720" i="1"/>
  <c r="G669" i="1"/>
  <c r="G628" i="1"/>
  <c r="G621" i="1"/>
  <c r="G558" i="1"/>
  <c r="G15" i="1"/>
  <c r="G2962" i="1"/>
  <c r="G2904" i="1"/>
  <c r="G2848" i="1"/>
  <c r="G2798" i="1"/>
  <c r="G2757" i="1"/>
  <c r="G2749" i="1"/>
  <c r="G2716" i="1"/>
  <c r="G2704" i="1"/>
  <c r="G2677" i="1"/>
  <c r="G2649" i="1"/>
  <c r="G2640" i="1"/>
  <c r="G2625" i="1"/>
  <c r="G2591" i="1"/>
  <c r="G2463" i="1"/>
  <c r="G2442" i="1"/>
  <c r="G2391" i="1"/>
  <c r="G2384" i="1"/>
  <c r="G2377" i="1"/>
  <c r="G2368" i="1"/>
  <c r="G2097" i="1"/>
  <c r="G1923" i="1"/>
  <c r="G1890" i="1"/>
  <c r="G1845" i="1"/>
  <c r="G1724" i="1"/>
  <c r="G1679" i="1"/>
  <c r="G1653" i="1"/>
  <c r="G1646" i="1"/>
  <c r="G1539" i="1"/>
  <c r="G1502" i="1"/>
  <c r="G1476" i="1"/>
  <c r="G1457" i="1"/>
  <c r="G1443" i="1"/>
  <c r="G1392" i="1"/>
  <c r="G1385" i="1"/>
  <c r="G1376" i="1"/>
  <c r="G1280" i="1"/>
  <c r="G1223" i="1"/>
  <c r="G1216" i="1"/>
  <c r="G1184" i="1"/>
  <c r="G1176" i="1"/>
  <c r="G1161" i="1"/>
  <c r="G1135" i="1"/>
  <c r="G1092" i="1"/>
  <c r="G1065" i="1"/>
  <c r="G1049" i="1"/>
  <c r="G1041" i="1"/>
  <c r="G1032" i="1"/>
  <c r="G1017" i="1"/>
  <c r="G943" i="1"/>
  <c r="G856" i="1"/>
  <c r="G778" i="1"/>
  <c r="G758" i="1"/>
  <c r="G719" i="1"/>
  <c r="G703" i="1"/>
  <c r="G694" i="1"/>
  <c r="G668" i="1"/>
  <c r="G648" i="1"/>
  <c r="G641" i="1"/>
  <c r="G620" i="1"/>
  <c r="G599" i="1"/>
  <c r="G557" i="1"/>
  <c r="G14" i="1"/>
  <c r="G1953" i="1"/>
  <c r="G2012" i="1"/>
  <c r="G2372" i="1"/>
  <c r="G1393" i="1"/>
  <c r="G2799" i="1"/>
  <c r="G2642" i="1"/>
  <c r="G2508" i="1"/>
  <c r="G1926" i="1"/>
  <c r="G1577" i="1"/>
  <c r="G1034" i="1"/>
  <c r="G2639" i="1"/>
  <c r="G2507" i="1"/>
  <c r="G2399" i="1"/>
  <c r="G1924" i="1"/>
  <c r="G1576" i="1"/>
  <c r="G777" i="1"/>
  <c r="G2393" i="1"/>
  <c r="G1377" i="1"/>
  <c r="G2371" i="1"/>
  <c r="G1386" i="1"/>
  <c r="G2919" i="1"/>
  <c r="G2105" i="1"/>
  <c r="G2918" i="1"/>
  <c r="G2400" i="1"/>
  <c r="G2369" i="1"/>
  <c r="G1375" i="1"/>
  <c r="G695" i="1"/>
  <c r="F386" i="1"/>
  <c r="F557" i="1"/>
  <c r="F599" i="1"/>
  <c r="F620" i="1"/>
  <c r="F641" i="1"/>
  <c r="F648" i="1"/>
  <c r="F668" i="1"/>
  <c r="F694" i="1"/>
  <c r="F695" i="1"/>
  <c r="F702" i="1"/>
  <c r="F703" i="1"/>
  <c r="F718" i="1"/>
  <c r="F719" i="1"/>
  <c r="F758" i="1"/>
  <c r="F777" i="1"/>
  <c r="F778" i="1"/>
  <c r="F856" i="1"/>
  <c r="F943" i="1"/>
  <c r="F1017" i="1"/>
  <c r="F1024" i="1"/>
  <c r="F1032" i="1"/>
  <c r="F1041" i="1"/>
  <c r="F1049" i="1"/>
  <c r="F1050" i="1"/>
  <c r="F1065" i="1"/>
  <c r="F1084" i="1"/>
  <c r="F1092" i="1"/>
  <c r="F1135" i="1"/>
  <c r="F1160" i="1"/>
  <c r="F1161" i="1"/>
  <c r="F1176" i="1"/>
  <c r="F1184" i="1"/>
  <c r="F1216" i="1"/>
  <c r="F1223" i="1"/>
  <c r="F1280" i="1"/>
  <c r="F1375" i="1"/>
  <c r="F1376" i="1"/>
  <c r="F1385" i="1"/>
  <c r="F1392" i="1"/>
  <c r="F1442" i="1"/>
  <c r="F1443" i="1"/>
  <c r="F1457" i="1"/>
  <c r="F1476" i="1"/>
  <c r="F1502" i="1"/>
  <c r="F1539" i="1"/>
  <c r="F1576" i="1"/>
  <c r="F1596" i="1"/>
  <c r="F1646" i="1"/>
  <c r="F1653" i="1"/>
  <c r="F1679" i="1"/>
  <c r="F1698" i="1"/>
  <c r="F1724" i="1"/>
  <c r="F1845" i="1"/>
  <c r="F1890" i="1"/>
  <c r="F1923" i="1"/>
  <c r="F1924" i="1"/>
  <c r="F2082" i="1"/>
  <c r="F2090" i="1"/>
  <c r="F2097" i="1"/>
  <c r="F2368" i="1"/>
  <c r="F2369" i="1"/>
  <c r="F2377" i="1"/>
  <c r="F2383" i="1"/>
  <c r="F2384" i="1"/>
  <c r="F2391" i="1"/>
  <c r="F2398" i="1"/>
  <c r="F2399" i="1"/>
  <c r="F2400" i="1"/>
  <c r="F2441" i="1"/>
  <c r="F2442" i="1"/>
  <c r="F2463" i="1"/>
  <c r="F2507" i="1"/>
  <c r="F2591" i="1"/>
  <c r="F2625" i="1"/>
  <c r="F2639" i="1"/>
  <c r="F2640" i="1"/>
  <c r="F2649" i="1"/>
  <c r="F2657" i="1"/>
  <c r="F2676" i="1"/>
  <c r="F2677" i="1"/>
  <c r="F2704" i="1"/>
  <c r="F2716" i="1"/>
  <c r="F2724" i="1"/>
  <c r="F2749" i="1"/>
  <c r="F2757" i="1"/>
  <c r="F2774" i="1"/>
  <c r="F2798" i="1"/>
  <c r="F2848" i="1"/>
  <c r="F2904" i="1"/>
  <c r="F2918" i="1"/>
  <c r="F2962" i="1"/>
  <c r="F2105" i="1"/>
  <c r="F2919" i="1"/>
  <c r="F387" i="1"/>
  <c r="F15" i="1"/>
  <c r="F558" i="1"/>
  <c r="F621" i="1"/>
  <c r="F628" i="1"/>
  <c r="F669" i="1"/>
  <c r="F720" i="1"/>
  <c r="F721" i="1"/>
  <c r="F1033" i="1"/>
  <c r="F1034" i="1"/>
  <c r="F1085" i="1"/>
  <c r="F1136" i="1"/>
  <c r="F1224" i="1"/>
  <c r="F1281" i="1"/>
  <c r="F1386" i="1"/>
  <c r="F1387" i="1"/>
  <c r="F1444" i="1"/>
  <c r="F1477" i="1"/>
  <c r="F1577" i="1"/>
  <c r="F1597" i="1"/>
  <c r="F1654" i="1"/>
  <c r="F1865" i="1"/>
  <c r="F1891" i="1"/>
  <c r="F1925" i="1"/>
  <c r="F1926" i="1"/>
  <c r="F2098" i="1"/>
  <c r="F2443" i="1"/>
  <c r="F2444" i="1"/>
  <c r="F2508" i="1"/>
  <c r="F2626" i="1"/>
  <c r="F2641" i="1"/>
  <c r="F2642" i="1"/>
  <c r="F2717" i="1"/>
  <c r="F2799" i="1"/>
  <c r="F2849" i="1"/>
  <c r="F2905" i="1"/>
  <c r="F2963" i="1"/>
  <c r="F787" i="1"/>
  <c r="F1393" i="1"/>
  <c r="F2370" i="1"/>
  <c r="F2371" i="1"/>
  <c r="F2372" i="1"/>
  <c r="F2378" i="1"/>
  <c r="F2385" i="1"/>
  <c r="F2386" i="1"/>
  <c r="F655" i="1"/>
  <c r="F704" i="1"/>
  <c r="F705" i="1"/>
  <c r="F944" i="1"/>
  <c r="F1025" i="1"/>
  <c r="F1042" i="1"/>
  <c r="F1051" i="1"/>
  <c r="F1052" i="1"/>
  <c r="F1153" i="1"/>
  <c r="F1162" i="1"/>
  <c r="F1163" i="1"/>
  <c r="F1699" i="1"/>
  <c r="F1910" i="1"/>
  <c r="F2083" i="1"/>
  <c r="F2464" i="1"/>
  <c r="F2650" i="1"/>
  <c r="F2678" i="1"/>
  <c r="F2679" i="1"/>
  <c r="F2705" i="1"/>
  <c r="F2750" i="1"/>
  <c r="F2775" i="1"/>
  <c r="F1377" i="1"/>
  <c r="F1378" i="1"/>
  <c r="F2012" i="1"/>
  <c r="F1177" i="1"/>
  <c r="F1185" i="1"/>
  <c r="F538" i="1"/>
  <c r="F2592" i="1"/>
  <c r="F1953" i="1"/>
  <c r="F1954" i="1"/>
  <c r="F2392" i="1"/>
  <c r="F2393" i="1"/>
  <c r="F14" i="1"/>
  <c r="AC241" i="5" l="1"/>
  <c r="AB307" i="5"/>
  <c r="AC31" i="5"/>
  <c r="AC39" i="5"/>
  <c r="AC46" i="5"/>
  <c r="AC125" i="5"/>
  <c r="AC133" i="5"/>
  <c r="AC141" i="5"/>
  <c r="AC182" i="5"/>
  <c r="AC206" i="5"/>
  <c r="AC222" i="5"/>
  <c r="AC234" i="5"/>
  <c r="AC274" i="5"/>
  <c r="AC55" i="5"/>
  <c r="AC59" i="5"/>
  <c r="AC66" i="5"/>
  <c r="AC70" i="5"/>
  <c r="AC78" i="5"/>
  <c r="AC259" i="5"/>
  <c r="AC263" i="5"/>
  <c r="AC267" i="5"/>
  <c r="AC275" i="5"/>
  <c r="O307" i="5"/>
  <c r="AC14" i="5"/>
  <c r="AC111" i="5"/>
  <c r="AC132" i="5"/>
  <c r="AC147" i="5"/>
  <c r="AC151" i="5"/>
  <c r="AC155" i="5"/>
  <c r="AC249" i="5"/>
  <c r="AC290" i="5"/>
  <c r="AC284" i="5"/>
  <c r="AC9" i="5"/>
  <c r="AC52" i="5"/>
  <c r="AC119" i="5"/>
  <c r="AC163" i="5"/>
  <c r="AC168" i="5"/>
  <c r="AC176" i="5"/>
  <c r="AC208" i="5"/>
  <c r="AC212" i="5"/>
  <c r="AC232" i="5"/>
  <c r="AC18" i="5"/>
  <c r="AC26" i="5"/>
  <c r="AC159" i="5"/>
  <c r="AC165" i="5"/>
  <c r="AC169" i="5"/>
  <c r="AC177" i="5"/>
  <c r="AC185" i="5"/>
  <c r="AC189" i="5"/>
  <c r="AC193" i="5"/>
  <c r="AC197" i="5"/>
  <c r="AC209" i="5"/>
  <c r="AC217" i="5"/>
  <c r="AC229" i="5"/>
  <c r="AC58" i="5"/>
  <c r="AC65" i="5"/>
  <c r="AC246" i="5"/>
  <c r="AC98" i="5"/>
  <c r="AC105" i="5"/>
  <c r="AC134" i="5"/>
  <c r="AC149" i="5"/>
  <c r="AC175" i="5"/>
  <c r="AC8" i="5"/>
  <c r="AC16" i="5"/>
  <c r="AC71" i="5"/>
  <c r="AC79" i="5"/>
  <c r="AC106" i="5"/>
  <c r="AC236" i="5"/>
  <c r="AC244" i="5"/>
  <c r="AC248" i="5"/>
  <c r="AC256" i="5"/>
  <c r="AC268" i="5"/>
  <c r="AC17" i="5"/>
  <c r="AC37" i="5"/>
  <c r="AC194" i="5"/>
  <c r="AC45" i="5"/>
  <c r="AC210" i="5"/>
  <c r="AC242" i="5"/>
  <c r="AC33" i="5"/>
  <c r="AC7" i="5"/>
  <c r="AC53" i="5"/>
  <c r="AC57" i="5"/>
  <c r="AC64" i="5"/>
  <c r="AC72" i="5"/>
  <c r="AC215" i="5"/>
  <c r="AC243" i="5"/>
  <c r="AC21" i="5"/>
  <c r="AC86" i="5"/>
  <c r="AC92" i="5"/>
  <c r="AC116" i="5"/>
  <c r="AC184" i="5"/>
  <c r="AC235" i="5"/>
  <c r="AC29" i="5"/>
  <c r="AC216" i="5"/>
  <c r="AC25" i="5"/>
  <c r="AC44" i="5"/>
  <c r="AC82" i="5"/>
  <c r="AC186" i="5"/>
  <c r="AC24" i="5"/>
  <c r="AC32" i="5"/>
  <c r="AC40" i="5"/>
  <c r="AC81" i="5"/>
  <c r="AC85" i="5"/>
  <c r="AC156" i="5"/>
  <c r="AC201" i="5"/>
  <c r="AC276" i="5"/>
  <c r="AC94" i="5"/>
  <c r="AC101" i="5"/>
  <c r="AC121" i="5"/>
  <c r="AC129" i="5"/>
  <c r="AC173" i="5"/>
  <c r="AC203" i="5"/>
  <c r="AC252" i="5"/>
  <c r="AC294" i="5"/>
  <c r="AC298" i="5"/>
  <c r="AC35" i="5"/>
  <c r="AC42" i="5"/>
  <c r="AC61" i="5"/>
  <c r="AC68" i="5"/>
  <c r="AC192" i="5"/>
  <c r="AC200" i="5"/>
  <c r="AC260" i="5"/>
  <c r="AC264" i="5"/>
  <c r="AC226" i="5"/>
  <c r="AC286" i="5"/>
  <c r="AC5" i="5"/>
  <c r="AC80" i="5"/>
  <c r="AC88" i="5"/>
  <c r="AC138" i="5"/>
  <c r="AC145" i="5"/>
  <c r="AC157" i="5"/>
  <c r="AC170" i="5"/>
  <c r="AC181" i="5"/>
  <c r="AC219" i="5"/>
  <c r="AC238" i="5"/>
  <c r="AC253" i="5"/>
  <c r="AC257" i="5"/>
  <c r="AC272" i="5"/>
  <c r="AC13" i="5"/>
  <c r="AC47" i="5"/>
  <c r="AC51" i="5"/>
  <c r="AC73" i="5"/>
  <c r="AC77" i="5"/>
  <c r="AC100" i="5"/>
  <c r="AC107" i="5"/>
  <c r="AC127" i="5"/>
  <c r="AC135" i="5"/>
  <c r="AC139" i="5"/>
  <c r="AC142" i="5"/>
  <c r="AC150" i="5"/>
  <c r="AC154" i="5"/>
  <c r="AC158" i="5"/>
  <c r="AC190" i="5"/>
  <c r="AC213" i="5"/>
  <c r="AC224" i="5"/>
  <c r="AC228" i="5"/>
  <c r="AC258" i="5"/>
  <c r="AC269" i="5"/>
  <c r="AC288" i="5"/>
  <c r="AC292" i="5"/>
  <c r="AC300" i="5"/>
  <c r="AC22" i="5"/>
  <c r="AC30" i="5"/>
  <c r="AC38" i="5"/>
  <c r="AC48" i="5"/>
  <c r="AC56" i="5"/>
  <c r="AC63" i="5"/>
  <c r="AC74" i="5"/>
  <c r="AC90" i="5"/>
  <c r="AC93" i="5"/>
  <c r="AC97" i="5"/>
  <c r="AC104" i="5"/>
  <c r="AC108" i="5"/>
  <c r="AC117" i="5"/>
  <c r="AC120" i="5"/>
  <c r="AC124" i="5"/>
  <c r="AC128" i="5"/>
  <c r="AC136" i="5"/>
  <c r="AC140" i="5"/>
  <c r="AC143" i="5"/>
  <c r="AC199" i="5"/>
  <c r="AC225" i="5"/>
  <c r="AC240" i="5"/>
  <c r="AC251" i="5"/>
  <c r="AC255" i="5"/>
  <c r="AC270" i="5"/>
  <c r="AC282" i="5"/>
  <c r="AC285" i="5"/>
  <c r="AC289" i="5"/>
  <c r="AC293" i="5"/>
  <c r="AC297" i="5"/>
  <c r="AC301" i="5"/>
  <c r="AC305" i="5"/>
  <c r="AC96" i="5"/>
  <c r="AC123" i="5"/>
  <c r="AC43" i="5"/>
  <c r="AC195" i="5"/>
  <c r="AC247" i="5"/>
  <c r="AC277" i="5"/>
  <c r="AC295" i="5"/>
  <c r="AC302" i="5"/>
  <c r="AC4" i="5"/>
  <c r="AC34" i="5"/>
  <c r="AC50" i="5"/>
  <c r="AC60" i="5"/>
  <c r="AC76" i="5"/>
  <c r="AC109" i="5"/>
  <c r="AC137" i="5"/>
  <c r="AC49" i="5"/>
  <c r="AC75" i="5"/>
  <c r="AC10" i="5"/>
  <c r="AC102" i="5"/>
  <c r="AC146" i="5"/>
  <c r="AC153" i="5"/>
  <c r="AC172" i="5"/>
  <c r="AC202" i="5"/>
  <c r="AC220" i="5"/>
  <c r="AC227" i="5"/>
  <c r="AC237" i="5"/>
  <c r="AC254" i="5"/>
  <c r="AC271" i="5"/>
  <c r="AC299" i="5"/>
  <c r="AC11" i="5"/>
  <c r="AC15" i="5"/>
  <c r="AC28" i="5"/>
  <c r="AC83" i="5"/>
  <c r="AC87" i="5"/>
  <c r="AC91" i="5"/>
  <c r="AC103" i="5"/>
  <c r="AC114" i="5"/>
  <c r="AC118" i="5"/>
  <c r="AC131" i="5"/>
  <c r="AC161" i="5"/>
  <c r="AC166" i="5"/>
  <c r="AC179" i="5"/>
  <c r="AC183" i="5"/>
  <c r="AC196" i="5"/>
  <c r="AC207" i="5"/>
  <c r="AC214" i="5"/>
  <c r="AC221" i="5"/>
  <c r="AC231" i="5"/>
  <c r="AC261" i="5"/>
  <c r="AC265" i="5"/>
  <c r="AC279" i="5"/>
  <c r="AC283" i="5"/>
  <c r="AC296" i="5"/>
  <c r="AC303" i="5"/>
  <c r="AC27" i="5"/>
  <c r="AC69" i="5"/>
  <c r="AC130" i="5"/>
  <c r="AC178" i="5"/>
  <c r="AC84" i="5"/>
  <c r="AC115" i="5"/>
  <c r="AC144" i="5"/>
  <c r="AC148" i="5"/>
  <c r="AC162" i="5"/>
  <c r="AC167" i="5"/>
  <c r="AC180" i="5"/>
  <c r="AC245" i="5"/>
  <c r="AC262" i="5"/>
  <c r="AC266" i="5"/>
  <c r="AC280" i="5"/>
  <c r="AC304" i="5"/>
  <c r="AC3" i="5"/>
  <c r="AC20" i="5"/>
  <c r="AC152" i="5"/>
  <c r="AC171" i="5"/>
  <c r="AC188" i="5"/>
  <c r="AC113" i="5"/>
  <c r="AC12" i="5"/>
  <c r="AC41" i="5"/>
  <c r="AC67" i="5"/>
  <c r="AC2" i="5"/>
  <c r="AC6" i="5"/>
  <c r="AC19" i="5"/>
  <c r="AC23" i="5"/>
  <c r="AC36" i="5"/>
  <c r="AC62" i="5"/>
  <c r="AC95" i="5"/>
  <c r="AC99" i="5"/>
  <c r="AC122" i="5"/>
  <c r="AC126" i="5"/>
  <c r="AC174" i="5"/>
  <c r="AC187" i="5"/>
  <c r="AC191" i="5"/>
  <c r="AC204" i="5"/>
  <c r="AC211" i="5"/>
  <c r="AC218" i="5"/>
  <c r="AC239" i="5"/>
  <c r="AC273" i="5"/>
  <c r="AC287" i="5"/>
  <c r="AC291" i="5"/>
  <c r="AC198" i="5"/>
  <c r="AC205" i="5"/>
  <c r="AC223" i="5"/>
  <c r="AC233" i="5"/>
  <c r="AC250" i="5"/>
  <c r="D2366" i="1"/>
  <c r="AC307" i="5" l="1"/>
  <c r="G1977" i="1"/>
  <c r="F1977" i="1"/>
  <c r="F607" i="1" l="1"/>
  <c r="F2961" i="1" l="1"/>
  <c r="F2955" i="1"/>
  <c r="F2949" i="1"/>
  <c r="F2943" i="1"/>
  <c r="F2937" i="1"/>
  <c r="F2931" i="1"/>
  <c r="F2925" i="1"/>
  <c r="F2917" i="1"/>
  <c r="F2911" i="1"/>
  <c r="F2903" i="1"/>
  <c r="F2897" i="1"/>
  <c r="F2891" i="1"/>
  <c r="F2885" i="1"/>
  <c r="F2879" i="1"/>
  <c r="F2873" i="1"/>
  <c r="F2867" i="1"/>
  <c r="F2861" i="1"/>
  <c r="F2855" i="1"/>
  <c r="F2847" i="1"/>
  <c r="F2841" i="1"/>
  <c r="F2835" i="1"/>
  <c r="F2829" i="1"/>
  <c r="F2823" i="1"/>
  <c r="F2817" i="1"/>
  <c r="F2811" i="1"/>
  <c r="F2805" i="1"/>
  <c r="F2797" i="1"/>
  <c r="F2791" i="1"/>
  <c r="F2785" i="1"/>
  <c r="F2781" i="1"/>
  <c r="F2773" i="1"/>
  <c r="F2767" i="1"/>
  <c r="F2761" i="1"/>
  <c r="F2756" i="1"/>
  <c r="F2748" i="1"/>
  <c r="F2742" i="1"/>
  <c r="F2736" i="1"/>
  <c r="F2730" i="1"/>
  <c r="F2723" i="1"/>
  <c r="F2711" i="1"/>
  <c r="F2703" i="1"/>
  <c r="F2697" i="1"/>
  <c r="F2691" i="1"/>
  <c r="F2685" i="1"/>
  <c r="F2675" i="1"/>
  <c r="F2669" i="1"/>
  <c r="F2663" i="1"/>
  <c r="F2656" i="1"/>
  <c r="F2648" i="1"/>
  <c r="F2638" i="1"/>
  <c r="F2632" i="1"/>
  <c r="F2624" i="1"/>
  <c r="F2618" i="1"/>
  <c r="F2612" i="1"/>
  <c r="F2608" i="1"/>
  <c r="F2602" i="1"/>
  <c r="F2596" i="1"/>
  <c r="F2590" i="1"/>
  <c r="F2584" i="1"/>
  <c r="F2578" i="1"/>
  <c r="F2574" i="1"/>
  <c r="F2568" i="1"/>
  <c r="F2562" i="1"/>
  <c r="F2556" i="1"/>
  <c r="F2550" i="1"/>
  <c r="F2544" i="1"/>
  <c r="F2538" i="1"/>
  <c r="F2532" i="1"/>
  <c r="F2526" i="1"/>
  <c r="F2520" i="1"/>
  <c r="F2514" i="1"/>
  <c r="F2506" i="1"/>
  <c r="F2500" i="1"/>
  <c r="F2494" i="1"/>
  <c r="F2488" i="1"/>
  <c r="F2482" i="1"/>
  <c r="F2476" i="1"/>
  <c r="F2470" i="1"/>
  <c r="F2462" i="1"/>
  <c r="F2456" i="1"/>
  <c r="F2450" i="1"/>
  <c r="F2440" i="1"/>
  <c r="F2434" i="1"/>
  <c r="F2428" i="1"/>
  <c r="F2422" i="1"/>
  <c r="F2416" i="1"/>
  <c r="F2410" i="1"/>
  <c r="F2404" i="1"/>
  <c r="F2397" i="1"/>
  <c r="F2390" i="1"/>
  <c r="F2382" i="1"/>
  <c r="F2376" i="1"/>
  <c r="F2367" i="1"/>
  <c r="F2363" i="1"/>
  <c r="F2359" i="1"/>
  <c r="F2355" i="1"/>
  <c r="F2351" i="1"/>
  <c r="F2345" i="1"/>
  <c r="F2343" i="1"/>
  <c r="F2341" i="1"/>
  <c r="F2337" i="1"/>
  <c r="F2333" i="1"/>
  <c r="F2329" i="1"/>
  <c r="F2321" i="1"/>
  <c r="F2317" i="1"/>
  <c r="F2313" i="1"/>
  <c r="F2309" i="1"/>
  <c r="F2305" i="1"/>
  <c r="F2303" i="1"/>
  <c r="F2299" i="1"/>
  <c r="F2295" i="1"/>
  <c r="F2291" i="1"/>
  <c r="F2287" i="1"/>
  <c r="F2281" i="1"/>
  <c r="F2277" i="1"/>
  <c r="F2273" i="1"/>
  <c r="F2269" i="1"/>
  <c r="F2265" i="1"/>
  <c r="F2261" i="1"/>
  <c r="F2257" i="1"/>
  <c r="F2255" i="1"/>
  <c r="F2251" i="1"/>
  <c r="F2247" i="1"/>
  <c r="F2243" i="1"/>
  <c r="F2239" i="1"/>
  <c r="F2235" i="1"/>
  <c r="F2231" i="1"/>
  <c r="F2227" i="1"/>
  <c r="F2223" i="1"/>
  <c r="F2219" i="1"/>
  <c r="F2215" i="1"/>
  <c r="F2207" i="1"/>
  <c r="F2203" i="1"/>
  <c r="F2201" i="1"/>
  <c r="F2211" i="1"/>
  <c r="F2197" i="1"/>
  <c r="F2193" i="1"/>
  <c r="F2189" i="1"/>
  <c r="F2185" i="1"/>
  <c r="F2183" i="1"/>
  <c r="F2179" i="1"/>
  <c r="F2175" i="1"/>
  <c r="F2171" i="1"/>
  <c r="F2167" i="1"/>
  <c r="F2163" i="1"/>
  <c r="F2159" i="1"/>
  <c r="F2155" i="1"/>
  <c r="F2153" i="1"/>
  <c r="F2149" i="1"/>
  <c r="F2145" i="1"/>
  <c r="F2141" i="1"/>
  <c r="F2137" i="1"/>
  <c r="F2133" i="1"/>
  <c r="F2129" i="1"/>
  <c r="F2125" i="1"/>
  <c r="F2121" i="1"/>
  <c r="F2117" i="1"/>
  <c r="F2113" i="1"/>
  <c r="F2109" i="1"/>
  <c r="F2104" i="1"/>
  <c r="F2096" i="1"/>
  <c r="F2089" i="1"/>
  <c r="F2081" i="1"/>
  <c r="F2075" i="1"/>
  <c r="F2063" i="1"/>
  <c r="F2051" i="1"/>
  <c r="F2045" i="1"/>
  <c r="F2069" i="1"/>
  <c r="F2057" i="1"/>
  <c r="F2039" i="1"/>
  <c r="F2033" i="1"/>
  <c r="F2029" i="1"/>
  <c r="F2025" i="1"/>
  <c r="F2019" i="1"/>
  <c r="F2015" i="1"/>
  <c r="F2008" i="1"/>
  <c r="F2004" i="1"/>
  <c r="F2000" i="1"/>
  <c r="F1996" i="1"/>
  <c r="F1992" i="1"/>
  <c r="F1988" i="1"/>
  <c r="F1984" i="1"/>
  <c r="F1980" i="1"/>
  <c r="F1976" i="1"/>
  <c r="F1970" i="1"/>
  <c r="F1966" i="1"/>
  <c r="F1962" i="1"/>
  <c r="F1958" i="1"/>
  <c r="F1952" i="1"/>
  <c r="F1948" i="1"/>
  <c r="F1944" i="1"/>
  <c r="F1940" i="1"/>
  <c r="F1936" i="1"/>
  <c r="F1932" i="1"/>
  <c r="F1922" i="1"/>
  <c r="F1916" i="1"/>
  <c r="F1909" i="1"/>
  <c r="F1903" i="1"/>
  <c r="F1897" i="1"/>
  <c r="F1889" i="1"/>
  <c r="F1883" i="1"/>
  <c r="F1877" i="1"/>
  <c r="F1871" i="1"/>
  <c r="F1864" i="1"/>
  <c r="F1857" i="1"/>
  <c r="F1851" i="1"/>
  <c r="F1844" i="1"/>
  <c r="F1838" i="1"/>
  <c r="F1832" i="1"/>
  <c r="F1826" i="1"/>
  <c r="F1820" i="1"/>
  <c r="F1813" i="1"/>
  <c r="F1806" i="1"/>
  <c r="F1800" i="1"/>
  <c r="F1794" i="1"/>
  <c r="F1788" i="1"/>
  <c r="F1782" i="1"/>
  <c r="F1776" i="1"/>
  <c r="F1770" i="1"/>
  <c r="F1764" i="1"/>
  <c r="F1758" i="1"/>
  <c r="F1752" i="1"/>
  <c r="F1746" i="1"/>
  <c r="F1742" i="1"/>
  <c r="F1736" i="1"/>
  <c r="F1730" i="1"/>
  <c r="F1723" i="1"/>
  <c r="F1717" i="1"/>
  <c r="F1705" i="1"/>
  <c r="F1697" i="1"/>
  <c r="F1691" i="1"/>
  <c r="F1685" i="1"/>
  <c r="F1711" i="1"/>
  <c r="F1678" i="1"/>
  <c r="F1672" i="1"/>
  <c r="F1666" i="1"/>
  <c r="F1660" i="1"/>
  <c r="F1652" i="1"/>
  <c r="F1645" i="1"/>
  <c r="F1639" i="1"/>
  <c r="F1633" i="1"/>
  <c r="F1627" i="1"/>
  <c r="F1621" i="1"/>
  <c r="F1615" i="1"/>
  <c r="F1609" i="1"/>
  <c r="F1603" i="1"/>
  <c r="F1595" i="1"/>
  <c r="F1589" i="1"/>
  <c r="F1583" i="1"/>
  <c r="F1575" i="1"/>
  <c r="F1569" i="1"/>
  <c r="F1563" i="1"/>
  <c r="F1557" i="1"/>
  <c r="F1551" i="1"/>
  <c r="F1545" i="1"/>
  <c r="F1538" i="1"/>
  <c r="F1532" i="1"/>
  <c r="F1526" i="1"/>
  <c r="F1520" i="1"/>
  <c r="F1514" i="1"/>
  <c r="F1508" i="1"/>
  <c r="F1501" i="1"/>
  <c r="F1495" i="1"/>
  <c r="F1489" i="1"/>
  <c r="F1483" i="1"/>
  <c r="F1475" i="1"/>
  <c r="F1469" i="1"/>
  <c r="F1463" i="1"/>
  <c r="F1456" i="1"/>
  <c r="F1450" i="1"/>
  <c r="F1441" i="1"/>
  <c r="F1435" i="1"/>
  <c r="F1423" i="1"/>
  <c r="F1429" i="1"/>
  <c r="F1417" i="1"/>
  <c r="F1411" i="1"/>
  <c r="F1405" i="1"/>
  <c r="F1399" i="1"/>
  <c r="F1391" i="1"/>
  <c r="F1384" i="1"/>
  <c r="F1374" i="1"/>
  <c r="F1370" i="1"/>
  <c r="F1364" i="1"/>
  <c r="F1358" i="1"/>
  <c r="F1352" i="1"/>
  <c r="F1348" i="1"/>
  <c r="F1344" i="1"/>
  <c r="F1340" i="1"/>
  <c r="F1338" i="1"/>
  <c r="F1334" i="1"/>
  <c r="F1330" i="1"/>
  <c r="F1326" i="1"/>
  <c r="F1322" i="1"/>
  <c r="F1316" i="1"/>
  <c r="F1310" i="1"/>
  <c r="F1304" i="1"/>
  <c r="F1298" i="1"/>
  <c r="F1293" i="1"/>
  <c r="F1287" i="1"/>
  <c r="F1279" i="1"/>
  <c r="F1273" i="1"/>
  <c r="F1266" i="1"/>
  <c r="F1260" i="1"/>
  <c r="F1254" i="1"/>
  <c r="F1248" i="1"/>
  <c r="F1242" i="1"/>
  <c r="F1236" i="1"/>
  <c r="F1230" i="1"/>
  <c r="F1222" i="1"/>
  <c r="F1215" i="1"/>
  <c r="F1209" i="1"/>
  <c r="F1203" i="1"/>
  <c r="F1197" i="1"/>
  <c r="F1191" i="1"/>
  <c r="F1183" i="1"/>
  <c r="F1175" i="1"/>
  <c r="F1169" i="1"/>
  <c r="F1159" i="1"/>
  <c r="F1152" i="1"/>
  <c r="F1146" i="1"/>
  <c r="F1142" i="1"/>
  <c r="F1134" i="1"/>
  <c r="F1128" i="1"/>
  <c r="F1122" i="1"/>
  <c r="F1116" i="1"/>
  <c r="F1110" i="1"/>
  <c r="F1104" i="1"/>
  <c r="F1098" i="1"/>
  <c r="F1091" i="1"/>
  <c r="F1083" i="1"/>
  <c r="F1077" i="1"/>
  <c r="F1071" i="1"/>
  <c r="F1064" i="1"/>
  <c r="F1058" i="1"/>
  <c r="F1048" i="1"/>
  <c r="F1040" i="1"/>
  <c r="F1031" i="1"/>
  <c r="F1023" i="1"/>
  <c r="F1016" i="1"/>
  <c r="F1010" i="1"/>
  <c r="F1004" i="1"/>
  <c r="F998" i="1"/>
  <c r="F992" i="1"/>
  <c r="F986" i="1"/>
  <c r="F980" i="1"/>
  <c r="F974" i="1"/>
  <c r="F968" i="1"/>
  <c r="F962" i="1"/>
  <c r="F956" i="1"/>
  <c r="F950" i="1"/>
  <c r="F942" i="1"/>
  <c r="F936" i="1"/>
  <c r="F928" i="1"/>
  <c r="F924" i="1"/>
  <c r="F920" i="1"/>
  <c r="F918" i="1"/>
  <c r="F914" i="1"/>
  <c r="F908" i="1"/>
  <c r="F904" i="1"/>
  <c r="F900" i="1"/>
  <c r="F898" i="1"/>
  <c r="F892" i="1"/>
  <c r="F886" i="1"/>
  <c r="F880" i="1"/>
  <c r="F874" i="1"/>
  <c r="F868" i="1"/>
  <c r="F862" i="1"/>
  <c r="F855" i="1"/>
  <c r="F849" i="1"/>
  <c r="F843" i="1"/>
  <c r="F837" i="1"/>
  <c r="F831" i="1"/>
  <c r="F825" i="1"/>
  <c r="F819" i="1"/>
  <c r="F813" i="1"/>
  <c r="F807" i="1"/>
  <c r="F801" i="1"/>
  <c r="F795" i="1"/>
  <c r="F793" i="1"/>
  <c r="F789" i="1"/>
  <c r="F786" i="1"/>
  <c r="F782" i="1"/>
  <c r="F776" i="1"/>
  <c r="F770" i="1"/>
  <c r="F764" i="1"/>
  <c r="F757" i="1"/>
  <c r="F751" i="1"/>
  <c r="F745" i="1"/>
  <c r="F739" i="1"/>
  <c r="F733" i="1"/>
  <c r="F727" i="1"/>
  <c r="F717" i="1"/>
  <c r="F711" i="1"/>
  <c r="F701" i="1"/>
  <c r="F693" i="1"/>
  <c r="F687" i="1"/>
  <c r="F681" i="1"/>
  <c r="F675" i="1"/>
  <c r="F667" i="1"/>
  <c r="F661" i="1"/>
  <c r="F654" i="1"/>
  <c r="F647" i="1"/>
  <c r="F640" i="1"/>
  <c r="F634" i="1"/>
  <c r="F627" i="1"/>
  <c r="F619" i="1"/>
  <c r="F613" i="1"/>
  <c r="F606" i="1"/>
  <c r="F598" i="1"/>
  <c r="F592" i="1"/>
  <c r="F588" i="1"/>
  <c r="F582" i="1"/>
  <c r="F576" i="1"/>
  <c r="F570" i="1"/>
  <c r="F564" i="1"/>
  <c r="F556" i="1"/>
  <c r="F550" i="1"/>
  <c r="F544" i="1"/>
  <c r="F537" i="1"/>
  <c r="F531" i="1"/>
  <c r="F527" i="1"/>
  <c r="F523" i="1"/>
  <c r="F519" i="1"/>
  <c r="F517" i="1"/>
  <c r="F513" i="1"/>
  <c r="F509" i="1"/>
  <c r="F505" i="1"/>
  <c r="F501" i="1"/>
  <c r="F497" i="1"/>
  <c r="F493" i="1"/>
  <c r="F489" i="1"/>
  <c r="F485" i="1"/>
  <c r="F481" i="1"/>
  <c r="F477" i="1"/>
  <c r="F473" i="1"/>
  <c r="F469" i="1"/>
  <c r="F465" i="1"/>
  <c r="F461" i="1"/>
  <c r="F457" i="1"/>
  <c r="F453" i="1"/>
  <c r="F449" i="1"/>
  <c r="F445" i="1"/>
  <c r="F439" i="1"/>
  <c r="F435" i="1"/>
  <c r="F431" i="1"/>
  <c r="F427" i="1"/>
  <c r="F423" i="1"/>
  <c r="F419" i="1"/>
  <c r="F415" i="1"/>
  <c r="F409" i="1"/>
  <c r="F407" i="1"/>
  <c r="F403" i="1"/>
  <c r="F399" i="1"/>
  <c r="F395" i="1"/>
  <c r="F391" i="1"/>
  <c r="F385" i="1"/>
  <c r="F381" i="1"/>
  <c r="F377" i="1"/>
  <c r="F373" i="1"/>
  <c r="F369" i="1"/>
  <c r="F365" i="1"/>
  <c r="F361" i="1"/>
  <c r="F357" i="1"/>
  <c r="F353" i="1"/>
  <c r="F349" i="1"/>
  <c r="F345" i="1"/>
  <c r="F341" i="1"/>
  <c r="F337" i="1"/>
  <c r="F333" i="1"/>
  <c r="F325" i="1"/>
  <c r="F329" i="1"/>
  <c r="F321" i="1"/>
  <c r="F317" i="1"/>
  <c r="F313" i="1"/>
  <c r="F309" i="1"/>
  <c r="F303" i="1"/>
  <c r="F299" i="1"/>
  <c r="F295" i="1"/>
  <c r="F291" i="1"/>
  <c r="F287" i="1"/>
  <c r="F283" i="1"/>
  <c r="F279" i="1"/>
  <c r="F275" i="1"/>
  <c r="F271" i="1"/>
  <c r="F265" i="1"/>
  <c r="F261" i="1"/>
  <c r="F257" i="1"/>
  <c r="F253" i="1"/>
  <c r="F249" i="1"/>
  <c r="F243" i="1"/>
  <c r="F239" i="1"/>
  <c r="F235" i="1"/>
  <c r="F231" i="1"/>
  <c r="F227" i="1"/>
  <c r="F223" i="1"/>
  <c r="F219" i="1"/>
  <c r="F215" i="1"/>
  <c r="F211" i="1"/>
  <c r="F207" i="1"/>
  <c r="F203" i="1"/>
  <c r="F199" i="1"/>
  <c r="F195" i="1"/>
  <c r="F191" i="1"/>
  <c r="F187" i="1"/>
  <c r="F183" i="1"/>
  <c r="F179" i="1"/>
  <c r="F175" i="1"/>
  <c r="F171" i="1"/>
  <c r="F167" i="1"/>
  <c r="F163" i="1"/>
  <c r="F159" i="1"/>
  <c r="F155" i="1"/>
  <c r="F151" i="1"/>
  <c r="F145" i="1"/>
  <c r="F141" i="1"/>
  <c r="F137" i="1"/>
  <c r="F133" i="1"/>
  <c r="F129" i="1"/>
  <c r="F125" i="1"/>
  <c r="F121" i="1"/>
  <c r="F115" i="1"/>
  <c r="F113" i="1"/>
  <c r="F109" i="1"/>
  <c r="F105" i="1"/>
  <c r="F101" i="1"/>
  <c r="F97" i="1"/>
  <c r="F93" i="1"/>
  <c r="F89" i="1"/>
  <c r="F85" i="1"/>
  <c r="F81" i="1"/>
  <c r="F77" i="1"/>
  <c r="F73" i="1"/>
  <c r="F69" i="1"/>
  <c r="F65" i="1"/>
  <c r="F61" i="1"/>
  <c r="F57" i="1"/>
  <c r="F53" i="1"/>
  <c r="F49" i="1"/>
  <c r="F45" i="1"/>
  <c r="F41" i="1"/>
  <c r="F39" i="1"/>
  <c r="F33" i="1"/>
  <c r="F27" i="1"/>
  <c r="F21" i="1"/>
  <c r="F13" i="1"/>
  <c r="F7" i="1"/>
  <c r="G2960" i="1"/>
  <c r="G2959" i="1"/>
  <c r="G2954" i="1"/>
  <c r="G2953" i="1"/>
  <c r="G2948" i="1"/>
  <c r="G2947" i="1"/>
  <c r="G2942" i="1"/>
  <c r="G2941" i="1"/>
  <c r="G2936" i="1"/>
  <c r="G2935" i="1"/>
  <c r="G2930" i="1"/>
  <c r="G2929" i="1"/>
  <c r="G2924" i="1"/>
  <c r="G2923" i="1"/>
  <c r="G2916" i="1"/>
  <c r="G2915" i="1"/>
  <c r="G2910" i="1"/>
  <c r="G2909" i="1"/>
  <c r="G2902" i="1"/>
  <c r="G2901" i="1"/>
  <c r="G2896" i="1"/>
  <c r="G2895" i="1"/>
  <c r="G2890" i="1"/>
  <c r="G2889" i="1"/>
  <c r="G2884" i="1"/>
  <c r="G2883" i="1"/>
  <c r="G2878" i="1"/>
  <c r="G2877" i="1"/>
  <c r="G2872" i="1"/>
  <c r="G2871" i="1"/>
  <c r="G2866" i="1"/>
  <c r="G2865" i="1"/>
  <c r="G2860" i="1"/>
  <c r="G2859" i="1"/>
  <c r="G2854" i="1"/>
  <c r="G2853" i="1"/>
  <c r="G2846" i="1"/>
  <c r="G2845" i="1"/>
  <c r="G2840" i="1"/>
  <c r="G2839" i="1"/>
  <c r="G2834" i="1"/>
  <c r="G2833" i="1"/>
  <c r="G2828" i="1"/>
  <c r="G2827" i="1"/>
  <c r="G2822" i="1"/>
  <c r="G2821" i="1"/>
  <c r="G2816" i="1"/>
  <c r="G2815" i="1"/>
  <c r="G2810" i="1"/>
  <c r="G2809" i="1"/>
  <c r="G2804" i="1"/>
  <c r="G2803" i="1"/>
  <c r="G2796" i="1"/>
  <c r="G2795" i="1"/>
  <c r="G2790" i="1"/>
  <c r="G2789" i="1"/>
  <c r="G2784" i="1"/>
  <c r="G2780" i="1"/>
  <c r="G2779" i="1"/>
  <c r="G2772" i="1"/>
  <c r="G2771" i="1"/>
  <c r="G2766" i="1"/>
  <c r="G2765" i="1"/>
  <c r="G2760" i="1"/>
  <c r="G2755" i="1"/>
  <c r="G2754" i="1"/>
  <c r="G2747" i="1"/>
  <c r="G2746" i="1"/>
  <c r="G2741" i="1"/>
  <c r="G2740" i="1"/>
  <c r="G2735" i="1"/>
  <c r="G2734" i="1"/>
  <c r="G2729" i="1"/>
  <c r="G2728" i="1"/>
  <c r="G2722" i="1"/>
  <c r="G2721" i="1"/>
  <c r="G2715" i="1"/>
  <c r="G2714" i="1"/>
  <c r="G2710" i="1"/>
  <c r="G2709" i="1"/>
  <c r="G2702" i="1"/>
  <c r="G2701" i="1"/>
  <c r="G2696" i="1"/>
  <c r="G2695" i="1"/>
  <c r="G2690" i="1"/>
  <c r="G2689" i="1"/>
  <c r="G2684" i="1"/>
  <c r="G2683" i="1"/>
  <c r="G2674" i="1"/>
  <c r="G2673" i="1"/>
  <c r="G2668" i="1"/>
  <c r="G2667" i="1"/>
  <c r="G2662" i="1"/>
  <c r="G2661" i="1"/>
  <c r="G2655" i="1"/>
  <c r="G2654" i="1"/>
  <c r="G2647" i="1"/>
  <c r="G2646" i="1"/>
  <c r="G2637" i="1"/>
  <c r="G2636" i="1"/>
  <c r="G2631" i="1"/>
  <c r="G2630" i="1"/>
  <c r="G2623" i="1"/>
  <c r="G2622" i="1"/>
  <c r="G2617" i="1"/>
  <c r="G2616" i="1"/>
  <c r="G2611" i="1"/>
  <c r="G2607" i="1"/>
  <c r="G2606" i="1"/>
  <c r="G2601" i="1"/>
  <c r="G2600" i="1"/>
  <c r="G2595" i="1"/>
  <c r="G2589" i="1"/>
  <c r="G2588" i="1"/>
  <c r="G2583" i="1"/>
  <c r="G2582" i="1"/>
  <c r="G2577" i="1"/>
  <c r="G2573" i="1"/>
  <c r="G2572" i="1"/>
  <c r="G2567" i="1"/>
  <c r="G2566" i="1"/>
  <c r="G2561" i="1"/>
  <c r="G2560" i="1"/>
  <c r="G2555" i="1"/>
  <c r="G2554" i="1"/>
  <c r="G2549" i="1"/>
  <c r="G2548" i="1"/>
  <c r="G2543" i="1"/>
  <c r="G2542" i="1"/>
  <c r="G2537" i="1"/>
  <c r="G2536" i="1"/>
  <c r="G2531" i="1"/>
  <c r="G2530" i="1"/>
  <c r="G2525" i="1"/>
  <c r="G2524" i="1"/>
  <c r="G2519" i="1"/>
  <c r="G2518" i="1"/>
  <c r="G2513" i="1"/>
  <c r="G2512" i="1"/>
  <c r="G2505" i="1"/>
  <c r="G2504" i="1"/>
  <c r="G2499" i="1"/>
  <c r="G2498" i="1"/>
  <c r="G2493" i="1"/>
  <c r="G2492" i="1"/>
  <c r="G2487" i="1"/>
  <c r="G2486" i="1"/>
  <c r="G2481" i="1"/>
  <c r="G2480" i="1"/>
  <c r="G2475" i="1"/>
  <c r="G2474" i="1"/>
  <c r="G2469" i="1"/>
  <c r="G2468" i="1"/>
  <c r="G2461" i="1"/>
  <c r="G2460" i="1"/>
  <c r="G2455" i="1"/>
  <c r="G2454" i="1"/>
  <c r="G2449" i="1"/>
  <c r="G2448" i="1"/>
  <c r="G2439" i="1"/>
  <c r="G2438" i="1"/>
  <c r="G2433" i="1"/>
  <c r="G2432" i="1"/>
  <c r="G2427" i="1"/>
  <c r="G2426" i="1"/>
  <c r="G2421" i="1"/>
  <c r="G2420" i="1"/>
  <c r="G2415" i="1"/>
  <c r="G2414" i="1"/>
  <c r="G2409" i="1"/>
  <c r="G2408" i="1"/>
  <c r="G2403" i="1"/>
  <c r="G2396" i="1"/>
  <c r="G2389" i="1"/>
  <c r="G2381" i="1"/>
  <c r="G2375" i="1"/>
  <c r="G2366" i="1"/>
  <c r="G2362" i="1"/>
  <c r="G2358" i="1"/>
  <c r="G2354" i="1"/>
  <c r="G2350" i="1"/>
  <c r="G2349" i="1"/>
  <c r="G2344" i="1"/>
  <c r="G2342" i="1"/>
  <c r="G2340" i="1"/>
  <c r="G2336" i="1"/>
  <c r="G2332" i="1"/>
  <c r="G2328" i="1"/>
  <c r="G2325" i="1"/>
  <c r="G2323" i="1"/>
  <c r="G2320" i="1"/>
  <c r="G2316" i="1"/>
  <c r="G2312" i="1"/>
  <c r="G2308" i="1"/>
  <c r="G2304" i="1"/>
  <c r="G2302" i="1"/>
  <c r="G2298" i="1"/>
  <c r="G2294" i="1"/>
  <c r="G2290" i="1"/>
  <c r="G2286" i="1"/>
  <c r="G2283" i="1"/>
  <c r="G2280" i="1"/>
  <c r="G2276" i="1"/>
  <c r="G2272" i="1"/>
  <c r="G2268" i="1"/>
  <c r="G2264" i="1"/>
  <c r="G2260" i="1"/>
  <c r="G2256" i="1"/>
  <c r="G2254" i="1"/>
  <c r="G2250" i="1"/>
  <c r="G2246" i="1"/>
  <c r="G2242" i="1"/>
  <c r="G2238" i="1"/>
  <c r="G2234" i="1"/>
  <c r="G2230" i="1"/>
  <c r="G2226" i="1"/>
  <c r="G2222" i="1"/>
  <c r="G2218" i="1"/>
  <c r="G2214" i="1"/>
  <c r="G2206" i="1"/>
  <c r="G2202" i="1"/>
  <c r="G2200" i="1"/>
  <c r="G2210" i="1"/>
  <c r="G2196" i="1"/>
  <c r="G2192" i="1"/>
  <c r="G2188" i="1"/>
  <c r="G2184" i="1"/>
  <c r="G2182" i="1"/>
  <c r="G2178" i="1"/>
  <c r="G2174" i="1"/>
  <c r="G2170" i="1"/>
  <c r="G2166" i="1"/>
  <c r="G2162" i="1"/>
  <c r="G2158" i="1"/>
  <c r="G2154" i="1"/>
  <c r="G2152" i="1"/>
  <c r="G2148" i="1"/>
  <c r="G2144" i="1"/>
  <c r="G2140" i="1"/>
  <c r="G2136" i="1"/>
  <c r="G2132" i="1"/>
  <c r="G2128" i="1"/>
  <c r="G2124" i="1"/>
  <c r="G2120" i="1"/>
  <c r="G2116" i="1"/>
  <c r="G2112" i="1"/>
  <c r="G2108" i="1"/>
  <c r="G2103" i="1"/>
  <c r="G2102" i="1"/>
  <c r="G2095" i="1"/>
  <c r="G2094" i="1"/>
  <c r="G2088" i="1"/>
  <c r="G2087" i="1"/>
  <c r="G2080" i="1"/>
  <c r="G2079" i="1"/>
  <c r="G2074" i="1"/>
  <c r="G2073" i="1"/>
  <c r="G2062" i="1"/>
  <c r="G2061" i="1"/>
  <c r="G2050" i="1"/>
  <c r="G2049" i="1"/>
  <c r="G2044" i="1"/>
  <c r="G2043" i="1"/>
  <c r="G2068" i="1"/>
  <c r="G2067" i="1"/>
  <c r="G2056" i="1"/>
  <c r="G2055" i="1"/>
  <c r="G2038" i="1"/>
  <c r="G2037" i="1"/>
  <c r="G2032" i="1"/>
  <c r="G2028" i="1"/>
  <c r="G2024" i="1"/>
  <c r="G2023" i="1"/>
  <c r="G2018" i="1"/>
  <c r="G2014" i="1"/>
  <c r="G2011" i="1"/>
  <c r="G2006" i="1"/>
  <c r="G2003" i="1"/>
  <c r="G1999" i="1"/>
  <c r="G1995" i="1"/>
  <c r="G1991" i="1"/>
  <c r="G1987" i="1"/>
  <c r="G1983" i="1"/>
  <c r="G1979" i="1"/>
  <c r="G1975" i="1"/>
  <c r="G1972" i="1"/>
  <c r="G1969" i="1"/>
  <c r="G1965" i="1"/>
  <c r="G1961" i="1"/>
  <c r="G1957" i="1"/>
  <c r="G1951" i="1"/>
  <c r="G1947" i="1"/>
  <c r="G1943" i="1"/>
  <c r="G1939" i="1"/>
  <c r="G1935" i="1"/>
  <c r="G1931" i="1"/>
  <c r="G1930" i="1"/>
  <c r="G1921" i="1"/>
  <c r="G1920" i="1"/>
  <c r="G1915" i="1"/>
  <c r="G1914" i="1"/>
  <c r="G1908" i="1"/>
  <c r="G1907" i="1"/>
  <c r="G1902" i="1"/>
  <c r="G1901" i="1"/>
  <c r="G1896" i="1"/>
  <c r="G1895" i="1"/>
  <c r="G1888" i="1"/>
  <c r="G1887" i="1"/>
  <c r="G1882" i="1"/>
  <c r="G1881" i="1"/>
  <c r="G1876" i="1"/>
  <c r="G1875" i="1"/>
  <c r="G1870" i="1"/>
  <c r="G1869" i="1"/>
  <c r="G1863" i="1"/>
  <c r="G1862" i="1"/>
  <c r="G1856" i="1"/>
  <c r="G1855" i="1"/>
  <c r="G1850" i="1"/>
  <c r="G1849" i="1"/>
  <c r="G1843" i="1"/>
  <c r="G1842" i="1"/>
  <c r="G1837" i="1"/>
  <c r="G1836" i="1"/>
  <c r="G1831" i="1"/>
  <c r="G1830" i="1"/>
  <c r="G1825" i="1"/>
  <c r="G1824" i="1"/>
  <c r="G1819" i="1"/>
  <c r="G1818" i="1"/>
  <c r="G1812" i="1"/>
  <c r="G1811" i="1"/>
  <c r="G1805" i="1"/>
  <c r="G1804" i="1"/>
  <c r="G1799" i="1"/>
  <c r="G1798" i="1"/>
  <c r="G1793" i="1"/>
  <c r="G1792" i="1"/>
  <c r="G1787" i="1"/>
  <c r="G1786" i="1"/>
  <c r="G1781" i="1"/>
  <c r="G1780" i="1"/>
  <c r="G1775" i="1"/>
  <c r="G1774" i="1"/>
  <c r="G1769" i="1"/>
  <c r="G1768" i="1"/>
  <c r="G1763" i="1"/>
  <c r="G1762" i="1"/>
  <c r="G1757" i="1"/>
  <c r="G1756" i="1"/>
  <c r="G1751" i="1"/>
  <c r="G1750" i="1"/>
  <c r="G1745" i="1"/>
  <c r="G1741" i="1"/>
  <c r="G1740" i="1"/>
  <c r="G1735" i="1"/>
  <c r="G1734" i="1"/>
  <c r="G1729" i="1"/>
  <c r="G1728" i="1"/>
  <c r="G1722" i="1"/>
  <c r="G1721" i="1"/>
  <c r="G1716" i="1"/>
  <c r="G1715" i="1"/>
  <c r="G1704" i="1"/>
  <c r="G1703" i="1"/>
  <c r="G1696" i="1"/>
  <c r="G1695" i="1"/>
  <c r="G1690" i="1"/>
  <c r="G1689" i="1"/>
  <c r="G1684" i="1"/>
  <c r="G1683" i="1"/>
  <c r="G1710" i="1"/>
  <c r="G1709" i="1"/>
  <c r="G1677" i="1"/>
  <c r="G1676" i="1"/>
  <c r="G1671" i="1"/>
  <c r="G1670" i="1"/>
  <c r="G1665" i="1"/>
  <c r="G1664" i="1"/>
  <c r="G1659" i="1"/>
  <c r="G1658" i="1"/>
  <c r="G1651" i="1"/>
  <c r="G1650" i="1"/>
  <c r="G1644" i="1"/>
  <c r="G1643" i="1"/>
  <c r="G1638" i="1"/>
  <c r="G1637" i="1"/>
  <c r="G1632" i="1"/>
  <c r="G1631" i="1"/>
  <c r="G1626" i="1"/>
  <c r="G1625" i="1"/>
  <c r="G1620" i="1"/>
  <c r="G1619" i="1"/>
  <c r="G1614" i="1"/>
  <c r="G1613" i="1"/>
  <c r="G1608" i="1"/>
  <c r="G1607" i="1"/>
  <c r="G1602" i="1"/>
  <c r="G1601" i="1"/>
  <c r="G1594" i="1"/>
  <c r="G1593" i="1"/>
  <c r="G1588" i="1"/>
  <c r="G1587" i="1"/>
  <c r="G1582" i="1"/>
  <c r="G1581" i="1"/>
  <c r="G1574" i="1"/>
  <c r="G1573" i="1"/>
  <c r="G1568" i="1"/>
  <c r="G1567" i="1"/>
  <c r="G1562" i="1"/>
  <c r="G1561" i="1"/>
  <c r="G1556" i="1"/>
  <c r="G1555" i="1"/>
  <c r="G1550" i="1"/>
  <c r="G1549" i="1"/>
  <c r="G1544" i="1"/>
  <c r="G1543" i="1"/>
  <c r="G1537" i="1"/>
  <c r="G1536" i="1"/>
  <c r="G1531" i="1"/>
  <c r="G1530" i="1"/>
  <c r="G1525" i="1"/>
  <c r="G1524" i="1"/>
  <c r="G1519" i="1"/>
  <c r="G1518" i="1"/>
  <c r="G1513" i="1"/>
  <c r="G1512" i="1"/>
  <c r="G1507" i="1"/>
  <c r="G1506" i="1"/>
  <c r="G1500" i="1"/>
  <c r="G1499" i="1"/>
  <c r="G1494" i="1"/>
  <c r="G1493" i="1"/>
  <c r="G1488" i="1"/>
  <c r="G1487" i="1"/>
  <c r="G1482" i="1"/>
  <c r="G1481" i="1"/>
  <c r="G1474" i="1"/>
  <c r="G1473" i="1"/>
  <c r="G1468" i="1"/>
  <c r="G1467" i="1"/>
  <c r="G1462" i="1"/>
  <c r="G1461" i="1"/>
  <c r="G1455" i="1"/>
  <c r="G1454" i="1"/>
  <c r="G1449" i="1"/>
  <c r="G1448" i="1"/>
  <c r="G1440" i="1"/>
  <c r="G1439" i="1"/>
  <c r="G1434" i="1"/>
  <c r="G1433" i="1"/>
  <c r="G1422" i="1"/>
  <c r="G1421" i="1"/>
  <c r="G1428" i="1"/>
  <c r="G1427" i="1"/>
  <c r="G1416" i="1"/>
  <c r="G1415" i="1"/>
  <c r="G1410" i="1"/>
  <c r="G1409" i="1"/>
  <c r="G1404" i="1"/>
  <c r="G1403" i="1"/>
  <c r="G1398" i="1"/>
  <c r="G1397" i="1"/>
  <c r="G1390" i="1"/>
  <c r="G1383" i="1"/>
  <c r="G1382" i="1"/>
  <c r="G1373" i="1"/>
  <c r="G1369" i="1"/>
  <c r="G1368" i="1"/>
  <c r="G1363" i="1"/>
  <c r="G1362" i="1"/>
  <c r="G1357" i="1"/>
  <c r="G1356" i="1"/>
  <c r="G1351" i="1"/>
  <c r="G1347" i="1"/>
  <c r="G1343" i="1"/>
  <c r="G1339" i="1"/>
  <c r="G1337" i="1"/>
  <c r="G1333" i="1"/>
  <c r="G1329" i="1"/>
  <c r="G1325" i="1"/>
  <c r="G1321" i="1"/>
  <c r="G1320" i="1"/>
  <c r="G1315" i="1"/>
  <c r="G1314" i="1"/>
  <c r="G1309" i="1"/>
  <c r="G1308" i="1"/>
  <c r="G1303" i="1"/>
  <c r="G1302" i="1"/>
  <c r="G1297" i="1"/>
  <c r="G1296" i="1"/>
  <c r="G1292" i="1"/>
  <c r="G1291" i="1"/>
  <c r="G1286" i="1"/>
  <c r="G1285" i="1"/>
  <c r="G1278" i="1"/>
  <c r="G1277" i="1"/>
  <c r="G1272" i="1"/>
  <c r="G1271" i="1"/>
  <c r="G1265" i="1"/>
  <c r="G1264" i="1"/>
  <c r="G1259" i="1"/>
  <c r="G1258" i="1"/>
  <c r="G1253" i="1"/>
  <c r="G1252" i="1"/>
  <c r="G1247" i="1"/>
  <c r="G1246" i="1"/>
  <c r="G1241" i="1"/>
  <c r="G1240" i="1"/>
  <c r="G1235" i="1"/>
  <c r="G1234" i="1"/>
  <c r="G1229" i="1"/>
  <c r="G1228" i="1"/>
  <c r="G1221" i="1"/>
  <c r="G1220" i="1"/>
  <c r="G1214" i="1"/>
  <c r="G1213" i="1"/>
  <c r="G1208" i="1"/>
  <c r="G1207" i="1"/>
  <c r="G1202" i="1"/>
  <c r="G1201" i="1"/>
  <c r="G1196" i="1"/>
  <c r="G1195" i="1"/>
  <c r="G1190" i="1"/>
  <c r="G1189" i="1"/>
  <c r="G1182" i="1"/>
  <c r="G1181" i="1"/>
  <c r="G1174" i="1"/>
  <c r="G1173" i="1"/>
  <c r="G1168" i="1"/>
  <c r="G1167" i="1"/>
  <c r="G1158" i="1"/>
  <c r="G1157" i="1"/>
  <c r="G1151" i="1"/>
  <c r="G1150" i="1"/>
  <c r="G1145" i="1"/>
  <c r="G1141" i="1"/>
  <c r="G1140" i="1"/>
  <c r="G1133" i="1"/>
  <c r="G1132" i="1"/>
  <c r="G1127" i="1"/>
  <c r="G1126" i="1"/>
  <c r="G1121" i="1"/>
  <c r="G1120" i="1"/>
  <c r="G1115" i="1"/>
  <c r="G1114" i="1"/>
  <c r="G1109" i="1"/>
  <c r="G1108" i="1"/>
  <c r="G1103" i="1"/>
  <c r="G1102" i="1"/>
  <c r="G1097" i="1"/>
  <c r="G1096" i="1"/>
  <c r="G1090" i="1"/>
  <c r="G1089" i="1"/>
  <c r="G1082" i="1"/>
  <c r="G1081" i="1"/>
  <c r="G1076" i="1"/>
  <c r="G1075" i="1"/>
  <c r="G1070" i="1"/>
  <c r="G1069" i="1"/>
  <c r="G1063" i="1"/>
  <c r="G1062" i="1"/>
  <c r="G1057" i="1"/>
  <c r="G1056" i="1"/>
  <c r="G1047" i="1"/>
  <c r="G1046" i="1"/>
  <c r="G1039" i="1"/>
  <c r="G1038" i="1"/>
  <c r="G1030" i="1"/>
  <c r="G1029" i="1"/>
  <c r="G1022" i="1"/>
  <c r="G1021" i="1"/>
  <c r="G1015" i="1"/>
  <c r="G1014" i="1"/>
  <c r="G1009" i="1"/>
  <c r="G1008" i="1"/>
  <c r="G1003" i="1"/>
  <c r="G1002" i="1"/>
  <c r="G997" i="1"/>
  <c r="G996" i="1"/>
  <c r="G991" i="1"/>
  <c r="G990" i="1"/>
  <c r="G985" i="1"/>
  <c r="G984" i="1"/>
  <c r="G979" i="1"/>
  <c r="G978" i="1"/>
  <c r="G973" i="1"/>
  <c r="G972" i="1"/>
  <c r="G967" i="1"/>
  <c r="G966" i="1"/>
  <c r="G961" i="1"/>
  <c r="G960" i="1"/>
  <c r="G955" i="1"/>
  <c r="G954" i="1"/>
  <c r="G949" i="1"/>
  <c r="G948" i="1"/>
  <c r="G941" i="1"/>
  <c r="G940" i="1"/>
  <c r="G935" i="1"/>
  <c r="G934" i="1"/>
  <c r="G930" i="1"/>
  <c r="G927" i="1"/>
  <c r="G923" i="1"/>
  <c r="G919" i="1"/>
  <c r="G917" i="1"/>
  <c r="G913" i="1"/>
  <c r="G910" i="1"/>
  <c r="G907" i="1"/>
  <c r="G903" i="1"/>
  <c r="G899" i="1"/>
  <c r="G897" i="1"/>
  <c r="G896" i="1"/>
  <c r="G891" i="1"/>
  <c r="G890" i="1"/>
  <c r="G885" i="1"/>
  <c r="G884" i="1"/>
  <c r="G879" i="1"/>
  <c r="G878" i="1"/>
  <c r="G873" i="1"/>
  <c r="G872" i="1"/>
  <c r="G867" i="1"/>
  <c r="G866" i="1"/>
  <c r="G861" i="1"/>
  <c r="G860" i="1"/>
  <c r="G854" i="1"/>
  <c r="G853" i="1"/>
  <c r="G848" i="1"/>
  <c r="G847" i="1"/>
  <c r="G842" i="1"/>
  <c r="G841" i="1"/>
  <c r="G836" i="1"/>
  <c r="G835" i="1"/>
  <c r="G830" i="1"/>
  <c r="G829" i="1"/>
  <c r="G824" i="1"/>
  <c r="G823" i="1"/>
  <c r="G818" i="1"/>
  <c r="G817" i="1"/>
  <c r="G812" i="1"/>
  <c r="G811" i="1"/>
  <c r="G806" i="1"/>
  <c r="G805" i="1"/>
  <c r="G800" i="1"/>
  <c r="G799" i="1"/>
  <c r="G794" i="1"/>
  <c r="G792" i="1"/>
  <c r="G788" i="1"/>
  <c r="G785" i="1"/>
  <c r="G781" i="1"/>
  <c r="G775" i="1"/>
  <c r="G774" i="1"/>
  <c r="G769" i="1"/>
  <c r="G768" i="1"/>
  <c r="G763" i="1"/>
  <c r="G762" i="1"/>
  <c r="G756" i="1"/>
  <c r="G755" i="1"/>
  <c r="G750" i="1"/>
  <c r="G749" i="1"/>
  <c r="G744" i="1"/>
  <c r="G743" i="1"/>
  <c r="G738" i="1"/>
  <c r="G737" i="1"/>
  <c r="G732" i="1"/>
  <c r="G731" i="1"/>
  <c r="G726" i="1"/>
  <c r="G725" i="1"/>
  <c r="G716" i="1"/>
  <c r="G715" i="1"/>
  <c r="G710" i="1"/>
  <c r="G709" i="1"/>
  <c r="G700" i="1"/>
  <c r="G699" i="1"/>
  <c r="G692" i="1"/>
  <c r="G691" i="1"/>
  <c r="G686" i="1"/>
  <c r="G685" i="1"/>
  <c r="G680" i="1"/>
  <c r="G679" i="1"/>
  <c r="G674" i="1"/>
  <c r="G673" i="1"/>
  <c r="G666" i="1"/>
  <c r="G665" i="1"/>
  <c r="G660" i="1"/>
  <c r="G659" i="1"/>
  <c r="G653" i="1"/>
  <c r="G652" i="1"/>
  <c r="G646" i="1"/>
  <c r="G645" i="1"/>
  <c r="G639" i="1"/>
  <c r="G638" i="1"/>
  <c r="G633" i="1"/>
  <c r="G632" i="1"/>
  <c r="G626" i="1"/>
  <c r="G625" i="1"/>
  <c r="G618" i="1"/>
  <c r="G617" i="1"/>
  <c r="G612" i="1"/>
  <c r="G611" i="1"/>
  <c r="G605" i="1"/>
  <c r="G604" i="1"/>
  <c r="G597" i="1"/>
  <c r="G596" i="1"/>
  <c r="G591" i="1"/>
  <c r="G587" i="1"/>
  <c r="G586" i="1"/>
  <c r="G581" i="1"/>
  <c r="G580" i="1"/>
  <c r="G575" i="1"/>
  <c r="G574" i="1"/>
  <c r="G569" i="1"/>
  <c r="G568" i="1"/>
  <c r="G563" i="1"/>
  <c r="G562" i="1"/>
  <c r="G555" i="1"/>
  <c r="G554" i="1"/>
  <c r="G549" i="1"/>
  <c r="G548" i="1"/>
  <c r="G543" i="1"/>
  <c r="G542" i="1"/>
  <c r="G536" i="1"/>
  <c r="G535" i="1"/>
  <c r="G530" i="1"/>
  <c r="G526" i="1"/>
  <c r="G522" i="1"/>
  <c r="G516" i="1"/>
  <c r="G512" i="1"/>
  <c r="G508" i="1"/>
  <c r="G504" i="1"/>
  <c r="G500" i="1"/>
  <c r="G496" i="1"/>
  <c r="G492" i="1"/>
  <c r="G488" i="1"/>
  <c r="G484" i="1"/>
  <c r="G480" i="1"/>
  <c r="G476" i="1"/>
  <c r="G472" i="1"/>
  <c r="G468" i="1"/>
  <c r="G464" i="1"/>
  <c r="G460" i="1"/>
  <c r="G456" i="1"/>
  <c r="G452" i="1"/>
  <c r="G448" i="1"/>
  <c r="G444" i="1"/>
  <c r="G441" i="1"/>
  <c r="G438" i="1"/>
  <c r="G434" i="1"/>
  <c r="G430" i="1"/>
  <c r="G426" i="1"/>
  <c r="G422" i="1"/>
  <c r="G418" i="1"/>
  <c r="G414" i="1"/>
  <c r="G411" i="1"/>
  <c r="G408" i="1"/>
  <c r="G406" i="1"/>
  <c r="G402" i="1"/>
  <c r="G398" i="1"/>
  <c r="G394" i="1"/>
  <c r="G390" i="1"/>
  <c r="G384" i="1"/>
  <c r="G380" i="1"/>
  <c r="G376" i="1"/>
  <c r="G372" i="1"/>
  <c r="G368" i="1"/>
  <c r="G364" i="1"/>
  <c r="G360" i="1"/>
  <c r="G356" i="1"/>
  <c r="G352" i="1"/>
  <c r="G348" i="1"/>
  <c r="G344" i="1"/>
  <c r="G340" i="1"/>
  <c r="G336" i="1"/>
  <c r="G332" i="1"/>
  <c r="G324" i="1"/>
  <c r="G328" i="1"/>
  <c r="G320" i="1"/>
  <c r="G316" i="1"/>
  <c r="G312" i="1"/>
  <c r="G308" i="1"/>
  <c r="G302" i="1"/>
  <c r="G298" i="1"/>
  <c r="G294" i="1"/>
  <c r="G290" i="1"/>
  <c r="G286" i="1"/>
  <c r="G282" i="1"/>
  <c r="G278" i="1"/>
  <c r="G274" i="1"/>
  <c r="G270" i="1"/>
  <c r="G267" i="1"/>
  <c r="G264" i="1"/>
  <c r="G260" i="1"/>
  <c r="G256" i="1"/>
  <c r="G252" i="1"/>
  <c r="G248" i="1"/>
  <c r="G245" i="1"/>
  <c r="G242" i="1"/>
  <c r="G238" i="1"/>
  <c r="G234" i="1"/>
  <c r="G230" i="1"/>
  <c r="G226" i="1"/>
  <c r="G222" i="1"/>
  <c r="G218" i="1"/>
  <c r="G214" i="1"/>
  <c r="G210" i="1"/>
  <c r="G206" i="1"/>
  <c r="G202" i="1"/>
  <c r="G198" i="1"/>
  <c r="G194" i="1"/>
  <c r="G190" i="1"/>
  <c r="G186" i="1"/>
  <c r="G182" i="1"/>
  <c r="G178" i="1"/>
  <c r="G174" i="1"/>
  <c r="G170" i="1"/>
  <c r="G166" i="1"/>
  <c r="G162" i="1"/>
  <c r="G158" i="1"/>
  <c r="G154" i="1"/>
  <c r="G150" i="1"/>
  <c r="G147" i="1"/>
  <c r="G144" i="1"/>
  <c r="G140" i="1"/>
  <c r="G136" i="1"/>
  <c r="G132" i="1"/>
  <c r="G128" i="1"/>
  <c r="G124" i="1"/>
  <c r="G120" i="1"/>
  <c r="G117" i="1"/>
  <c r="G114" i="1"/>
  <c r="G112" i="1"/>
  <c r="G108" i="1"/>
  <c r="G104" i="1"/>
  <c r="G100" i="1"/>
  <c r="G96" i="1"/>
  <c r="G92" i="1"/>
  <c r="G87" i="1"/>
  <c r="G84" i="1"/>
  <c r="G80" i="1"/>
  <c r="G76" i="1"/>
  <c r="G72" i="1"/>
  <c r="G68" i="1"/>
  <c r="G64" i="1"/>
  <c r="G60" i="1"/>
  <c r="G56" i="1"/>
  <c r="G52" i="1"/>
  <c r="G48" i="1"/>
  <c r="G44" i="1"/>
  <c r="G40" i="1"/>
  <c r="G38" i="1"/>
  <c r="G32" i="1"/>
  <c r="G31" i="1"/>
  <c r="G26" i="1"/>
  <c r="G25" i="1"/>
  <c r="G20" i="1"/>
  <c r="G19" i="1"/>
  <c r="G12" i="1"/>
  <c r="G11" i="1"/>
  <c r="G6" i="1"/>
  <c r="G5" i="1"/>
  <c r="F2960" i="1"/>
  <c r="F2959" i="1"/>
  <c r="F2954" i="1"/>
  <c r="F2953" i="1"/>
  <c r="F2948" i="1"/>
  <c r="F2947" i="1"/>
  <c r="F2942" i="1"/>
  <c r="F2941" i="1"/>
  <c r="F2936" i="1"/>
  <c r="F2935" i="1"/>
  <c r="F2930" i="1"/>
  <c r="F2929" i="1"/>
  <c r="F2924" i="1"/>
  <c r="F2923" i="1"/>
  <c r="F2916" i="1"/>
  <c r="F2915" i="1"/>
  <c r="F2910" i="1"/>
  <c r="F2909" i="1"/>
  <c r="F2902" i="1"/>
  <c r="F2901" i="1"/>
  <c r="F2896" i="1"/>
  <c r="F2895" i="1"/>
  <c r="F2890" i="1"/>
  <c r="F2889" i="1"/>
  <c r="F2884" i="1"/>
  <c r="F2883" i="1"/>
  <c r="F2878" i="1"/>
  <c r="F2877" i="1"/>
  <c r="F2872" i="1"/>
  <c r="F2871" i="1"/>
  <c r="F2866" i="1"/>
  <c r="F2865" i="1"/>
  <c r="F2860" i="1"/>
  <c r="F2859" i="1"/>
  <c r="F2854" i="1"/>
  <c r="F2853" i="1"/>
  <c r="F2846" i="1"/>
  <c r="F2845" i="1"/>
  <c r="F2840" i="1"/>
  <c r="F2839" i="1"/>
  <c r="F2834" i="1"/>
  <c r="F2833" i="1"/>
  <c r="F2828" i="1"/>
  <c r="F2827" i="1"/>
  <c r="F2822" i="1"/>
  <c r="F2821" i="1"/>
  <c r="F2816" i="1"/>
  <c r="F2815" i="1"/>
  <c r="F2810" i="1"/>
  <c r="F2809" i="1"/>
  <c r="F2804" i="1"/>
  <c r="F2803" i="1"/>
  <c r="F2796" i="1"/>
  <c r="F2795" i="1"/>
  <c r="F2790" i="1"/>
  <c r="F2789" i="1"/>
  <c r="F2784" i="1"/>
  <c r="F2780" i="1"/>
  <c r="F2779" i="1"/>
  <c r="F2772" i="1"/>
  <c r="F2771" i="1"/>
  <c r="F2766" i="1"/>
  <c r="F2765" i="1"/>
  <c r="F2760" i="1"/>
  <c r="F2755" i="1"/>
  <c r="F2754" i="1"/>
  <c r="F2747" i="1"/>
  <c r="F2746" i="1"/>
  <c r="F2741" i="1"/>
  <c r="F2740" i="1"/>
  <c r="F2735" i="1"/>
  <c r="F2734" i="1"/>
  <c r="F2729" i="1"/>
  <c r="F2728" i="1"/>
  <c r="F2722" i="1"/>
  <c r="F2721" i="1"/>
  <c r="F2715" i="1"/>
  <c r="F2714" i="1"/>
  <c r="F2710" i="1"/>
  <c r="F2709" i="1"/>
  <c r="F2702" i="1"/>
  <c r="F2701" i="1"/>
  <c r="F2696" i="1"/>
  <c r="F2695" i="1"/>
  <c r="F2690" i="1"/>
  <c r="F2689" i="1"/>
  <c r="F2684" i="1"/>
  <c r="F2683" i="1"/>
  <c r="F2674" i="1"/>
  <c r="F2673" i="1"/>
  <c r="F2668" i="1"/>
  <c r="F2667" i="1"/>
  <c r="F2662" i="1"/>
  <c r="F2661" i="1"/>
  <c r="F2655" i="1"/>
  <c r="F2654" i="1"/>
  <c r="F2647" i="1"/>
  <c r="F2646" i="1"/>
  <c r="F2637" i="1"/>
  <c r="F2636" i="1"/>
  <c r="F2631" i="1"/>
  <c r="F2630" i="1"/>
  <c r="F2623" i="1"/>
  <c r="F2622" i="1"/>
  <c r="F2617" i="1"/>
  <c r="F2616" i="1"/>
  <c r="F2611" i="1"/>
  <c r="F2607" i="1"/>
  <c r="F2606" i="1"/>
  <c r="F2601" i="1"/>
  <c r="F2600" i="1"/>
  <c r="F2595" i="1"/>
  <c r="F2589" i="1"/>
  <c r="F2588" i="1"/>
  <c r="F2583" i="1"/>
  <c r="F2582" i="1"/>
  <c r="F2577" i="1"/>
  <c r="F2573" i="1"/>
  <c r="F2572" i="1"/>
  <c r="F2567" i="1"/>
  <c r="F2566" i="1"/>
  <c r="F2561" i="1"/>
  <c r="F2560" i="1"/>
  <c r="F2555" i="1"/>
  <c r="F2554" i="1"/>
  <c r="F2549" i="1"/>
  <c r="F2548" i="1"/>
  <c r="F2543" i="1"/>
  <c r="F2542" i="1"/>
  <c r="F2537" i="1"/>
  <c r="F2536" i="1"/>
  <c r="F2531" i="1"/>
  <c r="F2530" i="1"/>
  <c r="F2525" i="1"/>
  <c r="F2524" i="1"/>
  <c r="F2519" i="1"/>
  <c r="F2518" i="1"/>
  <c r="F2513" i="1"/>
  <c r="F2512" i="1"/>
  <c r="F2505" i="1"/>
  <c r="F2504" i="1"/>
  <c r="F2499" i="1"/>
  <c r="F2498" i="1"/>
  <c r="F2493" i="1"/>
  <c r="F2492" i="1"/>
  <c r="F2487" i="1"/>
  <c r="F2486" i="1"/>
  <c r="F2481" i="1"/>
  <c r="F2480" i="1"/>
  <c r="F2475" i="1"/>
  <c r="F2474" i="1"/>
  <c r="F2469" i="1"/>
  <c r="F2468" i="1"/>
  <c r="F2461" i="1"/>
  <c r="F2460" i="1"/>
  <c r="F2455" i="1"/>
  <c r="F2454" i="1"/>
  <c r="F2449" i="1"/>
  <c r="F2448" i="1"/>
  <c r="F2439" i="1"/>
  <c r="F2438" i="1"/>
  <c r="F2433" i="1"/>
  <c r="F2432" i="1"/>
  <c r="F2427" i="1"/>
  <c r="F2426" i="1"/>
  <c r="F2421" i="1"/>
  <c r="F2420" i="1"/>
  <c r="F2415" i="1"/>
  <c r="F2414" i="1"/>
  <c r="F2409" i="1"/>
  <c r="F2408" i="1"/>
  <c r="F2403" i="1"/>
  <c r="F2396" i="1"/>
  <c r="F2389" i="1"/>
  <c r="F2381" i="1"/>
  <c r="F2375" i="1"/>
  <c r="F2366" i="1"/>
  <c r="F2362" i="1"/>
  <c r="F2358" i="1"/>
  <c r="F2354" i="1"/>
  <c r="F2350" i="1"/>
  <c r="F2349" i="1"/>
  <c r="F2344" i="1"/>
  <c r="F2342" i="1"/>
  <c r="F2340" i="1"/>
  <c r="F2336" i="1"/>
  <c r="F2332" i="1"/>
  <c r="F2328" i="1"/>
  <c r="F2325" i="1"/>
  <c r="F2323" i="1"/>
  <c r="F2320" i="1"/>
  <c r="F2316" i="1"/>
  <c r="F2312" i="1"/>
  <c r="F2308" i="1"/>
  <c r="F2304" i="1"/>
  <c r="F2302" i="1"/>
  <c r="F2298" i="1"/>
  <c r="F2294" i="1"/>
  <c r="F2290" i="1"/>
  <c r="F2286" i="1"/>
  <c r="F2283" i="1"/>
  <c r="F2280" i="1"/>
  <c r="F2276" i="1"/>
  <c r="F2272" i="1"/>
  <c r="F2268" i="1"/>
  <c r="F2264" i="1"/>
  <c r="F2260" i="1"/>
  <c r="F2256" i="1"/>
  <c r="F2254" i="1"/>
  <c r="F2250" i="1"/>
  <c r="F2246" i="1"/>
  <c r="F2242" i="1"/>
  <c r="F2238" i="1"/>
  <c r="F2234" i="1"/>
  <c r="F2230" i="1"/>
  <c r="F2226" i="1"/>
  <c r="F2222" i="1"/>
  <c r="F2218" i="1"/>
  <c r="F2214" i="1"/>
  <c r="F2206" i="1"/>
  <c r="F2202" i="1"/>
  <c r="F2200" i="1"/>
  <c r="F2210" i="1"/>
  <c r="F2196" i="1"/>
  <c r="F2192" i="1"/>
  <c r="F2188" i="1"/>
  <c r="F2184" i="1"/>
  <c r="F2182" i="1"/>
  <c r="F2178" i="1"/>
  <c r="F2174" i="1"/>
  <c r="F2170" i="1"/>
  <c r="F2166" i="1"/>
  <c r="F2162" i="1"/>
  <c r="F2158" i="1"/>
  <c r="F2154" i="1"/>
  <c r="F2152" i="1"/>
  <c r="F2148" i="1"/>
  <c r="F2144" i="1"/>
  <c r="F2140" i="1"/>
  <c r="F2136" i="1"/>
  <c r="F2132" i="1"/>
  <c r="F2128" i="1"/>
  <c r="F2124" i="1"/>
  <c r="F2120" i="1"/>
  <c r="F2116" i="1"/>
  <c r="F2112" i="1"/>
  <c r="F2108" i="1"/>
  <c r="F2103" i="1"/>
  <c r="F2102" i="1"/>
  <c r="F2095" i="1"/>
  <c r="F2094" i="1"/>
  <c r="F2088" i="1"/>
  <c r="F2087" i="1"/>
  <c r="F2080" i="1"/>
  <c r="F2079" i="1"/>
  <c r="F2074" i="1"/>
  <c r="F2073" i="1"/>
  <c r="F2062" i="1"/>
  <c r="F2061" i="1"/>
  <c r="F2050" i="1"/>
  <c r="F2049" i="1"/>
  <c r="F2044" i="1"/>
  <c r="F2043" i="1"/>
  <c r="F2068" i="1"/>
  <c r="F2067" i="1"/>
  <c r="F2056" i="1"/>
  <c r="F2055" i="1"/>
  <c r="F2038" i="1"/>
  <c r="F2037" i="1"/>
  <c r="F2032" i="1"/>
  <c r="F2028" i="1"/>
  <c r="F2024" i="1"/>
  <c r="F2023" i="1"/>
  <c r="F2018" i="1"/>
  <c r="F2014" i="1"/>
  <c r="F2011" i="1"/>
  <c r="F2006" i="1"/>
  <c r="F2003" i="1"/>
  <c r="F1999" i="1"/>
  <c r="F1995" i="1"/>
  <c r="F1991" i="1"/>
  <c r="F1987" i="1"/>
  <c r="F1983" i="1"/>
  <c r="F1979" i="1"/>
  <c r="F1975" i="1"/>
  <c r="F1972" i="1"/>
  <c r="F1969" i="1"/>
  <c r="F1965" i="1"/>
  <c r="F1961" i="1"/>
  <c r="F1957" i="1"/>
  <c r="F1951" i="1"/>
  <c r="F1947" i="1"/>
  <c r="F1943" i="1"/>
  <c r="F1939" i="1"/>
  <c r="F1935" i="1"/>
  <c r="F1931" i="1"/>
  <c r="F1930" i="1"/>
  <c r="F1921" i="1"/>
  <c r="F1920" i="1"/>
  <c r="F1915" i="1"/>
  <c r="F1914" i="1"/>
  <c r="F1908" i="1"/>
  <c r="F1907" i="1"/>
  <c r="F1902" i="1"/>
  <c r="F1901" i="1"/>
  <c r="F1896" i="1"/>
  <c r="F1895" i="1"/>
  <c r="F1888" i="1"/>
  <c r="F1887" i="1"/>
  <c r="F1882" i="1"/>
  <c r="F1881" i="1"/>
  <c r="F1876" i="1"/>
  <c r="F1875" i="1"/>
  <c r="F1870" i="1"/>
  <c r="F1869" i="1"/>
  <c r="F1863" i="1"/>
  <c r="F1862" i="1"/>
  <c r="F1856" i="1"/>
  <c r="F1855" i="1"/>
  <c r="F1850" i="1"/>
  <c r="F1849" i="1"/>
  <c r="F1843" i="1"/>
  <c r="F1842" i="1"/>
  <c r="F1837" i="1"/>
  <c r="F1836" i="1"/>
  <c r="F1831" i="1"/>
  <c r="F1830" i="1"/>
  <c r="F1825" i="1"/>
  <c r="F1824" i="1"/>
  <c r="F1819" i="1"/>
  <c r="F1818" i="1"/>
  <c r="F1812" i="1"/>
  <c r="F1811" i="1"/>
  <c r="F1805" i="1"/>
  <c r="F1804" i="1"/>
  <c r="F1799" i="1"/>
  <c r="F1798" i="1"/>
  <c r="F1793" i="1"/>
  <c r="F1792" i="1"/>
  <c r="F1787" i="1"/>
  <c r="F1786" i="1"/>
  <c r="F1781" i="1"/>
  <c r="F1780" i="1"/>
  <c r="F1775" i="1"/>
  <c r="F1774" i="1"/>
  <c r="F1769" i="1"/>
  <c r="F1768" i="1"/>
  <c r="F1763" i="1"/>
  <c r="F1762" i="1"/>
  <c r="F1757" i="1"/>
  <c r="F1756" i="1"/>
  <c r="F1751" i="1"/>
  <c r="F1750" i="1"/>
  <c r="F1745" i="1"/>
  <c r="F1741" i="1"/>
  <c r="F1740" i="1"/>
  <c r="F1735" i="1"/>
  <c r="F1734" i="1"/>
  <c r="F1729" i="1"/>
  <c r="F1728" i="1"/>
  <c r="F1722" i="1"/>
  <c r="F1721" i="1"/>
  <c r="F1716" i="1"/>
  <c r="F1715" i="1"/>
  <c r="F1704" i="1"/>
  <c r="F1703" i="1"/>
  <c r="F1696" i="1"/>
  <c r="F1695" i="1"/>
  <c r="F1690" i="1"/>
  <c r="F1689" i="1"/>
  <c r="F1684" i="1"/>
  <c r="F1683" i="1"/>
  <c r="F1710" i="1"/>
  <c r="F1709" i="1"/>
  <c r="F1677" i="1"/>
  <c r="F1676" i="1"/>
  <c r="F1671" i="1"/>
  <c r="F1670" i="1"/>
  <c r="F1665" i="1"/>
  <c r="F1664" i="1"/>
  <c r="F1659" i="1"/>
  <c r="F1658" i="1"/>
  <c r="F1651" i="1"/>
  <c r="F1650" i="1"/>
  <c r="F1644" i="1"/>
  <c r="F1643" i="1"/>
  <c r="F1638" i="1"/>
  <c r="F1637" i="1"/>
  <c r="F1632" i="1"/>
  <c r="F1631" i="1"/>
  <c r="F1626" i="1"/>
  <c r="F1625" i="1"/>
  <c r="F1620" i="1"/>
  <c r="F1619" i="1"/>
  <c r="F1614" i="1"/>
  <c r="F1613" i="1"/>
  <c r="F1608" i="1"/>
  <c r="F1607" i="1"/>
  <c r="F1602" i="1"/>
  <c r="F1601" i="1"/>
  <c r="F1594" i="1"/>
  <c r="F1593" i="1"/>
  <c r="F1588" i="1"/>
  <c r="F1587" i="1"/>
  <c r="F1582" i="1"/>
  <c r="F1581" i="1"/>
  <c r="F1574" i="1"/>
  <c r="F1573" i="1"/>
  <c r="F1568" i="1"/>
  <c r="F1567" i="1"/>
  <c r="F1562" i="1"/>
  <c r="F1561" i="1"/>
  <c r="F1556" i="1"/>
  <c r="F1555" i="1"/>
  <c r="F1550" i="1"/>
  <c r="F1549" i="1"/>
  <c r="F1544" i="1"/>
  <c r="F1543" i="1"/>
  <c r="F1537" i="1"/>
  <c r="F1536" i="1"/>
  <c r="F1531" i="1"/>
  <c r="F1530" i="1"/>
  <c r="F1525" i="1"/>
  <c r="F1524" i="1"/>
  <c r="F1519" i="1"/>
  <c r="F1518" i="1"/>
  <c r="F1513" i="1"/>
  <c r="F1512" i="1"/>
  <c r="F1507" i="1"/>
  <c r="F1506" i="1"/>
  <c r="F1500" i="1"/>
  <c r="F1499" i="1"/>
  <c r="F1494" i="1"/>
  <c r="F1493" i="1"/>
  <c r="F1488" i="1"/>
  <c r="F1487" i="1"/>
  <c r="F1482" i="1"/>
  <c r="F1481" i="1"/>
  <c r="F1474" i="1"/>
  <c r="F1473" i="1"/>
  <c r="F1468" i="1"/>
  <c r="F1467" i="1"/>
  <c r="F1462" i="1"/>
  <c r="F1461" i="1"/>
  <c r="F1455" i="1"/>
  <c r="F1454" i="1"/>
  <c r="F1449" i="1"/>
  <c r="F1448" i="1"/>
  <c r="F1440" i="1"/>
  <c r="F1439" i="1"/>
  <c r="F1434" i="1"/>
  <c r="F1433" i="1"/>
  <c r="F1422" i="1"/>
  <c r="F1421" i="1"/>
  <c r="F1428" i="1"/>
  <c r="F1427" i="1"/>
  <c r="F1416" i="1"/>
  <c r="F1415" i="1"/>
  <c r="F1410" i="1"/>
  <c r="F1409" i="1"/>
  <c r="F1404" i="1"/>
  <c r="F1403" i="1"/>
  <c r="F1398" i="1"/>
  <c r="F1397" i="1"/>
  <c r="F1390" i="1"/>
  <c r="F1383" i="1"/>
  <c r="F1382" i="1"/>
  <c r="F1373" i="1"/>
  <c r="F1369" i="1"/>
  <c r="F1368" i="1"/>
  <c r="F1363" i="1"/>
  <c r="F1362" i="1"/>
  <c r="F1357" i="1"/>
  <c r="F1356" i="1"/>
  <c r="F1351" i="1"/>
  <c r="F1347" i="1"/>
  <c r="F1343" i="1"/>
  <c r="F1339" i="1"/>
  <c r="F1337" i="1"/>
  <c r="F1333" i="1"/>
  <c r="F1329" i="1"/>
  <c r="F1325" i="1"/>
  <c r="F1321" i="1"/>
  <c r="F1320" i="1"/>
  <c r="F1315" i="1"/>
  <c r="F1314" i="1"/>
  <c r="F1309" i="1"/>
  <c r="F1308" i="1"/>
  <c r="F1303" i="1"/>
  <c r="F1302" i="1"/>
  <c r="F1297" i="1"/>
  <c r="F1296" i="1"/>
  <c r="F1292" i="1"/>
  <c r="F1291" i="1"/>
  <c r="F1286" i="1"/>
  <c r="F1285" i="1"/>
  <c r="F1278" i="1"/>
  <c r="F1277" i="1"/>
  <c r="F1272" i="1"/>
  <c r="F1271" i="1"/>
  <c r="F1265" i="1"/>
  <c r="F1264" i="1"/>
  <c r="F1259" i="1"/>
  <c r="F1258" i="1"/>
  <c r="F1253" i="1"/>
  <c r="F1252" i="1"/>
  <c r="F1247" i="1"/>
  <c r="F1246" i="1"/>
  <c r="F1241" i="1"/>
  <c r="F1240" i="1"/>
  <c r="F1235" i="1"/>
  <c r="F1234" i="1"/>
  <c r="F1229" i="1"/>
  <c r="F1228" i="1"/>
  <c r="F1221" i="1"/>
  <c r="F1220" i="1"/>
  <c r="F1214" i="1"/>
  <c r="F1213" i="1"/>
  <c r="F1208" i="1"/>
  <c r="F1207" i="1"/>
  <c r="F1202" i="1"/>
  <c r="F1201" i="1"/>
  <c r="F1196" i="1"/>
  <c r="F1195" i="1"/>
  <c r="F1190" i="1"/>
  <c r="F1189" i="1"/>
  <c r="F1182" i="1"/>
  <c r="F1181" i="1"/>
  <c r="F1174" i="1"/>
  <c r="F1173" i="1"/>
  <c r="F1168" i="1"/>
  <c r="F1167" i="1"/>
  <c r="F1158" i="1"/>
  <c r="F1157" i="1"/>
  <c r="F1151" i="1"/>
  <c r="F1150" i="1"/>
  <c r="F1145" i="1"/>
  <c r="F1141" i="1"/>
  <c r="F1140" i="1"/>
  <c r="F1133" i="1"/>
  <c r="F1132" i="1"/>
  <c r="F1127" i="1"/>
  <c r="F1126" i="1"/>
  <c r="F1121" i="1"/>
  <c r="F1120" i="1"/>
  <c r="F1115" i="1"/>
  <c r="F1114" i="1"/>
  <c r="F1109" i="1"/>
  <c r="F1108" i="1"/>
  <c r="F1103" i="1"/>
  <c r="F1102" i="1"/>
  <c r="F1097" i="1"/>
  <c r="F1096" i="1"/>
  <c r="F1090" i="1"/>
  <c r="F1089" i="1"/>
  <c r="F1082" i="1"/>
  <c r="F1081" i="1"/>
  <c r="F1076" i="1"/>
  <c r="F1075" i="1"/>
  <c r="F1070" i="1"/>
  <c r="F1069" i="1"/>
  <c r="F1063" i="1"/>
  <c r="F1062" i="1"/>
  <c r="F1057" i="1"/>
  <c r="F1056" i="1"/>
  <c r="F1047" i="1"/>
  <c r="F1046" i="1"/>
  <c r="F1039" i="1"/>
  <c r="F1038" i="1"/>
  <c r="F1030" i="1"/>
  <c r="F1029" i="1"/>
  <c r="F1022" i="1"/>
  <c r="F1021" i="1"/>
  <c r="F1015" i="1"/>
  <c r="F1014" i="1"/>
  <c r="F1009" i="1"/>
  <c r="F1008" i="1"/>
  <c r="F1003" i="1"/>
  <c r="F1002" i="1"/>
  <c r="F997" i="1"/>
  <c r="F996" i="1"/>
  <c r="F991" i="1"/>
  <c r="F990" i="1"/>
  <c r="F985" i="1"/>
  <c r="F984" i="1"/>
  <c r="F979" i="1"/>
  <c r="F978" i="1"/>
  <c r="F973" i="1"/>
  <c r="F972" i="1"/>
  <c r="F967" i="1"/>
  <c r="F966" i="1"/>
  <c r="F961" i="1"/>
  <c r="F960" i="1"/>
  <c r="F955" i="1"/>
  <c r="F954" i="1"/>
  <c r="F949" i="1"/>
  <c r="F948" i="1"/>
  <c r="F941" i="1"/>
  <c r="F940" i="1"/>
  <c r="F935" i="1"/>
  <c r="F934" i="1"/>
  <c r="F930" i="1"/>
  <c r="F927" i="1"/>
  <c r="F923" i="1"/>
  <c r="F919" i="1"/>
  <c r="F917" i="1"/>
  <c r="F913" i="1"/>
  <c r="F910" i="1"/>
  <c r="F907" i="1"/>
  <c r="F903" i="1"/>
  <c r="F899" i="1"/>
  <c r="F897" i="1"/>
  <c r="F896" i="1"/>
  <c r="F891" i="1"/>
  <c r="F890" i="1"/>
  <c r="F885" i="1"/>
  <c r="F884" i="1"/>
  <c r="F879" i="1"/>
  <c r="F878" i="1"/>
  <c r="F873" i="1"/>
  <c r="F872" i="1"/>
  <c r="F867" i="1"/>
  <c r="F866" i="1"/>
  <c r="F861" i="1"/>
  <c r="F860" i="1"/>
  <c r="F854" i="1"/>
  <c r="F853" i="1"/>
  <c r="F848" i="1"/>
  <c r="F847" i="1"/>
  <c r="F842" i="1"/>
  <c r="F841" i="1"/>
  <c r="F836" i="1"/>
  <c r="F835" i="1"/>
  <c r="F830" i="1"/>
  <c r="F829" i="1"/>
  <c r="F824" i="1"/>
  <c r="F823" i="1"/>
  <c r="F818" i="1"/>
  <c r="F817" i="1"/>
  <c r="F812" i="1"/>
  <c r="F811" i="1"/>
  <c r="F806" i="1"/>
  <c r="F805" i="1"/>
  <c r="F800" i="1"/>
  <c r="F799" i="1"/>
  <c r="F794" i="1"/>
  <c r="F792" i="1"/>
  <c r="F788" i="1"/>
  <c r="F785" i="1"/>
  <c r="F781" i="1"/>
  <c r="F775" i="1"/>
  <c r="F774" i="1"/>
  <c r="F769" i="1"/>
  <c r="F768" i="1"/>
  <c r="F763" i="1"/>
  <c r="F762" i="1"/>
  <c r="F756" i="1"/>
  <c r="F755" i="1"/>
  <c r="F750" i="1"/>
  <c r="F749" i="1"/>
  <c r="F744" i="1"/>
  <c r="F743" i="1"/>
  <c r="F738" i="1"/>
  <c r="F737" i="1"/>
  <c r="F732" i="1"/>
  <c r="F731" i="1"/>
  <c r="F726" i="1"/>
  <c r="F725" i="1"/>
  <c r="F716" i="1"/>
  <c r="F715" i="1"/>
  <c r="F710" i="1"/>
  <c r="F709" i="1"/>
  <c r="F700" i="1"/>
  <c r="F699" i="1"/>
  <c r="F692" i="1"/>
  <c r="F691" i="1"/>
  <c r="F686" i="1"/>
  <c r="F685" i="1"/>
  <c r="F680" i="1"/>
  <c r="F679" i="1"/>
  <c r="F674" i="1"/>
  <c r="F673" i="1"/>
  <c r="F666" i="1"/>
  <c r="F665" i="1"/>
  <c r="F660" i="1"/>
  <c r="F659" i="1"/>
  <c r="F653" i="1"/>
  <c r="F652" i="1"/>
  <c r="F646" i="1"/>
  <c r="F645" i="1"/>
  <c r="F639" i="1"/>
  <c r="F638" i="1"/>
  <c r="F633" i="1"/>
  <c r="F632" i="1"/>
  <c r="F626" i="1"/>
  <c r="F625" i="1"/>
  <c r="F618" i="1"/>
  <c r="F617" i="1"/>
  <c r="F612" i="1"/>
  <c r="F611" i="1"/>
  <c r="F605" i="1"/>
  <c r="F604" i="1"/>
  <c r="F597" i="1"/>
  <c r="F596" i="1"/>
  <c r="F591" i="1"/>
  <c r="F587" i="1"/>
  <c r="F586" i="1"/>
  <c r="F581" i="1"/>
  <c r="F580" i="1"/>
  <c r="F575" i="1"/>
  <c r="F574" i="1"/>
  <c r="F569" i="1"/>
  <c r="F568" i="1"/>
  <c r="F563" i="1"/>
  <c r="F562" i="1"/>
  <c r="F555" i="1"/>
  <c r="F554" i="1"/>
  <c r="F549" i="1"/>
  <c r="F548" i="1"/>
  <c r="F543" i="1"/>
  <c r="F542" i="1"/>
  <c r="F536" i="1"/>
  <c r="F535" i="1"/>
  <c r="F530" i="1"/>
  <c r="F526" i="1"/>
  <c r="F522" i="1"/>
  <c r="F516" i="1"/>
  <c r="F512" i="1"/>
  <c r="F508" i="1"/>
  <c r="F504" i="1"/>
  <c r="F500" i="1"/>
  <c r="F496" i="1"/>
  <c r="F492" i="1"/>
  <c r="F488" i="1"/>
  <c r="F484" i="1"/>
  <c r="F480" i="1"/>
  <c r="F476" i="1"/>
  <c r="F472" i="1"/>
  <c r="F468" i="1"/>
  <c r="F464" i="1"/>
  <c r="F460" i="1"/>
  <c r="F456" i="1"/>
  <c r="F452" i="1"/>
  <c r="F448" i="1"/>
  <c r="F444" i="1"/>
  <c r="F441" i="1"/>
  <c r="F438" i="1"/>
  <c r="F434" i="1"/>
  <c r="F430" i="1"/>
  <c r="F426" i="1"/>
  <c r="F422" i="1"/>
  <c r="F418" i="1"/>
  <c r="F414" i="1"/>
  <c r="F411" i="1"/>
  <c r="F408" i="1"/>
  <c r="F406" i="1"/>
  <c r="F402" i="1"/>
  <c r="F398" i="1"/>
  <c r="F394" i="1"/>
  <c r="F390" i="1"/>
  <c r="F384" i="1"/>
  <c r="F380" i="1"/>
  <c r="F376" i="1"/>
  <c r="F372" i="1"/>
  <c r="F368" i="1"/>
  <c r="F364" i="1"/>
  <c r="F360" i="1"/>
  <c r="F356" i="1"/>
  <c r="F352" i="1"/>
  <c r="F348" i="1"/>
  <c r="F344" i="1"/>
  <c r="F340" i="1"/>
  <c r="F336" i="1"/>
  <c r="F332" i="1"/>
  <c r="F324" i="1"/>
  <c r="F328" i="1"/>
  <c r="F320" i="1"/>
  <c r="F316" i="1"/>
  <c r="F312" i="1"/>
  <c r="F308" i="1"/>
  <c r="F302" i="1"/>
  <c r="F298" i="1"/>
  <c r="F294" i="1"/>
  <c r="F290" i="1"/>
  <c r="F286" i="1"/>
  <c r="F282" i="1"/>
  <c r="F278" i="1"/>
  <c r="F274" i="1"/>
  <c r="F270" i="1"/>
  <c r="F267" i="1"/>
  <c r="F264" i="1"/>
  <c r="F260" i="1"/>
  <c r="F256" i="1"/>
  <c r="F252" i="1"/>
  <c r="F248" i="1"/>
  <c r="F245" i="1"/>
  <c r="F242" i="1"/>
  <c r="F238" i="1"/>
  <c r="F234" i="1"/>
  <c r="F230" i="1"/>
  <c r="F226" i="1"/>
  <c r="F222" i="1"/>
  <c r="F218" i="1"/>
  <c r="F214" i="1"/>
  <c r="F210" i="1"/>
  <c r="F206" i="1"/>
  <c r="F202" i="1"/>
  <c r="F198" i="1"/>
  <c r="F194" i="1"/>
  <c r="F190" i="1"/>
  <c r="F186" i="1"/>
  <c r="F182" i="1"/>
  <c r="F178" i="1"/>
  <c r="F174" i="1"/>
  <c r="F170" i="1"/>
  <c r="F166" i="1"/>
  <c r="F162" i="1"/>
  <c r="F158" i="1"/>
  <c r="F154" i="1"/>
  <c r="F150" i="1"/>
  <c r="F147" i="1"/>
  <c r="F144" i="1"/>
  <c r="F140" i="1"/>
  <c r="F136" i="1"/>
  <c r="F132" i="1"/>
  <c r="F128" i="1"/>
  <c r="F124" i="1"/>
  <c r="F120" i="1"/>
  <c r="F117" i="1"/>
  <c r="F114" i="1"/>
  <c r="F112" i="1"/>
  <c r="F108" i="1"/>
  <c r="F104" i="1"/>
  <c r="F100" i="1"/>
  <c r="F96" i="1"/>
  <c r="F92" i="1"/>
  <c r="F87" i="1"/>
  <c r="F84" i="1"/>
  <c r="F80" i="1"/>
  <c r="F76" i="1"/>
  <c r="F72" i="1"/>
  <c r="F68" i="1"/>
  <c r="F64" i="1"/>
  <c r="F60" i="1"/>
  <c r="F56" i="1"/>
  <c r="F52" i="1"/>
  <c r="F48" i="1"/>
  <c r="F44" i="1"/>
  <c r="F40" i="1"/>
  <c r="F38" i="1"/>
  <c r="F32" i="1"/>
  <c r="F31" i="1"/>
  <c r="F26" i="1"/>
  <c r="F25" i="1"/>
  <c r="F20" i="1"/>
  <c r="F19" i="1"/>
  <c r="F12" i="1"/>
  <c r="F11" i="1"/>
  <c r="F6" i="1"/>
  <c r="F5" i="1"/>
  <c r="F6" i="4" l="1" a="1"/>
  <c r="D169" i="9" s="1"/>
  <c r="E6" i="4" a="1"/>
  <c r="F2010" i="1"/>
  <c r="D12" i="9" l="1"/>
  <c r="D20" i="9"/>
  <c r="D5" i="9"/>
  <c r="D13" i="9"/>
  <c r="D21" i="9"/>
  <c r="D29" i="9"/>
  <c r="D37" i="9"/>
  <c r="D45" i="9"/>
  <c r="D53" i="9"/>
  <c r="D61" i="9"/>
  <c r="D69" i="9"/>
  <c r="D77" i="9"/>
  <c r="D85" i="9"/>
  <c r="D93" i="9"/>
  <c r="D101" i="9"/>
  <c r="D109" i="9"/>
  <c r="D117" i="9"/>
  <c r="D125" i="9"/>
  <c r="D133" i="9"/>
  <c r="D141" i="9"/>
  <c r="D149" i="9"/>
  <c r="D157" i="9"/>
  <c r="D165" i="9"/>
  <c r="D172" i="9"/>
  <c r="D180" i="9"/>
  <c r="D188" i="9"/>
  <c r="D196" i="9"/>
  <c r="D203" i="9"/>
  <c r="D211" i="9"/>
  <c r="D219" i="9"/>
  <c r="D227" i="9"/>
  <c r="D236" i="9"/>
  <c r="D244" i="9"/>
  <c r="D252" i="9"/>
  <c r="D260" i="9"/>
  <c r="D268" i="9"/>
  <c r="D276" i="9"/>
  <c r="D284" i="9"/>
  <c r="D292" i="9"/>
  <c r="D299" i="9"/>
  <c r="D307" i="9"/>
  <c r="D315" i="9"/>
  <c r="D323" i="9"/>
  <c r="D331" i="9"/>
  <c r="D339" i="9"/>
  <c r="D347" i="9"/>
  <c r="D355" i="9"/>
  <c r="D363" i="9"/>
  <c r="D371" i="9"/>
  <c r="D379" i="9"/>
  <c r="D387" i="9"/>
  <c r="D395" i="9"/>
  <c r="D411" i="9"/>
  <c r="D419" i="9"/>
  <c r="D427" i="9"/>
  <c r="D435" i="9"/>
  <c r="D452" i="9"/>
  <c r="D460" i="9"/>
  <c r="D468" i="9"/>
  <c r="D476" i="9"/>
  <c r="D484" i="9"/>
  <c r="D492" i="9"/>
  <c r="D500" i="9"/>
  <c r="D508" i="9"/>
  <c r="D516" i="9"/>
  <c r="D524" i="9"/>
  <c r="D532" i="9"/>
  <c r="D540" i="9"/>
  <c r="D548" i="9"/>
  <c r="D556" i="9"/>
  <c r="D564" i="9"/>
  <c r="D572" i="9"/>
  <c r="D580" i="9"/>
  <c r="D588" i="9"/>
  <c r="D596" i="9"/>
  <c r="D604" i="9"/>
  <c r="D612" i="9"/>
  <c r="D620" i="9"/>
  <c r="D628" i="9"/>
  <c r="D6" i="9"/>
  <c r="D14" i="9"/>
  <c r="D30" i="9"/>
  <c r="D38" i="9"/>
  <c r="D46" i="9"/>
  <c r="D54" i="9"/>
  <c r="D62" i="9"/>
  <c r="D70" i="9"/>
  <c r="D78" i="9"/>
  <c r="D86" i="9"/>
  <c r="D94" i="9"/>
  <c r="D102" i="9"/>
  <c r="D110" i="9"/>
  <c r="D118" i="9"/>
  <c r="D126" i="9"/>
  <c r="D134" i="9"/>
  <c r="D142" i="9"/>
  <c r="D150" i="9"/>
  <c r="D158" i="9"/>
  <c r="D166" i="9"/>
  <c r="D173" i="9"/>
  <c r="D181" i="9"/>
  <c r="D189" i="9"/>
  <c r="D204" i="9"/>
  <c r="D212" i="9"/>
  <c r="D228" i="9"/>
  <c r="D237" i="9"/>
  <c r="D245" i="9"/>
  <c r="D253" i="9"/>
  <c r="D261" i="9"/>
  <c r="D269" i="9"/>
  <c r="D277" i="9"/>
  <c r="D285" i="9"/>
  <c r="D293" i="9"/>
  <c r="D300" i="9"/>
  <c r="D308" i="9"/>
  <c r="D316" i="9"/>
  <c r="D324" i="9"/>
  <c r="D332" i="9"/>
  <c r="D340" i="9"/>
  <c r="D348" i="9"/>
  <c r="D356" i="9"/>
  <c r="D364" i="9"/>
  <c r="D380" i="9"/>
  <c r="D388" i="9"/>
  <c r="D396" i="9"/>
  <c r="D404" i="9"/>
  <c r="D412" i="9"/>
  <c r="D420" i="9"/>
  <c r="D428" i="9"/>
  <c r="D436" i="9"/>
  <c r="D445" i="9"/>
  <c r="D453" i="9"/>
  <c r="D461" i="9"/>
  <c r="D477" i="9"/>
  <c r="D493" i="9"/>
  <c r="D501" i="9"/>
  <c r="D509" i="9"/>
  <c r="D517" i="9"/>
  <c r="D525" i="9"/>
  <c r="D533" i="9"/>
  <c r="D541" i="9"/>
  <c r="D549" i="9"/>
  <c r="D557" i="9"/>
  <c r="D565" i="9"/>
  <c r="D573" i="9"/>
  <c r="D7" i="9"/>
  <c r="D15" i="9"/>
  <c r="D23" i="9"/>
  <c r="D31" i="9"/>
  <c r="D39" i="9"/>
  <c r="D47" i="9"/>
  <c r="D55" i="9"/>
  <c r="D63" i="9"/>
  <c r="D71" i="9"/>
  <c r="D79" i="9"/>
  <c r="D87" i="9"/>
  <c r="D95" i="9"/>
  <c r="D103" i="9"/>
  <c r="D111" i="9"/>
  <c r="D119" i="9"/>
  <c r="D127" i="9"/>
  <c r="D135" i="9"/>
  <c r="D143" i="9"/>
  <c r="D151" i="9"/>
  <c r="D159" i="9"/>
  <c r="D167" i="9"/>
  <c r="D174" i="9"/>
  <c r="D182" i="9"/>
  <c r="D190" i="9"/>
  <c r="D197" i="9"/>
  <c r="D205" i="9"/>
  <c r="D213" i="9"/>
  <c r="D229" i="9"/>
  <c r="D238" i="9"/>
  <c r="D246" i="9"/>
  <c r="D254" i="9"/>
  <c r="D262" i="9"/>
  <c r="D270" i="9"/>
  <c r="D278" i="9"/>
  <c r="D286" i="9"/>
  <c r="D294" i="9"/>
  <c r="D301" i="9"/>
  <c r="D309" i="9"/>
  <c r="D317" i="9"/>
  <c r="D325" i="9"/>
  <c r="D333" i="9"/>
  <c r="D341" i="9"/>
  <c r="D349" i="9"/>
  <c r="D357" i="9"/>
  <c r="D365" i="9"/>
  <c r="D373" i="9"/>
  <c r="D381" i="9"/>
  <c r="D389" i="9"/>
  <c r="D8" i="9"/>
  <c r="D16" i="9"/>
  <c r="D24" i="9"/>
  <c r="D32" i="9"/>
  <c r="D40" i="9"/>
  <c r="D48" i="9"/>
  <c r="D56" i="9"/>
  <c r="D64" i="9"/>
  <c r="D72" i="9"/>
  <c r="D80" i="9"/>
  <c r="D88" i="9"/>
  <c r="D96" i="9"/>
  <c r="D104" i="9"/>
  <c r="D112" i="9"/>
  <c r="D120" i="9"/>
  <c r="D128" i="9"/>
  <c r="D136" i="9"/>
  <c r="D144" i="9"/>
  <c r="D152" i="9"/>
  <c r="D160" i="9"/>
  <c r="D168" i="9"/>
  <c r="D175" i="9"/>
  <c r="D183" i="9"/>
  <c r="D191" i="9"/>
  <c r="D9" i="9"/>
  <c r="D17" i="9"/>
  <c r="D25" i="9"/>
  <c r="D33" i="9"/>
  <c r="D41" i="9"/>
  <c r="D49" i="9"/>
  <c r="D57" i="9"/>
  <c r="D65" i="9"/>
  <c r="D73" i="9"/>
  <c r="D81" i="9"/>
  <c r="D89" i="9"/>
  <c r="D97" i="9"/>
  <c r="D105" i="9"/>
  <c r="D113" i="9"/>
  <c r="D121" i="9"/>
  <c r="D129" i="9"/>
  <c r="D137" i="9"/>
  <c r="D145" i="9"/>
  <c r="D153" i="9"/>
  <c r="D161" i="9"/>
  <c r="D176" i="9"/>
  <c r="D184" i="9"/>
  <c r="D192" i="9"/>
  <c r="D199" i="9"/>
  <c r="D207" i="9"/>
  <c r="D215" i="9"/>
  <c r="D223" i="9"/>
  <c r="D231" i="9"/>
  <c r="D240" i="9"/>
  <c r="D248" i="9"/>
  <c r="D256" i="9"/>
  <c r="D264" i="9"/>
  <c r="D272" i="9"/>
  <c r="D280" i="9"/>
  <c r="D288" i="9"/>
  <c r="D296" i="9"/>
  <c r="D303" i="9"/>
  <c r="D311" i="9"/>
  <c r="D319" i="9"/>
  <c r="D327" i="9"/>
  <c r="D335" i="9"/>
  <c r="D343" i="9"/>
  <c r="D351" i="9"/>
  <c r="D359" i="9"/>
  <c r="D367" i="9"/>
  <c r="D375" i="9"/>
  <c r="D383" i="9"/>
  <c r="D391" i="9"/>
  <c r="D399" i="9"/>
  <c r="D10" i="9"/>
  <c r="D18" i="9"/>
  <c r="D26" i="9"/>
  <c r="D34" i="9"/>
  <c r="D42" i="9"/>
  <c r="D50" i="9"/>
  <c r="D58" i="9"/>
  <c r="D66" i="9"/>
  <c r="D74" i="9"/>
  <c r="D82" i="9"/>
  <c r="D90" i="9"/>
  <c r="D98" i="9"/>
  <c r="D106" i="9"/>
  <c r="D114" i="9"/>
  <c r="D122" i="9"/>
  <c r="D130" i="9"/>
  <c r="D138" i="9"/>
  <c r="D146" i="9"/>
  <c r="D154" i="9"/>
  <c r="D162" i="9"/>
  <c r="D177" i="9"/>
  <c r="D185" i="9"/>
  <c r="D193" i="9"/>
  <c r="D200" i="9"/>
  <c r="D208" i="9"/>
  <c r="D216" i="9"/>
  <c r="D224" i="9"/>
  <c r="D232" i="9"/>
  <c r="D241" i="9"/>
  <c r="D249" i="9"/>
  <c r="D257" i="9"/>
  <c r="D265" i="9"/>
  <c r="D273" i="9"/>
  <c r="D281" i="9"/>
  <c r="D297" i="9"/>
  <c r="D304" i="9"/>
  <c r="D312" i="9"/>
  <c r="D320" i="9"/>
  <c r="D328" i="9"/>
  <c r="D336" i="9"/>
  <c r="D344" i="9"/>
  <c r="D352" i="9"/>
  <c r="D360" i="9"/>
  <c r="D368" i="9"/>
  <c r="D376" i="9"/>
  <c r="D384" i="9"/>
  <c r="D392" i="9"/>
  <c r="D408" i="9"/>
  <c r="D11" i="9"/>
  <c r="D19" i="9"/>
  <c r="D27" i="9"/>
  <c r="D35" i="9"/>
  <c r="D43" i="9"/>
  <c r="D51" i="9"/>
  <c r="D59" i="9"/>
  <c r="D67" i="9"/>
  <c r="D75" i="9"/>
  <c r="D83" i="9"/>
  <c r="D91" i="9"/>
  <c r="D99" i="9"/>
  <c r="D107" i="9"/>
  <c r="D115" i="9"/>
  <c r="D123" i="9"/>
  <c r="D131" i="9"/>
  <c r="D139" i="9"/>
  <c r="D147" i="9"/>
  <c r="D155" i="9"/>
  <c r="D163" i="9"/>
  <c r="D170" i="9"/>
  <c r="D178" i="9"/>
  <c r="D186" i="9"/>
  <c r="D194" i="9"/>
  <c r="D201" i="9"/>
  <c r="D209" i="9"/>
  <c r="D225" i="9"/>
  <c r="D234" i="9"/>
  <c r="D242" i="9"/>
  <c r="D250" i="9"/>
  <c r="D258" i="9"/>
  <c r="D266" i="9"/>
  <c r="D274" i="9"/>
  <c r="D282" i="9"/>
  <c r="D290" i="9"/>
  <c r="D298" i="9"/>
  <c r="D305" i="9"/>
  <c r="D313" i="9"/>
  <c r="D76" i="9"/>
  <c r="D140" i="9"/>
  <c r="D195" i="9"/>
  <c r="D243" i="9"/>
  <c r="D275" i="9"/>
  <c r="D302" i="9"/>
  <c r="D329" i="9"/>
  <c r="D350" i="9"/>
  <c r="D370" i="9"/>
  <c r="D390" i="9"/>
  <c r="D415" i="9"/>
  <c r="D425" i="9"/>
  <c r="D438" i="9"/>
  <c r="D447" i="9"/>
  <c r="D457" i="9"/>
  <c r="D467" i="9"/>
  <c r="D478" i="9"/>
  <c r="D487" i="9"/>
  <c r="D497" i="9"/>
  <c r="D507" i="9"/>
  <c r="D519" i="9"/>
  <c r="D529" i="9"/>
  <c r="D539" i="9"/>
  <c r="D551" i="9"/>
  <c r="D561" i="9"/>
  <c r="D571" i="9"/>
  <c r="D582" i="9"/>
  <c r="D591" i="9"/>
  <c r="D600" i="9"/>
  <c r="D609" i="9"/>
  <c r="D618" i="9"/>
  <c r="D627" i="9"/>
  <c r="D84" i="9"/>
  <c r="D148" i="9"/>
  <c r="D247" i="9"/>
  <c r="D279" i="9"/>
  <c r="D306" i="9"/>
  <c r="D330" i="9"/>
  <c r="D353" i="9"/>
  <c r="D393" i="9"/>
  <c r="D405" i="9"/>
  <c r="D416" i="9"/>
  <c r="D426" i="9"/>
  <c r="D439" i="9"/>
  <c r="D448" i="9"/>
  <c r="D458" i="9"/>
  <c r="D479" i="9"/>
  <c r="D488" i="9"/>
  <c r="D498" i="9"/>
  <c r="D510" i="9"/>
  <c r="D520" i="9"/>
  <c r="D530" i="9"/>
  <c r="D542" i="9"/>
  <c r="D552" i="9"/>
  <c r="D562" i="9"/>
  <c r="D574" i="9"/>
  <c r="D583" i="9"/>
  <c r="D592" i="9"/>
  <c r="D601" i="9"/>
  <c r="D610" i="9"/>
  <c r="D619" i="9"/>
  <c r="D629" i="9"/>
  <c r="D28" i="9"/>
  <c r="D92" i="9"/>
  <c r="D156" i="9"/>
  <c r="D198" i="9"/>
  <c r="D251" i="9"/>
  <c r="D283" i="9"/>
  <c r="D310" i="9"/>
  <c r="D334" i="9"/>
  <c r="D354" i="9"/>
  <c r="D374" i="9"/>
  <c r="D394" i="9"/>
  <c r="D406" i="9"/>
  <c r="D417" i="9"/>
  <c r="D429" i="9"/>
  <c r="D440" i="9"/>
  <c r="D449" i="9"/>
  <c r="D459" i="9"/>
  <c r="D470" i="9"/>
  <c r="D480" i="9"/>
  <c r="D489" i="9"/>
  <c r="D499" i="9"/>
  <c r="D511" i="9"/>
  <c r="D521" i="9"/>
  <c r="D531" i="9"/>
  <c r="D543" i="9"/>
  <c r="D553" i="9"/>
  <c r="D563" i="9"/>
  <c r="D575" i="9"/>
  <c r="D584" i="9"/>
  <c r="D593" i="9"/>
  <c r="D602" i="9"/>
  <c r="D611" i="9"/>
  <c r="D621" i="9"/>
  <c r="D630" i="9"/>
  <c r="D44" i="9"/>
  <c r="D108" i="9"/>
  <c r="D206" i="9"/>
  <c r="D226" i="9"/>
  <c r="D259" i="9"/>
  <c r="D318" i="9"/>
  <c r="D338" i="9"/>
  <c r="D361" i="9"/>
  <c r="D378" i="9"/>
  <c r="D409" i="9"/>
  <c r="D421" i="9"/>
  <c r="D442" i="9"/>
  <c r="D451" i="9"/>
  <c r="D463" i="9"/>
  <c r="D472" i="9"/>
  <c r="D482" i="9"/>
  <c r="D491" i="9"/>
  <c r="D503" i="9"/>
  <c r="D513" i="9"/>
  <c r="D523" i="9"/>
  <c r="D545" i="9"/>
  <c r="D555" i="9"/>
  <c r="D567" i="9"/>
  <c r="D577" i="9"/>
  <c r="D586" i="9"/>
  <c r="D595" i="9"/>
  <c r="D605" i="9"/>
  <c r="D614" i="9"/>
  <c r="D623" i="9"/>
  <c r="D124" i="9"/>
  <c r="D202" i="9"/>
  <c r="D230" i="9"/>
  <c r="D337" i="9"/>
  <c r="D401" i="9"/>
  <c r="D422" i="9"/>
  <c r="D441" i="9"/>
  <c r="D462" i="9"/>
  <c r="D475" i="9"/>
  <c r="D496" i="9"/>
  <c r="D518" i="9"/>
  <c r="D537" i="9"/>
  <c r="D559" i="9"/>
  <c r="D579" i="9"/>
  <c r="D598" i="9"/>
  <c r="D616" i="9"/>
  <c r="D132" i="9"/>
  <c r="D210" i="9"/>
  <c r="D235" i="9"/>
  <c r="D291" i="9"/>
  <c r="D342" i="9"/>
  <c r="D377" i="9"/>
  <c r="D402" i="9"/>
  <c r="D423" i="9"/>
  <c r="D443" i="9"/>
  <c r="D464" i="9"/>
  <c r="D481" i="9"/>
  <c r="D502" i="9"/>
  <c r="D522" i="9"/>
  <c r="D538" i="9"/>
  <c r="D560" i="9"/>
  <c r="D581" i="9"/>
  <c r="D599" i="9"/>
  <c r="D617" i="9"/>
  <c r="D36" i="9"/>
  <c r="D164" i="9"/>
  <c r="D214" i="9"/>
  <c r="D239" i="9"/>
  <c r="D295" i="9"/>
  <c r="D345" i="9"/>
  <c r="D382" i="9"/>
  <c r="D424" i="9"/>
  <c r="D465" i="9"/>
  <c r="D483" i="9"/>
  <c r="D504" i="9"/>
  <c r="D526" i="9"/>
  <c r="D544" i="9"/>
  <c r="D566" i="9"/>
  <c r="D585" i="9"/>
  <c r="D603" i="9"/>
  <c r="D622" i="9"/>
  <c r="D60" i="9"/>
  <c r="D171" i="9"/>
  <c r="D263" i="9"/>
  <c r="D314" i="9"/>
  <c r="D358" i="9"/>
  <c r="D386" i="9"/>
  <c r="D410" i="9"/>
  <c r="D450" i="9"/>
  <c r="D486" i="9"/>
  <c r="D506" i="9"/>
  <c r="D528" i="9"/>
  <c r="D547" i="9"/>
  <c r="D569" i="9"/>
  <c r="D589" i="9"/>
  <c r="D607" i="9"/>
  <c r="D625" i="9"/>
  <c r="D187" i="9"/>
  <c r="D267" i="9"/>
  <c r="D346" i="9"/>
  <c r="D432" i="9"/>
  <c r="D466" i="9"/>
  <c r="D495" i="9"/>
  <c r="D536" i="9"/>
  <c r="D578" i="9"/>
  <c r="D615" i="9"/>
  <c r="D369" i="9"/>
  <c r="D473" i="9"/>
  <c r="D554" i="9"/>
  <c r="D321" i="9"/>
  <c r="D271" i="9"/>
  <c r="D362" i="9"/>
  <c r="D433" i="9"/>
  <c r="D505" i="9"/>
  <c r="D546" i="9"/>
  <c r="D587" i="9"/>
  <c r="D624" i="9"/>
  <c r="D68" i="9"/>
  <c r="D413" i="9"/>
  <c r="D594" i="9"/>
  <c r="D418" i="9"/>
  <c r="D52" i="9"/>
  <c r="D287" i="9"/>
  <c r="D366" i="9"/>
  <c r="D434" i="9"/>
  <c r="D471" i="9"/>
  <c r="D512" i="9"/>
  <c r="D550" i="9"/>
  <c r="D590" i="9"/>
  <c r="D626" i="9"/>
  <c r="D514" i="9"/>
  <c r="D631" i="9"/>
  <c r="D116" i="9"/>
  <c r="D100" i="9"/>
  <c r="D414" i="9"/>
  <c r="D446" i="9"/>
  <c r="D474" i="9"/>
  <c r="D515" i="9"/>
  <c r="D558" i="9"/>
  <c r="D597" i="9"/>
  <c r="D385" i="9"/>
  <c r="D454" i="9"/>
  <c r="D534" i="9"/>
  <c r="D179" i="9"/>
  <c r="D608" i="9"/>
  <c r="D613" i="9"/>
  <c r="D222" i="9"/>
  <c r="D455" i="9"/>
  <c r="D570" i="9"/>
  <c r="D494" i="9"/>
  <c r="D255" i="9"/>
  <c r="D456" i="9"/>
  <c r="D568" i="9"/>
  <c r="D576" i="9"/>
  <c r="D322" i="9"/>
  <c r="D430" i="9"/>
  <c r="D490" i="9"/>
  <c r="D606" i="9"/>
  <c r="D326" i="9"/>
  <c r="D233" i="9"/>
  <c r="D437" i="9"/>
  <c r="F6" i="4"/>
  <c r="D4" i="9" s="1"/>
  <c r="E6" i="4"/>
  <c r="D925" i="1"/>
  <c r="D926" i="1"/>
  <c r="G926" i="1" s="1"/>
  <c r="G2610" i="1"/>
  <c r="F2610" i="1"/>
  <c r="F2609" i="1"/>
  <c r="G925" i="1" l="1"/>
  <c r="D2965" i="1"/>
  <c r="D633" i="9"/>
  <c r="F925" i="1"/>
  <c r="F926" i="1"/>
  <c r="F602" i="1" l="1"/>
  <c r="F1371" i="1" l="1"/>
  <c r="G1372" i="1"/>
  <c r="G2957" i="1"/>
  <c r="G2958" i="1"/>
  <c r="G2952" i="1"/>
  <c r="G2951" i="1"/>
  <c r="G2945" i="1"/>
  <c r="G2946" i="1"/>
  <c r="G2938" i="1"/>
  <c r="G2940" i="1"/>
  <c r="G2933" i="1"/>
  <c r="G2934" i="1"/>
  <c r="G2927" i="1"/>
  <c r="G2928" i="1"/>
  <c r="G2922" i="1"/>
  <c r="G2921" i="1"/>
  <c r="G2913" i="1"/>
  <c r="G2914" i="1"/>
  <c r="G2907" i="1"/>
  <c r="G2908" i="1"/>
  <c r="G2899" i="1"/>
  <c r="G2900" i="1"/>
  <c r="G2894" i="1"/>
  <c r="G2893" i="1"/>
  <c r="G2887" i="1"/>
  <c r="G2888" i="1"/>
  <c r="G2881" i="1"/>
  <c r="G2882" i="1"/>
  <c r="G2876" i="1"/>
  <c r="G2875" i="1"/>
  <c r="G2869" i="1"/>
  <c r="G2870" i="1"/>
  <c r="G2863" i="1"/>
  <c r="G2864" i="1"/>
  <c r="G2857" i="1"/>
  <c r="G2858" i="1"/>
  <c r="G2851" i="1"/>
  <c r="G2852" i="1"/>
  <c r="G2842" i="1"/>
  <c r="G2844" i="1"/>
  <c r="G2837" i="1"/>
  <c r="G2838" i="1"/>
  <c r="G2831" i="1"/>
  <c r="G2832" i="1"/>
  <c r="G2826" i="1"/>
  <c r="G2825" i="1"/>
  <c r="G2820" i="1"/>
  <c r="G2819" i="1"/>
  <c r="G2813" i="1"/>
  <c r="G2814" i="1"/>
  <c r="G2808" i="1"/>
  <c r="G2807" i="1"/>
  <c r="G2801" i="1"/>
  <c r="G2802" i="1"/>
  <c r="G2794" i="1"/>
  <c r="G2793" i="1"/>
  <c r="G2788" i="1"/>
  <c r="G2787" i="1"/>
  <c r="G2783" i="1"/>
  <c r="G2778" i="1"/>
  <c r="G2777" i="1"/>
  <c r="G2769" i="1"/>
  <c r="G2770" i="1"/>
  <c r="G2764" i="1"/>
  <c r="G2763" i="1"/>
  <c r="G2759" i="1"/>
  <c r="G2752" i="1"/>
  <c r="G2753" i="1"/>
  <c r="G2744" i="1"/>
  <c r="G2745" i="1"/>
  <c r="G2738" i="1"/>
  <c r="G2739" i="1"/>
  <c r="G2732" i="1"/>
  <c r="G2733" i="1"/>
  <c r="G2726" i="1"/>
  <c r="G2727" i="1"/>
  <c r="G2719" i="1"/>
  <c r="G2720" i="1"/>
  <c r="G2712" i="1"/>
  <c r="G2713" i="1"/>
  <c r="G2707" i="1"/>
  <c r="G2708" i="1"/>
  <c r="G2700" i="1"/>
  <c r="G2699" i="1"/>
  <c r="G2694" i="1"/>
  <c r="G2693" i="1"/>
  <c r="G2688" i="1"/>
  <c r="G2687" i="1"/>
  <c r="G2681" i="1"/>
  <c r="G2682" i="1"/>
  <c r="G2672" i="1"/>
  <c r="G2671" i="1"/>
  <c r="G2666" i="1"/>
  <c r="G2665" i="1"/>
  <c r="G2659" i="1"/>
  <c r="G2660" i="1"/>
  <c r="G2652" i="1"/>
  <c r="G2653" i="1"/>
  <c r="G2644" i="1"/>
  <c r="G2645" i="1"/>
  <c r="G2635" i="1"/>
  <c r="G2634" i="1"/>
  <c r="G2629" i="1"/>
  <c r="G2628" i="1"/>
  <c r="G2619" i="1"/>
  <c r="G2621" i="1"/>
  <c r="G2615" i="1"/>
  <c r="G2614" i="1"/>
  <c r="G2604" i="1"/>
  <c r="G2605" i="1"/>
  <c r="G2598" i="1"/>
  <c r="G2599" i="1"/>
  <c r="G2593" i="1"/>
  <c r="G2587" i="1"/>
  <c r="G2586" i="1"/>
  <c r="G2580" i="1"/>
  <c r="G2581" i="1"/>
  <c r="G2576" i="1"/>
  <c r="G2570" i="1"/>
  <c r="G2571" i="1"/>
  <c r="G2564" i="1"/>
  <c r="G2565" i="1"/>
  <c r="G2559" i="1"/>
  <c r="G2558" i="1"/>
  <c r="G2553" i="1"/>
  <c r="G2552" i="1"/>
  <c r="G2546" i="1"/>
  <c r="G2547" i="1"/>
  <c r="G2540" i="1"/>
  <c r="G2541" i="1"/>
  <c r="G2534" i="1"/>
  <c r="G2535" i="1"/>
  <c r="G2528" i="1"/>
  <c r="G2529" i="1"/>
  <c r="G2522" i="1"/>
  <c r="G2523" i="1"/>
  <c r="G2517" i="1"/>
  <c r="G2516" i="1"/>
  <c r="G2510" i="1"/>
  <c r="G2511" i="1"/>
  <c r="G2503" i="1"/>
  <c r="G2502" i="1"/>
  <c r="G2496" i="1"/>
  <c r="G2497" i="1"/>
  <c r="G2490" i="1"/>
  <c r="G2491" i="1"/>
  <c r="G2484" i="1"/>
  <c r="G2485" i="1"/>
  <c r="G2478" i="1"/>
  <c r="G2479" i="1"/>
  <c r="G2472" i="1"/>
  <c r="G2473" i="1"/>
  <c r="G2466" i="1"/>
  <c r="G2467" i="1"/>
  <c r="G2458" i="1"/>
  <c r="G2459" i="1"/>
  <c r="G2452" i="1"/>
  <c r="G2453" i="1"/>
  <c r="G2447" i="1"/>
  <c r="G2446" i="1"/>
  <c r="G2436" i="1"/>
  <c r="G2437" i="1"/>
  <c r="G2431" i="1"/>
  <c r="G2430" i="1"/>
  <c r="G2425" i="1"/>
  <c r="G2424" i="1"/>
  <c r="G2418" i="1"/>
  <c r="G2419" i="1"/>
  <c r="G2412" i="1"/>
  <c r="G2413" i="1"/>
  <c r="G2405" i="1"/>
  <c r="G2407" i="1"/>
  <c r="G2402" i="1"/>
  <c r="G2395" i="1"/>
  <c r="G2388" i="1"/>
  <c r="G2380" i="1"/>
  <c r="G2374" i="1"/>
  <c r="G2365" i="1"/>
  <c r="G2361" i="1"/>
  <c r="G2357" i="1"/>
  <c r="G2353" i="1"/>
  <c r="G2347" i="1"/>
  <c r="G2348" i="1"/>
  <c r="G2339" i="1"/>
  <c r="G2335" i="1"/>
  <c r="G2330" i="1"/>
  <c r="G2327" i="1"/>
  <c r="G2324" i="1"/>
  <c r="G2322" i="1"/>
  <c r="G2319" i="1"/>
  <c r="G2314" i="1"/>
  <c r="G2311" i="1"/>
  <c r="G2306" i="1"/>
  <c r="G2301" i="1"/>
  <c r="G2297" i="1"/>
  <c r="G2293" i="1"/>
  <c r="G2289" i="1"/>
  <c r="G2285" i="1"/>
  <c r="G2282" i="1"/>
  <c r="G2278" i="1"/>
  <c r="G2274" i="1"/>
  <c r="G2271" i="1"/>
  <c r="G2267" i="1"/>
  <c r="G2263" i="1"/>
  <c r="G2259" i="1"/>
  <c r="G2252" i="1"/>
  <c r="G2249" i="1"/>
  <c r="G2244" i="1"/>
  <c r="G2241" i="1"/>
  <c r="G2237" i="1"/>
  <c r="G2232" i="1"/>
  <c r="G2228" i="1"/>
  <c r="G2225" i="1"/>
  <c r="G2221" i="1"/>
  <c r="G2216" i="1"/>
  <c r="G2212" i="1"/>
  <c r="G2208" i="1"/>
  <c r="G2205" i="1"/>
  <c r="G2199" i="1"/>
  <c r="G2195" i="1"/>
  <c r="G2191" i="1"/>
  <c r="G2186" i="1"/>
  <c r="G2181" i="1"/>
  <c r="G2177" i="1"/>
  <c r="G2173" i="1"/>
  <c r="G2169" i="1"/>
  <c r="G2165" i="1"/>
  <c r="G2161" i="1"/>
  <c r="G2157" i="1"/>
  <c r="G2151" i="1"/>
  <c r="G2146" i="1"/>
  <c r="G2142" i="1"/>
  <c r="G2139" i="1"/>
  <c r="G2135" i="1"/>
  <c r="G2130" i="1"/>
  <c r="G2127" i="1"/>
  <c r="G2123" i="1"/>
  <c r="G2119" i="1"/>
  <c r="G2114" i="1"/>
  <c r="G2111" i="1"/>
  <c r="G2107" i="1"/>
  <c r="G2101" i="1"/>
  <c r="G2100" i="1"/>
  <c r="G2091" i="1"/>
  <c r="G2092" i="1"/>
  <c r="G2084" i="1"/>
  <c r="G2086" i="1"/>
  <c r="G2077" i="1"/>
  <c r="G2078" i="1"/>
  <c r="G2072" i="1"/>
  <c r="G2071" i="1"/>
  <c r="G2065" i="1"/>
  <c r="G2066" i="1"/>
  <c r="G2059" i="1"/>
  <c r="G2060" i="1"/>
  <c r="G2054" i="1"/>
  <c r="G2053" i="1"/>
  <c r="G2048" i="1"/>
  <c r="G2047" i="1"/>
  <c r="G2042" i="1"/>
  <c r="G2041" i="1"/>
  <c r="G2035" i="1"/>
  <c r="G2036" i="1"/>
  <c r="G2031" i="1"/>
  <c r="G2026" i="1"/>
  <c r="G2022" i="1"/>
  <c r="G2021" i="1"/>
  <c r="G2017" i="1"/>
  <c r="G2009" i="1"/>
  <c r="G2002" i="1"/>
  <c r="G1997" i="1"/>
  <c r="G1993" i="1"/>
  <c r="G1989" i="1"/>
  <c r="G1985" i="1"/>
  <c r="G1982" i="1"/>
  <c r="G1973" i="1"/>
  <c r="G1971" i="1"/>
  <c r="G1968" i="1"/>
  <c r="G1964" i="1"/>
  <c r="G1960" i="1"/>
  <c r="G1955" i="1"/>
  <c r="G1950" i="1"/>
  <c r="G1946" i="1"/>
  <c r="G1942" i="1"/>
  <c r="G1938" i="1"/>
  <c r="G1933" i="1"/>
  <c r="G1929" i="1"/>
  <c r="G1928" i="1"/>
  <c r="G1918" i="1"/>
  <c r="G1919" i="1"/>
  <c r="G1912" i="1"/>
  <c r="G1913" i="1"/>
  <c r="G1906" i="1"/>
  <c r="G1905" i="1"/>
  <c r="G1899" i="1"/>
  <c r="G1900" i="1"/>
  <c r="G1894" i="1"/>
  <c r="G1893" i="1"/>
  <c r="G1885" i="1"/>
  <c r="G1886" i="1"/>
  <c r="G1880" i="1"/>
  <c r="G1879" i="1"/>
  <c r="G1873" i="1"/>
  <c r="G1874" i="1"/>
  <c r="G1867" i="1"/>
  <c r="G1868" i="1"/>
  <c r="G1859" i="1"/>
  <c r="G1860" i="1"/>
  <c r="G1854" i="1"/>
  <c r="G1853" i="1"/>
  <c r="G1847" i="1"/>
  <c r="G1848" i="1"/>
  <c r="G1841" i="1"/>
  <c r="G1840" i="1"/>
  <c r="G1834" i="1"/>
  <c r="G1835" i="1"/>
  <c r="G1829" i="1"/>
  <c r="G1828" i="1"/>
  <c r="G1823" i="1"/>
  <c r="G1822" i="1"/>
  <c r="G1816" i="1"/>
  <c r="G1817" i="1"/>
  <c r="G1809" i="1"/>
  <c r="G1808" i="1"/>
  <c r="G1802" i="1"/>
  <c r="G1803" i="1"/>
  <c r="G1797" i="1"/>
  <c r="G1796" i="1"/>
  <c r="G1791" i="1"/>
  <c r="G1790" i="1"/>
  <c r="G1784" i="1"/>
  <c r="G1785" i="1"/>
  <c r="G1778" i="1"/>
  <c r="G1779" i="1"/>
  <c r="G1773" i="1"/>
  <c r="G1772" i="1"/>
  <c r="G1766" i="1"/>
  <c r="G1767" i="1"/>
  <c r="G1761" i="1"/>
  <c r="G1760" i="1"/>
  <c r="G1754" i="1"/>
  <c r="G1755" i="1"/>
  <c r="G1748" i="1"/>
  <c r="G1749" i="1"/>
  <c r="G1743" i="1"/>
  <c r="G1739" i="1"/>
  <c r="G1738" i="1"/>
  <c r="G1732" i="1"/>
  <c r="G1733" i="1"/>
  <c r="G1727" i="1"/>
  <c r="G1726" i="1"/>
  <c r="G1719" i="1"/>
  <c r="G1720" i="1"/>
  <c r="G1714" i="1"/>
  <c r="G1713" i="1"/>
  <c r="G1707" i="1"/>
  <c r="G1708" i="1"/>
  <c r="G1702" i="1"/>
  <c r="G1701" i="1"/>
  <c r="G1693" i="1"/>
  <c r="G1694" i="1"/>
  <c r="G1688" i="1"/>
  <c r="G1687" i="1"/>
  <c r="G1681" i="1"/>
  <c r="G1682" i="1"/>
  <c r="G1673" i="1"/>
  <c r="G1675" i="1"/>
  <c r="G1669" i="1"/>
  <c r="G1668" i="1"/>
  <c r="G1662" i="1"/>
  <c r="G1663" i="1"/>
  <c r="G1656" i="1"/>
  <c r="G1657" i="1"/>
  <c r="G1648" i="1"/>
  <c r="G1649" i="1"/>
  <c r="G1640" i="1"/>
  <c r="G1641" i="1"/>
  <c r="G1636" i="1"/>
  <c r="G1635" i="1"/>
  <c r="G1629" i="1"/>
  <c r="G1630" i="1"/>
  <c r="G1624" i="1"/>
  <c r="G1623" i="1"/>
  <c r="G1618" i="1"/>
  <c r="G1617" i="1"/>
  <c r="G1612" i="1"/>
  <c r="G1611" i="1"/>
  <c r="G1605" i="1"/>
  <c r="G1606" i="1"/>
  <c r="G1599" i="1"/>
  <c r="G1600" i="1"/>
  <c r="G1591" i="1"/>
  <c r="G1592" i="1"/>
  <c r="G1585" i="1"/>
  <c r="G1586" i="1"/>
  <c r="G1579" i="1"/>
  <c r="G1580" i="1"/>
  <c r="G1572" i="1"/>
  <c r="G1571" i="1"/>
  <c r="G1564" i="1"/>
  <c r="G1565" i="1"/>
  <c r="G1559" i="1"/>
  <c r="G1560" i="1"/>
  <c r="G1553" i="1"/>
  <c r="G1554" i="1"/>
  <c r="G1547" i="1"/>
  <c r="G1548" i="1"/>
  <c r="G1541" i="1"/>
  <c r="G1542" i="1"/>
  <c r="G1534" i="1"/>
  <c r="G1535" i="1"/>
  <c r="G1528" i="1"/>
  <c r="G1529" i="1"/>
  <c r="G1522" i="1"/>
  <c r="G1523" i="1"/>
  <c r="G1517" i="1"/>
  <c r="G1516" i="1"/>
  <c r="G1510" i="1"/>
  <c r="G1511" i="1"/>
  <c r="G1504" i="1"/>
  <c r="G1505" i="1"/>
  <c r="G1496" i="1"/>
  <c r="G1498" i="1"/>
  <c r="G1492" i="1"/>
  <c r="G1491" i="1"/>
  <c r="G1485" i="1"/>
  <c r="G1486" i="1"/>
  <c r="G1480" i="1"/>
  <c r="G1479" i="1"/>
  <c r="G1471" i="1"/>
  <c r="G1472" i="1"/>
  <c r="G1466" i="1"/>
  <c r="G1465" i="1"/>
  <c r="G1459" i="1"/>
  <c r="G1460" i="1"/>
  <c r="G1453" i="1"/>
  <c r="G1452" i="1"/>
  <c r="G1445" i="1"/>
  <c r="G1447" i="1"/>
  <c r="G1438" i="1"/>
  <c r="G1437" i="1"/>
  <c r="G1431" i="1"/>
  <c r="G1432" i="1"/>
  <c r="G1425" i="1"/>
  <c r="G1426" i="1"/>
  <c r="G1419" i="1"/>
  <c r="G1420" i="1"/>
  <c r="G1413" i="1"/>
  <c r="G1414" i="1"/>
  <c r="G1408" i="1"/>
  <c r="G1407" i="1"/>
  <c r="G1401" i="1"/>
  <c r="G1402" i="1"/>
  <c r="G1395" i="1"/>
  <c r="G1396" i="1"/>
  <c r="G1389" i="1"/>
  <c r="G1380" i="1"/>
  <c r="G1381" i="1"/>
  <c r="G1366" i="1"/>
  <c r="G1367" i="1"/>
  <c r="G1361" i="1"/>
  <c r="G1360" i="1"/>
  <c r="G1354" i="1"/>
  <c r="G1355" i="1"/>
  <c r="G1350" i="1"/>
  <c r="G1346" i="1"/>
  <c r="G1342" i="1"/>
  <c r="G1336" i="1"/>
  <c r="G1332" i="1"/>
  <c r="G1328" i="1"/>
  <c r="G1324" i="1"/>
  <c r="G1319" i="1"/>
  <c r="G1318" i="1"/>
  <c r="G1312" i="1"/>
  <c r="G1313" i="1"/>
  <c r="G1306" i="1"/>
  <c r="G1307" i="1"/>
  <c r="G1300" i="1"/>
  <c r="G1301" i="1"/>
  <c r="G1294" i="1"/>
  <c r="G1295" i="1"/>
  <c r="G1290" i="1"/>
  <c r="G1289" i="1"/>
  <c r="G1284" i="1"/>
  <c r="G1283" i="1"/>
  <c r="G1275" i="1"/>
  <c r="G1276" i="1"/>
  <c r="G1270" i="1"/>
  <c r="G1269" i="1"/>
  <c r="G1263" i="1"/>
  <c r="G1262" i="1"/>
  <c r="G1257" i="1"/>
  <c r="G1256" i="1"/>
  <c r="G1250" i="1"/>
  <c r="G1251" i="1"/>
  <c r="G1245" i="1"/>
  <c r="G1244" i="1"/>
  <c r="G1238" i="1"/>
  <c r="G1239" i="1"/>
  <c r="G1232" i="1"/>
  <c r="G1233" i="1"/>
  <c r="G1226" i="1"/>
  <c r="G1227" i="1"/>
  <c r="G1217" i="1"/>
  <c r="G1219" i="1"/>
  <c r="G1211" i="1"/>
  <c r="G1212" i="1"/>
  <c r="G1206" i="1"/>
  <c r="G1205" i="1"/>
  <c r="G1200" i="1"/>
  <c r="G1199" i="1"/>
  <c r="G1193" i="1"/>
  <c r="G1194" i="1"/>
  <c r="G1188" i="1"/>
  <c r="G1187" i="1"/>
  <c r="G1179" i="1"/>
  <c r="G1180" i="1"/>
  <c r="G1171" i="1"/>
  <c r="G1172" i="1"/>
  <c r="G1165" i="1"/>
  <c r="G1166" i="1"/>
  <c r="G1156" i="1"/>
  <c r="G1155" i="1"/>
  <c r="G1148" i="1"/>
  <c r="G1149" i="1"/>
  <c r="G1144" i="1"/>
  <c r="G1139" i="1"/>
  <c r="G1138" i="1"/>
  <c r="G1131" i="1"/>
  <c r="G1130" i="1"/>
  <c r="G1124" i="1"/>
  <c r="G1125" i="1"/>
  <c r="G1119" i="1"/>
  <c r="G1118" i="1"/>
  <c r="G1112" i="1"/>
  <c r="G1113" i="1"/>
  <c r="G1106" i="1"/>
  <c r="G1107" i="1"/>
  <c r="G1100" i="1"/>
  <c r="G1101" i="1"/>
  <c r="G1095" i="1"/>
  <c r="G1094" i="1"/>
  <c r="G1087" i="1"/>
  <c r="G1088" i="1"/>
  <c r="G1079" i="1"/>
  <c r="G1080" i="1"/>
  <c r="G1073" i="1"/>
  <c r="G1074" i="1"/>
  <c r="G1067" i="1"/>
  <c r="G1068" i="1"/>
  <c r="G1060" i="1"/>
  <c r="G1061" i="1"/>
  <c r="G1054" i="1"/>
  <c r="G1055" i="1"/>
  <c r="G1045" i="1"/>
  <c r="G1044" i="1"/>
  <c r="G1037" i="1"/>
  <c r="G1036" i="1"/>
  <c r="G1026" i="1"/>
  <c r="G1028" i="1"/>
  <c r="G1020" i="1"/>
  <c r="G1019" i="1"/>
  <c r="G1012" i="1"/>
  <c r="G1013" i="1"/>
  <c r="G1006" i="1"/>
  <c r="G1007" i="1"/>
  <c r="G1000" i="1"/>
  <c r="G1001" i="1"/>
  <c r="G994" i="1"/>
  <c r="G995" i="1"/>
  <c r="G988" i="1"/>
  <c r="G989" i="1"/>
  <c r="G982" i="1"/>
  <c r="G983" i="1"/>
  <c r="G976" i="1"/>
  <c r="G977" i="1"/>
  <c r="G971" i="1"/>
  <c r="G970" i="1"/>
  <c r="G965" i="1"/>
  <c r="G964" i="1"/>
  <c r="G959" i="1"/>
  <c r="G958" i="1"/>
  <c r="G953" i="1"/>
  <c r="G952" i="1"/>
  <c r="G947" i="1"/>
  <c r="G946" i="1"/>
  <c r="G938" i="1"/>
  <c r="G939" i="1"/>
  <c r="G933" i="1"/>
  <c r="G932" i="1"/>
  <c r="G929" i="1"/>
  <c r="G922" i="1"/>
  <c r="G915" i="1"/>
  <c r="G911" i="1"/>
  <c r="G909" i="1"/>
  <c r="G906" i="1"/>
  <c r="G902" i="1"/>
  <c r="G894" i="1"/>
  <c r="G895" i="1"/>
  <c r="G888" i="1"/>
  <c r="G889" i="1"/>
  <c r="G882" i="1"/>
  <c r="G883" i="1"/>
  <c r="G877" i="1"/>
  <c r="G876" i="1"/>
  <c r="G870" i="1"/>
  <c r="G871" i="1"/>
  <c r="G864" i="1"/>
  <c r="G865" i="1"/>
  <c r="G858" i="1"/>
  <c r="G859" i="1"/>
  <c r="G852" i="1"/>
  <c r="G851" i="1"/>
  <c r="G845" i="1"/>
  <c r="G846" i="1"/>
  <c r="G839" i="1"/>
  <c r="G840" i="1"/>
  <c r="G834" i="1"/>
  <c r="G833" i="1"/>
  <c r="G828" i="1"/>
  <c r="G827" i="1"/>
  <c r="G822" i="1"/>
  <c r="G821" i="1"/>
  <c r="G815" i="1"/>
  <c r="G816" i="1"/>
  <c r="G809" i="1"/>
  <c r="G810" i="1"/>
  <c r="G804" i="1"/>
  <c r="G803" i="1"/>
  <c r="G798" i="1"/>
  <c r="G797" i="1"/>
  <c r="G791" i="1"/>
  <c r="G784" i="1"/>
  <c r="G780" i="1"/>
  <c r="G772" i="1"/>
  <c r="G773" i="1"/>
  <c r="G767" i="1"/>
  <c r="G766" i="1"/>
  <c r="G761" i="1"/>
  <c r="G760" i="1"/>
  <c r="G753" i="1"/>
  <c r="G754" i="1"/>
  <c r="G748" i="1"/>
  <c r="G747" i="1"/>
  <c r="G740" i="1"/>
  <c r="G742" i="1"/>
  <c r="G736" i="1"/>
  <c r="G735" i="1"/>
  <c r="G729" i="1"/>
  <c r="G730" i="1"/>
  <c r="G723" i="1"/>
  <c r="G724" i="1"/>
  <c r="G712" i="1"/>
  <c r="G714" i="1"/>
  <c r="G708" i="1"/>
  <c r="G707" i="1"/>
  <c r="G697" i="1"/>
  <c r="G698" i="1"/>
  <c r="G690" i="1"/>
  <c r="G689" i="1"/>
  <c r="G684" i="1"/>
  <c r="G683" i="1"/>
  <c r="G677" i="1"/>
  <c r="G678" i="1"/>
  <c r="G671" i="1"/>
  <c r="G672" i="1"/>
  <c r="G664" i="1"/>
  <c r="G663" i="1"/>
  <c r="G657" i="1"/>
  <c r="G658" i="1"/>
  <c r="G651" i="1"/>
  <c r="G650" i="1"/>
  <c r="G642" i="1"/>
  <c r="G644" i="1"/>
  <c r="G636" i="1"/>
  <c r="G637" i="1"/>
  <c r="G630" i="1"/>
  <c r="G631" i="1"/>
  <c r="G624" i="1"/>
  <c r="G623" i="1"/>
  <c r="G615" i="1"/>
  <c r="G616" i="1"/>
  <c r="G609" i="1"/>
  <c r="G610" i="1"/>
  <c r="G600" i="1"/>
  <c r="G603" i="1"/>
  <c r="G595" i="1"/>
  <c r="G594" i="1"/>
  <c r="G590" i="1"/>
  <c r="G584" i="1"/>
  <c r="G585" i="1"/>
  <c r="G578" i="1"/>
  <c r="G579" i="1"/>
  <c r="G572" i="1"/>
  <c r="G573" i="1"/>
  <c r="G567" i="1"/>
  <c r="G566" i="1"/>
  <c r="G560" i="1"/>
  <c r="G561" i="1"/>
  <c r="G552" i="1"/>
  <c r="G553" i="1"/>
  <c r="G547" i="1"/>
  <c r="G546" i="1"/>
  <c r="G541" i="1"/>
  <c r="G540" i="1"/>
  <c r="G533" i="1"/>
  <c r="G534" i="1"/>
  <c r="G529" i="1"/>
  <c r="G525" i="1"/>
  <c r="G520" i="1"/>
  <c r="G515" i="1"/>
  <c r="G511" i="1"/>
  <c r="G507" i="1"/>
  <c r="G503" i="1"/>
  <c r="G499" i="1"/>
  <c r="G495" i="1"/>
  <c r="G491" i="1"/>
  <c r="G487" i="1"/>
  <c r="G483" i="1"/>
  <c r="G479" i="1"/>
  <c r="G475" i="1"/>
  <c r="G471" i="1"/>
  <c r="G466" i="1"/>
  <c r="G463" i="1"/>
  <c r="G459" i="1"/>
  <c r="G455" i="1"/>
  <c r="G451" i="1"/>
  <c r="G447" i="1"/>
  <c r="G443" i="1"/>
  <c r="G440" i="1"/>
  <c r="G436" i="1"/>
  <c r="G432" i="1"/>
  <c r="G429" i="1"/>
  <c r="G425" i="1"/>
  <c r="G421" i="1"/>
  <c r="G417" i="1"/>
  <c r="G413" i="1"/>
  <c r="G410" i="1"/>
  <c r="G405" i="1"/>
  <c r="G401" i="1"/>
  <c r="G396" i="1"/>
  <c r="G393" i="1"/>
  <c r="G389" i="1"/>
  <c r="G383" i="1"/>
  <c r="G379" i="1"/>
  <c r="G375" i="1"/>
  <c r="G371" i="1"/>
  <c r="G367" i="1"/>
  <c r="G363" i="1"/>
  <c r="G359" i="1"/>
  <c r="G355" i="1"/>
  <c r="G351" i="1"/>
  <c r="G347" i="1"/>
  <c r="G343" i="1"/>
  <c r="G339" i="1"/>
  <c r="G335" i="1"/>
  <c r="G331" i="1"/>
  <c r="G327" i="1"/>
  <c r="G323" i="1"/>
  <c r="G319" i="1"/>
  <c r="G315" i="1"/>
  <c r="G311" i="1"/>
  <c r="G307" i="1"/>
  <c r="G301" i="1"/>
  <c r="G297" i="1"/>
  <c r="G293" i="1"/>
  <c r="G289" i="1"/>
  <c r="G285" i="1"/>
  <c r="G281" i="1"/>
  <c r="G276" i="1"/>
  <c r="G273" i="1"/>
  <c r="G269" i="1"/>
  <c r="G266" i="1"/>
  <c r="G263" i="1"/>
  <c r="G259" i="1"/>
  <c r="G255" i="1"/>
  <c r="G250" i="1"/>
  <c r="G247" i="1"/>
  <c r="G244" i="1"/>
  <c r="G241" i="1"/>
  <c r="G237" i="1"/>
  <c r="G233" i="1"/>
  <c r="G229" i="1"/>
  <c r="G225" i="1"/>
  <c r="G221" i="1"/>
  <c r="G217" i="1"/>
  <c r="G213" i="1"/>
  <c r="G209" i="1"/>
  <c r="G205" i="1"/>
  <c r="G201" i="1"/>
  <c r="G197" i="1"/>
  <c r="G193" i="1"/>
  <c r="G189" i="1"/>
  <c r="G185" i="1"/>
  <c r="G181" i="1"/>
  <c r="G177" i="1"/>
  <c r="G173" i="1"/>
  <c r="G169" i="1"/>
  <c r="G165" i="1"/>
  <c r="G161" i="1"/>
  <c r="G157" i="1"/>
  <c r="G153" i="1"/>
  <c r="G149" i="1"/>
  <c r="G146" i="1"/>
  <c r="G143" i="1"/>
  <c r="G139" i="1"/>
  <c r="G135" i="1"/>
  <c r="G131" i="1"/>
  <c r="G126" i="1"/>
  <c r="G123" i="1"/>
  <c r="G119" i="1"/>
  <c r="G116" i="1"/>
  <c r="G111" i="1"/>
  <c r="G107" i="1"/>
  <c r="G102" i="1"/>
  <c r="G99" i="1"/>
  <c r="G94" i="1"/>
  <c r="G91" i="1"/>
  <c r="G82" i="1"/>
  <c r="G79" i="1"/>
  <c r="G75" i="1"/>
  <c r="G71" i="1"/>
  <c r="G67" i="1"/>
  <c r="G63" i="1"/>
  <c r="G59" i="1"/>
  <c r="G54" i="1"/>
  <c r="G51" i="1"/>
  <c r="G47" i="1"/>
  <c r="G43" i="1"/>
  <c r="G36" i="1"/>
  <c r="G35" i="1"/>
  <c r="G29" i="1"/>
  <c r="G30" i="1"/>
  <c r="G24" i="1"/>
  <c r="G23" i="1"/>
  <c r="G18" i="1"/>
  <c r="G17" i="1"/>
  <c r="G9" i="1"/>
  <c r="G10" i="1"/>
  <c r="G4" i="1"/>
  <c r="G3" i="1"/>
  <c r="F1372" i="1"/>
  <c r="F2957" i="1" l="1"/>
  <c r="F2958" i="1"/>
  <c r="F2952" i="1"/>
  <c r="F2951" i="1"/>
  <c r="F2945" i="1"/>
  <c r="F2946" i="1"/>
  <c r="F2938" i="1"/>
  <c r="F2940" i="1"/>
  <c r="F2933" i="1"/>
  <c r="F2934" i="1"/>
  <c r="F2927" i="1"/>
  <c r="F2928" i="1"/>
  <c r="F2922" i="1"/>
  <c r="F2921" i="1"/>
  <c r="F2913" i="1"/>
  <c r="F2914" i="1"/>
  <c r="F2907" i="1"/>
  <c r="F2908" i="1"/>
  <c r="F2899" i="1"/>
  <c r="F2900" i="1"/>
  <c r="F2894" i="1"/>
  <c r="F2893" i="1"/>
  <c r="F2887" i="1"/>
  <c r="F2888" i="1"/>
  <c r="F2881" i="1"/>
  <c r="F2882" i="1"/>
  <c r="F2876" i="1"/>
  <c r="F2875" i="1"/>
  <c r="F2869" i="1"/>
  <c r="F2870" i="1"/>
  <c r="F2863" i="1"/>
  <c r="F2864" i="1"/>
  <c r="F2857" i="1"/>
  <c r="F2858" i="1"/>
  <c r="F2851" i="1"/>
  <c r="F2852" i="1"/>
  <c r="F2842" i="1"/>
  <c r="F2844" i="1"/>
  <c r="F2837" i="1"/>
  <c r="F2838" i="1"/>
  <c r="F2831" i="1"/>
  <c r="F2832" i="1"/>
  <c r="F2826" i="1"/>
  <c r="F2825" i="1"/>
  <c r="F2820" i="1"/>
  <c r="F2819" i="1"/>
  <c r="F2813" i="1"/>
  <c r="F2814" i="1"/>
  <c r="F2808" i="1"/>
  <c r="F2807" i="1"/>
  <c r="F2801" i="1"/>
  <c r="F2802" i="1"/>
  <c r="F2794" i="1"/>
  <c r="F2793" i="1"/>
  <c r="F2788" i="1"/>
  <c r="F2787" i="1"/>
  <c r="F2783" i="1"/>
  <c r="F2778" i="1"/>
  <c r="F2777" i="1"/>
  <c r="F2769" i="1"/>
  <c r="F2770" i="1"/>
  <c r="F2764" i="1"/>
  <c r="F2763" i="1"/>
  <c r="F2759" i="1"/>
  <c r="F2752" i="1"/>
  <c r="F2753" i="1"/>
  <c r="F2744" i="1"/>
  <c r="F2745" i="1"/>
  <c r="F2738" i="1"/>
  <c r="F2739" i="1"/>
  <c r="F2732" i="1"/>
  <c r="F2733" i="1"/>
  <c r="F2726" i="1"/>
  <c r="F2727" i="1"/>
  <c r="F2719" i="1"/>
  <c r="F2720" i="1"/>
  <c r="F2712" i="1"/>
  <c r="F2713" i="1"/>
  <c r="F2707" i="1"/>
  <c r="F2708" i="1"/>
  <c r="F2700" i="1"/>
  <c r="F2699" i="1"/>
  <c r="F2694" i="1"/>
  <c r="F2693" i="1"/>
  <c r="F2688" i="1"/>
  <c r="F2687" i="1"/>
  <c r="F2681" i="1"/>
  <c r="F2682" i="1"/>
  <c r="F2672" i="1"/>
  <c r="F2671" i="1"/>
  <c r="F2666" i="1"/>
  <c r="F2665" i="1"/>
  <c r="F2659" i="1"/>
  <c r="F2660" i="1"/>
  <c r="F2652" i="1"/>
  <c r="F2653" i="1"/>
  <c r="F2644" i="1"/>
  <c r="F2645" i="1"/>
  <c r="F2635" i="1"/>
  <c r="F2634" i="1"/>
  <c r="F2629" i="1"/>
  <c r="F2628" i="1"/>
  <c r="F2619" i="1"/>
  <c r="F2621" i="1"/>
  <c r="F2615" i="1"/>
  <c r="F2614" i="1"/>
  <c r="F2604" i="1"/>
  <c r="F2605" i="1"/>
  <c r="F2598" i="1"/>
  <c r="F2599" i="1"/>
  <c r="F2593" i="1"/>
  <c r="F2587" i="1"/>
  <c r="F2586" i="1"/>
  <c r="F2580" i="1"/>
  <c r="F2581" i="1"/>
  <c r="F2576" i="1"/>
  <c r="F2570" i="1"/>
  <c r="F2571" i="1"/>
  <c r="F2564" i="1"/>
  <c r="F2565" i="1"/>
  <c r="F2559" i="1"/>
  <c r="F2558" i="1"/>
  <c r="F2553" i="1"/>
  <c r="F2552" i="1"/>
  <c r="F2546" i="1"/>
  <c r="F2547" i="1"/>
  <c r="F2540" i="1"/>
  <c r="F2541" i="1"/>
  <c r="F2534" i="1"/>
  <c r="F2535" i="1"/>
  <c r="F2528" i="1"/>
  <c r="F2529" i="1"/>
  <c r="F2522" i="1"/>
  <c r="F2523" i="1"/>
  <c r="F2517" i="1"/>
  <c r="F2516" i="1"/>
  <c r="F2510" i="1"/>
  <c r="F2511" i="1"/>
  <c r="F2503" i="1"/>
  <c r="F2502" i="1"/>
  <c r="F2496" i="1"/>
  <c r="F2497" i="1"/>
  <c r="F2490" i="1"/>
  <c r="F2491" i="1"/>
  <c r="F2484" i="1"/>
  <c r="F2485" i="1"/>
  <c r="F2478" i="1"/>
  <c r="F2479" i="1"/>
  <c r="F2472" i="1"/>
  <c r="F2473" i="1"/>
  <c r="F2466" i="1"/>
  <c r="F2467" i="1"/>
  <c r="F2458" i="1"/>
  <c r="F2459" i="1"/>
  <c r="F2452" i="1"/>
  <c r="F2453" i="1"/>
  <c r="F2447" i="1"/>
  <c r="F2446" i="1"/>
  <c r="F2436" i="1"/>
  <c r="F2437" i="1"/>
  <c r="F2431" i="1"/>
  <c r="F2430" i="1"/>
  <c r="F2425" i="1"/>
  <c r="F2424" i="1"/>
  <c r="F2418" i="1"/>
  <c r="F2419" i="1"/>
  <c r="F2412" i="1"/>
  <c r="F2413" i="1"/>
  <c r="F2405" i="1"/>
  <c r="F2407" i="1"/>
  <c r="F2402" i="1"/>
  <c r="F2395" i="1"/>
  <c r="F2388" i="1"/>
  <c r="F2380" i="1"/>
  <c r="F2374" i="1"/>
  <c r="F2365" i="1"/>
  <c r="F2361" i="1"/>
  <c r="F2357" i="1"/>
  <c r="F2353" i="1"/>
  <c r="F2347" i="1"/>
  <c r="F2348" i="1"/>
  <c r="F2339" i="1"/>
  <c r="F2335" i="1"/>
  <c r="F2330" i="1"/>
  <c r="F2327" i="1"/>
  <c r="F2324" i="1"/>
  <c r="F2322" i="1"/>
  <c r="F2319" i="1"/>
  <c r="F2314" i="1"/>
  <c r="F2311" i="1"/>
  <c r="F2306" i="1"/>
  <c r="F2301" i="1"/>
  <c r="F2297" i="1"/>
  <c r="F2293" i="1"/>
  <c r="F2289" i="1"/>
  <c r="F2285" i="1"/>
  <c r="F2282" i="1"/>
  <c r="F2278" i="1"/>
  <c r="F2274" i="1"/>
  <c r="F2271" i="1"/>
  <c r="F2267" i="1"/>
  <c r="F2263" i="1"/>
  <c r="F2259" i="1"/>
  <c r="F2252" i="1"/>
  <c r="F2249" i="1"/>
  <c r="F2244" i="1"/>
  <c r="F2241" i="1"/>
  <c r="F2237" i="1"/>
  <c r="F2232" i="1"/>
  <c r="F2228" i="1"/>
  <c r="F2225" i="1"/>
  <c r="F2221" i="1"/>
  <c r="F2216" i="1"/>
  <c r="F2212" i="1"/>
  <c r="F2208" i="1"/>
  <c r="F2205" i="1"/>
  <c r="F2199" i="1"/>
  <c r="F2195" i="1"/>
  <c r="F2191" i="1"/>
  <c r="F2186" i="1"/>
  <c r="F2181" i="1"/>
  <c r="F2177" i="1"/>
  <c r="F2173" i="1"/>
  <c r="F2169" i="1"/>
  <c r="F2165" i="1"/>
  <c r="F2161" i="1"/>
  <c r="F2157" i="1"/>
  <c r="F2151" i="1"/>
  <c r="F2146" i="1"/>
  <c r="F2142" i="1"/>
  <c r="F2139" i="1"/>
  <c r="F2135" i="1"/>
  <c r="F2130" i="1"/>
  <c r="F2127" i="1"/>
  <c r="F2123" i="1"/>
  <c r="F2119" i="1"/>
  <c r="F2114" i="1"/>
  <c r="F2111" i="1"/>
  <c r="F2107" i="1"/>
  <c r="F2101" i="1"/>
  <c r="F2100" i="1"/>
  <c r="F2091" i="1"/>
  <c r="F2092" i="1"/>
  <c r="F2084" i="1"/>
  <c r="F2086" i="1"/>
  <c r="F2077" i="1"/>
  <c r="F2078" i="1"/>
  <c r="F2072" i="1"/>
  <c r="F2071" i="1"/>
  <c r="F2065" i="1"/>
  <c r="F2066" i="1"/>
  <c r="F2059" i="1"/>
  <c r="F2060" i="1"/>
  <c r="F2054" i="1"/>
  <c r="F2053" i="1"/>
  <c r="F2048" i="1"/>
  <c r="F2047" i="1"/>
  <c r="F2042" i="1"/>
  <c r="F2041" i="1"/>
  <c r="F2035" i="1"/>
  <c r="F2036" i="1"/>
  <c r="F2031" i="1"/>
  <c r="F2026" i="1"/>
  <c r="F2022" i="1"/>
  <c r="F2021" i="1"/>
  <c r="F2017" i="1"/>
  <c r="F2009" i="1"/>
  <c r="F2002" i="1"/>
  <c r="F1997" i="1"/>
  <c r="F1993" i="1"/>
  <c r="F1989" i="1"/>
  <c r="F1985" i="1"/>
  <c r="F1982" i="1"/>
  <c r="F1973" i="1"/>
  <c r="F1971" i="1"/>
  <c r="F1968" i="1"/>
  <c r="F1964" i="1"/>
  <c r="F1960" i="1"/>
  <c r="F1955" i="1"/>
  <c r="F1950" i="1"/>
  <c r="F1946" i="1"/>
  <c r="F1942" i="1"/>
  <c r="F1938" i="1"/>
  <c r="F1933" i="1"/>
  <c r="F1929" i="1"/>
  <c r="F1928" i="1"/>
  <c r="F1918" i="1"/>
  <c r="F1919" i="1"/>
  <c r="F1912" i="1"/>
  <c r="F1913" i="1"/>
  <c r="F1906" i="1"/>
  <c r="F1905" i="1"/>
  <c r="F1899" i="1"/>
  <c r="F1900" i="1"/>
  <c r="F1894" i="1"/>
  <c r="F1893" i="1"/>
  <c r="F1885" i="1"/>
  <c r="F1886" i="1"/>
  <c r="F1880" i="1"/>
  <c r="F1879" i="1"/>
  <c r="F1873" i="1"/>
  <c r="F1874" i="1"/>
  <c r="F1867" i="1"/>
  <c r="F1868" i="1"/>
  <c r="F1859" i="1"/>
  <c r="F1860" i="1"/>
  <c r="F1854" i="1"/>
  <c r="F1853" i="1"/>
  <c r="F1847" i="1"/>
  <c r="F1848" i="1"/>
  <c r="F1841" i="1"/>
  <c r="F1840" i="1"/>
  <c r="F1834" i="1"/>
  <c r="F1835" i="1"/>
  <c r="F1829" i="1"/>
  <c r="F1828" i="1"/>
  <c r="F1823" i="1"/>
  <c r="F1822" i="1"/>
  <c r="F1816" i="1"/>
  <c r="F1817" i="1"/>
  <c r="F1809" i="1"/>
  <c r="F1808" i="1"/>
  <c r="F1802" i="1"/>
  <c r="F1803" i="1"/>
  <c r="F1797" i="1"/>
  <c r="F1796" i="1"/>
  <c r="F1791" i="1"/>
  <c r="F1790" i="1"/>
  <c r="F1784" i="1"/>
  <c r="F1785" i="1"/>
  <c r="F1778" i="1"/>
  <c r="F1779" i="1"/>
  <c r="F1773" i="1"/>
  <c r="F1772" i="1"/>
  <c r="F1766" i="1"/>
  <c r="F1767" i="1"/>
  <c r="F1761" i="1"/>
  <c r="F1760" i="1"/>
  <c r="F1754" i="1"/>
  <c r="F1755" i="1"/>
  <c r="F1748" i="1"/>
  <c r="F1749" i="1"/>
  <c r="F1743" i="1"/>
  <c r="F1739" i="1"/>
  <c r="F1738" i="1"/>
  <c r="F1732" i="1"/>
  <c r="F1733" i="1"/>
  <c r="F1727" i="1"/>
  <c r="F1726" i="1"/>
  <c r="F1719" i="1"/>
  <c r="F1720" i="1"/>
  <c r="F1714" i="1"/>
  <c r="F1713" i="1"/>
  <c r="F1707" i="1"/>
  <c r="F1708" i="1"/>
  <c r="F1702" i="1"/>
  <c r="F1701" i="1"/>
  <c r="F1693" i="1"/>
  <c r="F1694" i="1"/>
  <c r="F1688" i="1"/>
  <c r="F1687" i="1"/>
  <c r="F1681" i="1"/>
  <c r="F1682" i="1"/>
  <c r="F1673" i="1"/>
  <c r="F1675" i="1"/>
  <c r="F1669" i="1"/>
  <c r="F1668" i="1"/>
  <c r="F1662" i="1"/>
  <c r="F1663" i="1"/>
  <c r="F1656" i="1"/>
  <c r="F1657" i="1"/>
  <c r="F1648" i="1"/>
  <c r="F1649" i="1"/>
  <c r="F1640" i="1"/>
  <c r="F1641" i="1"/>
  <c r="F1636" i="1"/>
  <c r="F1635" i="1"/>
  <c r="F1629" i="1"/>
  <c r="F1630" i="1"/>
  <c r="F1624" i="1"/>
  <c r="F1623" i="1"/>
  <c r="F1618" i="1"/>
  <c r="F1617" i="1"/>
  <c r="F1612" i="1"/>
  <c r="F1611" i="1"/>
  <c r="F1605" i="1"/>
  <c r="F1606" i="1"/>
  <c r="F1599" i="1"/>
  <c r="F1600" i="1"/>
  <c r="F1591" i="1"/>
  <c r="F1592" i="1"/>
  <c r="F1585" i="1"/>
  <c r="F1586" i="1"/>
  <c r="F1579" i="1"/>
  <c r="F1580" i="1"/>
  <c r="F1572" i="1"/>
  <c r="F1571" i="1"/>
  <c r="F1564" i="1"/>
  <c r="F1565" i="1"/>
  <c r="F1559" i="1"/>
  <c r="F1560" i="1"/>
  <c r="F1553" i="1"/>
  <c r="F1554" i="1"/>
  <c r="F1547" i="1"/>
  <c r="F1548" i="1"/>
  <c r="F1541" i="1"/>
  <c r="F1542" i="1"/>
  <c r="F1534" i="1"/>
  <c r="F1535" i="1"/>
  <c r="F1528" i="1"/>
  <c r="F1529" i="1"/>
  <c r="F1522" i="1"/>
  <c r="F1523" i="1"/>
  <c r="F1517" i="1"/>
  <c r="F1516" i="1"/>
  <c r="F1510" i="1"/>
  <c r="F1511" i="1"/>
  <c r="F1504" i="1"/>
  <c r="F1505" i="1"/>
  <c r="F1496" i="1"/>
  <c r="F1498" i="1"/>
  <c r="F1492" i="1"/>
  <c r="F1491" i="1"/>
  <c r="F1485" i="1"/>
  <c r="F1486" i="1"/>
  <c r="F1480" i="1"/>
  <c r="F1479" i="1"/>
  <c r="F1471" i="1"/>
  <c r="F1472" i="1"/>
  <c r="F1466" i="1"/>
  <c r="F1465" i="1"/>
  <c r="F1459" i="1"/>
  <c r="F1460" i="1"/>
  <c r="F1453" i="1"/>
  <c r="F1452" i="1"/>
  <c r="F1445" i="1"/>
  <c r="F1447" i="1"/>
  <c r="F1438" i="1"/>
  <c r="F1437" i="1"/>
  <c r="F1431" i="1"/>
  <c r="F1432" i="1"/>
  <c r="F1425" i="1"/>
  <c r="F1426" i="1"/>
  <c r="F1419" i="1"/>
  <c r="F1420" i="1"/>
  <c r="F1413" i="1"/>
  <c r="F1414" i="1"/>
  <c r="F1408" i="1"/>
  <c r="F1407" i="1"/>
  <c r="F1401" i="1"/>
  <c r="F1402" i="1"/>
  <c r="F1395" i="1"/>
  <c r="F1396" i="1"/>
  <c r="F1389" i="1"/>
  <c r="F1380" i="1"/>
  <c r="F1381" i="1"/>
  <c r="F1366" i="1"/>
  <c r="F1367" i="1"/>
  <c r="F1361" i="1"/>
  <c r="F1360" i="1"/>
  <c r="F1354" i="1"/>
  <c r="F1355" i="1"/>
  <c r="F1350" i="1"/>
  <c r="F1346" i="1"/>
  <c r="F1342" i="1"/>
  <c r="F1336" i="1"/>
  <c r="F1332" i="1"/>
  <c r="F1328" i="1"/>
  <c r="F1324" i="1"/>
  <c r="F1319" i="1"/>
  <c r="F1318" i="1"/>
  <c r="F1312" i="1"/>
  <c r="F1313" i="1"/>
  <c r="F1306" i="1"/>
  <c r="F1307" i="1"/>
  <c r="F1300" i="1"/>
  <c r="F1301" i="1"/>
  <c r="F1294" i="1"/>
  <c r="F1295" i="1"/>
  <c r="F1290" i="1"/>
  <c r="F1289" i="1"/>
  <c r="F1284" i="1"/>
  <c r="F1283" i="1"/>
  <c r="F1275" i="1"/>
  <c r="F1276" i="1"/>
  <c r="F1270" i="1"/>
  <c r="F1269" i="1"/>
  <c r="F1263" i="1"/>
  <c r="F1262" i="1"/>
  <c r="F1257" i="1"/>
  <c r="F1256" i="1"/>
  <c r="F1250" i="1"/>
  <c r="F1251" i="1"/>
  <c r="F1245" i="1"/>
  <c r="F1244" i="1"/>
  <c r="F1238" i="1"/>
  <c r="F1239" i="1"/>
  <c r="F1232" i="1"/>
  <c r="F1233" i="1"/>
  <c r="F1226" i="1"/>
  <c r="F1227" i="1"/>
  <c r="F1217" i="1"/>
  <c r="F1219" i="1"/>
  <c r="F1211" i="1"/>
  <c r="F1212" i="1"/>
  <c r="F1206" i="1"/>
  <c r="F1205" i="1"/>
  <c r="F1200" i="1"/>
  <c r="F1199" i="1"/>
  <c r="F1193" i="1"/>
  <c r="F1194" i="1"/>
  <c r="F1188" i="1"/>
  <c r="F1187" i="1"/>
  <c r="F1179" i="1"/>
  <c r="F1180" i="1"/>
  <c r="F1171" i="1"/>
  <c r="F1172" i="1"/>
  <c r="F1165" i="1"/>
  <c r="F1166" i="1"/>
  <c r="F1156" i="1"/>
  <c r="F1155" i="1"/>
  <c r="F1148" i="1"/>
  <c r="F1149" i="1"/>
  <c r="F1144" i="1"/>
  <c r="F1139" i="1"/>
  <c r="F1138" i="1"/>
  <c r="F1131" i="1"/>
  <c r="F1130" i="1"/>
  <c r="F1124" i="1"/>
  <c r="F1125" i="1"/>
  <c r="F1119" i="1"/>
  <c r="F1118" i="1"/>
  <c r="F1112" i="1"/>
  <c r="F1113" i="1"/>
  <c r="F1106" i="1"/>
  <c r="F1107" i="1"/>
  <c r="F1100" i="1"/>
  <c r="F1101" i="1"/>
  <c r="F1095" i="1"/>
  <c r="F1094" i="1"/>
  <c r="F1087" i="1"/>
  <c r="F1088" i="1"/>
  <c r="F1079" i="1"/>
  <c r="F1080" i="1"/>
  <c r="F1073" i="1"/>
  <c r="F1074" i="1"/>
  <c r="F1067" i="1"/>
  <c r="F1068" i="1"/>
  <c r="F1060" i="1"/>
  <c r="F1061" i="1"/>
  <c r="F1054" i="1"/>
  <c r="F1055" i="1"/>
  <c r="F1045" i="1"/>
  <c r="F1044" i="1"/>
  <c r="F1037" i="1"/>
  <c r="F1036" i="1"/>
  <c r="F1026" i="1"/>
  <c r="F1028" i="1"/>
  <c r="F1020" i="1"/>
  <c r="F1019" i="1"/>
  <c r="F1012" i="1"/>
  <c r="F1013" i="1"/>
  <c r="F1006" i="1"/>
  <c r="F1007" i="1"/>
  <c r="F1000" i="1"/>
  <c r="F1001" i="1"/>
  <c r="F994" i="1"/>
  <c r="F995" i="1"/>
  <c r="F988" i="1"/>
  <c r="F989" i="1"/>
  <c r="F982" i="1"/>
  <c r="F983" i="1"/>
  <c r="F976" i="1"/>
  <c r="F977" i="1"/>
  <c r="F971" i="1"/>
  <c r="F970" i="1"/>
  <c r="F965" i="1"/>
  <c r="F964" i="1"/>
  <c r="F959" i="1"/>
  <c r="F958" i="1"/>
  <c r="F953" i="1"/>
  <c r="F952" i="1"/>
  <c r="F947" i="1"/>
  <c r="F946" i="1"/>
  <c r="F938" i="1"/>
  <c r="F939" i="1"/>
  <c r="F933" i="1"/>
  <c r="F932" i="1"/>
  <c r="F929" i="1"/>
  <c r="F922" i="1"/>
  <c r="F915" i="1"/>
  <c r="F911" i="1"/>
  <c r="F909" i="1"/>
  <c r="F906" i="1"/>
  <c r="F902" i="1"/>
  <c r="F894" i="1"/>
  <c r="F895" i="1"/>
  <c r="F888" i="1"/>
  <c r="F889" i="1"/>
  <c r="F882" i="1"/>
  <c r="F883" i="1"/>
  <c r="F877" i="1"/>
  <c r="F876" i="1"/>
  <c r="F870" i="1"/>
  <c r="F871" i="1"/>
  <c r="F864" i="1"/>
  <c r="F865" i="1"/>
  <c r="F858" i="1"/>
  <c r="F859" i="1"/>
  <c r="F852" i="1"/>
  <c r="F851" i="1"/>
  <c r="F845" i="1"/>
  <c r="F846" i="1"/>
  <c r="F839" i="1"/>
  <c r="F840" i="1"/>
  <c r="F834" i="1"/>
  <c r="F833" i="1"/>
  <c r="F828" i="1"/>
  <c r="F827" i="1"/>
  <c r="F822" i="1"/>
  <c r="F821" i="1"/>
  <c r="F815" i="1"/>
  <c r="F816" i="1"/>
  <c r="F809" i="1"/>
  <c r="F810" i="1"/>
  <c r="F804" i="1"/>
  <c r="F803" i="1"/>
  <c r="F798" i="1"/>
  <c r="F797" i="1"/>
  <c r="F791" i="1"/>
  <c r="F784" i="1"/>
  <c r="F780" i="1"/>
  <c r="F772" i="1"/>
  <c r="F773" i="1"/>
  <c r="F767" i="1"/>
  <c r="F766" i="1"/>
  <c r="F761" i="1"/>
  <c r="F760" i="1"/>
  <c r="F753" i="1"/>
  <c r="F754" i="1"/>
  <c r="F748" i="1"/>
  <c r="F747" i="1"/>
  <c r="F740" i="1"/>
  <c r="F742" i="1"/>
  <c r="F736" i="1"/>
  <c r="F735" i="1"/>
  <c r="F729" i="1"/>
  <c r="F730" i="1"/>
  <c r="F723" i="1"/>
  <c r="F724" i="1"/>
  <c r="F712" i="1"/>
  <c r="F714" i="1"/>
  <c r="F708" i="1"/>
  <c r="F707" i="1"/>
  <c r="F697" i="1"/>
  <c r="F698" i="1"/>
  <c r="F690" i="1"/>
  <c r="F689" i="1"/>
  <c r="F684" i="1"/>
  <c r="F683" i="1"/>
  <c r="F677" i="1"/>
  <c r="F678" i="1"/>
  <c r="F671" i="1"/>
  <c r="F672" i="1"/>
  <c r="F664" i="1"/>
  <c r="F663" i="1"/>
  <c r="F657" i="1"/>
  <c r="F658" i="1"/>
  <c r="F651" i="1"/>
  <c r="F650" i="1"/>
  <c r="F642" i="1"/>
  <c r="F644" i="1"/>
  <c r="F636" i="1"/>
  <c r="F637" i="1"/>
  <c r="F630" i="1"/>
  <c r="F631" i="1"/>
  <c r="F624" i="1"/>
  <c r="F623" i="1"/>
  <c r="F615" i="1"/>
  <c r="F616" i="1"/>
  <c r="F609" i="1"/>
  <c r="F610" i="1"/>
  <c r="F600" i="1"/>
  <c r="F603" i="1"/>
  <c r="F595" i="1"/>
  <c r="F594" i="1"/>
  <c r="F590" i="1"/>
  <c r="F584" i="1"/>
  <c r="F585" i="1"/>
  <c r="F578" i="1"/>
  <c r="F579" i="1"/>
  <c r="F572" i="1"/>
  <c r="F573" i="1"/>
  <c r="F567" i="1"/>
  <c r="F566" i="1"/>
  <c r="F560" i="1"/>
  <c r="F561" i="1"/>
  <c r="F552" i="1"/>
  <c r="F553" i="1"/>
  <c r="F547" i="1"/>
  <c r="F546" i="1"/>
  <c r="F541" i="1"/>
  <c r="F540" i="1"/>
  <c r="F533" i="1"/>
  <c r="F534" i="1"/>
  <c r="F529" i="1"/>
  <c r="F525" i="1"/>
  <c r="F520" i="1"/>
  <c r="F515" i="1"/>
  <c r="F511" i="1"/>
  <c r="F507" i="1"/>
  <c r="F503" i="1"/>
  <c r="F499" i="1"/>
  <c r="F495" i="1"/>
  <c r="F491" i="1"/>
  <c r="F487" i="1"/>
  <c r="F483" i="1"/>
  <c r="F479" i="1"/>
  <c r="F475" i="1"/>
  <c r="F471" i="1"/>
  <c r="F466" i="1"/>
  <c r="F463" i="1"/>
  <c r="F459" i="1"/>
  <c r="F455" i="1"/>
  <c r="F451" i="1"/>
  <c r="F447" i="1"/>
  <c r="F443" i="1"/>
  <c r="F440" i="1"/>
  <c r="F436" i="1"/>
  <c r="F432" i="1"/>
  <c r="F429" i="1"/>
  <c r="F425" i="1"/>
  <c r="F421" i="1"/>
  <c r="F417" i="1"/>
  <c r="F413" i="1"/>
  <c r="F410" i="1"/>
  <c r="F405" i="1"/>
  <c r="F401" i="1"/>
  <c r="F396" i="1"/>
  <c r="F393" i="1"/>
  <c r="F389" i="1"/>
  <c r="F383" i="1"/>
  <c r="F379" i="1"/>
  <c r="F375" i="1"/>
  <c r="F371" i="1"/>
  <c r="F367" i="1"/>
  <c r="F363" i="1"/>
  <c r="F359" i="1"/>
  <c r="F355" i="1"/>
  <c r="F351" i="1"/>
  <c r="F347" i="1"/>
  <c r="F343" i="1"/>
  <c r="F339" i="1"/>
  <c r="F335" i="1"/>
  <c r="F331" i="1"/>
  <c r="F327" i="1"/>
  <c r="F323" i="1"/>
  <c r="F319" i="1"/>
  <c r="F315" i="1"/>
  <c r="F311" i="1"/>
  <c r="F307" i="1"/>
  <c r="F301" i="1"/>
  <c r="F297" i="1"/>
  <c r="F293" i="1"/>
  <c r="F289" i="1"/>
  <c r="F285" i="1"/>
  <c r="F281" i="1"/>
  <c r="F276" i="1"/>
  <c r="F273" i="1"/>
  <c r="F269" i="1"/>
  <c r="F266" i="1"/>
  <c r="F263" i="1"/>
  <c r="F259" i="1"/>
  <c r="F255" i="1"/>
  <c r="F250" i="1"/>
  <c r="F247" i="1"/>
  <c r="F244" i="1"/>
  <c r="F241" i="1"/>
  <c r="F237" i="1"/>
  <c r="F233" i="1"/>
  <c r="F229" i="1"/>
  <c r="F225" i="1"/>
  <c r="F221" i="1"/>
  <c r="F217" i="1"/>
  <c r="F213" i="1"/>
  <c r="F209" i="1"/>
  <c r="F205" i="1"/>
  <c r="F201" i="1"/>
  <c r="F197" i="1"/>
  <c r="F193" i="1"/>
  <c r="F189" i="1"/>
  <c r="F185" i="1"/>
  <c r="F181" i="1"/>
  <c r="F177" i="1"/>
  <c r="F173" i="1"/>
  <c r="F169" i="1"/>
  <c r="F165" i="1"/>
  <c r="F161" i="1"/>
  <c r="F157" i="1"/>
  <c r="F153" i="1"/>
  <c r="F149" i="1"/>
  <c r="F146" i="1"/>
  <c r="F143" i="1"/>
  <c r="F139" i="1"/>
  <c r="F135" i="1"/>
  <c r="F131" i="1"/>
  <c r="F126" i="1"/>
  <c r="F123" i="1"/>
  <c r="F119" i="1"/>
  <c r="F116" i="1"/>
  <c r="F111" i="1"/>
  <c r="F107" i="1"/>
  <c r="F102" i="1"/>
  <c r="F99" i="1"/>
  <c r="F94" i="1"/>
  <c r="F91" i="1"/>
  <c r="F82" i="1"/>
  <c r="F79" i="1"/>
  <c r="F75" i="1"/>
  <c r="F71" i="1"/>
  <c r="F67" i="1"/>
  <c r="F63" i="1"/>
  <c r="F59" i="1"/>
  <c r="F54" i="1"/>
  <c r="F51" i="1"/>
  <c r="F47" i="1"/>
  <c r="F43" i="1"/>
  <c r="F36" i="1"/>
  <c r="F35" i="1"/>
  <c r="F29" i="1"/>
  <c r="F30" i="1"/>
  <c r="F24" i="1"/>
  <c r="F23" i="1"/>
  <c r="F18" i="1"/>
  <c r="F17" i="1"/>
  <c r="F9" i="1"/>
  <c r="F10" i="1"/>
  <c r="F4" i="1"/>
  <c r="F3" i="1"/>
  <c r="F2956" i="1"/>
  <c r="F2950" i="1"/>
  <c r="F2944" i="1"/>
  <c r="F2939" i="1"/>
  <c r="F2932" i="1"/>
  <c r="F2926" i="1"/>
  <c r="F2920" i="1"/>
  <c r="F2912" i="1"/>
  <c r="F2906" i="1"/>
  <c r="F2898" i="1"/>
  <c r="F2892" i="1"/>
  <c r="F2886" i="1"/>
  <c r="F2880" i="1"/>
  <c r="F2874" i="1"/>
  <c r="F2868" i="1"/>
  <c r="F2862" i="1"/>
  <c r="F2856" i="1"/>
  <c r="F2850" i="1"/>
  <c r="F2843" i="1"/>
  <c r="F2836" i="1"/>
  <c r="F2830" i="1"/>
  <c r="F2824" i="1"/>
  <c r="F2818" i="1"/>
  <c r="F2812" i="1"/>
  <c r="F2806" i="1"/>
  <c r="F2800" i="1"/>
  <c r="F2792" i="1"/>
  <c r="F2786" i="1"/>
  <c r="F2782" i="1"/>
  <c r="F2776" i="1"/>
  <c r="F2768" i="1"/>
  <c r="F2762" i="1"/>
  <c r="F2758" i="1"/>
  <c r="F2751" i="1"/>
  <c r="F2743" i="1"/>
  <c r="F2737" i="1"/>
  <c r="F2731" i="1"/>
  <c r="F2725" i="1"/>
  <c r="F2718" i="1"/>
  <c r="F2706" i="1"/>
  <c r="F2698" i="1"/>
  <c r="F2692" i="1"/>
  <c r="F2686" i="1"/>
  <c r="F2680" i="1"/>
  <c r="F2670" i="1"/>
  <c r="F2664" i="1"/>
  <c r="F2658" i="1"/>
  <c r="F2651" i="1"/>
  <c r="F2643" i="1"/>
  <c r="F2633" i="1"/>
  <c r="F2627" i="1"/>
  <c r="F2620" i="1"/>
  <c r="F2613" i="1"/>
  <c r="F2603" i="1"/>
  <c r="F2597" i="1"/>
  <c r="F2594" i="1"/>
  <c r="F2585" i="1"/>
  <c r="F2579" i="1"/>
  <c r="F2575" i="1"/>
  <c r="F2569" i="1"/>
  <c r="F2563" i="1"/>
  <c r="F2557" i="1"/>
  <c r="F2551" i="1"/>
  <c r="F2545" i="1"/>
  <c r="F2539" i="1"/>
  <c r="F2533" i="1"/>
  <c r="F2527" i="1"/>
  <c r="F2521" i="1"/>
  <c r="F2515" i="1"/>
  <c r="F2509" i="1"/>
  <c r="F2501" i="1"/>
  <c r="F2495" i="1"/>
  <c r="F2489" i="1"/>
  <c r="F2483" i="1"/>
  <c r="F2477" i="1"/>
  <c r="F2471" i="1"/>
  <c r="F2465" i="1"/>
  <c r="F2457" i="1"/>
  <c r="F2451" i="1"/>
  <c r="F2445" i="1"/>
  <c r="F2435" i="1"/>
  <c r="F2429" i="1"/>
  <c r="F2423" i="1"/>
  <c r="F2417" i="1"/>
  <c r="F2411" i="1"/>
  <c r="F2406" i="1"/>
  <c r="F2401" i="1"/>
  <c r="F2394" i="1"/>
  <c r="F2387" i="1"/>
  <c r="F2379" i="1"/>
  <c r="F2373" i="1"/>
  <c r="F2364" i="1"/>
  <c r="F2360" i="1"/>
  <c r="F2356" i="1"/>
  <c r="F2352" i="1"/>
  <c r="F2346" i="1"/>
  <c r="F2338" i="1"/>
  <c r="F2334" i="1"/>
  <c r="F2331" i="1"/>
  <c r="F2326" i="1"/>
  <c r="F2318" i="1"/>
  <c r="F2315" i="1"/>
  <c r="F2310" i="1"/>
  <c r="F2307" i="1"/>
  <c r="F2300" i="1"/>
  <c r="F2296" i="1"/>
  <c r="F2292" i="1"/>
  <c r="F2288" i="1"/>
  <c r="F2284" i="1"/>
  <c r="F2279" i="1"/>
  <c r="F2275" i="1"/>
  <c r="F2270" i="1"/>
  <c r="F2266" i="1"/>
  <c r="F2262" i="1"/>
  <c r="F2258" i="1"/>
  <c r="F2253" i="1"/>
  <c r="F2248" i="1"/>
  <c r="F2245" i="1"/>
  <c r="F2240" i="1"/>
  <c r="F2236" i="1"/>
  <c r="F2233" i="1"/>
  <c r="F2229" i="1"/>
  <c r="F2224" i="1"/>
  <c r="F2220" i="1"/>
  <c r="F2217" i="1"/>
  <c r="F2213" i="1"/>
  <c r="F2209" i="1"/>
  <c r="F2204" i="1"/>
  <c r="F2198" i="1"/>
  <c r="F2194" i="1"/>
  <c r="F2190" i="1"/>
  <c r="F2187" i="1"/>
  <c r="F2180" i="1"/>
  <c r="F2176" i="1"/>
  <c r="F2172" i="1"/>
  <c r="F2168" i="1"/>
  <c r="F2164" i="1"/>
  <c r="F2160" i="1"/>
  <c r="F2156" i="1"/>
  <c r="F2150" i="1"/>
  <c r="F2147" i="1"/>
  <c r="F2143" i="1"/>
  <c r="F2138" i="1"/>
  <c r="F2134" i="1"/>
  <c r="F2131" i="1"/>
  <c r="F2126" i="1"/>
  <c r="F2122" i="1"/>
  <c r="F2118" i="1"/>
  <c r="F2115" i="1"/>
  <c r="F2110" i="1"/>
  <c r="F2106" i="1"/>
  <c r="F2099" i="1"/>
  <c r="F2093" i="1"/>
  <c r="F2085" i="1"/>
  <c r="F2076" i="1"/>
  <c r="F2070" i="1"/>
  <c r="F2064" i="1"/>
  <c r="F2058" i="1"/>
  <c r="F2052" i="1"/>
  <c r="F2046" i="1"/>
  <c r="F2040" i="1"/>
  <c r="F2034" i="1"/>
  <c r="F2030" i="1"/>
  <c r="F2027" i="1"/>
  <c r="F2020" i="1"/>
  <c r="F2016" i="1"/>
  <c r="F2001" i="1"/>
  <c r="F1998" i="1"/>
  <c r="F1994" i="1"/>
  <c r="F1990" i="1"/>
  <c r="F1986" i="1"/>
  <c r="F1981" i="1"/>
  <c r="F1978" i="1"/>
  <c r="F1974" i="1"/>
  <c r="F1967" i="1"/>
  <c r="F1963" i="1"/>
  <c r="F1959" i="1"/>
  <c r="F1956" i="1"/>
  <c r="F1949" i="1"/>
  <c r="F1945" i="1"/>
  <c r="F1941" i="1"/>
  <c r="F1937" i="1"/>
  <c r="F1934" i="1"/>
  <c r="F1927" i="1"/>
  <c r="F1917" i="1"/>
  <c r="F1911" i="1"/>
  <c r="F1904" i="1"/>
  <c r="F1898" i="1"/>
  <c r="F1892" i="1"/>
  <c r="F1884" i="1"/>
  <c r="F1878" i="1"/>
  <c r="F1872" i="1"/>
  <c r="F1866" i="1"/>
  <c r="F1858" i="1"/>
  <c r="F1852" i="1"/>
  <c r="F1846" i="1"/>
  <c r="F1839" i="1"/>
  <c r="F1833" i="1"/>
  <c r="F1827" i="1"/>
  <c r="F1821" i="1"/>
  <c r="F1815" i="1"/>
  <c r="F1807" i="1"/>
  <c r="F1801" i="1"/>
  <c r="F1795" i="1"/>
  <c r="F1789" i="1"/>
  <c r="F1783" i="1"/>
  <c r="F1777" i="1"/>
  <c r="F1771" i="1"/>
  <c r="F1765" i="1"/>
  <c r="F1759" i="1"/>
  <c r="F1753" i="1"/>
  <c r="F1747" i="1"/>
  <c r="F1744" i="1"/>
  <c r="F1737" i="1"/>
  <c r="F1731" i="1"/>
  <c r="F1725" i="1"/>
  <c r="F1718" i="1"/>
  <c r="F1712" i="1"/>
  <c r="F1706" i="1"/>
  <c r="F1700" i="1"/>
  <c r="F1692" i="1"/>
  <c r="F1686" i="1"/>
  <c r="F1680" i="1"/>
  <c r="F1674" i="1"/>
  <c r="F1667" i="1"/>
  <c r="F1661" i="1"/>
  <c r="F1655" i="1"/>
  <c r="F1647" i="1"/>
  <c r="F1642" i="1"/>
  <c r="F1634" i="1"/>
  <c r="F1628" i="1"/>
  <c r="F1622" i="1"/>
  <c r="F1616" i="1"/>
  <c r="F1610" i="1"/>
  <c r="F1604" i="1"/>
  <c r="F1598" i="1"/>
  <c r="F1590" i="1"/>
  <c r="F1584" i="1"/>
  <c r="F1578" i="1"/>
  <c r="F1570" i="1"/>
  <c r="F1566" i="1"/>
  <c r="F1558" i="1"/>
  <c r="F1552" i="1"/>
  <c r="F1546" i="1"/>
  <c r="F1540" i="1"/>
  <c r="F1533" i="1"/>
  <c r="F1527" i="1"/>
  <c r="F1521" i="1"/>
  <c r="F1515" i="1"/>
  <c r="F1509" i="1"/>
  <c r="F1503" i="1"/>
  <c r="F1497" i="1"/>
  <c r="F1490" i="1"/>
  <c r="F1484" i="1"/>
  <c r="F1478" i="1"/>
  <c r="F1470" i="1"/>
  <c r="F1464" i="1"/>
  <c r="F1458" i="1"/>
  <c r="F1451" i="1"/>
  <c r="F1446" i="1"/>
  <c r="F1436" i="1"/>
  <c r="F1430" i="1"/>
  <c r="F1424" i="1"/>
  <c r="F1418" i="1"/>
  <c r="F1412" i="1"/>
  <c r="F1406" i="1"/>
  <c r="F1400" i="1"/>
  <c r="F1394" i="1"/>
  <c r="F1388" i="1"/>
  <c r="F1379" i="1"/>
  <c r="F1365" i="1"/>
  <c r="F1359" i="1"/>
  <c r="F1353" i="1"/>
  <c r="F1349" i="1"/>
  <c r="F1345" i="1"/>
  <c r="F1341" i="1"/>
  <c r="F1335" i="1"/>
  <c r="F1331" i="1"/>
  <c r="F1327" i="1"/>
  <c r="F1323" i="1"/>
  <c r="F1317" i="1"/>
  <c r="F1311" i="1"/>
  <c r="F1305" i="1"/>
  <c r="F1299" i="1"/>
  <c r="F1288" i="1"/>
  <c r="F1282" i="1"/>
  <c r="F1274" i="1"/>
  <c r="F1268" i="1"/>
  <c r="F1261" i="1"/>
  <c r="F1255" i="1"/>
  <c r="F1249" i="1"/>
  <c r="F1243" i="1"/>
  <c r="F1237" i="1"/>
  <c r="F1231" i="1"/>
  <c r="F1225" i="1"/>
  <c r="F1218" i="1"/>
  <c r="F1210" i="1"/>
  <c r="F1204" i="1"/>
  <c r="F1198" i="1"/>
  <c r="F1192" i="1"/>
  <c r="F1186" i="1"/>
  <c r="F1178" i="1"/>
  <c r="F1170" i="1"/>
  <c r="F1164" i="1"/>
  <c r="F1154" i="1"/>
  <c r="F1147" i="1"/>
  <c r="F1143" i="1"/>
  <c r="F1137" i="1"/>
  <c r="F1129" i="1"/>
  <c r="F1123" i="1"/>
  <c r="F1117" i="1"/>
  <c r="F1111" i="1"/>
  <c r="F1105" i="1"/>
  <c r="F1099" i="1"/>
  <c r="F1093" i="1"/>
  <c r="F1086" i="1"/>
  <c r="F1078" i="1"/>
  <c r="F1072" i="1"/>
  <c r="F1066" i="1"/>
  <c r="F1059" i="1"/>
  <c r="F1053" i="1"/>
  <c r="F1043" i="1"/>
  <c r="F1035" i="1"/>
  <c r="F1027" i="1"/>
  <c r="F1018" i="1"/>
  <c r="F1011" i="1"/>
  <c r="F1005" i="1"/>
  <c r="F999" i="1"/>
  <c r="F993" i="1"/>
  <c r="F987" i="1"/>
  <c r="F981" i="1"/>
  <c r="F975" i="1"/>
  <c r="F969" i="1"/>
  <c r="F963" i="1"/>
  <c r="F957" i="1"/>
  <c r="F951" i="1"/>
  <c r="F945" i="1"/>
  <c r="F937" i="1"/>
  <c r="F931" i="1"/>
  <c r="F921" i="1"/>
  <c r="F916" i="1"/>
  <c r="F912" i="1"/>
  <c r="F905" i="1"/>
  <c r="F901" i="1"/>
  <c r="F893" i="1"/>
  <c r="F887" i="1"/>
  <c r="F881" i="1"/>
  <c r="F875" i="1"/>
  <c r="F869" i="1"/>
  <c r="F863" i="1"/>
  <c r="F857" i="1"/>
  <c r="F850" i="1"/>
  <c r="F844" i="1"/>
  <c r="F838" i="1"/>
  <c r="F832" i="1"/>
  <c r="F826" i="1"/>
  <c r="F820" i="1"/>
  <c r="F814" i="1"/>
  <c r="F808" i="1"/>
  <c r="F802" i="1"/>
  <c r="F796" i="1"/>
  <c r="F790" i="1"/>
  <c r="F783" i="1"/>
  <c r="F779" i="1"/>
  <c r="F771" i="1"/>
  <c r="F765" i="1"/>
  <c r="F759" i="1"/>
  <c r="F752" i="1"/>
  <c r="F746" i="1"/>
  <c r="F741" i="1"/>
  <c r="F734" i="1"/>
  <c r="F728" i="1"/>
  <c r="F722" i="1"/>
  <c r="F713" i="1"/>
  <c r="F706" i="1"/>
  <c r="F696" i="1"/>
  <c r="F688" i="1"/>
  <c r="F682" i="1"/>
  <c r="F676" i="1"/>
  <c r="F670" i="1"/>
  <c r="F662" i="1"/>
  <c r="F656" i="1"/>
  <c r="F649" i="1"/>
  <c r="F643" i="1"/>
  <c r="F635" i="1"/>
  <c r="F629" i="1"/>
  <c r="F622" i="1"/>
  <c r="F614" i="1"/>
  <c r="F608" i="1"/>
  <c r="F601" i="1"/>
  <c r="F593" i="1"/>
  <c r="F589" i="1"/>
  <c r="F583" i="1"/>
  <c r="F577" i="1"/>
  <c r="F571" i="1"/>
  <c r="F565" i="1"/>
  <c r="F559" i="1"/>
  <c r="F551" i="1"/>
  <c r="F545" i="1"/>
  <c r="F539" i="1"/>
  <c r="F532" i="1"/>
  <c r="F528" i="1"/>
  <c r="F524" i="1"/>
  <c r="F521" i="1"/>
  <c r="F518" i="1"/>
  <c r="F514" i="1"/>
  <c r="F510" i="1"/>
  <c r="F506" i="1"/>
  <c r="F502" i="1"/>
  <c r="F498" i="1"/>
  <c r="F494" i="1"/>
  <c r="F490" i="1"/>
  <c r="F486" i="1"/>
  <c r="F482" i="1"/>
  <c r="F478" i="1"/>
  <c r="F474" i="1"/>
  <c r="F470" i="1"/>
  <c r="F467" i="1"/>
  <c r="F462" i="1"/>
  <c r="F458" i="1"/>
  <c r="F454" i="1"/>
  <c r="F450" i="1"/>
  <c r="F446" i="1"/>
  <c r="F442" i="1"/>
  <c r="F437" i="1"/>
  <c r="F433" i="1"/>
  <c r="F428" i="1"/>
  <c r="F424" i="1"/>
  <c r="F420" i="1"/>
  <c r="F416" i="1"/>
  <c r="F412" i="1"/>
  <c r="F404" i="1"/>
  <c r="F400" i="1"/>
  <c r="F397" i="1"/>
  <c r="F392" i="1"/>
  <c r="F388" i="1"/>
  <c r="F382" i="1"/>
  <c r="F378" i="1"/>
  <c r="F374" i="1"/>
  <c r="F370" i="1"/>
  <c r="F366" i="1"/>
  <c r="F362" i="1"/>
  <c r="F358" i="1"/>
  <c r="F354" i="1"/>
  <c r="F350" i="1"/>
  <c r="F346" i="1"/>
  <c r="F342" i="1"/>
  <c r="F338" i="1"/>
  <c r="F334" i="1"/>
  <c r="F330" i="1"/>
  <c r="F326" i="1"/>
  <c r="F322" i="1"/>
  <c r="F318" i="1"/>
  <c r="F314" i="1"/>
  <c r="F310" i="1"/>
  <c r="F306" i="1"/>
  <c r="F300" i="1"/>
  <c r="F296" i="1"/>
  <c r="F292" i="1"/>
  <c r="F288" i="1"/>
  <c r="F284" i="1"/>
  <c r="F280" i="1"/>
  <c r="F277" i="1"/>
  <c r="F272" i="1"/>
  <c r="F268" i="1"/>
  <c r="F262" i="1"/>
  <c r="F258" i="1"/>
  <c r="F254" i="1"/>
  <c r="F251" i="1"/>
  <c r="F246" i="1"/>
  <c r="F240" i="1"/>
  <c r="F236" i="1"/>
  <c r="F232" i="1"/>
  <c r="F228" i="1"/>
  <c r="F224" i="1"/>
  <c r="F220" i="1"/>
  <c r="F216" i="1"/>
  <c r="F212" i="1"/>
  <c r="F208" i="1"/>
  <c r="F204" i="1"/>
  <c r="F200" i="1"/>
  <c r="F196" i="1"/>
  <c r="F192" i="1"/>
  <c r="F188" i="1"/>
  <c r="F184" i="1"/>
  <c r="F180" i="1"/>
  <c r="F176" i="1"/>
  <c r="F172" i="1"/>
  <c r="F168" i="1"/>
  <c r="F164" i="1"/>
  <c r="F160" i="1"/>
  <c r="F156" i="1"/>
  <c r="F152" i="1"/>
  <c r="F148" i="1"/>
  <c r="F142" i="1"/>
  <c r="F138" i="1"/>
  <c r="F134" i="1"/>
  <c r="F130" i="1"/>
  <c r="F127" i="1"/>
  <c r="F122" i="1"/>
  <c r="F118" i="1"/>
  <c r="F110" i="1"/>
  <c r="F106" i="1"/>
  <c r="F103" i="1"/>
  <c r="F98" i="1"/>
  <c r="F95" i="1"/>
  <c r="F90" i="1"/>
  <c r="F83" i="1"/>
  <c r="F78" i="1"/>
  <c r="F74" i="1"/>
  <c r="F70" i="1"/>
  <c r="F66" i="1"/>
  <c r="F62" i="1"/>
  <c r="F58" i="1"/>
  <c r="F55" i="1"/>
  <c r="F50" i="1"/>
  <c r="F46" i="1"/>
  <c r="F42" i="1"/>
  <c r="F37" i="1"/>
  <c r="F34" i="1"/>
  <c r="F28" i="1"/>
  <c r="F22" i="1"/>
  <c r="F16" i="1"/>
  <c r="F8" i="1"/>
  <c r="F2" i="1"/>
  <c r="E616" i="4" l="1"/>
  <c r="F616" i="4"/>
  <c r="C6" i="4" a="1"/>
  <c r="G399" i="4" s="1"/>
  <c r="D6" i="4" a="1"/>
  <c r="C169" i="9" s="1"/>
  <c r="E169" i="9" s="1"/>
  <c r="H399" i="4" l="1"/>
  <c r="C12" i="9"/>
  <c r="E12" i="9" s="1"/>
  <c r="C20" i="9"/>
  <c r="E20" i="9" s="1"/>
  <c r="C28" i="9"/>
  <c r="E28" i="9" s="1"/>
  <c r="C36" i="9"/>
  <c r="E36" i="9" s="1"/>
  <c r="C44" i="9"/>
  <c r="C52" i="9"/>
  <c r="E52" i="9" s="1"/>
  <c r="C60" i="9"/>
  <c r="E60" i="9" s="1"/>
  <c r="C68" i="9"/>
  <c r="C13" i="9"/>
  <c r="C31" i="9"/>
  <c r="E31" i="9" s="1"/>
  <c r="C40" i="9"/>
  <c r="E40" i="9" s="1"/>
  <c r="C49" i="9"/>
  <c r="E49" i="9" s="1"/>
  <c r="C58" i="9"/>
  <c r="E58" i="9" s="1"/>
  <c r="C67" i="9"/>
  <c r="E67" i="9" s="1"/>
  <c r="C76" i="9"/>
  <c r="C84" i="9"/>
  <c r="E84" i="9" s="1"/>
  <c r="C92" i="9"/>
  <c r="E92" i="9" s="1"/>
  <c r="C100" i="9"/>
  <c r="E100" i="9" s="1"/>
  <c r="C108" i="9"/>
  <c r="E108" i="9" s="1"/>
  <c r="C116" i="9"/>
  <c r="E116" i="9" s="1"/>
  <c r="C124" i="9"/>
  <c r="E124" i="9" s="1"/>
  <c r="C132" i="9"/>
  <c r="E132" i="9" s="1"/>
  <c r="C140" i="9"/>
  <c r="E140" i="9" s="1"/>
  <c r="C148" i="9"/>
  <c r="E148" i="9" s="1"/>
  <c r="C156" i="9"/>
  <c r="E156" i="9" s="1"/>
  <c r="C164" i="9"/>
  <c r="E164" i="9" s="1"/>
  <c r="C171" i="9"/>
  <c r="E171" i="9" s="1"/>
  <c r="C179" i="9"/>
  <c r="E179" i="9" s="1"/>
  <c r="C187" i="9"/>
  <c r="C195" i="9"/>
  <c r="E195" i="9" s="1"/>
  <c r="C202" i="9"/>
  <c r="E202" i="9" s="1"/>
  <c r="C210" i="9"/>
  <c r="E210" i="9" s="1"/>
  <c r="C226" i="9"/>
  <c r="E226" i="9" s="1"/>
  <c r="C235" i="9"/>
  <c r="E235" i="9" s="1"/>
  <c r="C243" i="9"/>
  <c r="E243" i="9" s="1"/>
  <c r="C251" i="9"/>
  <c r="E251" i="9" s="1"/>
  <c r="C259" i="9"/>
  <c r="E259" i="9" s="1"/>
  <c r="C267" i="9"/>
  <c r="E267" i="9" s="1"/>
  <c r="C275" i="9"/>
  <c r="E275" i="9" s="1"/>
  <c r="C283" i="9"/>
  <c r="E283" i="9" s="1"/>
  <c r="C291" i="9"/>
  <c r="E291" i="9" s="1"/>
  <c r="C306" i="9"/>
  <c r="E306" i="9" s="1"/>
  <c r="C314" i="9"/>
  <c r="E314" i="9" s="1"/>
  <c r="C322" i="9"/>
  <c r="E322" i="9" s="1"/>
  <c r="C330" i="9"/>
  <c r="E330" i="9" s="1"/>
  <c r="C338" i="9"/>
  <c r="E338" i="9" s="1"/>
  <c r="C346" i="9"/>
  <c r="E346" i="9" s="1"/>
  <c r="C354" i="9"/>
  <c r="E354" i="9" s="1"/>
  <c r="C362" i="9"/>
  <c r="E362" i="9" s="1"/>
  <c r="C370" i="9"/>
  <c r="E370" i="9" s="1"/>
  <c r="C378" i="9"/>
  <c r="E378" i="9" s="1"/>
  <c r="C14" i="9"/>
  <c r="E14" i="9" s="1"/>
  <c r="C23" i="9"/>
  <c r="E23" i="9" s="1"/>
  <c r="C32" i="9"/>
  <c r="C41" i="9"/>
  <c r="C50" i="9"/>
  <c r="E50" i="9" s="1"/>
  <c r="C59" i="9"/>
  <c r="E59" i="9" s="1"/>
  <c r="C69" i="9"/>
  <c r="E69" i="9" s="1"/>
  <c r="C77" i="9"/>
  <c r="E77" i="9" s="1"/>
  <c r="C85" i="9"/>
  <c r="E85" i="9" s="1"/>
  <c r="C93" i="9"/>
  <c r="E93" i="9" s="1"/>
  <c r="C101" i="9"/>
  <c r="E101" i="9" s="1"/>
  <c r="C109" i="9"/>
  <c r="E109" i="9" s="1"/>
  <c r="C117" i="9"/>
  <c r="E117" i="9" s="1"/>
  <c r="C125" i="9"/>
  <c r="E125" i="9" s="1"/>
  <c r="C133" i="9"/>
  <c r="E133" i="9" s="1"/>
  <c r="C141" i="9"/>
  <c r="E141" i="9" s="1"/>
  <c r="C149" i="9"/>
  <c r="E149" i="9" s="1"/>
  <c r="C157" i="9"/>
  <c r="E157" i="9" s="1"/>
  <c r="C165" i="9"/>
  <c r="E165" i="9" s="1"/>
  <c r="C172" i="9"/>
  <c r="E172" i="9" s="1"/>
  <c r="C180" i="9"/>
  <c r="E180" i="9" s="1"/>
  <c r="C188" i="9"/>
  <c r="C196" i="9"/>
  <c r="E196" i="9" s="1"/>
  <c r="C203" i="9"/>
  <c r="E203" i="9" s="1"/>
  <c r="C211" i="9"/>
  <c r="E211" i="9" s="1"/>
  <c r="C219" i="9"/>
  <c r="E219" i="9" s="1"/>
  <c r="C227" i="9"/>
  <c r="E227" i="9" s="1"/>
  <c r="C236" i="9"/>
  <c r="E236" i="9" s="1"/>
  <c r="C244" i="9"/>
  <c r="E244" i="9" s="1"/>
  <c r="C252" i="9"/>
  <c r="E252" i="9" s="1"/>
  <c r="C260" i="9"/>
  <c r="E260" i="9" s="1"/>
  <c r="C268" i="9"/>
  <c r="E268" i="9" s="1"/>
  <c r="C276" i="9"/>
  <c r="E276" i="9" s="1"/>
  <c r="C284" i="9"/>
  <c r="E284" i="9" s="1"/>
  <c r="C292" i="9"/>
  <c r="E292" i="9" s="1"/>
  <c r="C299" i="9"/>
  <c r="E299" i="9" s="1"/>
  <c r="C307" i="9"/>
  <c r="E307" i="9" s="1"/>
  <c r="C315" i="9"/>
  <c r="E315" i="9" s="1"/>
  <c r="C323" i="9"/>
  <c r="E323" i="9" s="1"/>
  <c r="C331" i="9"/>
  <c r="E331" i="9" s="1"/>
  <c r="C339" i="9"/>
  <c r="E339" i="9" s="1"/>
  <c r="C347" i="9"/>
  <c r="E347" i="9" s="1"/>
  <c r="C355" i="9"/>
  <c r="E355" i="9" s="1"/>
  <c r="C363" i="9"/>
  <c r="E363" i="9" s="1"/>
  <c r="C371" i="9"/>
  <c r="E371" i="9" s="1"/>
  <c r="C379" i="9"/>
  <c r="E379" i="9" s="1"/>
  <c r="C387" i="9"/>
  <c r="E387" i="9" s="1"/>
  <c r="C395" i="9"/>
  <c r="E395" i="9" s="1"/>
  <c r="C411" i="9"/>
  <c r="E411" i="9" s="1"/>
  <c r="C419" i="9"/>
  <c r="E419" i="9" s="1"/>
  <c r="C427" i="9"/>
  <c r="E427" i="9" s="1"/>
  <c r="C435" i="9"/>
  <c r="C452" i="9"/>
  <c r="E452" i="9" s="1"/>
  <c r="C460" i="9"/>
  <c r="E460" i="9" s="1"/>
  <c r="C15" i="9"/>
  <c r="E15" i="9" s="1"/>
  <c r="C24" i="9"/>
  <c r="E24" i="9" s="1"/>
  <c r="C33" i="9"/>
  <c r="E33" i="9" s="1"/>
  <c r="C42" i="9"/>
  <c r="E42" i="9" s="1"/>
  <c r="C51" i="9"/>
  <c r="C61" i="9"/>
  <c r="E61" i="9" s="1"/>
  <c r="C70" i="9"/>
  <c r="E70" i="9" s="1"/>
  <c r="C78" i="9"/>
  <c r="E78" i="9" s="1"/>
  <c r="C86" i="9"/>
  <c r="E86" i="9" s="1"/>
  <c r="C94" i="9"/>
  <c r="E94" i="9" s="1"/>
  <c r="C102" i="9"/>
  <c r="E102" i="9" s="1"/>
  <c r="C110" i="9"/>
  <c r="C118" i="9"/>
  <c r="E118" i="9" s="1"/>
  <c r="C126" i="9"/>
  <c r="E126" i="9" s="1"/>
  <c r="C134" i="9"/>
  <c r="E134" i="9" s="1"/>
  <c r="C142" i="9"/>
  <c r="C150" i="9"/>
  <c r="E150" i="9" s="1"/>
  <c r="C158" i="9"/>
  <c r="E158" i="9" s="1"/>
  <c r="C166" i="9"/>
  <c r="E166" i="9" s="1"/>
  <c r="C173" i="9"/>
  <c r="E173" i="9" s="1"/>
  <c r="C181" i="9"/>
  <c r="E181" i="9" s="1"/>
  <c r="C189" i="9"/>
  <c r="E189" i="9" s="1"/>
  <c r="C204" i="9"/>
  <c r="E204" i="9" s="1"/>
  <c r="C212" i="9"/>
  <c r="E212" i="9" s="1"/>
  <c r="C228" i="9"/>
  <c r="E228" i="9" s="1"/>
  <c r="C237" i="9"/>
  <c r="E237" i="9" s="1"/>
  <c r="C245" i="9"/>
  <c r="E245" i="9" s="1"/>
  <c r="C253" i="9"/>
  <c r="E253" i="9" s="1"/>
  <c r="C261" i="9"/>
  <c r="E261" i="9" s="1"/>
  <c r="C269" i="9"/>
  <c r="E269" i="9" s="1"/>
  <c r="C277" i="9"/>
  <c r="E277" i="9" s="1"/>
  <c r="C285" i="9"/>
  <c r="E285" i="9" s="1"/>
  <c r="C293" i="9"/>
  <c r="E293" i="9" s="1"/>
  <c r="C300" i="9"/>
  <c r="E300" i="9" s="1"/>
  <c r="C308" i="9"/>
  <c r="E308" i="9" s="1"/>
  <c r="C316" i="9"/>
  <c r="E316" i="9" s="1"/>
  <c r="C324" i="9"/>
  <c r="E324" i="9" s="1"/>
  <c r="C332" i="9"/>
  <c r="E332" i="9" s="1"/>
  <c r="C340" i="9"/>
  <c r="E340" i="9" s="1"/>
  <c r="C348" i="9"/>
  <c r="E348" i="9" s="1"/>
  <c r="C356" i="9"/>
  <c r="E356" i="9" s="1"/>
  <c r="C364" i="9"/>
  <c r="E364" i="9" s="1"/>
  <c r="C380" i="9"/>
  <c r="E380" i="9" s="1"/>
  <c r="C388" i="9"/>
  <c r="E388" i="9" s="1"/>
  <c r="C396" i="9"/>
  <c r="E396" i="9" s="1"/>
  <c r="C404" i="9"/>
  <c r="E404" i="9" s="1"/>
  <c r="C412" i="9"/>
  <c r="E412" i="9" s="1"/>
  <c r="C420" i="9"/>
  <c r="E420" i="9" s="1"/>
  <c r="C428" i="9"/>
  <c r="E428" i="9" s="1"/>
  <c r="C436" i="9"/>
  <c r="E436" i="9" s="1"/>
  <c r="C445" i="9"/>
  <c r="E445" i="9" s="1"/>
  <c r="C17" i="9"/>
  <c r="E17" i="9" s="1"/>
  <c r="C26" i="9"/>
  <c r="E26" i="9" s="1"/>
  <c r="C35" i="9"/>
  <c r="E35" i="9" s="1"/>
  <c r="C45" i="9"/>
  <c r="E45" i="9" s="1"/>
  <c r="C54" i="9"/>
  <c r="E54" i="9" s="1"/>
  <c r="C63" i="9"/>
  <c r="E63" i="9" s="1"/>
  <c r="C72" i="9"/>
  <c r="E72" i="9" s="1"/>
  <c r="C80" i="9"/>
  <c r="E80" i="9" s="1"/>
  <c r="C88" i="9"/>
  <c r="E88" i="9" s="1"/>
  <c r="C96" i="9"/>
  <c r="E96" i="9" s="1"/>
  <c r="C104" i="9"/>
  <c r="E104" i="9" s="1"/>
  <c r="C112" i="9"/>
  <c r="C120" i="9"/>
  <c r="C128" i="9"/>
  <c r="E128" i="9" s="1"/>
  <c r="C136" i="9"/>
  <c r="E136" i="9" s="1"/>
  <c r="C144" i="9"/>
  <c r="E144" i="9" s="1"/>
  <c r="C152" i="9"/>
  <c r="E152" i="9" s="1"/>
  <c r="C160" i="9"/>
  <c r="E160" i="9" s="1"/>
  <c r="C168" i="9"/>
  <c r="E168" i="9" s="1"/>
  <c r="C175" i="9"/>
  <c r="E175" i="9" s="1"/>
  <c r="C183" i="9"/>
  <c r="C191" i="9"/>
  <c r="E191" i="9" s="1"/>
  <c r="C198" i="9"/>
  <c r="C206" i="9"/>
  <c r="E206" i="9" s="1"/>
  <c r="C214" i="9"/>
  <c r="E214" i="9" s="1"/>
  <c r="C222" i="9"/>
  <c r="E222" i="9" s="1"/>
  <c r="C230" i="9"/>
  <c r="E230" i="9" s="1"/>
  <c r="C239" i="9"/>
  <c r="E239" i="9" s="1"/>
  <c r="C247" i="9"/>
  <c r="E247" i="9" s="1"/>
  <c r="C255" i="9"/>
  <c r="E255" i="9" s="1"/>
  <c r="C263" i="9"/>
  <c r="E263" i="9" s="1"/>
  <c r="C271" i="9"/>
  <c r="E271" i="9" s="1"/>
  <c r="C279" i="9"/>
  <c r="E279" i="9" s="1"/>
  <c r="C287" i="9"/>
  <c r="C295" i="9"/>
  <c r="E295" i="9" s="1"/>
  <c r="C302" i="9"/>
  <c r="E302" i="9" s="1"/>
  <c r="C310" i="9"/>
  <c r="E310" i="9" s="1"/>
  <c r="C318" i="9"/>
  <c r="E318" i="9" s="1"/>
  <c r="C326" i="9"/>
  <c r="E326" i="9" s="1"/>
  <c r="C334" i="9"/>
  <c r="E334" i="9" s="1"/>
  <c r="C342" i="9"/>
  <c r="E342" i="9" s="1"/>
  <c r="C350" i="9"/>
  <c r="E350" i="9" s="1"/>
  <c r="C358" i="9"/>
  <c r="E358" i="9" s="1"/>
  <c r="C366" i="9"/>
  <c r="E366" i="9" s="1"/>
  <c r="C374" i="9"/>
  <c r="E374" i="9" s="1"/>
  <c r="C382" i="9"/>
  <c r="E382" i="9" s="1"/>
  <c r="C10" i="9"/>
  <c r="E10" i="9" s="1"/>
  <c r="C27" i="9"/>
  <c r="E27" i="9" s="1"/>
  <c r="C46" i="9"/>
  <c r="E46" i="9" s="1"/>
  <c r="C64" i="9"/>
  <c r="E64" i="9" s="1"/>
  <c r="C81" i="9"/>
  <c r="E81" i="9" s="1"/>
  <c r="C97" i="9"/>
  <c r="E97" i="9" s="1"/>
  <c r="C113" i="9"/>
  <c r="E113" i="9" s="1"/>
  <c r="C129" i="9"/>
  <c r="E129" i="9" s="1"/>
  <c r="C145" i="9"/>
  <c r="E145" i="9" s="1"/>
  <c r="C161" i="9"/>
  <c r="E161" i="9" s="1"/>
  <c r="C176" i="9"/>
  <c r="E176" i="9" s="1"/>
  <c r="C192" i="9"/>
  <c r="E192" i="9" s="1"/>
  <c r="C205" i="9"/>
  <c r="E205" i="9" s="1"/>
  <c r="C232" i="9"/>
  <c r="E232" i="9" s="1"/>
  <c r="C249" i="9"/>
  <c r="E249" i="9" s="1"/>
  <c r="C265" i="9"/>
  <c r="E265" i="9" s="1"/>
  <c r="C281" i="9"/>
  <c r="E281" i="9" s="1"/>
  <c r="C297" i="9"/>
  <c r="E297" i="9" s="1"/>
  <c r="C311" i="9"/>
  <c r="E311" i="9" s="1"/>
  <c r="C327" i="9"/>
  <c r="E327" i="9" s="1"/>
  <c r="C343" i="9"/>
  <c r="E343" i="9" s="1"/>
  <c r="C359" i="9"/>
  <c r="E359" i="9" s="1"/>
  <c r="C373" i="9"/>
  <c r="E373" i="9" s="1"/>
  <c r="C386" i="9"/>
  <c r="E386" i="9" s="1"/>
  <c r="C417" i="9"/>
  <c r="E417" i="9" s="1"/>
  <c r="C429" i="9"/>
  <c r="E429" i="9" s="1"/>
  <c r="C440" i="9"/>
  <c r="C449" i="9"/>
  <c r="E449" i="9" s="1"/>
  <c r="C458" i="9"/>
  <c r="C467" i="9"/>
  <c r="C475" i="9"/>
  <c r="E475" i="9" s="1"/>
  <c r="C483" i="9"/>
  <c r="C491" i="9"/>
  <c r="C499" i="9"/>
  <c r="C507" i="9"/>
  <c r="C515" i="9"/>
  <c r="E515" i="9" s="1"/>
  <c r="C523" i="9"/>
  <c r="E523" i="9" s="1"/>
  <c r="C531" i="9"/>
  <c r="E531" i="9" s="1"/>
  <c r="C539" i="9"/>
  <c r="E539" i="9" s="1"/>
  <c r="C547" i="9"/>
  <c r="E547" i="9" s="1"/>
  <c r="C555" i="9"/>
  <c r="E555" i="9" s="1"/>
  <c r="C563" i="9"/>
  <c r="E563" i="9" s="1"/>
  <c r="C571" i="9"/>
  <c r="E571" i="9" s="1"/>
  <c r="C579" i="9"/>
  <c r="E579" i="9" s="1"/>
  <c r="C587" i="9"/>
  <c r="E587" i="9" s="1"/>
  <c r="C595" i="9"/>
  <c r="E595" i="9" s="1"/>
  <c r="C11" i="9"/>
  <c r="C29" i="9"/>
  <c r="E29" i="9" s="1"/>
  <c r="C47" i="9"/>
  <c r="E47" i="9" s="1"/>
  <c r="C65" i="9"/>
  <c r="E65" i="9" s="1"/>
  <c r="C82" i="9"/>
  <c r="E82" i="9" s="1"/>
  <c r="C98" i="9"/>
  <c r="E98" i="9" s="1"/>
  <c r="C114" i="9"/>
  <c r="E114" i="9" s="1"/>
  <c r="C130" i="9"/>
  <c r="E130" i="9" s="1"/>
  <c r="C146" i="9"/>
  <c r="E146" i="9" s="1"/>
  <c r="C162" i="9"/>
  <c r="E162" i="9" s="1"/>
  <c r="C177" i="9"/>
  <c r="E177" i="9" s="1"/>
  <c r="C193" i="9"/>
  <c r="E193" i="9" s="1"/>
  <c r="C207" i="9"/>
  <c r="E207" i="9" s="1"/>
  <c r="C234" i="9"/>
  <c r="E234" i="9" s="1"/>
  <c r="C250" i="9"/>
  <c r="E250" i="9" s="1"/>
  <c r="C266" i="9"/>
  <c r="E266" i="9" s="1"/>
  <c r="C282" i="9"/>
  <c r="E282" i="9" s="1"/>
  <c r="C298" i="9"/>
  <c r="C312" i="9"/>
  <c r="E312" i="9" s="1"/>
  <c r="C328" i="9"/>
  <c r="E328" i="9" s="1"/>
  <c r="C344" i="9"/>
  <c r="E344" i="9" s="1"/>
  <c r="C360" i="9"/>
  <c r="E360" i="9" s="1"/>
  <c r="C375" i="9"/>
  <c r="E375" i="9" s="1"/>
  <c r="C389" i="9"/>
  <c r="E389" i="9" s="1"/>
  <c r="C399" i="9"/>
  <c r="E399" i="9" s="1"/>
  <c r="C408" i="9"/>
  <c r="E408" i="9" s="1"/>
  <c r="C418" i="9"/>
  <c r="E418" i="9" s="1"/>
  <c r="C430" i="9"/>
  <c r="C441" i="9"/>
  <c r="E441" i="9" s="1"/>
  <c r="C450" i="9"/>
  <c r="C459" i="9"/>
  <c r="E459" i="9" s="1"/>
  <c r="C468" i="9"/>
  <c r="C476" i="9"/>
  <c r="E476" i="9" s="1"/>
  <c r="C484" i="9"/>
  <c r="E484" i="9" s="1"/>
  <c r="C492" i="9"/>
  <c r="E492" i="9" s="1"/>
  <c r="C500" i="9"/>
  <c r="E500" i="9" s="1"/>
  <c r="C508" i="9"/>
  <c r="E508" i="9" s="1"/>
  <c r="C516" i="9"/>
  <c r="E516" i="9" s="1"/>
  <c r="C524" i="9"/>
  <c r="E524" i="9" s="1"/>
  <c r="C532" i="9"/>
  <c r="C540" i="9"/>
  <c r="E540" i="9" s="1"/>
  <c r="C548" i="9"/>
  <c r="E548" i="9" s="1"/>
  <c r="C556" i="9"/>
  <c r="E556" i="9" s="1"/>
  <c r="C564" i="9"/>
  <c r="E564" i="9" s="1"/>
  <c r="C572" i="9"/>
  <c r="E572" i="9" s="1"/>
  <c r="C580" i="9"/>
  <c r="E580" i="9" s="1"/>
  <c r="C588" i="9"/>
  <c r="E588" i="9" s="1"/>
  <c r="C596" i="9"/>
  <c r="E596" i="9" s="1"/>
  <c r="C604" i="9"/>
  <c r="E604" i="9" s="1"/>
  <c r="C612" i="9"/>
  <c r="E612" i="9" s="1"/>
  <c r="C620" i="9"/>
  <c r="E620" i="9" s="1"/>
  <c r="C628" i="9"/>
  <c r="E628" i="9" s="1"/>
  <c r="C9" i="9"/>
  <c r="E9" i="9" s="1"/>
  <c r="C533" i="9"/>
  <c r="E533" i="9" s="1"/>
  <c r="C557" i="9"/>
  <c r="E557" i="9" s="1"/>
  <c r="C573" i="9"/>
  <c r="E573" i="9" s="1"/>
  <c r="C589" i="9"/>
  <c r="E589" i="9" s="1"/>
  <c r="C605" i="9"/>
  <c r="E605" i="9" s="1"/>
  <c r="C621" i="9"/>
  <c r="E621" i="9" s="1"/>
  <c r="C16" i="9"/>
  <c r="E16" i="9" s="1"/>
  <c r="C30" i="9"/>
  <c r="E30" i="9" s="1"/>
  <c r="C48" i="9"/>
  <c r="E48" i="9" s="1"/>
  <c r="C66" i="9"/>
  <c r="E66" i="9" s="1"/>
  <c r="C83" i="9"/>
  <c r="E83" i="9" s="1"/>
  <c r="C99" i="9"/>
  <c r="E99" i="9" s="1"/>
  <c r="C115" i="9"/>
  <c r="E115" i="9" s="1"/>
  <c r="C131" i="9"/>
  <c r="E131" i="9" s="1"/>
  <c r="C147" i="9"/>
  <c r="E147" i="9" s="1"/>
  <c r="C163" i="9"/>
  <c r="E163" i="9" s="1"/>
  <c r="C178" i="9"/>
  <c r="E178" i="9" s="1"/>
  <c r="C194" i="9"/>
  <c r="E194" i="9" s="1"/>
  <c r="C208" i="9"/>
  <c r="E208" i="9" s="1"/>
  <c r="C238" i="9"/>
  <c r="E238" i="9" s="1"/>
  <c r="C254" i="9"/>
  <c r="E254" i="9" s="1"/>
  <c r="C270" i="9"/>
  <c r="E270" i="9" s="1"/>
  <c r="C286" i="9"/>
  <c r="E286" i="9" s="1"/>
  <c r="C313" i="9"/>
  <c r="E313" i="9" s="1"/>
  <c r="C329" i="9"/>
  <c r="E329" i="9" s="1"/>
  <c r="C345" i="9"/>
  <c r="E345" i="9" s="1"/>
  <c r="C361" i="9"/>
  <c r="E361" i="9" s="1"/>
  <c r="C376" i="9"/>
  <c r="E376" i="9" s="1"/>
  <c r="C390" i="9"/>
  <c r="E390" i="9" s="1"/>
  <c r="C409" i="9"/>
  <c r="E409" i="9" s="1"/>
  <c r="C421" i="9"/>
  <c r="E421" i="9" s="1"/>
  <c r="C442" i="9"/>
  <c r="E442" i="9" s="1"/>
  <c r="C451" i="9"/>
  <c r="E451" i="9" s="1"/>
  <c r="C461" i="9"/>
  <c r="E461" i="9" s="1"/>
  <c r="C477" i="9"/>
  <c r="E477" i="9" s="1"/>
  <c r="C493" i="9"/>
  <c r="E493" i="9" s="1"/>
  <c r="C501" i="9"/>
  <c r="E501" i="9" s="1"/>
  <c r="C509" i="9"/>
  <c r="E509" i="9" s="1"/>
  <c r="C517" i="9"/>
  <c r="E517" i="9" s="1"/>
  <c r="C525" i="9"/>
  <c r="E525" i="9" s="1"/>
  <c r="C541" i="9"/>
  <c r="E541" i="9" s="1"/>
  <c r="C549" i="9"/>
  <c r="E549" i="9" s="1"/>
  <c r="C565" i="9"/>
  <c r="E565" i="9" s="1"/>
  <c r="C581" i="9"/>
  <c r="E581" i="9" s="1"/>
  <c r="C597" i="9"/>
  <c r="E597" i="9" s="1"/>
  <c r="C613" i="9"/>
  <c r="E613" i="9" s="1"/>
  <c r="C629" i="9"/>
  <c r="E629" i="9" s="1"/>
  <c r="C19" i="9"/>
  <c r="E19" i="9" s="1"/>
  <c r="C37" i="9"/>
  <c r="E37" i="9" s="1"/>
  <c r="C55" i="9"/>
  <c r="E55" i="9" s="1"/>
  <c r="C73" i="9"/>
  <c r="E73" i="9" s="1"/>
  <c r="C89" i="9"/>
  <c r="E89" i="9" s="1"/>
  <c r="C105" i="9"/>
  <c r="E105" i="9" s="1"/>
  <c r="C121" i="9"/>
  <c r="E121" i="9" s="1"/>
  <c r="C137" i="9"/>
  <c r="E137" i="9" s="1"/>
  <c r="C153" i="9"/>
  <c r="E153" i="9" s="1"/>
  <c r="C184" i="9"/>
  <c r="E184" i="9" s="1"/>
  <c r="C197" i="9"/>
  <c r="E197" i="9" s="1"/>
  <c r="C213" i="9"/>
  <c r="E213" i="9" s="1"/>
  <c r="C224" i="9"/>
  <c r="E224" i="9" s="1"/>
  <c r="C241" i="9"/>
  <c r="E241" i="9" s="1"/>
  <c r="C257" i="9"/>
  <c r="E257" i="9" s="1"/>
  <c r="C273" i="9"/>
  <c r="E273" i="9" s="1"/>
  <c r="C303" i="9"/>
  <c r="E303" i="9" s="1"/>
  <c r="C319" i="9"/>
  <c r="E319" i="9" s="1"/>
  <c r="C335" i="9"/>
  <c r="E335" i="9" s="1"/>
  <c r="C351" i="9"/>
  <c r="E351" i="9" s="1"/>
  <c r="C367" i="9"/>
  <c r="E367" i="9" s="1"/>
  <c r="C381" i="9"/>
  <c r="E381" i="9" s="1"/>
  <c r="C392" i="9"/>
  <c r="E392" i="9" s="1"/>
  <c r="C402" i="9"/>
  <c r="E402" i="9" s="1"/>
  <c r="C413" i="9"/>
  <c r="E413" i="9" s="1"/>
  <c r="C423" i="9"/>
  <c r="E423" i="9" s="1"/>
  <c r="C433" i="9"/>
  <c r="E433" i="9" s="1"/>
  <c r="C454" i="9"/>
  <c r="E454" i="9" s="1"/>
  <c r="C463" i="9"/>
  <c r="C471" i="9"/>
  <c r="E471" i="9" s="1"/>
  <c r="C479" i="9"/>
  <c r="C487" i="9"/>
  <c r="E487" i="9" s="1"/>
  <c r="C495" i="9"/>
  <c r="E495" i="9" s="1"/>
  <c r="C503" i="9"/>
  <c r="E503" i="9" s="1"/>
  <c r="C511" i="9"/>
  <c r="C519" i="9"/>
  <c r="E519" i="9" s="1"/>
  <c r="C543" i="9"/>
  <c r="E543" i="9" s="1"/>
  <c r="C551" i="9"/>
  <c r="E551" i="9" s="1"/>
  <c r="C559" i="9"/>
  <c r="E559" i="9" s="1"/>
  <c r="C567" i="9"/>
  <c r="E567" i="9" s="1"/>
  <c r="C575" i="9"/>
  <c r="E575" i="9" s="1"/>
  <c r="C583" i="9"/>
  <c r="E583" i="9" s="1"/>
  <c r="C591" i="9"/>
  <c r="E591" i="9" s="1"/>
  <c r="C599" i="9"/>
  <c r="E599" i="9" s="1"/>
  <c r="C607" i="9"/>
  <c r="E607" i="9" s="1"/>
  <c r="C615" i="9"/>
  <c r="E615" i="9" s="1"/>
  <c r="C623" i="9"/>
  <c r="E623" i="9" s="1"/>
  <c r="C631" i="9"/>
  <c r="E631" i="9" s="1"/>
  <c r="C25" i="9"/>
  <c r="E25" i="9" s="1"/>
  <c r="C62" i="9"/>
  <c r="E62" i="9" s="1"/>
  <c r="C95" i="9"/>
  <c r="E95" i="9" s="1"/>
  <c r="C127" i="9"/>
  <c r="E127" i="9" s="1"/>
  <c r="C159" i="9"/>
  <c r="E159" i="9" s="1"/>
  <c r="C186" i="9"/>
  <c r="C216" i="9"/>
  <c r="E216" i="9" s="1"/>
  <c r="C231" i="9"/>
  <c r="E231" i="9" s="1"/>
  <c r="C264" i="9"/>
  <c r="E264" i="9" s="1"/>
  <c r="C294" i="9"/>
  <c r="E294" i="9" s="1"/>
  <c r="C320" i="9"/>
  <c r="E320" i="9" s="1"/>
  <c r="C352" i="9"/>
  <c r="E352" i="9" s="1"/>
  <c r="C383" i="9"/>
  <c r="E383" i="9" s="1"/>
  <c r="C415" i="9"/>
  <c r="E415" i="9" s="1"/>
  <c r="C434" i="9"/>
  <c r="E434" i="9" s="1"/>
  <c r="C453" i="9"/>
  <c r="E453" i="9" s="1"/>
  <c r="C482" i="9"/>
  <c r="E482" i="9" s="1"/>
  <c r="C497" i="9"/>
  <c r="E497" i="9" s="1"/>
  <c r="C513" i="9"/>
  <c r="E513" i="9" s="1"/>
  <c r="C528" i="9"/>
  <c r="E528" i="9" s="1"/>
  <c r="C542" i="9"/>
  <c r="E542" i="9" s="1"/>
  <c r="C558" i="9"/>
  <c r="E558" i="9" s="1"/>
  <c r="C574" i="9"/>
  <c r="E574" i="9" s="1"/>
  <c r="C590" i="9"/>
  <c r="E590" i="9" s="1"/>
  <c r="C603" i="9"/>
  <c r="E603" i="9" s="1"/>
  <c r="C617" i="9"/>
  <c r="E617" i="9" s="1"/>
  <c r="C630" i="9"/>
  <c r="E630" i="9" s="1"/>
  <c r="C619" i="9"/>
  <c r="E619" i="9" s="1"/>
  <c r="C39" i="9"/>
  <c r="E39" i="9" s="1"/>
  <c r="C246" i="9"/>
  <c r="E246" i="9" s="1"/>
  <c r="C333" i="9"/>
  <c r="E333" i="9" s="1"/>
  <c r="C391" i="9"/>
  <c r="E391" i="9" s="1"/>
  <c r="C443" i="9"/>
  <c r="C488" i="9"/>
  <c r="E488" i="9" s="1"/>
  <c r="C534" i="9"/>
  <c r="E534" i="9" s="1"/>
  <c r="C578" i="9"/>
  <c r="E578" i="9" s="1"/>
  <c r="C609" i="9"/>
  <c r="E609" i="9" s="1"/>
  <c r="C43" i="9"/>
  <c r="E43" i="9" s="1"/>
  <c r="C200" i="9"/>
  <c r="E200" i="9" s="1"/>
  <c r="C336" i="9"/>
  <c r="E336" i="9" s="1"/>
  <c r="C462" i="9"/>
  <c r="E462" i="9" s="1"/>
  <c r="C521" i="9"/>
  <c r="C582" i="9"/>
  <c r="E582" i="9" s="1"/>
  <c r="C624" i="9"/>
  <c r="E624" i="9" s="1"/>
  <c r="C34" i="9"/>
  <c r="E34" i="9" s="1"/>
  <c r="C71" i="9"/>
  <c r="E71" i="9" s="1"/>
  <c r="C103" i="9"/>
  <c r="E103" i="9" s="1"/>
  <c r="C135" i="9"/>
  <c r="E135" i="9" s="1"/>
  <c r="C167" i="9"/>
  <c r="E167" i="9" s="1"/>
  <c r="C190" i="9"/>
  <c r="C240" i="9"/>
  <c r="E240" i="9" s="1"/>
  <c r="C272" i="9"/>
  <c r="E272" i="9" s="1"/>
  <c r="C296" i="9"/>
  <c r="E296" i="9" s="1"/>
  <c r="C321" i="9"/>
  <c r="E321" i="9" s="1"/>
  <c r="C353" i="9"/>
  <c r="E353" i="9" s="1"/>
  <c r="C384" i="9"/>
  <c r="E384" i="9" s="1"/>
  <c r="C401" i="9"/>
  <c r="E401" i="9" s="1"/>
  <c r="C416" i="9"/>
  <c r="E416" i="9" s="1"/>
  <c r="C438" i="9"/>
  <c r="E438" i="9" s="1"/>
  <c r="C455" i="9"/>
  <c r="E455" i="9" s="1"/>
  <c r="C470" i="9"/>
  <c r="E470" i="9" s="1"/>
  <c r="C498" i="9"/>
  <c r="E498" i="9" s="1"/>
  <c r="C514" i="9"/>
  <c r="C529" i="9"/>
  <c r="C544" i="9"/>
  <c r="E544" i="9" s="1"/>
  <c r="C560" i="9"/>
  <c r="E560" i="9" s="1"/>
  <c r="C576" i="9"/>
  <c r="E576" i="9" s="1"/>
  <c r="C592" i="9"/>
  <c r="E592" i="9" s="1"/>
  <c r="C606" i="9"/>
  <c r="E606" i="9" s="1"/>
  <c r="C618" i="9"/>
  <c r="E618" i="9" s="1"/>
  <c r="C5" i="9"/>
  <c r="E5" i="9" s="1"/>
  <c r="C608" i="9"/>
  <c r="E608" i="9" s="1"/>
  <c r="C75" i="9"/>
  <c r="E75" i="9" s="1"/>
  <c r="C139" i="9"/>
  <c r="E139" i="9" s="1"/>
  <c r="C199" i="9"/>
  <c r="E199" i="9" s="1"/>
  <c r="C301" i="9"/>
  <c r="E301" i="9" s="1"/>
  <c r="C424" i="9"/>
  <c r="E424" i="9" s="1"/>
  <c r="C473" i="9"/>
  <c r="E473" i="9" s="1"/>
  <c r="C520" i="9"/>
  <c r="E520" i="9" s="1"/>
  <c r="C562" i="9"/>
  <c r="E562" i="9" s="1"/>
  <c r="C622" i="9"/>
  <c r="E622" i="9" s="1"/>
  <c r="C170" i="9"/>
  <c r="E170" i="9" s="1"/>
  <c r="C304" i="9"/>
  <c r="E304" i="9" s="1"/>
  <c r="C406" i="9"/>
  <c r="E406" i="9" s="1"/>
  <c r="C505" i="9"/>
  <c r="E505" i="9" s="1"/>
  <c r="C610" i="9"/>
  <c r="E610" i="9" s="1"/>
  <c r="C38" i="9"/>
  <c r="E38" i="9" s="1"/>
  <c r="C74" i="9"/>
  <c r="C106" i="9"/>
  <c r="E106" i="9" s="1"/>
  <c r="C138" i="9"/>
  <c r="E138" i="9" s="1"/>
  <c r="C242" i="9"/>
  <c r="E242" i="9" s="1"/>
  <c r="C274" i="9"/>
  <c r="E274" i="9" s="1"/>
  <c r="C325" i="9"/>
  <c r="E325" i="9" s="1"/>
  <c r="C357" i="9"/>
  <c r="E357" i="9" s="1"/>
  <c r="C385" i="9"/>
  <c r="E385" i="9" s="1"/>
  <c r="C422" i="9"/>
  <c r="E422" i="9" s="1"/>
  <c r="C439" i="9"/>
  <c r="E439" i="9" s="1"/>
  <c r="C456" i="9"/>
  <c r="E456" i="9" s="1"/>
  <c r="C472" i="9"/>
  <c r="E472" i="9" s="1"/>
  <c r="C486" i="9"/>
  <c r="E486" i="9" s="1"/>
  <c r="C502" i="9"/>
  <c r="E502" i="9" s="1"/>
  <c r="C518" i="9"/>
  <c r="E518" i="9" s="1"/>
  <c r="C530" i="9"/>
  <c r="C545" i="9"/>
  <c r="E545" i="9" s="1"/>
  <c r="C561" i="9"/>
  <c r="E561" i="9" s="1"/>
  <c r="C577" i="9"/>
  <c r="E577" i="9" s="1"/>
  <c r="C593" i="9"/>
  <c r="E593" i="9" s="1"/>
  <c r="C6" i="9"/>
  <c r="E6" i="9" s="1"/>
  <c r="C107" i="9"/>
  <c r="E107" i="9" s="1"/>
  <c r="C278" i="9"/>
  <c r="E278" i="9" s="1"/>
  <c r="C365" i="9"/>
  <c r="E365" i="9" s="1"/>
  <c r="C405" i="9"/>
  <c r="E405" i="9" s="1"/>
  <c r="C457" i="9"/>
  <c r="E457" i="9" s="1"/>
  <c r="C504" i="9"/>
  <c r="E504" i="9" s="1"/>
  <c r="C546" i="9"/>
  <c r="E546" i="9" s="1"/>
  <c r="C594" i="9"/>
  <c r="E594" i="9" s="1"/>
  <c r="C7" i="9"/>
  <c r="E7" i="9" s="1"/>
  <c r="C79" i="9"/>
  <c r="E79" i="9" s="1"/>
  <c r="C248" i="9"/>
  <c r="E248" i="9" s="1"/>
  <c r="C368" i="9"/>
  <c r="E368" i="9" s="1"/>
  <c r="C425" i="9"/>
  <c r="E425" i="9" s="1"/>
  <c r="C489" i="9"/>
  <c r="E489" i="9" s="1"/>
  <c r="C566" i="9"/>
  <c r="E566" i="9" s="1"/>
  <c r="C8" i="9"/>
  <c r="E8" i="9" s="1"/>
  <c r="C111" i="9"/>
  <c r="C143" i="9"/>
  <c r="E143" i="9" s="1"/>
  <c r="C280" i="9"/>
  <c r="E280" i="9" s="1"/>
  <c r="C393" i="9"/>
  <c r="E393" i="9" s="1"/>
  <c r="C474" i="9"/>
  <c r="C550" i="9"/>
  <c r="E550" i="9" s="1"/>
  <c r="C598" i="9"/>
  <c r="E598" i="9" s="1"/>
  <c r="C18" i="9"/>
  <c r="E18" i="9" s="1"/>
  <c r="C91" i="9"/>
  <c r="E91" i="9" s="1"/>
  <c r="C174" i="9"/>
  <c r="E174" i="9" s="1"/>
  <c r="C262" i="9"/>
  <c r="E262" i="9" s="1"/>
  <c r="C337" i="9"/>
  <c r="E337" i="9" s="1"/>
  <c r="C432" i="9"/>
  <c r="C506" i="9"/>
  <c r="C537" i="9"/>
  <c r="E537" i="9" s="1"/>
  <c r="C584" i="9"/>
  <c r="E584" i="9" s="1"/>
  <c r="C616" i="9"/>
  <c r="E616" i="9" s="1"/>
  <c r="C123" i="9"/>
  <c r="E123" i="9" s="1"/>
  <c r="C481" i="9"/>
  <c r="E481" i="9" s="1"/>
  <c r="C600" i="9"/>
  <c r="E600" i="9" s="1"/>
  <c r="C464" i="9"/>
  <c r="E464" i="9" s="1"/>
  <c r="C155" i="9"/>
  <c r="E155" i="9" s="1"/>
  <c r="C426" i="9"/>
  <c r="E426" i="9" s="1"/>
  <c r="C611" i="9"/>
  <c r="E611" i="9" s="1"/>
  <c r="C466" i="9"/>
  <c r="E466" i="9" s="1"/>
  <c r="C570" i="9"/>
  <c r="E570" i="9" s="1"/>
  <c r="C21" i="9"/>
  <c r="E21" i="9" s="1"/>
  <c r="C119" i="9"/>
  <c r="E119" i="9" s="1"/>
  <c r="C182" i="9"/>
  <c r="E182" i="9" s="1"/>
  <c r="C288" i="9"/>
  <c r="E288" i="9" s="1"/>
  <c r="C341" i="9"/>
  <c r="E341" i="9" s="1"/>
  <c r="C478" i="9"/>
  <c r="E478" i="9" s="1"/>
  <c r="C510" i="9"/>
  <c r="E510" i="9" s="1"/>
  <c r="C538" i="9"/>
  <c r="E538" i="9" s="1"/>
  <c r="C585" i="9"/>
  <c r="E585" i="9" s="1"/>
  <c r="C625" i="9"/>
  <c r="E625" i="9" s="1"/>
  <c r="C223" i="9"/>
  <c r="E223" i="9" s="1"/>
  <c r="C369" i="9"/>
  <c r="E369" i="9" s="1"/>
  <c r="C522" i="9"/>
  <c r="C627" i="9"/>
  <c r="E627" i="9" s="1"/>
  <c r="C377" i="9"/>
  <c r="E377" i="9" s="1"/>
  <c r="C602" i="9"/>
  <c r="E602" i="9" s="1"/>
  <c r="C215" i="9"/>
  <c r="E215" i="9" s="1"/>
  <c r="C494" i="9"/>
  <c r="C90" i="9"/>
  <c r="E90" i="9" s="1"/>
  <c r="C122" i="9"/>
  <c r="C185" i="9"/>
  <c r="E185" i="9" s="1"/>
  <c r="C349" i="9"/>
  <c r="E349" i="9" s="1"/>
  <c r="C446" i="9"/>
  <c r="E446" i="9" s="1"/>
  <c r="C480" i="9"/>
  <c r="C512" i="9"/>
  <c r="E512" i="9" s="1"/>
  <c r="C552" i="9"/>
  <c r="E552" i="9" s="1"/>
  <c r="C586" i="9"/>
  <c r="E586" i="9" s="1"/>
  <c r="C626" i="9"/>
  <c r="E626" i="9" s="1"/>
  <c r="C53" i="9"/>
  <c r="E53" i="9" s="1"/>
  <c r="C290" i="9"/>
  <c r="C447" i="9"/>
  <c r="C553" i="9"/>
  <c r="E553" i="9" s="1"/>
  <c r="C414" i="9"/>
  <c r="E414" i="9" s="1"/>
  <c r="C87" i="9"/>
  <c r="E87" i="9" s="1"/>
  <c r="C309" i="9"/>
  <c r="E309" i="9" s="1"/>
  <c r="C465" i="9"/>
  <c r="C258" i="9"/>
  <c r="E258" i="9" s="1"/>
  <c r="C536" i="9"/>
  <c r="E536" i="9" s="1"/>
  <c r="C56" i="9"/>
  <c r="E56" i="9" s="1"/>
  <c r="C151" i="9"/>
  <c r="E151" i="9" s="1"/>
  <c r="C201" i="9"/>
  <c r="E201" i="9" s="1"/>
  <c r="C225" i="9"/>
  <c r="E225" i="9" s="1"/>
  <c r="C410" i="9"/>
  <c r="E410" i="9" s="1"/>
  <c r="C448" i="9"/>
  <c r="E448" i="9" s="1"/>
  <c r="C526" i="9"/>
  <c r="E526" i="9" s="1"/>
  <c r="C554" i="9"/>
  <c r="E554" i="9" s="1"/>
  <c r="C601" i="9"/>
  <c r="E601" i="9" s="1"/>
  <c r="C57" i="9"/>
  <c r="E57" i="9" s="1"/>
  <c r="C154" i="9"/>
  <c r="E154" i="9" s="1"/>
  <c r="C209" i="9"/>
  <c r="C229" i="9"/>
  <c r="E229" i="9" s="1"/>
  <c r="C305" i="9"/>
  <c r="E305" i="9" s="1"/>
  <c r="C490" i="9"/>
  <c r="E490" i="9" s="1"/>
  <c r="C568" i="9"/>
  <c r="E568" i="9" s="1"/>
  <c r="C256" i="9"/>
  <c r="E256" i="9" s="1"/>
  <c r="C394" i="9"/>
  <c r="E394" i="9" s="1"/>
  <c r="C569" i="9"/>
  <c r="E569" i="9" s="1"/>
  <c r="C317" i="9"/>
  <c r="E317" i="9" s="1"/>
  <c r="C496" i="9"/>
  <c r="E496" i="9" s="1"/>
  <c r="C614" i="9"/>
  <c r="E614" i="9" s="1"/>
  <c r="C233" i="9"/>
  <c r="E233" i="9" s="1"/>
  <c r="C437" i="9"/>
  <c r="E437" i="9" s="1"/>
  <c r="H26" i="4"/>
  <c r="G26" i="4"/>
  <c r="H293" i="4"/>
  <c r="G293" i="4"/>
  <c r="H400" i="4"/>
  <c r="H218" i="4"/>
  <c r="G218" i="4"/>
  <c r="G561" i="4"/>
  <c r="H561" i="4"/>
  <c r="C6" i="4"/>
  <c r="G209" i="4"/>
  <c r="G369" i="4"/>
  <c r="G505" i="4"/>
  <c r="G427" i="4"/>
  <c r="G615" i="4"/>
  <c r="G273" i="4"/>
  <c r="G433" i="4"/>
  <c r="G472" i="4"/>
  <c r="G536" i="4"/>
  <c r="G81" i="4"/>
  <c r="G113" i="4"/>
  <c r="G145" i="4"/>
  <c r="G241" i="4"/>
  <c r="G305" i="4"/>
  <c r="G488" i="4"/>
  <c r="G83" i="4"/>
  <c r="G115" i="4"/>
  <c r="G147" i="4"/>
  <c r="G179" i="4"/>
  <c r="G211" i="4"/>
  <c r="G243" i="4"/>
  <c r="G275" i="4"/>
  <c r="G307" i="4"/>
  <c r="G339" i="4"/>
  <c r="G371" i="4"/>
  <c r="G403" i="4"/>
  <c r="G457" i="4"/>
  <c r="G473" i="4"/>
  <c r="G489" i="4"/>
  <c r="G506" i="4"/>
  <c r="G521" i="4"/>
  <c r="G537" i="4"/>
  <c r="G552" i="4"/>
  <c r="G564" i="4"/>
  <c r="G575" i="4"/>
  <c r="G585" i="4"/>
  <c r="G596" i="4"/>
  <c r="G607" i="4"/>
  <c r="G89" i="4"/>
  <c r="G121" i="4"/>
  <c r="G153" i="4"/>
  <c r="G185" i="4"/>
  <c r="G217" i="4"/>
  <c r="G249" i="4"/>
  <c r="G281" i="4"/>
  <c r="G313" i="4"/>
  <c r="G345" i="4"/>
  <c r="G14" i="4"/>
  <c r="G91" i="4"/>
  <c r="G155" i="4"/>
  <c r="G219" i="4"/>
  <c r="G251" i="4"/>
  <c r="G283" i="4"/>
  <c r="G315" i="4"/>
  <c r="G347" i="4"/>
  <c r="G379" i="4"/>
  <c r="G46" i="4"/>
  <c r="G99" i="4"/>
  <c r="G131" i="4"/>
  <c r="G163" i="4"/>
  <c r="G195" i="4"/>
  <c r="G227" i="4"/>
  <c r="G259" i="4"/>
  <c r="G291" i="4"/>
  <c r="G323" i="4"/>
  <c r="G355" i="4"/>
  <c r="G387" i="4"/>
  <c r="G419" i="4"/>
  <c r="G449" i="4"/>
  <c r="G465" i="4"/>
  <c r="G481" i="4"/>
  <c r="G513" i="4"/>
  <c r="G529" i="4"/>
  <c r="G545" i="4"/>
  <c r="G559" i="4"/>
  <c r="G569" i="4"/>
  <c r="G580" i="4"/>
  <c r="G591" i="4"/>
  <c r="G601" i="4"/>
  <c r="G612" i="4"/>
  <c r="G70" i="4"/>
  <c r="G105" i="4"/>
  <c r="G137" i="4"/>
  <c r="G169" i="4"/>
  <c r="G201" i="4"/>
  <c r="G233" i="4"/>
  <c r="G265" i="4"/>
  <c r="G297" i="4"/>
  <c r="G329" i="4"/>
  <c r="G361" i="4"/>
  <c r="G393" i="4"/>
  <c r="G425" i="4"/>
  <c r="G483" i="4"/>
  <c r="G499" i="4"/>
  <c r="G531" i="4"/>
  <c r="G547" i="4"/>
  <c r="G560" i="4"/>
  <c r="G571" i="4"/>
  <c r="G582" i="4"/>
  <c r="G592" i="4"/>
  <c r="G603" i="4"/>
  <c r="G614" i="4"/>
  <c r="G74" i="4"/>
  <c r="G107" i="4"/>
  <c r="G139" i="4"/>
  <c r="G171" i="4"/>
  <c r="G203" i="4"/>
  <c r="G235" i="4"/>
  <c r="G267" i="4"/>
  <c r="G299" i="4"/>
  <c r="G331" i="4"/>
  <c r="G363" i="4"/>
  <c r="G395" i="4"/>
  <c r="G468" i="4"/>
  <c r="G532" i="4"/>
  <c r="G548" i="4"/>
  <c r="G572" i="4"/>
  <c r="G583" i="4"/>
  <c r="G593" i="4"/>
  <c r="G604" i="4"/>
  <c r="G177" i="4"/>
  <c r="G337" i="4"/>
  <c r="G520" i="4"/>
  <c r="G161" i="4"/>
  <c r="G385" i="4"/>
  <c r="G460" i="4"/>
  <c r="G544" i="4"/>
  <c r="G568" i="4"/>
  <c r="G590" i="4"/>
  <c r="G611" i="4"/>
  <c r="G193" i="4"/>
  <c r="G409" i="4"/>
  <c r="G464" i="4"/>
  <c r="G551" i="4"/>
  <c r="G574" i="4"/>
  <c r="G595" i="4"/>
  <c r="G225" i="4"/>
  <c r="G411" i="4"/>
  <c r="G475" i="4"/>
  <c r="G553" i="4"/>
  <c r="G576" i="4"/>
  <c r="G598" i="4"/>
  <c r="G353" i="4"/>
  <c r="G448" i="4"/>
  <c r="G539" i="4"/>
  <c r="G587" i="4"/>
  <c r="G377" i="4"/>
  <c r="G459" i="4"/>
  <c r="G540" i="4"/>
  <c r="G588" i="4"/>
  <c r="G257" i="4"/>
  <c r="G417" i="4"/>
  <c r="G476" i="4"/>
  <c r="G523" i="4"/>
  <c r="G555" i="4"/>
  <c r="G577" i="4"/>
  <c r="G599" i="4"/>
  <c r="G289" i="4"/>
  <c r="G524" i="4"/>
  <c r="G556" i="4"/>
  <c r="G579" i="4"/>
  <c r="G600" i="4"/>
  <c r="G38" i="4"/>
  <c r="G321" i="4"/>
  <c r="G443" i="4"/>
  <c r="G491" i="4"/>
  <c r="G528" i="4"/>
  <c r="G563" i="4"/>
  <c r="G584" i="4"/>
  <c r="G606" i="4"/>
  <c r="G97" i="4"/>
  <c r="G566" i="4"/>
  <c r="G608" i="4"/>
  <c r="G129" i="4"/>
  <c r="G496" i="4"/>
  <c r="G567" i="4"/>
  <c r="G609" i="4"/>
  <c r="G39" i="4"/>
  <c r="G32" i="4"/>
  <c r="G17" i="4"/>
  <c r="G18" i="4"/>
  <c r="G19" i="4"/>
  <c r="G20" i="4"/>
  <c r="G602" i="4"/>
  <c r="G538" i="4"/>
  <c r="G474" i="4"/>
  <c r="G410" i="4"/>
  <c r="G63" i="4"/>
  <c r="G56" i="4"/>
  <c r="G41" i="4"/>
  <c r="G42" i="4"/>
  <c r="G43" i="4"/>
  <c r="G44" i="4"/>
  <c r="G578" i="4"/>
  <c r="G386" i="4"/>
  <c r="G322" i="4"/>
  <c r="G258" i="4"/>
  <c r="G194" i="4"/>
  <c r="G130" i="4"/>
  <c r="G392" i="4"/>
  <c r="G328" i="4"/>
  <c r="G264" i="4"/>
  <c r="G200" i="4"/>
  <c r="G136" i="4"/>
  <c r="G69" i="4"/>
  <c r="G495" i="4"/>
  <c r="G431" i="4"/>
  <c r="G367" i="4"/>
  <c r="G303" i="4"/>
  <c r="G239" i="4"/>
  <c r="G175" i="4"/>
  <c r="G542" i="4"/>
  <c r="G454" i="4"/>
  <c r="G390" i="4"/>
  <c r="G326" i="4"/>
  <c r="G262" i="4"/>
  <c r="G198" i="4"/>
  <c r="G134" i="4"/>
  <c r="G61" i="4"/>
  <c r="G597" i="4"/>
  <c r="G533" i="4"/>
  <c r="G405" i="4"/>
  <c r="G341" i="4"/>
  <c r="G277" i="4"/>
  <c r="G213" i="4"/>
  <c r="G149" i="4"/>
  <c r="G85" i="4"/>
  <c r="G412" i="4"/>
  <c r="G348" i="4"/>
  <c r="G220" i="4"/>
  <c r="G156" i="4"/>
  <c r="G92" i="4"/>
  <c r="G7" i="4"/>
  <c r="G71" i="4"/>
  <c r="G64" i="4"/>
  <c r="G49" i="4"/>
  <c r="G50" i="4"/>
  <c r="G51" i="4"/>
  <c r="G570" i="4"/>
  <c r="G507" i="4"/>
  <c r="G442" i="4"/>
  <c r="G378" i="4"/>
  <c r="G31" i="4"/>
  <c r="G24" i="4"/>
  <c r="G9" i="4"/>
  <c r="G10" i="4"/>
  <c r="G11" i="4"/>
  <c r="G12" i="4"/>
  <c r="G610" i="4"/>
  <c r="G546" i="4"/>
  <c r="G482" i="4"/>
  <c r="G354" i="4"/>
  <c r="G290" i="4"/>
  <c r="G226" i="4"/>
  <c r="G162" i="4"/>
  <c r="G98" i="4"/>
  <c r="G360" i="4"/>
  <c r="G296" i="4"/>
  <c r="G232" i="4"/>
  <c r="G168" i="4"/>
  <c r="G104" i="4"/>
  <c r="G527" i="4"/>
  <c r="G335" i="4"/>
  <c r="G271" i="4"/>
  <c r="G207" i="4"/>
  <c r="G78" i="4"/>
  <c r="G486" i="4"/>
  <c r="G358" i="4"/>
  <c r="G230" i="4"/>
  <c r="G166" i="4"/>
  <c r="G102" i="4"/>
  <c r="G518" i="4"/>
  <c r="G565" i="4"/>
  <c r="G502" i="4"/>
  <c r="G373" i="4"/>
  <c r="G309" i="4"/>
  <c r="G245" i="4"/>
  <c r="G181" i="4"/>
  <c r="G117" i="4"/>
  <c r="G380" i="4"/>
  <c r="G316" i="4"/>
  <c r="G252" i="4"/>
  <c r="G124" i="4"/>
  <c r="G21" i="4"/>
  <c r="G8" i="4"/>
  <c r="G57" i="4"/>
  <c r="G59" i="4"/>
  <c r="G562" i="4"/>
  <c r="G434" i="4"/>
  <c r="G330" i="4"/>
  <c r="G242" i="4"/>
  <c r="G154" i="4"/>
  <c r="G73" i="4"/>
  <c r="G376" i="4"/>
  <c r="G288" i="4"/>
  <c r="G208" i="4"/>
  <c r="G120" i="4"/>
  <c r="G519" i="4"/>
  <c r="G351" i="4"/>
  <c r="G263" i="4"/>
  <c r="G183" i="4"/>
  <c r="G95" i="4"/>
  <c r="G478" i="4"/>
  <c r="G398" i="4"/>
  <c r="G310" i="4"/>
  <c r="G222" i="4"/>
  <c r="G142" i="4"/>
  <c r="G550" i="4"/>
  <c r="G557" i="4"/>
  <c r="G389" i="4"/>
  <c r="G301" i="4"/>
  <c r="G221" i="4"/>
  <c r="G133" i="4"/>
  <c r="G436" i="4"/>
  <c r="G356" i="4"/>
  <c r="G268" i="4"/>
  <c r="G180" i="4"/>
  <c r="G100" i="4"/>
  <c r="G16" i="4"/>
  <c r="G65" i="4"/>
  <c r="G67" i="4"/>
  <c r="G554" i="4"/>
  <c r="G426" i="4"/>
  <c r="G314" i="4"/>
  <c r="G234" i="4"/>
  <c r="G146" i="4"/>
  <c r="G368" i="4"/>
  <c r="G280" i="4"/>
  <c r="G192" i="4"/>
  <c r="G512" i="4"/>
  <c r="G423" i="4"/>
  <c r="G343" i="4"/>
  <c r="G255" i="4"/>
  <c r="G167" i="4"/>
  <c r="G87" i="4"/>
  <c r="G382" i="4"/>
  <c r="G302" i="4"/>
  <c r="G214" i="4"/>
  <c r="G126" i="4"/>
  <c r="G534" i="4"/>
  <c r="G549" i="4"/>
  <c r="G381" i="4"/>
  <c r="G205" i="4"/>
  <c r="G125" i="4"/>
  <c r="G428" i="4"/>
  <c r="G340" i="4"/>
  <c r="G260" i="4"/>
  <c r="G172" i="4"/>
  <c r="G84" i="4"/>
  <c r="G40" i="4"/>
  <c r="G28" i="4"/>
  <c r="G530" i="4"/>
  <c r="G402" i="4"/>
  <c r="G306" i="4"/>
  <c r="G138" i="4"/>
  <c r="G440" i="4"/>
  <c r="G352" i="4"/>
  <c r="G272" i="4"/>
  <c r="G96" i="4"/>
  <c r="G504" i="4"/>
  <c r="G415" i="4"/>
  <c r="G327" i="4"/>
  <c r="G247" i="4"/>
  <c r="G159" i="4"/>
  <c r="G62" i="4"/>
  <c r="G374" i="4"/>
  <c r="G206" i="4"/>
  <c r="G118" i="4"/>
  <c r="G494" i="4"/>
  <c r="G541" i="4"/>
  <c r="G365" i="4"/>
  <c r="G285" i="4"/>
  <c r="G197" i="4"/>
  <c r="G109" i="4"/>
  <c r="G332" i="4"/>
  <c r="G244" i="4"/>
  <c r="G164" i="4"/>
  <c r="G75" i="4"/>
  <c r="G48" i="4"/>
  <c r="G34" i="4"/>
  <c r="G36" i="4"/>
  <c r="G522" i="4"/>
  <c r="G394" i="4"/>
  <c r="G298" i="4"/>
  <c r="G122" i="4"/>
  <c r="G344" i="4"/>
  <c r="G256" i="4"/>
  <c r="G176" i="4"/>
  <c r="G88" i="4"/>
  <c r="G487" i="4"/>
  <c r="G407" i="4"/>
  <c r="G319" i="4"/>
  <c r="G231" i="4"/>
  <c r="G151" i="4"/>
  <c r="G30" i="4"/>
  <c r="G366" i="4"/>
  <c r="G278" i="4"/>
  <c r="G190" i="4"/>
  <c r="G110" i="4"/>
  <c r="G613" i="4"/>
  <c r="G525" i="4"/>
  <c r="G445" i="4"/>
  <c r="G357" i="4"/>
  <c r="G269" i="4"/>
  <c r="G101" i="4"/>
  <c r="G404" i="4"/>
  <c r="G324" i="4"/>
  <c r="G236" i="4"/>
  <c r="G148" i="4"/>
  <c r="G53" i="4"/>
  <c r="G72" i="4"/>
  <c r="G58" i="4"/>
  <c r="G60" i="4"/>
  <c r="G498" i="4"/>
  <c r="G370" i="4"/>
  <c r="G282" i="4"/>
  <c r="G202" i="4"/>
  <c r="G114" i="4"/>
  <c r="G416" i="4"/>
  <c r="G336" i="4"/>
  <c r="G248" i="4"/>
  <c r="G160" i="4"/>
  <c r="G79" i="4"/>
  <c r="G391" i="4"/>
  <c r="G311" i="4"/>
  <c r="G223" i="4"/>
  <c r="G135" i="4"/>
  <c r="G558" i="4"/>
  <c r="G350" i="4"/>
  <c r="G270" i="4"/>
  <c r="G182" i="4"/>
  <c r="G94" i="4"/>
  <c r="G605" i="4"/>
  <c r="G349" i="4"/>
  <c r="G261" i="4"/>
  <c r="G173" i="4"/>
  <c r="G93" i="4"/>
  <c r="G396" i="4"/>
  <c r="G308" i="4"/>
  <c r="G228" i="4"/>
  <c r="G140" i="4"/>
  <c r="G23" i="4"/>
  <c r="G80" i="4"/>
  <c r="G66" i="4"/>
  <c r="G68" i="4"/>
  <c r="G490" i="4"/>
  <c r="G362" i="4"/>
  <c r="G274" i="4"/>
  <c r="G186" i="4"/>
  <c r="G106" i="4"/>
  <c r="G408" i="4"/>
  <c r="G320" i="4"/>
  <c r="G240" i="4"/>
  <c r="G152" i="4"/>
  <c r="G37" i="4"/>
  <c r="G471" i="4"/>
  <c r="G383" i="4"/>
  <c r="G295" i="4"/>
  <c r="G215" i="4"/>
  <c r="G127" i="4"/>
  <c r="G526" i="4"/>
  <c r="G430" i="4"/>
  <c r="G342" i="4"/>
  <c r="G254" i="4"/>
  <c r="G174" i="4"/>
  <c r="G86" i="4"/>
  <c r="G589" i="4"/>
  <c r="G510" i="4"/>
  <c r="G333" i="4"/>
  <c r="G253" i="4"/>
  <c r="G165" i="4"/>
  <c r="G76" i="4"/>
  <c r="G388" i="4"/>
  <c r="G300" i="4"/>
  <c r="G212" i="4"/>
  <c r="G132" i="4"/>
  <c r="G47" i="4"/>
  <c r="G25" i="4"/>
  <c r="G27" i="4"/>
  <c r="G594" i="4"/>
  <c r="G346" i="4"/>
  <c r="G266" i="4"/>
  <c r="G178" i="4"/>
  <c r="G90" i="4"/>
  <c r="G400" i="4"/>
  <c r="G312" i="4"/>
  <c r="G224" i="4"/>
  <c r="G144" i="4"/>
  <c r="G543" i="4"/>
  <c r="G375" i="4"/>
  <c r="G287" i="4"/>
  <c r="G119" i="4"/>
  <c r="G511" i="4"/>
  <c r="G414" i="4"/>
  <c r="G334" i="4"/>
  <c r="G246" i="4"/>
  <c r="G158" i="4"/>
  <c r="G581" i="4"/>
  <c r="G493" i="4"/>
  <c r="G413" i="4"/>
  <c r="G325" i="4"/>
  <c r="G237" i="4"/>
  <c r="G157" i="4"/>
  <c r="G54" i="4"/>
  <c r="G372" i="4"/>
  <c r="G292" i="4"/>
  <c r="G204" i="4"/>
  <c r="G116" i="4"/>
  <c r="G55" i="4"/>
  <c r="G35" i="4"/>
  <c r="G586" i="4"/>
  <c r="G338" i="4"/>
  <c r="G250" i="4"/>
  <c r="G170" i="4"/>
  <c r="G82" i="4"/>
  <c r="G384" i="4"/>
  <c r="G304" i="4"/>
  <c r="G128" i="4"/>
  <c r="G535" i="4"/>
  <c r="G447" i="4"/>
  <c r="G359" i="4"/>
  <c r="G279" i="4"/>
  <c r="G103" i="4"/>
  <c r="G503" i="4"/>
  <c r="G406" i="4"/>
  <c r="G318" i="4"/>
  <c r="G238" i="4"/>
  <c r="G150" i="4"/>
  <c r="G29" i="4"/>
  <c r="G573" i="4"/>
  <c r="G397" i="4"/>
  <c r="G317" i="4"/>
  <c r="G229" i="4"/>
  <c r="G141" i="4"/>
  <c r="G22" i="4"/>
  <c r="G364" i="4"/>
  <c r="G276" i="4"/>
  <c r="G196" i="4"/>
  <c r="G108" i="4"/>
  <c r="D6" i="4"/>
  <c r="C4" i="9" s="1"/>
  <c r="H510" i="4"/>
  <c r="H181" i="4"/>
  <c r="H263" i="4"/>
  <c r="H24" i="4"/>
  <c r="H92" i="4"/>
  <c r="H158" i="4"/>
  <c r="H224" i="4"/>
  <c r="H289" i="4"/>
  <c r="H353" i="4"/>
  <c r="H419" i="4"/>
  <c r="H483" i="4"/>
  <c r="H9" i="4"/>
  <c r="H207" i="4"/>
  <c r="H273" i="4"/>
  <c r="H338" i="4"/>
  <c r="H404" i="4"/>
  <c r="H468" i="4"/>
  <c r="H535" i="4"/>
  <c r="H599" i="4"/>
  <c r="H119" i="4"/>
  <c r="H250" i="4"/>
  <c r="H315" i="4"/>
  <c r="H379" i="4"/>
  <c r="H445" i="4"/>
  <c r="H576" i="4"/>
  <c r="H36" i="4"/>
  <c r="H103" i="4"/>
  <c r="H169" i="4"/>
  <c r="H235" i="4"/>
  <c r="H300" i="4"/>
  <c r="H364" i="4"/>
  <c r="H430" i="4"/>
  <c r="H495" i="4"/>
  <c r="H20" i="4"/>
  <c r="H88" i="4"/>
  <c r="H154" i="4"/>
  <c r="H220" i="4"/>
  <c r="H285" i="4"/>
  <c r="H349" i="4"/>
  <c r="H415" i="4"/>
  <c r="H546" i="4"/>
  <c r="H610" i="4"/>
  <c r="H72" i="4"/>
  <c r="H139" i="4"/>
  <c r="H203" i="4"/>
  <c r="H269" i="4"/>
  <c r="H334" i="4"/>
  <c r="H464" i="4"/>
  <c r="H531" i="4"/>
  <c r="H595" i="4"/>
  <c r="H56" i="4"/>
  <c r="H124" i="4"/>
  <c r="H254" i="4"/>
  <c r="H319" i="4"/>
  <c r="H383" i="4"/>
  <c r="H449" i="4"/>
  <c r="H580" i="4"/>
  <c r="H205" i="4"/>
  <c r="H541" i="4"/>
  <c r="H352" i="4"/>
  <c r="H165" i="4"/>
  <c r="H614" i="4"/>
  <c r="H499" i="4"/>
  <c r="H384" i="4"/>
  <c r="H590" i="4"/>
  <c r="H566" i="4"/>
  <c r="H247" i="4"/>
  <c r="H32" i="4"/>
  <c r="H100" i="4"/>
  <c r="H166" i="4"/>
  <c r="H232" i="4"/>
  <c r="H297" i="4"/>
  <c r="H361" i="4"/>
  <c r="H427" i="4"/>
  <c r="H491" i="4"/>
  <c r="H17" i="4"/>
  <c r="H85" i="4"/>
  <c r="H151" i="4"/>
  <c r="H282" i="4"/>
  <c r="H346" i="4"/>
  <c r="H412" i="4"/>
  <c r="H476" i="4"/>
  <c r="H543" i="4"/>
  <c r="H607" i="4"/>
  <c r="H328" i="4"/>
  <c r="H41" i="4"/>
  <c r="H108" i="4"/>
  <c r="H174" i="4"/>
  <c r="H240" i="4"/>
  <c r="H305" i="4"/>
  <c r="H369" i="4"/>
  <c r="H25" i="4"/>
  <c r="H93" i="4"/>
  <c r="H159" i="4"/>
  <c r="H225" i="4"/>
  <c r="H290" i="4"/>
  <c r="H354" i="4"/>
  <c r="H551" i="4"/>
  <c r="H615" i="4"/>
  <c r="H65" i="4"/>
  <c r="H197" i="4"/>
  <c r="H50" i="4"/>
  <c r="H117" i="4"/>
  <c r="H182" i="4"/>
  <c r="H248" i="4"/>
  <c r="H313" i="4"/>
  <c r="H377" i="4"/>
  <c r="H443" i="4"/>
  <c r="H511" i="4"/>
  <c r="H101" i="4"/>
  <c r="H167" i="4"/>
  <c r="H233" i="4"/>
  <c r="H298" i="4"/>
  <c r="H362" i="4"/>
  <c r="H428" i="4"/>
  <c r="H559" i="4"/>
  <c r="H10" i="4"/>
  <c r="H78" i="4"/>
  <c r="H144" i="4"/>
  <c r="H208" i="4"/>
  <c r="H274" i="4"/>
  <c r="H339" i="4"/>
  <c r="H405" i="4"/>
  <c r="H536" i="4"/>
  <c r="H600" i="4"/>
  <c r="H61" i="4"/>
  <c r="H129" i="4"/>
  <c r="H193" i="4"/>
  <c r="H259" i="4"/>
  <c r="H324" i="4"/>
  <c r="H388" i="4"/>
  <c r="H454" i="4"/>
  <c r="H521" i="4"/>
  <c r="H585" i="4"/>
  <c r="H46" i="4"/>
  <c r="H178" i="4"/>
  <c r="H244" i="4"/>
  <c r="H309" i="4"/>
  <c r="H373" i="4"/>
  <c r="H505" i="4"/>
  <c r="H570" i="4"/>
  <c r="H29" i="4"/>
  <c r="H97" i="4"/>
  <c r="H163" i="4"/>
  <c r="H229" i="4"/>
  <c r="H358" i="4"/>
  <c r="H488" i="4"/>
  <c r="H555" i="4"/>
  <c r="H14" i="4"/>
  <c r="H82" i="4"/>
  <c r="H148" i="4"/>
  <c r="H212" i="4"/>
  <c r="H279" i="4"/>
  <c r="H343" i="4"/>
  <c r="H409" i="4"/>
  <c r="H473" i="4"/>
  <c r="H540" i="4"/>
  <c r="H604" i="4"/>
  <c r="H402" i="4"/>
  <c r="H214" i="4"/>
  <c r="H23" i="4"/>
  <c r="H549" i="4"/>
  <c r="H360" i="4"/>
  <c r="H173" i="4"/>
  <c r="H57" i="4"/>
  <c r="H565" i="4"/>
  <c r="H558" i="4"/>
  <c r="H442" i="4"/>
  <c r="H58" i="4"/>
  <c r="H126" i="4"/>
  <c r="H190" i="4"/>
  <c r="H256" i="4"/>
  <c r="H321" i="4"/>
  <c r="H385" i="4"/>
  <c r="H518" i="4"/>
  <c r="H43" i="4"/>
  <c r="H109" i="4"/>
  <c r="H175" i="4"/>
  <c r="H241" i="4"/>
  <c r="H306" i="4"/>
  <c r="H370" i="4"/>
  <c r="H436" i="4"/>
  <c r="H502" i="4"/>
  <c r="H567" i="4"/>
  <c r="H18" i="4"/>
  <c r="H86" i="4"/>
  <c r="H152" i="4"/>
  <c r="H217" i="4"/>
  <c r="H283" i="4"/>
  <c r="H347" i="4"/>
  <c r="H413" i="4"/>
  <c r="H544" i="4"/>
  <c r="H608" i="4"/>
  <c r="H70" i="4"/>
  <c r="H137" i="4"/>
  <c r="H201" i="4"/>
  <c r="H267" i="4"/>
  <c r="H332" i="4"/>
  <c r="H397" i="4"/>
  <c r="H529" i="4"/>
  <c r="H593" i="4"/>
  <c r="H54" i="4"/>
  <c r="H122" i="4"/>
  <c r="H186" i="4"/>
  <c r="H252" i="4"/>
  <c r="H317" i="4"/>
  <c r="H381" i="4"/>
  <c r="H447" i="4"/>
  <c r="H578" i="4"/>
  <c r="H38" i="4"/>
  <c r="H105" i="4"/>
  <c r="H171" i="4"/>
  <c r="H237" i="4"/>
  <c r="H302" i="4"/>
  <c r="H366" i="4"/>
  <c r="H563" i="4"/>
  <c r="H22" i="4"/>
  <c r="H90" i="4"/>
  <c r="H156" i="4"/>
  <c r="H222" i="4"/>
  <c r="H287" i="4"/>
  <c r="H351" i="4"/>
  <c r="H417" i="4"/>
  <c r="H481" i="4"/>
  <c r="H548" i="4"/>
  <c r="H612" i="4"/>
  <c r="H280" i="4"/>
  <c r="H91" i="4"/>
  <c r="H581" i="4"/>
  <c r="H426" i="4"/>
  <c r="H239" i="4"/>
  <c r="H125" i="4"/>
  <c r="H597" i="4"/>
  <c r="H312" i="4"/>
  <c r="H66" i="4"/>
  <c r="H134" i="4"/>
  <c r="H198" i="4"/>
  <c r="H264" i="4"/>
  <c r="H329" i="4"/>
  <c r="H394" i="4"/>
  <c r="H459" i="4"/>
  <c r="H526" i="4"/>
  <c r="H51" i="4"/>
  <c r="H118" i="4"/>
  <c r="H183" i="4"/>
  <c r="H249" i="4"/>
  <c r="H314" i="4"/>
  <c r="H378" i="4"/>
  <c r="H512" i="4"/>
  <c r="H575" i="4"/>
  <c r="H49" i="4"/>
  <c r="H8" i="4"/>
  <c r="H76" i="4"/>
  <c r="H142" i="4"/>
  <c r="H206" i="4"/>
  <c r="H272" i="4"/>
  <c r="H337" i="4"/>
  <c r="H403" i="4"/>
  <c r="H534" i="4"/>
  <c r="H59" i="4"/>
  <c r="H127" i="4"/>
  <c r="H257" i="4"/>
  <c r="H322" i="4"/>
  <c r="H386" i="4"/>
  <c r="H519" i="4"/>
  <c r="H583" i="4"/>
  <c r="H35" i="4"/>
  <c r="H525" i="4"/>
  <c r="H16" i="4"/>
  <c r="H84" i="4"/>
  <c r="H150" i="4"/>
  <c r="H215" i="4"/>
  <c r="H281" i="4"/>
  <c r="H345" i="4"/>
  <c r="H411" i="4"/>
  <c r="H475" i="4"/>
  <c r="H542" i="4"/>
  <c r="H67" i="4"/>
  <c r="H135" i="4"/>
  <c r="H265" i="4"/>
  <c r="H330" i="4"/>
  <c r="H395" i="4"/>
  <c r="H460" i="4"/>
  <c r="H527" i="4"/>
  <c r="H591" i="4"/>
  <c r="H44" i="4"/>
  <c r="H110" i="4"/>
  <c r="H176" i="4"/>
  <c r="H242" i="4"/>
  <c r="H307" i="4"/>
  <c r="H371" i="4"/>
  <c r="H503" i="4"/>
  <c r="H568" i="4"/>
  <c r="H27" i="4"/>
  <c r="H95" i="4"/>
  <c r="H161" i="4"/>
  <c r="H227" i="4"/>
  <c r="H292" i="4"/>
  <c r="H356" i="4"/>
  <c r="H486" i="4"/>
  <c r="H553" i="4"/>
  <c r="H12" i="4"/>
  <c r="H80" i="4"/>
  <c r="H146" i="4"/>
  <c r="H277" i="4"/>
  <c r="H341" i="4"/>
  <c r="H407" i="4"/>
  <c r="H471" i="4"/>
  <c r="H538" i="4"/>
  <c r="H602" i="4"/>
  <c r="H63" i="4"/>
  <c r="H131" i="4"/>
  <c r="H195" i="4"/>
  <c r="H261" i="4"/>
  <c r="H326" i="4"/>
  <c r="H391" i="4"/>
  <c r="H523" i="4"/>
  <c r="H587" i="4"/>
  <c r="H48" i="4"/>
  <c r="H115" i="4"/>
  <c r="H180" i="4"/>
  <c r="H246" i="4"/>
  <c r="H311" i="4"/>
  <c r="H375" i="4"/>
  <c r="H572" i="4"/>
  <c r="H141" i="4"/>
  <c r="H605" i="4"/>
  <c r="H474" i="4"/>
  <c r="H288" i="4"/>
  <c r="H99" i="4"/>
  <c r="H582" i="4"/>
  <c r="H434" i="4"/>
  <c r="H320" i="4"/>
  <c r="H133" i="4"/>
  <c r="H168" i="4"/>
  <c r="H299" i="4"/>
  <c r="H560" i="4"/>
  <c r="H87" i="4"/>
  <c r="H348" i="4"/>
  <c r="H478" i="4"/>
  <c r="H609" i="4"/>
  <c r="H138" i="4"/>
  <c r="H268" i="4"/>
  <c r="H398" i="4"/>
  <c r="H530" i="4"/>
  <c r="H55" i="4"/>
  <c r="H318" i="4"/>
  <c r="H448" i="4"/>
  <c r="H579" i="4"/>
  <c r="H106" i="4"/>
  <c r="H238" i="4"/>
  <c r="H367" i="4"/>
  <c r="H498" i="4"/>
  <c r="H74" i="4"/>
  <c r="H410" i="4"/>
  <c r="H31" i="4"/>
  <c r="H368" i="4"/>
  <c r="H393" i="4"/>
  <c r="H60" i="4"/>
  <c r="H192" i="4"/>
  <c r="H323" i="4"/>
  <c r="H584" i="4"/>
  <c r="H243" i="4"/>
  <c r="H372" i="4"/>
  <c r="H504" i="4"/>
  <c r="H28" i="4"/>
  <c r="H162" i="4"/>
  <c r="H423" i="4"/>
  <c r="H554" i="4"/>
  <c r="H81" i="4"/>
  <c r="H211" i="4"/>
  <c r="H342" i="4"/>
  <c r="H472" i="4"/>
  <c r="H603" i="4"/>
  <c r="H132" i="4"/>
  <c r="H262" i="4"/>
  <c r="H392" i="4"/>
  <c r="H524" i="4"/>
  <c r="H271" i="4"/>
  <c r="H574" i="4"/>
  <c r="H231" i="4"/>
  <c r="H557" i="4"/>
  <c r="H376" i="4"/>
  <c r="H68" i="4"/>
  <c r="H200" i="4"/>
  <c r="H331" i="4"/>
  <c r="H592" i="4"/>
  <c r="H120" i="4"/>
  <c r="H251" i="4"/>
  <c r="H380" i="4"/>
  <c r="H513" i="4"/>
  <c r="H37" i="4"/>
  <c r="H170" i="4"/>
  <c r="H301" i="4"/>
  <c r="H431" i="4"/>
  <c r="H562" i="4"/>
  <c r="H89" i="4"/>
  <c r="H221" i="4"/>
  <c r="H350" i="4"/>
  <c r="H611" i="4"/>
  <c r="H140" i="4"/>
  <c r="H270" i="4"/>
  <c r="H532" i="4"/>
  <c r="H336" i="4"/>
  <c r="H606" i="4"/>
  <c r="H296" i="4"/>
  <c r="H589" i="4"/>
  <c r="H116" i="4"/>
  <c r="H94" i="4"/>
  <c r="H226" i="4"/>
  <c r="H355" i="4"/>
  <c r="H11" i="4"/>
  <c r="H145" i="4"/>
  <c r="H276" i="4"/>
  <c r="H406" i="4"/>
  <c r="H537" i="4"/>
  <c r="H62" i="4"/>
  <c r="H194" i="4"/>
  <c r="H325" i="4"/>
  <c r="H586" i="4"/>
  <c r="H114" i="4"/>
  <c r="H245" i="4"/>
  <c r="H374" i="4"/>
  <c r="H30" i="4"/>
  <c r="H164" i="4"/>
  <c r="H295" i="4"/>
  <c r="H425" i="4"/>
  <c r="H556" i="4"/>
  <c r="H533" i="4"/>
  <c r="H157" i="4"/>
  <c r="H490" i="4"/>
  <c r="H102" i="4"/>
  <c r="H234" i="4"/>
  <c r="H363" i="4"/>
  <c r="H494" i="4"/>
  <c r="H19" i="4"/>
  <c r="H153" i="4"/>
  <c r="H414" i="4"/>
  <c r="H545" i="4"/>
  <c r="H71" i="4"/>
  <c r="H202" i="4"/>
  <c r="H333" i="4"/>
  <c r="H594" i="4"/>
  <c r="H253" i="4"/>
  <c r="H382" i="4"/>
  <c r="H39" i="4"/>
  <c r="H172" i="4"/>
  <c r="H303" i="4"/>
  <c r="H433" i="4"/>
  <c r="H564" i="4"/>
  <c r="H573" i="4"/>
  <c r="H223" i="4"/>
  <c r="H550" i="4"/>
  <c r="H255" i="4"/>
  <c r="H128" i="4"/>
  <c r="H258" i="4"/>
  <c r="H387" i="4"/>
  <c r="H520" i="4"/>
  <c r="H177" i="4"/>
  <c r="H308" i="4"/>
  <c r="H569" i="4"/>
  <c r="H96" i="4"/>
  <c r="H228" i="4"/>
  <c r="H357" i="4"/>
  <c r="H487" i="4"/>
  <c r="H147" i="4"/>
  <c r="H278" i="4"/>
  <c r="H408" i="4"/>
  <c r="H539" i="4"/>
  <c r="H64" i="4"/>
  <c r="H196" i="4"/>
  <c r="H327" i="4"/>
  <c r="H457" i="4"/>
  <c r="H588" i="4"/>
  <c r="H83" i="4"/>
  <c r="H40" i="4"/>
  <c r="H136" i="4"/>
  <c r="H266" i="4"/>
  <c r="H396" i="4"/>
  <c r="H528" i="4"/>
  <c r="H53" i="4"/>
  <c r="H185" i="4"/>
  <c r="H316" i="4"/>
  <c r="H577" i="4"/>
  <c r="H104" i="4"/>
  <c r="H236" i="4"/>
  <c r="H365" i="4"/>
  <c r="H496" i="4"/>
  <c r="H21" i="4"/>
  <c r="H155" i="4"/>
  <c r="H416" i="4"/>
  <c r="H547" i="4"/>
  <c r="H73" i="4"/>
  <c r="H204" i="4"/>
  <c r="H335" i="4"/>
  <c r="H465" i="4"/>
  <c r="H596" i="4"/>
  <c r="H149" i="4"/>
  <c r="H482" i="4"/>
  <c r="H107" i="4"/>
  <c r="H160" i="4"/>
  <c r="H291" i="4"/>
  <c r="H552" i="4"/>
  <c r="H79" i="4"/>
  <c r="H209" i="4"/>
  <c r="H340" i="4"/>
  <c r="H601" i="4"/>
  <c r="H130" i="4"/>
  <c r="H260" i="4"/>
  <c r="H389" i="4"/>
  <c r="H522" i="4"/>
  <c r="H47" i="4"/>
  <c r="H179" i="4"/>
  <c r="H310" i="4"/>
  <c r="H440" i="4"/>
  <c r="H571" i="4"/>
  <c r="H98" i="4"/>
  <c r="H230" i="4"/>
  <c r="H359" i="4"/>
  <c r="H489" i="4"/>
  <c r="H7" i="4"/>
  <c r="H344" i="4"/>
  <c r="H613" i="4"/>
  <c r="H304" i="4"/>
  <c r="H598" i="4"/>
  <c r="C633" i="9" l="1"/>
  <c r="E633" i="9" s="1"/>
  <c r="E4" i="9"/>
  <c r="D616" i="4"/>
  <c r="H616" i="4" s="1"/>
  <c r="H6" i="4"/>
  <c r="C616" i="4"/>
  <c r="G616" i="4" s="1"/>
  <c r="G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<sst xmlns="http://schemas.openxmlformats.org/spreadsheetml/2006/main" count="24486" uniqueCount="1303">
  <si>
    <t>Entiteit Naam</t>
  </si>
  <si>
    <t>Soort entiteit</t>
  </si>
  <si>
    <t>Energie</t>
  </si>
  <si>
    <t>Benaderend Verbruik (kWh)</t>
  </si>
  <si>
    <t>Jaar</t>
  </si>
  <si>
    <t>Primair verbruik (kWh)</t>
  </si>
  <si>
    <t>Aalst</t>
  </si>
  <si>
    <t>gemeente/stad</t>
  </si>
  <si>
    <t>GAS</t>
  </si>
  <si>
    <t>ELEKTRICITEIT</t>
  </si>
  <si>
    <t>ELEKTRICITEIT-OV</t>
  </si>
  <si>
    <t>Aalter</t>
  </si>
  <si>
    <t>Stookolie</t>
  </si>
  <si>
    <t>Aarschot</t>
  </si>
  <si>
    <t>Aartselaar</t>
  </si>
  <si>
    <t>Affligem</t>
  </si>
  <si>
    <t>AG Culturele Instellingen Antwerpen/Kunsten</t>
  </si>
  <si>
    <t>AGB</t>
  </si>
  <si>
    <t>AG Digipolis Antwerpen</t>
  </si>
  <si>
    <t>AG VESPA Autonoom Gemeentebedrijf voor Vastgoedbeheer en Stadsprojecten Antwerpen</t>
  </si>
  <si>
    <t>AGB Aalter</t>
  </si>
  <si>
    <t>AGB Ardooie</t>
  </si>
  <si>
    <t>AGB Arendonk</t>
  </si>
  <si>
    <t>AGB Asse</t>
  </si>
  <si>
    <t>AGB Assenede</t>
  </si>
  <si>
    <t>AGB Beerse</t>
  </si>
  <si>
    <t>AGB Beersel</t>
  </si>
  <si>
    <t>AGB Beheer Patrimonium Gemeente Edegem</t>
  </si>
  <si>
    <t>AGB Bexit</t>
  </si>
  <si>
    <t>AGB Bocholt</t>
  </si>
  <si>
    <t>AGB Boechout</t>
  </si>
  <si>
    <t>AGB Boortmeerbeek</t>
  </si>
  <si>
    <t>AGB Borgloon</t>
  </si>
  <si>
    <t>AGB Bornem</t>
  </si>
  <si>
    <t>AGB Brasschaat</t>
  </si>
  <si>
    <t>AGB Bredene</t>
  </si>
  <si>
    <t>AGB Bree</t>
  </si>
  <si>
    <t>AGB Cultuurcentrum Diest</t>
  </si>
  <si>
    <t>AGB De Kluize</t>
  </si>
  <si>
    <t>AGB De Kouter</t>
  </si>
  <si>
    <t>AGB De Kouter - Herent</t>
  </si>
  <si>
    <t>AGB De Panne</t>
  </si>
  <si>
    <t>AGB Dendermonde</t>
  </si>
  <si>
    <t>AGB Diepenbeek</t>
  </si>
  <si>
    <t>AGB Duffel</t>
  </si>
  <si>
    <t>AGB Erfgoed</t>
  </si>
  <si>
    <t>AGB Essen</t>
  </si>
  <si>
    <t>AGB Evergem</t>
  </si>
  <si>
    <t>AGB Genk</t>
  </si>
  <si>
    <t>AGB Geraardsbergen</t>
  </si>
  <si>
    <t>AGB Glabbeek</t>
  </si>
  <si>
    <t>AGB Gooik</t>
  </si>
  <si>
    <t>AGB Grimbergen</t>
  </si>
  <si>
    <t>AGB Haacht</t>
  </si>
  <si>
    <t>AGB Heist-op-den-Berg</t>
  </si>
  <si>
    <t>AGB Herk-de-Stad</t>
  </si>
  <si>
    <t>AGB Herne</t>
  </si>
  <si>
    <t>AGB Herselt</t>
  </si>
  <si>
    <t>AGB Herzele</t>
  </si>
  <si>
    <t>AGB Holar</t>
  </si>
  <si>
    <t>AGB Infrastructuur Maaseik</t>
  </si>
  <si>
    <t>AGB Izegem</t>
  </si>
  <si>
    <t>AGB Kalmthout</t>
  </si>
  <si>
    <t>AGB Kapellen</t>
  </si>
  <si>
    <t>AGB Kaprijke</t>
  </si>
  <si>
    <t>AGB Keerbergen</t>
  </si>
  <si>
    <t>AGB Kinrooi</t>
  </si>
  <si>
    <t>AGB Koksijde</t>
  </si>
  <si>
    <t>AGB Kontich</t>
  </si>
  <si>
    <t>AGB Kortenaken</t>
  </si>
  <si>
    <t>AGB Kunsten en Design</t>
  </si>
  <si>
    <t>AGB Lanaken</t>
  </si>
  <si>
    <t>AGB Landen</t>
  </si>
  <si>
    <t>AGB Lebbeke</t>
  </si>
  <si>
    <t>AGB Lendelede (AGL)</t>
  </si>
  <si>
    <t>AGB Lille</t>
  </si>
  <si>
    <t>AGB Maaseik</t>
  </si>
  <si>
    <t>AGB Maldegem</t>
  </si>
  <si>
    <t>AGB Mechelen Actief in Cultuur</t>
  </si>
  <si>
    <t>AGB Memorial Passchendaele 1917</t>
  </si>
  <si>
    <t>AGB Merchtem</t>
  </si>
  <si>
    <t>AGB Merelbeke</t>
  </si>
  <si>
    <t>AGB Middelkerke</t>
  </si>
  <si>
    <t>AGB Mortsel Patrimonium en Vrije Tijd</t>
  </si>
  <si>
    <t>AGB Musea Ieper</t>
  </si>
  <si>
    <t>AGB Nazareth</t>
  </si>
  <si>
    <t>AGB Nieuwpoort Vrije Tijd</t>
  </si>
  <si>
    <t>AGB Nijlen</t>
  </si>
  <si>
    <t>AGB Ninove</t>
  </si>
  <si>
    <t>AGB Oostkamp</t>
  </si>
  <si>
    <t>AGB Oudsbergen</t>
  </si>
  <si>
    <t>AGB Oud-Turnhout</t>
  </si>
  <si>
    <t>AGB PATRI</t>
  </si>
  <si>
    <t>AGB Patrimonium Scherpenheuvel-Zichem</t>
  </si>
  <si>
    <t>AGB Patrimonium Temse</t>
  </si>
  <si>
    <t>AGB Pelt (Overpelt)</t>
  </si>
  <si>
    <t>AGB Pepingen</t>
  </si>
  <si>
    <t>AGB Puurs-Sint-Amands</t>
  </si>
  <si>
    <t>AGB Ronse</t>
  </si>
  <si>
    <t>AGB Roosdaal</t>
  </si>
  <si>
    <t>AGB Rotselaar</t>
  </si>
  <si>
    <t>AGB Rumst</t>
  </si>
  <si>
    <t>AGB Schilde</t>
  </si>
  <si>
    <t>AGB Schoten</t>
  </si>
  <si>
    <t>AGB Sint-Pieters-Leeuw</t>
  </si>
  <si>
    <t>AGB SO Autonoom Gemeentebedrijf Stedelijk Onderwijs Antwerpen</t>
  </si>
  <si>
    <t>Warmte</t>
  </si>
  <si>
    <t>AGB Sogent</t>
  </si>
  <si>
    <t>AGB Sport Actief Mechelen</t>
  </si>
  <si>
    <t>AGB Sport en Ontspanning Hove</t>
  </si>
  <si>
    <t>AGB Sport en Recreatie Herentals</t>
  </si>
  <si>
    <t>AGB Sport en Recreatie Lommel</t>
  </si>
  <si>
    <t>AGB Sport Hulshout</t>
  </si>
  <si>
    <t>AGB Sport, Cultuur en Recreatie Kruibeke</t>
  </si>
  <si>
    <t>AGB Stad Deinze</t>
  </si>
  <si>
    <t>AGB Stadsontwikkeling Bilzen</t>
  </si>
  <si>
    <t>AGB Stadsontwikkeling Hamont-Achel</t>
  </si>
  <si>
    <t>AGB Stadsontwikkeling Hasselt</t>
  </si>
  <si>
    <t>AGB Stadsontwikkeling Leuven</t>
  </si>
  <si>
    <t>AGB Stadsontwikkeling Ronse</t>
  </si>
  <si>
    <t>AGB Stadsontwikkeling WAGSO</t>
  </si>
  <si>
    <t>AGB Steenokkerzeel</t>
  </si>
  <si>
    <t>AGB Ternat</t>
  </si>
  <si>
    <t>AGB Tessenderlo</t>
  </si>
  <si>
    <t>AGB Tielt</t>
  </si>
  <si>
    <t>AGB Tienen</t>
  </si>
  <si>
    <t>AGB Tremelo</t>
  </si>
  <si>
    <t>AGB Veurne</t>
  </si>
  <si>
    <t>AGB Vosselaar</t>
  </si>
  <si>
    <t>AGB Westerlo</t>
  </si>
  <si>
    <t>AGB Wetteren</t>
  </si>
  <si>
    <t>AGB Wielsbeke</t>
  </si>
  <si>
    <t>AGB Willebroek</t>
  </si>
  <si>
    <t>AGB Wingene</t>
  </si>
  <si>
    <t>AGB Woonbedrijf Menen</t>
  </si>
  <si>
    <t>AGB Zandhoven</t>
  </si>
  <si>
    <t>AGB Zaventem</t>
  </si>
  <si>
    <t>AGB Zele</t>
  </si>
  <si>
    <t>AGB Zoersel</t>
  </si>
  <si>
    <t>AGB Zottegem</t>
  </si>
  <si>
    <t>AGB Zwevegem</t>
  </si>
  <si>
    <t>AGOST</t>
  </si>
  <si>
    <t>AGSA Autonoom Gemeentebedrijf Stadsontwikkeling Aalst</t>
  </si>
  <si>
    <t>AGSO Knokke-Heist</t>
  </si>
  <si>
    <t>Alken</t>
  </si>
  <si>
    <t>Alveringem</t>
  </si>
  <si>
    <t>Antwerpen</t>
  </si>
  <si>
    <t>Anzegem</t>
  </si>
  <si>
    <t>Ardooie</t>
  </si>
  <si>
    <t>Arendonk</t>
  </si>
  <si>
    <t>As</t>
  </si>
  <si>
    <t>Asse</t>
  </si>
  <si>
    <t>Assenede</t>
  </si>
  <si>
    <t>Autonoom Gemeentebedrijf Museum Leuven</t>
  </si>
  <si>
    <t>Avelgem</t>
  </si>
  <si>
    <t>Baarle-Hertog</t>
  </si>
  <si>
    <t>GAS-ENEXIS</t>
  </si>
  <si>
    <t>Balen</t>
  </si>
  <si>
    <t>Beernem</t>
  </si>
  <si>
    <t>Beerse</t>
  </si>
  <si>
    <t>Beersel</t>
  </si>
  <si>
    <t>Begijnendijk</t>
  </si>
  <si>
    <t>Bekkevoort</t>
  </si>
  <si>
    <t>Beringen</t>
  </si>
  <si>
    <t>Berlaar</t>
  </si>
  <si>
    <t>Berlare</t>
  </si>
  <si>
    <t>Bertem</t>
  </si>
  <si>
    <t>Bever</t>
  </si>
  <si>
    <t>Beveren-Waas</t>
  </si>
  <si>
    <t>Bierbeek</t>
  </si>
  <si>
    <t>Pellets</t>
  </si>
  <si>
    <t>Bilzen</t>
  </si>
  <si>
    <t>Blankenberge</t>
  </si>
  <si>
    <t>Bocholt</t>
  </si>
  <si>
    <t>Boechout</t>
  </si>
  <si>
    <t>Bonheiden</t>
  </si>
  <si>
    <t>Boom</t>
  </si>
  <si>
    <t>Boortmeerbeek</t>
  </si>
  <si>
    <t>Borgloon</t>
  </si>
  <si>
    <t>Bornem</t>
  </si>
  <si>
    <t>Borsbeek</t>
  </si>
  <si>
    <t>Boutersem</t>
  </si>
  <si>
    <t>Brakel</t>
  </si>
  <si>
    <t>Propaan</t>
  </si>
  <si>
    <t>Brandweer Westhoek</t>
  </si>
  <si>
    <t>Hulpverleningszones</t>
  </si>
  <si>
    <t>Brandweer Zone Antwerpen</t>
  </si>
  <si>
    <t>Brandweer Zone Rand</t>
  </si>
  <si>
    <t>Brandweerzone Rivierenland</t>
  </si>
  <si>
    <t>Brandweerzone Vlaams-Brabant West</t>
  </si>
  <si>
    <t>Brasschaat</t>
  </si>
  <si>
    <t>Brecht</t>
  </si>
  <si>
    <t>Bredene</t>
  </si>
  <si>
    <t>Bree</t>
  </si>
  <si>
    <t>Brugge</t>
  </si>
  <si>
    <t>Buggenhout</t>
  </si>
  <si>
    <t>Damme</t>
  </si>
  <si>
    <t>De Haan</t>
  </si>
  <si>
    <t>De Panne</t>
  </si>
  <si>
    <t>De Pinte</t>
  </si>
  <si>
    <t>Deerlijk</t>
  </si>
  <si>
    <t>Deinze</t>
  </si>
  <si>
    <t>Denderleeuw</t>
  </si>
  <si>
    <t>Dendermonde</t>
  </si>
  <si>
    <t>Dentergem</t>
  </si>
  <si>
    <t>Dessel</t>
  </si>
  <si>
    <t>Destelbergen</t>
  </si>
  <si>
    <t>Dienstverlenende vereniging Blijdorp</t>
  </si>
  <si>
    <t>IGS</t>
  </si>
  <si>
    <t>Dienstverlenende vereniging Haviland</t>
  </si>
  <si>
    <t>Dienstverlenende vereniging IGEAN Dienstverlening</t>
  </si>
  <si>
    <t>Dienstverlenende vereniging IGEMO</t>
  </si>
  <si>
    <t>Dienstverlenende vereniging IGO</t>
  </si>
  <si>
    <t>Dienstverlenende vereniging Interleuven</t>
  </si>
  <si>
    <t>Dienstverlenende vereniging Interwaas</t>
  </si>
  <si>
    <t>Dienstverlenende vereniging IOK</t>
  </si>
  <si>
    <t>Dienstverlenende vereniging SOLvA</t>
  </si>
  <si>
    <t>Dienstverlenende vereniging WVI</t>
  </si>
  <si>
    <t>Diepenbeek</t>
  </si>
  <si>
    <t>Diest</t>
  </si>
  <si>
    <t>Diksmuide</t>
  </si>
  <si>
    <t>Dilbeek</t>
  </si>
  <si>
    <t>Dilsen-Stokkem</t>
  </si>
  <si>
    <t>Drogenbos</t>
  </si>
  <si>
    <t>Duffel</t>
  </si>
  <si>
    <t>Edegem</t>
  </si>
  <si>
    <t>Eeklo</t>
  </si>
  <si>
    <t>Erpe-Mere</t>
  </si>
  <si>
    <t>Essen</t>
  </si>
  <si>
    <t>Evergem</t>
  </si>
  <si>
    <t>Galmaarden</t>
  </si>
  <si>
    <t>Gavere</t>
  </si>
  <si>
    <t>Geel</t>
  </si>
  <si>
    <t>Geetbets</t>
  </si>
  <si>
    <t>Genk</t>
  </si>
  <si>
    <t>Gent</t>
  </si>
  <si>
    <t>Geraardsbergen</t>
  </si>
  <si>
    <t>Gingelom</t>
  </si>
  <si>
    <t>Gistel</t>
  </si>
  <si>
    <t>Glabbeek</t>
  </si>
  <si>
    <t>Gooik</t>
  </si>
  <si>
    <t>Grimbergen</t>
  </si>
  <si>
    <t>Grobbendonk</t>
  </si>
  <si>
    <t>Haacht</t>
  </si>
  <si>
    <t>Haaltert</t>
  </si>
  <si>
    <t>Halen</t>
  </si>
  <si>
    <t>Halle</t>
  </si>
  <si>
    <t>Ham</t>
  </si>
  <si>
    <t>Hamme</t>
  </si>
  <si>
    <t>Hamont-Achel</t>
  </si>
  <si>
    <t>Hamse Investeringsmaatschappij</t>
  </si>
  <si>
    <t>Harelbeke</t>
  </si>
  <si>
    <t>Hasselt</t>
  </si>
  <si>
    <t>Hechtel-Eksel</t>
  </si>
  <si>
    <t>Heers</t>
  </si>
  <si>
    <t>Heist-op-den-Berg</t>
  </si>
  <si>
    <t>Hemiksem</t>
  </si>
  <si>
    <t>Herent</t>
  </si>
  <si>
    <t>Herentals</t>
  </si>
  <si>
    <t>Herenthout</t>
  </si>
  <si>
    <t>Herk-de-Stad</t>
  </si>
  <si>
    <t>Herk-De-Stad</t>
  </si>
  <si>
    <t>Herne</t>
  </si>
  <si>
    <t>Herselt</t>
  </si>
  <si>
    <t>Herstappe</t>
  </si>
  <si>
    <t>Herzele</t>
  </si>
  <si>
    <t>Heusden-Zolder</t>
  </si>
  <si>
    <t>Heuvelland</t>
  </si>
  <si>
    <t>Hoegaarden</t>
  </si>
  <si>
    <t>Hoeilaart</t>
  </si>
  <si>
    <t>Hoeselt</t>
  </si>
  <si>
    <t>Holsbeek</t>
  </si>
  <si>
    <t>Hooglede</t>
  </si>
  <si>
    <t>Hoogstraten</t>
  </si>
  <si>
    <t>Horebeke</t>
  </si>
  <si>
    <t>Houthalen-Helchteren</t>
  </si>
  <si>
    <t>Houthulst</t>
  </si>
  <si>
    <t>Hove</t>
  </si>
  <si>
    <t>Huldenberg</t>
  </si>
  <si>
    <t>Hulpverleningszone 1 West-Vlaanderen</t>
  </si>
  <si>
    <t>Hulpverleningszone Brandweer zone Kempen</t>
  </si>
  <si>
    <t>Hulpverleningszone Fluvia</t>
  </si>
  <si>
    <t>Hulpverleningszone Meetjesland</t>
  </si>
  <si>
    <t>Hulpverleningszone Oost Vlaams-Brabant</t>
  </si>
  <si>
    <t>Hulpverleningszone Zuid-Oost</t>
  </si>
  <si>
    <t>Hulpverleningszone Zuid-West Limburg</t>
  </si>
  <si>
    <t>Hulshout</t>
  </si>
  <si>
    <t>Ichtegem</t>
  </si>
  <si>
    <t>Ieper</t>
  </si>
  <si>
    <t>Inagro VZW</t>
  </si>
  <si>
    <t>Overige</t>
  </si>
  <si>
    <t>Houtsnippers</t>
  </si>
  <si>
    <t>Ingelmunster</t>
  </si>
  <si>
    <t>Intercommunale Leiedal</t>
  </si>
  <si>
    <t>Izegem</t>
  </si>
  <si>
    <t>Jabbeke</t>
  </si>
  <si>
    <t>Kalmthout</t>
  </si>
  <si>
    <t>Kampenhout</t>
  </si>
  <si>
    <t>Kapellen</t>
  </si>
  <si>
    <t>Kapelle-op-den-Bos</t>
  </si>
  <si>
    <t>Kaprijke</t>
  </si>
  <si>
    <t>Kasterlee</t>
  </si>
  <si>
    <t>Keerbergen</t>
  </si>
  <si>
    <t>Kinrooi</t>
  </si>
  <si>
    <t>Kluisbergen</t>
  </si>
  <si>
    <t>Knokke-Heist</t>
  </si>
  <si>
    <t>Koekelare</t>
  </si>
  <si>
    <t>Koksijde</t>
  </si>
  <si>
    <t>Kontich</t>
  </si>
  <si>
    <t>Kortemark</t>
  </si>
  <si>
    <t>Kortenaken</t>
  </si>
  <si>
    <t>Kortenberg</t>
  </si>
  <si>
    <t>Kortessem</t>
  </si>
  <si>
    <t>Kortrijk</t>
  </si>
  <si>
    <t>Kraainem</t>
  </si>
  <si>
    <t>Kruibeke</t>
  </si>
  <si>
    <t>Kruisem</t>
  </si>
  <si>
    <t>Kuurne</t>
  </si>
  <si>
    <t>Laakdal</t>
  </si>
  <si>
    <t>Laarne</t>
  </si>
  <si>
    <t>Lanaken</t>
  </si>
  <si>
    <t>Landen</t>
  </si>
  <si>
    <t>Langemark-Poelkapelle</t>
  </si>
  <si>
    <t>Lebbeke</t>
  </si>
  <si>
    <t>Lede</t>
  </si>
  <si>
    <t>Ledegem</t>
  </si>
  <si>
    <t>Lendelede</t>
  </si>
  <si>
    <t>Lennik</t>
  </si>
  <si>
    <t>Leopoldsburg</t>
  </si>
  <si>
    <t>Leuven</t>
  </si>
  <si>
    <t>Lichtervelde</t>
  </si>
  <si>
    <t>Liedekerke</t>
  </si>
  <si>
    <t>Lier</t>
  </si>
  <si>
    <t>Lierde</t>
  </si>
  <si>
    <t>Lievegem</t>
  </si>
  <si>
    <t>Lille</t>
  </si>
  <si>
    <t>Linkebeek</t>
  </si>
  <si>
    <t>Lint</t>
  </si>
  <si>
    <t>Linter</t>
  </si>
  <si>
    <t>Lochristi</t>
  </si>
  <si>
    <t>Lokeren</t>
  </si>
  <si>
    <t>Lommel</t>
  </si>
  <si>
    <t>Londerzeel</t>
  </si>
  <si>
    <t>Lo-Reninge</t>
  </si>
  <si>
    <t>Lubbeek</t>
  </si>
  <si>
    <t>Lummen</t>
  </si>
  <si>
    <t>Maarkedal</t>
  </si>
  <si>
    <t>Maaseik</t>
  </si>
  <si>
    <t>Maasmechelen</t>
  </si>
  <si>
    <t>Maatschap MBS</t>
  </si>
  <si>
    <t>Machelen</t>
  </si>
  <si>
    <t>Maldegem</t>
  </si>
  <si>
    <t>Malle</t>
  </si>
  <si>
    <t>Mechelen</t>
  </si>
  <si>
    <t>Meerhout</t>
  </si>
  <si>
    <t>Meise</t>
  </si>
  <si>
    <t>Melle</t>
  </si>
  <si>
    <t>Menen</t>
  </si>
  <si>
    <t>Merchtem</t>
  </si>
  <si>
    <t>Merelbeke</t>
  </si>
  <si>
    <t>Merksplas</t>
  </si>
  <si>
    <t>Mesen</t>
  </si>
  <si>
    <t>Meulebeke</t>
  </si>
  <si>
    <t>Middelkerke</t>
  </si>
  <si>
    <t>Moerbeke-Waas</t>
  </si>
  <si>
    <t>Mol</t>
  </si>
  <si>
    <t>Moorslede</t>
  </si>
  <si>
    <t>Mortsel</t>
  </si>
  <si>
    <t>Nazareth</t>
  </si>
  <si>
    <t>Niel</t>
  </si>
  <si>
    <t>Nieuwerkerken</t>
  </si>
  <si>
    <t>Nieuwpoort</t>
  </si>
  <si>
    <t>Nijlen</t>
  </si>
  <si>
    <t>Ninove</t>
  </si>
  <si>
    <t>Olen</t>
  </si>
  <si>
    <t>Oostende</t>
  </si>
  <si>
    <t>Oosterzele</t>
  </si>
  <si>
    <t>Oostkamp</t>
  </si>
  <si>
    <t>Oostrozebeke</t>
  </si>
  <si>
    <t>Opdrachthoudende vereniging EcoWerf</t>
  </si>
  <si>
    <t>Opdrachthoudende vereniging HaBoBIB</t>
  </si>
  <si>
    <t>Opdrachthoudende vereniging Hofheide</t>
  </si>
  <si>
    <t>Opdrachthoudende vereniging Ibogem</t>
  </si>
  <si>
    <t>Opdrachthoudende vereniging IDM</t>
  </si>
  <si>
    <t>Opdrachthoudende vereniging IGEAN Milieu en Veiligheid</t>
  </si>
  <si>
    <t>Opdrachthoudende vereniging IGL</t>
  </si>
  <si>
    <t>Opdrachthoudende vereniging IKWV</t>
  </si>
  <si>
    <t>Opdrachthoudende vereniging IMOG</t>
  </si>
  <si>
    <t>Opdrachthoudende vereniging Interza</t>
  </si>
  <si>
    <t>Opdrachthoudende vereniging IOK Afvalbeheer</t>
  </si>
  <si>
    <t>Opdrachthoudende vereniging IVAGO</t>
  </si>
  <si>
    <t>Opdrachthoudende vereniging IVEBICA</t>
  </si>
  <si>
    <t>Opdrachthoudende vereniging IVIO</t>
  </si>
  <si>
    <t>Opdrachthoudende vereniging IWVA</t>
  </si>
  <si>
    <t>Opdrachthoudende vereniging Limburg.net</t>
  </si>
  <si>
    <t>Opdrachthoudende vereniging MIROM Menen</t>
  </si>
  <si>
    <t>Opdrachthoudende vereniging MIWA</t>
  </si>
  <si>
    <t>Opdrachthoudende vereniging Pidpa</t>
  </si>
  <si>
    <t>Opdrachthoudende vereniging Pontes</t>
  </si>
  <si>
    <t>Opdrachthoudende vereniging Psilon</t>
  </si>
  <si>
    <t>Opdrachthoudende vereniging TMVW</t>
  </si>
  <si>
    <t>Opdrachthoudende vereniging Water-link</t>
  </si>
  <si>
    <t>Opdrachthoudende vereniging Westlede</t>
  </si>
  <si>
    <t>Opwijk</t>
  </si>
  <si>
    <t>Oudenaarde</t>
  </si>
  <si>
    <t>Oudenburg</t>
  </si>
  <si>
    <t>Oud-Heverlee</t>
  </si>
  <si>
    <t>Oudsbergen</t>
  </si>
  <si>
    <t>Oud-Turnhout</t>
  </si>
  <si>
    <t>Overijse</t>
  </si>
  <si>
    <t>Peer</t>
  </si>
  <si>
    <t>Pelt</t>
  </si>
  <si>
    <t>Pepingen</t>
  </si>
  <si>
    <t>Pittem</t>
  </si>
  <si>
    <t>Politiezone Aalst</t>
  </si>
  <si>
    <t>Politiezones</t>
  </si>
  <si>
    <t>Politiezone Aarschot</t>
  </si>
  <si>
    <t>Politiezone Balen-Dessel-Mol</t>
  </si>
  <si>
    <t>Politiezone Berlaar - Nijlen</t>
  </si>
  <si>
    <t>Politiezone Berlare/zele</t>
  </si>
  <si>
    <t>Politiezone Bierbeek/Boutersem/Holsbeek/Lubbeek</t>
  </si>
  <si>
    <t>Politiezone Bilzen/Hoeselt/Riemst</t>
  </si>
  <si>
    <t>Politiezone Bodukap</t>
  </si>
  <si>
    <t>Politiezone Boortmeerbeek/Haacht/Keerbergen</t>
  </si>
  <si>
    <t>Politiezone Bredene/De Haan</t>
  </si>
  <si>
    <t>Politiezone BRT</t>
  </si>
  <si>
    <t>Politiezone Buggenhout/Lebbeke</t>
  </si>
  <si>
    <t>Politiezone Deinze-Zulte-Lievegem</t>
  </si>
  <si>
    <t>Politiezone Demerdal</t>
  </si>
  <si>
    <t>Politiezone Dendermonde</t>
  </si>
  <si>
    <t>Politiezone Dilbeek</t>
  </si>
  <si>
    <t>Politiezone Erpe-Mere/Lede</t>
  </si>
  <si>
    <t>Politiezone Geel-Laakdal-Meerhout</t>
  </si>
  <si>
    <t>Politiezone Gent</t>
  </si>
  <si>
    <t>Politiezone Geraardsbergen/Lierde</t>
  </si>
  <si>
    <t>Politiezone Getevallei</t>
  </si>
  <si>
    <t>Politiezone Hageland</t>
  </si>
  <si>
    <t>Politiezone Hekla</t>
  </si>
  <si>
    <t>Politiezone Heusden-Zolder</t>
  </si>
  <si>
    <t>Politiezone Kanton Borgloon</t>
  </si>
  <si>
    <t>Politiezone Kempenland</t>
  </si>
  <si>
    <t>Politiezone Klein-Brabant</t>
  </si>
  <si>
    <t>Politiezone K-L-M</t>
  </si>
  <si>
    <t>Politiezone Lanaken/Maasmechelen</t>
  </si>
  <si>
    <t>Politiezone Limburg Regio Hoofdstad</t>
  </si>
  <si>
    <t>Politiezone Maasland</t>
  </si>
  <si>
    <t>Politiezone Maldegem</t>
  </si>
  <si>
    <t>Politiezone Mechelen/Willebroek</t>
  </si>
  <si>
    <t>Politiezone Meetjesland-Centrum</t>
  </si>
  <si>
    <t>Politiezone Middelkerke</t>
  </si>
  <si>
    <t>Politiezone Minos</t>
  </si>
  <si>
    <t>Politiezone Ninove</t>
  </si>
  <si>
    <t>Politiezone Noord Kapellen - Stabroek</t>
  </si>
  <si>
    <t>Politiezone Noorderkempen</t>
  </si>
  <si>
    <t>Politiezone Polder</t>
  </si>
  <si>
    <t>Politiezone Regio Puyenbroeck</t>
  </si>
  <si>
    <t>Politiezone Regio Rhode &amp; Schelde</t>
  </si>
  <si>
    <t>Politiezone Regio Tielt</t>
  </si>
  <si>
    <t>Politiezone Regio Turnhout</t>
  </si>
  <si>
    <t>Politiezone Riho</t>
  </si>
  <si>
    <t>Politiezone Ronse</t>
  </si>
  <si>
    <t>Politiezone Rupel</t>
  </si>
  <si>
    <t>Politiezone Schelde-Leie</t>
  </si>
  <si>
    <t>Politiezone Schoten</t>
  </si>
  <si>
    <t>Politiezone Sint-Truiden/Gingelom/Nieuwerkerken</t>
  </si>
  <si>
    <t>Politiezone Spoorkin</t>
  </si>
  <si>
    <t>Politiezone Tarl</t>
  </si>
  <si>
    <t>Politiezone Vilvoorde/Machelen</t>
  </si>
  <si>
    <t>Politiezone Vlaamse Ardennen</t>
  </si>
  <si>
    <t>Politiezone Vlas</t>
  </si>
  <si>
    <t>Politiezone Voer &amp; Dijle</t>
  </si>
  <si>
    <t>Politiezone Voeren</t>
  </si>
  <si>
    <t>Politiezone Voorkempen</t>
  </si>
  <si>
    <t>Politiezone Wetteren/Laarne/Wichelen</t>
  </si>
  <si>
    <t>Politiezone Wokra</t>
  </si>
  <si>
    <t>Politiezone Zara</t>
  </si>
  <si>
    <t>Politiezone Zennevallei</t>
  </si>
  <si>
    <t>Politiezone Zottegem/Herzele/Sint-Lievens-Houtem</t>
  </si>
  <si>
    <t>POM West-Vlaanderen</t>
  </si>
  <si>
    <t>Poperinge</t>
  </si>
  <si>
    <t>Privé Domein Putte</t>
  </si>
  <si>
    <t>Projectvereniging Dierenasiel Zuidelijke Westhoek</t>
  </si>
  <si>
    <t>Projectvereniging WIKA</t>
  </si>
  <si>
    <t>Provincie Antwerpen</t>
  </si>
  <si>
    <t>Provincie</t>
  </si>
  <si>
    <t>Provincie antwerpen</t>
  </si>
  <si>
    <t>Provincie Limburg</t>
  </si>
  <si>
    <t>Provincie Oost-Vlaanderen</t>
  </si>
  <si>
    <t>Provincie Vlaams-Brabant</t>
  </si>
  <si>
    <t>Provincie West-Vlaanderen</t>
  </si>
  <si>
    <t>Publiek Domein Putte</t>
  </si>
  <si>
    <t>Putte</t>
  </si>
  <si>
    <t>Puurs-Sint-Amands</t>
  </si>
  <si>
    <t>Ranst</t>
  </si>
  <si>
    <t>Ravels</t>
  </si>
  <si>
    <t>Retie</t>
  </si>
  <si>
    <t>Riemst</t>
  </si>
  <si>
    <t>Rijkevorsel</t>
  </si>
  <si>
    <t>Roeselare</t>
  </si>
  <si>
    <t>Ronse</t>
  </si>
  <si>
    <t>Roosdaal</t>
  </si>
  <si>
    <t>Rotselaar</t>
  </si>
  <si>
    <t>Ruiselede</t>
  </si>
  <si>
    <t>Rumst</t>
  </si>
  <si>
    <t>Schelle</t>
  </si>
  <si>
    <t>Scherpenheuvel-Zichem</t>
  </si>
  <si>
    <t>Schilde</t>
  </si>
  <si>
    <t>Schoten</t>
  </si>
  <si>
    <t>Sint-Genesius-Rode</t>
  </si>
  <si>
    <t>Sint-Gillis-Waas</t>
  </si>
  <si>
    <t>Sint-Katelijne-Waver</t>
  </si>
  <si>
    <t>Sint-Laureins</t>
  </si>
  <si>
    <t>Sint-Lievens-Houtem</t>
  </si>
  <si>
    <t>Sint-Martens-Latem</t>
  </si>
  <si>
    <t>Sint-Niklaas</t>
  </si>
  <si>
    <t>Sint-Pieters-Leeuw</t>
  </si>
  <si>
    <t>Sint-Truiden</t>
  </si>
  <si>
    <t>Spiere-Helkijn</t>
  </si>
  <si>
    <t>SportAG</t>
  </si>
  <si>
    <t>Stabroek</t>
  </si>
  <si>
    <t>Staden</t>
  </si>
  <si>
    <t>Stedelijk Ontwikkelingsbedrijf Lier</t>
  </si>
  <si>
    <t>Steenokkerzeel</t>
  </si>
  <si>
    <t>Stekene</t>
  </si>
  <si>
    <t>t Werkpand nv</t>
  </si>
  <si>
    <t>Temse</t>
  </si>
  <si>
    <t>Ternat</t>
  </si>
  <si>
    <t>Tervuren</t>
  </si>
  <si>
    <t>Tessenderlo</t>
  </si>
  <si>
    <t>Tielt</t>
  </si>
  <si>
    <t>Tielt-Winge</t>
  </si>
  <si>
    <t>Tienen</t>
  </si>
  <si>
    <t>Tongeren</t>
  </si>
  <si>
    <t>Torhout</t>
  </si>
  <si>
    <t>Tremelo</t>
  </si>
  <si>
    <t>Turnhout</t>
  </si>
  <si>
    <t>Veurne</t>
  </si>
  <si>
    <t>Vilvoorde</t>
  </si>
  <si>
    <t>Vleteren</t>
  </si>
  <si>
    <t>Voeren</t>
  </si>
  <si>
    <t>Vorselaar</t>
  </si>
  <si>
    <t>Vosselaar</t>
  </si>
  <si>
    <t>Waasmunster</t>
  </si>
  <si>
    <t>Wachtebeke</t>
  </si>
  <si>
    <t>Waregem</t>
  </si>
  <si>
    <t>Wellen</t>
  </si>
  <si>
    <t>Welzijnsvereniging Beschut Wonen Antwerpen</t>
  </si>
  <si>
    <t>Wemmel</t>
  </si>
  <si>
    <t>Wervik</t>
  </si>
  <si>
    <t>Westerlo</t>
  </si>
  <si>
    <t>Westtoer</t>
  </si>
  <si>
    <t>APB</t>
  </si>
  <si>
    <t>Wetteren</t>
  </si>
  <si>
    <t>Wevelgem</t>
  </si>
  <si>
    <t>Wezembeek-Oppem</t>
  </si>
  <si>
    <t>Wichelen</t>
  </si>
  <si>
    <t>Wielsbeke</t>
  </si>
  <si>
    <t>Wijnegem</t>
  </si>
  <si>
    <t>Willebroek</t>
  </si>
  <si>
    <t>Wingene</t>
  </si>
  <si>
    <t>Wommelgem</t>
  </si>
  <si>
    <t>Wortegem-Petegem</t>
  </si>
  <si>
    <t>Wuustwezel</t>
  </si>
  <si>
    <t>Zandhoven</t>
  </si>
  <si>
    <t>Zaventem</t>
  </si>
  <si>
    <t>Zedelgem</t>
  </si>
  <si>
    <t>Zele</t>
  </si>
  <si>
    <t>Zelzate</t>
  </si>
  <si>
    <t>Zemst</t>
  </si>
  <si>
    <t>Zoersel</t>
  </si>
  <si>
    <t>Zonhoven</t>
  </si>
  <si>
    <t>Zonnebeke</t>
  </si>
  <si>
    <t>Zottegem</t>
  </si>
  <si>
    <t>Zoutleeuw</t>
  </si>
  <si>
    <t>Zuienkerke</t>
  </si>
  <si>
    <t>Zulte</t>
  </si>
  <si>
    <t>Zutendaal</t>
  </si>
  <si>
    <t>Zwalm</t>
  </si>
  <si>
    <t>Zwevegem</t>
  </si>
  <si>
    <t>Zwijndrecht</t>
  </si>
  <si>
    <t>Prim. verb. ref. jaar 2019 (kWh)</t>
  </si>
  <si>
    <t>Evolutie primair verbruik</t>
  </si>
  <si>
    <t>Geen rapportage over referentiejaar 2019 aangeleverd.</t>
  </si>
  <si>
    <t>AGB Aarschot</t>
  </si>
  <si>
    <t>Geen rapportage aangeleverd.</t>
  </si>
  <si>
    <t>AGB Cultuur Geel</t>
  </si>
  <si>
    <t>n.v.t.</t>
  </si>
  <si>
    <t>AGB Fluctus Schelle</t>
  </si>
  <si>
    <t>AGB Halen</t>
  </si>
  <si>
    <t>AGB Masterplan</t>
  </si>
  <si>
    <t>AGB Sport Geel</t>
  </si>
  <si>
    <t>AGB Sport Houthalen-Helchteren</t>
  </si>
  <si>
    <t>AGB 't Bau-huis</t>
  </si>
  <si>
    <t>AGB@Zemst</t>
  </si>
  <si>
    <t>Brandweer Vlaamse Ardennen</t>
  </si>
  <si>
    <t>Brandweer Zone Centrum</t>
  </si>
  <si>
    <t>Brandweerzone Oost-Limburg</t>
  </si>
  <si>
    <t>De Fietsambassade Gent vzw</t>
  </si>
  <si>
    <t>EVA Gemeente</t>
  </si>
  <si>
    <t>Hulpverleningszone Noord- Limburg</t>
  </si>
  <si>
    <t>Hulpverleningszone Waasland</t>
  </si>
  <si>
    <t>Integratie en inburgering Gent (afk. IN-Gent)</t>
  </si>
  <si>
    <t>Politiezone Aalter</t>
  </si>
  <si>
    <t>Politiezone Amow</t>
  </si>
  <si>
    <t>Politiezone Arro Ieper</t>
  </si>
  <si>
    <t>Politiezone Assenede-Evergem</t>
  </si>
  <si>
    <t>Politiezone Beringen/Ham/Tessenderlo</t>
  </si>
  <si>
    <t>Politiezone Blankenberge/Zuienkerke</t>
  </si>
  <si>
    <t>Politiezone Brakel</t>
  </si>
  <si>
    <t>Politiezone Brugge</t>
  </si>
  <si>
    <t>Politiezone Carma</t>
  </si>
  <si>
    <t>Politiezone Damme/Knokke-Heist</t>
  </si>
  <si>
    <t>Politiezone Denderleeuw/Haaltert</t>
  </si>
  <si>
    <t>Politiezone Druivenstreek</t>
  </si>
  <si>
    <t>Politiezone Gavers</t>
  </si>
  <si>
    <t>Politiezone Grens</t>
  </si>
  <si>
    <t>Politiezone Grensleie</t>
  </si>
  <si>
    <t>Politiezone Grimbergen</t>
  </si>
  <si>
    <t>Politiezone Hamme/Waasmunster</t>
  </si>
  <si>
    <t>Politiezone Hano</t>
  </si>
  <si>
    <t>Politiezone Het Houtsche</t>
  </si>
  <si>
    <t>Politiezone Kastze</t>
  </si>
  <si>
    <t>Politiezone Kempen Noord-Oost</t>
  </si>
  <si>
    <t>Politiezone Kouter</t>
  </si>
  <si>
    <t>Politiezone Kruibeke/Temse</t>
  </si>
  <si>
    <t>Politiezone Leuven</t>
  </si>
  <si>
    <t>Politiezone Lier</t>
  </si>
  <si>
    <t>Politiezone Midow</t>
  </si>
  <si>
    <t>Politiezone Mira</t>
  </si>
  <si>
    <t>Politiezone Neteland</t>
  </si>
  <si>
    <t>Politiezone Oostende</t>
  </si>
  <si>
    <t>Politiezone Pajottenland</t>
  </si>
  <si>
    <t>Politiezone Rode</t>
  </si>
  <si>
    <t>Politiezone Sint-Niklaas</t>
  </si>
  <si>
    <t>Politiezone Waasland-Noord</t>
  </si>
  <si>
    <t>Politiezone Westkust</t>
  </si>
  <si>
    <t>Politiezone Zuiderkempen</t>
  </si>
  <si>
    <t>Politiezone Zwijndrecht</t>
  </si>
  <si>
    <t>Totaal</t>
  </si>
  <si>
    <t>* Disclaimer: cijfers op basis van rapportage over afnamepunten (elektriciteit/gas) en energieverbruiken (overige energiedragers) door lokale besturen aan Fluvius. Bron: netbeheerder Fluvius. Voor Baarle-Hertog is een deel van de data afkomstig van Nederlands netbeheerder Enexis.</t>
  </si>
  <si>
    <t>AALST</t>
  </si>
  <si>
    <t>GEMEENTE/STAD</t>
  </si>
  <si>
    <t>AALTER</t>
  </si>
  <si>
    <t>AARSCHOT</t>
  </si>
  <si>
    <t>AARTSELAAR</t>
  </si>
  <si>
    <t>AFFLIGEM</t>
  </si>
  <si>
    <t>AG DIGIPOLIS ANTWERPEN</t>
  </si>
  <si>
    <t>AG VESPA AUTONOOM GEMEENTEBEDRIJF VOOR VASTGOEDBEHEER EN STADSPROJECTEN ANTWERPEN</t>
  </si>
  <si>
    <t>AGB AALTER</t>
  </si>
  <si>
    <t>AGB ARDOOIE</t>
  </si>
  <si>
    <t>AGB ARENDONK</t>
  </si>
  <si>
    <t>AGB ASSE</t>
  </si>
  <si>
    <t>AGB ASSENEDE</t>
  </si>
  <si>
    <t>AGB BEERSE</t>
  </si>
  <si>
    <t>AGB BEERSEL</t>
  </si>
  <si>
    <t>AGB BEHEER PATRIMONIUM GEMEENTE EDEGEM</t>
  </si>
  <si>
    <t>AGB BEXIT</t>
  </si>
  <si>
    <t>AGB BOCHOLT</t>
  </si>
  <si>
    <t>AGB BOECHOUT</t>
  </si>
  <si>
    <t>AGB BOOM PLUS</t>
  </si>
  <si>
    <t>AGB BOORTMEERBEEK</t>
  </si>
  <si>
    <t>AGB BORGLOON</t>
  </si>
  <si>
    <t>AGB BORNEM</t>
  </si>
  <si>
    <t>AGB BRASSCHAAT</t>
  </si>
  <si>
    <t>AGB BREDENE</t>
  </si>
  <si>
    <t>AGB BREE</t>
  </si>
  <si>
    <t>AGB CULTUUR GEEL</t>
  </si>
  <si>
    <t>AGB CULTUURCENTRUM DIEST</t>
  </si>
  <si>
    <t>AGB DE KLUIZE</t>
  </si>
  <si>
    <t>AGB DE KOUTER</t>
  </si>
  <si>
    <t>AGB DE KOUTER - HERENT</t>
  </si>
  <si>
    <t>AGB DE PANNE</t>
  </si>
  <si>
    <t>AGB DENDERMONDE</t>
  </si>
  <si>
    <t>AGB DIEPENBEEK</t>
  </si>
  <si>
    <t>AGB DUFFEL</t>
  </si>
  <si>
    <t>AGB ERFGOED</t>
  </si>
  <si>
    <t>AGB ESSEN</t>
  </si>
  <si>
    <t>AGB EVERGEM</t>
  </si>
  <si>
    <t>AGB GENK</t>
  </si>
  <si>
    <t>AGB GERAARDSBERGEN</t>
  </si>
  <si>
    <t>AGB GLABBEEK</t>
  </si>
  <si>
    <t>AGB GOOIK</t>
  </si>
  <si>
    <t>AGB GRIMBERGEN</t>
  </si>
  <si>
    <t>AGB HAACHT</t>
  </si>
  <si>
    <t>AGB HEIST-OP-DEN-BERG</t>
  </si>
  <si>
    <t>AGB HERK-DE-STAD</t>
  </si>
  <si>
    <t>AGB HERNE</t>
  </si>
  <si>
    <t>AGB HERSELT</t>
  </si>
  <si>
    <t>AGB HERZELE</t>
  </si>
  <si>
    <t>AGB HOLAR</t>
  </si>
  <si>
    <t>AGB INFRASTRUCTUUR MAASEIK</t>
  </si>
  <si>
    <t>AGB IZEGEM</t>
  </si>
  <si>
    <t>AGB KALMTHOUT</t>
  </si>
  <si>
    <t>AGB KAPELLEN</t>
  </si>
  <si>
    <t>AGB KAPRIJKE</t>
  </si>
  <si>
    <t>AGB KEERBERGEN</t>
  </si>
  <si>
    <t>AGB KINROOI</t>
  </si>
  <si>
    <t>AGB KOKSIJDE</t>
  </si>
  <si>
    <t>AGB KONTICH</t>
  </si>
  <si>
    <t>AGB KORTENAKEN</t>
  </si>
  <si>
    <t>AGB KUNSTEN EN DESIGN</t>
  </si>
  <si>
    <t>AGB LANAKEN</t>
  </si>
  <si>
    <t>AGB LANDEN</t>
  </si>
  <si>
    <t>AGB LEBBEKE</t>
  </si>
  <si>
    <t>AGB LENDELEDE (AGL)</t>
  </si>
  <si>
    <t>AGB LILLE</t>
  </si>
  <si>
    <t>AGB MAASEIK</t>
  </si>
  <si>
    <t>AGB MALDEGEM</t>
  </si>
  <si>
    <t>AGB MECHELEN ACTIEF IN CULTUUR</t>
  </si>
  <si>
    <t>AGB MEMORIAL PASSCHENDAELE 1917</t>
  </si>
  <si>
    <t>AGB MERCHTEM</t>
  </si>
  <si>
    <t>AGB MERELBEKE</t>
  </si>
  <si>
    <t>AGB MIDDELKERKE</t>
  </si>
  <si>
    <t>AGB MORTSEL PATRIMONIUM EN VRIJE TIJD</t>
  </si>
  <si>
    <t>AGB MUSEA IEPER</t>
  </si>
  <si>
    <t>AGB NAZARETH</t>
  </si>
  <si>
    <t>AGB NIEUWPOORT VRIJE TIJD</t>
  </si>
  <si>
    <t>AGB NIJLEN</t>
  </si>
  <si>
    <t>AGB NINOVE</t>
  </si>
  <si>
    <t>AGB OOSTKAMP</t>
  </si>
  <si>
    <t>AGB OUD-TURNHOUT</t>
  </si>
  <si>
    <t>AGB OUDSBERGEN</t>
  </si>
  <si>
    <t>AGB PATRIMONIUM SCHERPENHEUVEL-ZICHEM</t>
  </si>
  <si>
    <t>AGB PATRIMONIUM TEMSE</t>
  </si>
  <si>
    <t>AGB PELT (OVERPELT)</t>
  </si>
  <si>
    <t>AGB PEPINGEN</t>
  </si>
  <si>
    <t>AGB PUURS-SINT-AMANDS</t>
  </si>
  <si>
    <t>AGB RONSE</t>
  </si>
  <si>
    <t>AGB ROOSDAAL</t>
  </si>
  <si>
    <t>AGB ROTSELAAR</t>
  </si>
  <si>
    <t>AGB RUMST</t>
  </si>
  <si>
    <t>AGB SCHILDE</t>
  </si>
  <si>
    <t>AGB SCHOTEN</t>
  </si>
  <si>
    <t>AGB SINT-PIETERS-LEEUW</t>
  </si>
  <si>
    <t>AGB SO AUTONOOM GEMEENTEBEDRIJF STEDELIJK ONDERWIJS ANTWERPEN</t>
  </si>
  <si>
    <t>AGB SOGENT</t>
  </si>
  <si>
    <t>AGB SPORT ACTIEF MECHELEN</t>
  </si>
  <si>
    <t>AGB SPORT EN ONTSPANNING HOVE</t>
  </si>
  <si>
    <t>AGB SPORT EN RECREATIE HERENTALS</t>
  </si>
  <si>
    <t>AGB SPORT EN RECREATIE LOMMEL</t>
  </si>
  <si>
    <t>AGB SPORT GEEL</t>
  </si>
  <si>
    <t>AGB SPORT HULSHOUT</t>
  </si>
  <si>
    <t>AGB SPORT, CULTUUR EN RECREATIE KRUIBEKE</t>
  </si>
  <si>
    <t>AGB STAD DEINZE</t>
  </si>
  <si>
    <t>AGB STADSONTWIKKELING BILZEN</t>
  </si>
  <si>
    <t>AGB STADSONTWIKKELING HAMONT-ACHEL</t>
  </si>
  <si>
    <t>AGB STADSONTWIKKELING HASSELT</t>
  </si>
  <si>
    <t>AGB STADSONTWIKKELING LEUVEN</t>
  </si>
  <si>
    <t>AGB STADSONTWIKKELING RONSE</t>
  </si>
  <si>
    <t>AGB STADSONTWIKKELING WAGSO</t>
  </si>
  <si>
    <t>AGB STEENOKKERZEEL</t>
  </si>
  <si>
    <t>AGB TERNAT</t>
  </si>
  <si>
    <t>AGB TESSENDERLO</t>
  </si>
  <si>
    <t>AGB TIELT</t>
  </si>
  <si>
    <t>AGB TIENEN</t>
  </si>
  <si>
    <t>AGB TREMELO</t>
  </si>
  <si>
    <t>AGB VEURNE</t>
  </si>
  <si>
    <t>AGB VOSSELAAR</t>
  </si>
  <si>
    <t>AGB WESTERLO</t>
  </si>
  <si>
    <t>AGB WETTEREN</t>
  </si>
  <si>
    <t>AGB WIELSBEKE</t>
  </si>
  <si>
    <t>AGB WILLEBROEK</t>
  </si>
  <si>
    <t>AGB WINGENE</t>
  </si>
  <si>
    <t>AGB WOONBEDRIJF MENEN</t>
  </si>
  <si>
    <t>AGB ZANDHOVEN</t>
  </si>
  <si>
    <t>AGB ZAVENTEM</t>
  </si>
  <si>
    <t>AGB ZELE</t>
  </si>
  <si>
    <t>AGB ZOERSEL</t>
  </si>
  <si>
    <t>AGB ZOTTEGEM</t>
  </si>
  <si>
    <t>AGB ZWEVEGEM</t>
  </si>
  <si>
    <t>AGSA AUTONOOM GEMEENTEBEDRIJF STADSONTWIKKELING AALST</t>
  </si>
  <si>
    <t>AGSO KNOKKE-HEIST</t>
  </si>
  <si>
    <t>ALKEN</t>
  </si>
  <si>
    <t>ALVERINGEM</t>
  </si>
  <si>
    <t>ANTWERPEN</t>
  </si>
  <si>
    <t>ANZEGEM</t>
  </si>
  <si>
    <t>ARDOOIE</t>
  </si>
  <si>
    <t>ARENDONK</t>
  </si>
  <si>
    <t>AS</t>
  </si>
  <si>
    <t>ASSE</t>
  </si>
  <si>
    <t>ASSENEDE</t>
  </si>
  <si>
    <t>AUTONOOM GEMEENTEBEDRIJF MUSEUM LEUVEN</t>
  </si>
  <si>
    <t>AVELGEM</t>
  </si>
  <si>
    <t>BAARLE-HERTOG</t>
  </si>
  <si>
    <t>BALEN</t>
  </si>
  <si>
    <t>BEERNEM</t>
  </si>
  <si>
    <t>BEERSE</t>
  </si>
  <si>
    <t>BEERSEL</t>
  </si>
  <si>
    <t>BEGIJNENDIJK</t>
  </si>
  <si>
    <t>BEKKEVOORT</t>
  </si>
  <si>
    <t>BERINGEN</t>
  </si>
  <si>
    <t>BERLAAR</t>
  </si>
  <si>
    <t>BERLARE</t>
  </si>
  <si>
    <t>BERTEM</t>
  </si>
  <si>
    <t>BEVER</t>
  </si>
  <si>
    <t>BEVEREN-WAAS</t>
  </si>
  <si>
    <t>BIERBEEK</t>
  </si>
  <si>
    <t>BILZEN</t>
  </si>
  <si>
    <t>BLANKENBERGE</t>
  </si>
  <si>
    <t>BOCHOLT</t>
  </si>
  <si>
    <t>BOECHOUT</t>
  </si>
  <si>
    <t>BONHEIDEN</t>
  </si>
  <si>
    <t>BOOM</t>
  </si>
  <si>
    <t>BOORTMEERBEEK</t>
  </si>
  <si>
    <t>BORGLOON</t>
  </si>
  <si>
    <t>BORNEM</t>
  </si>
  <si>
    <t>BORSBEEK</t>
  </si>
  <si>
    <t>BOUTERSEM</t>
  </si>
  <si>
    <t>BRAKEL</t>
  </si>
  <si>
    <t>HULPVERLENINGSZONES</t>
  </si>
  <si>
    <t>BRANDWEER WESTHOEK</t>
  </si>
  <si>
    <t>BRANDWEER ZONE ANTWERPEN</t>
  </si>
  <si>
    <t>BRANDWEER ZONE RAND</t>
  </si>
  <si>
    <t>BRANDWEERZONE RIVIERENLAND</t>
  </si>
  <si>
    <t>BRANDWEERZONE VLAAMS-BRABANT WEST</t>
  </si>
  <si>
    <t>BRASSCHAAT</t>
  </si>
  <si>
    <t>BRECHT</t>
  </si>
  <si>
    <t>BREDENE</t>
  </si>
  <si>
    <t>BREE</t>
  </si>
  <si>
    <t>BRUGGE</t>
  </si>
  <si>
    <t>BUGGENHOUT</t>
  </si>
  <si>
    <t>DAMME</t>
  </si>
  <si>
    <t>DE HAAN</t>
  </si>
  <si>
    <t>DE PANNE</t>
  </si>
  <si>
    <t>DE PINTE</t>
  </si>
  <si>
    <t>DEERLIJK</t>
  </si>
  <si>
    <t>DEINZE</t>
  </si>
  <si>
    <t>DENDERLEEUW</t>
  </si>
  <si>
    <t>DENDERMONDE</t>
  </si>
  <si>
    <t>DENTERGEM</t>
  </si>
  <si>
    <t>DESSEL</t>
  </si>
  <si>
    <t>DESTELBERGEN</t>
  </si>
  <si>
    <t>DIENSTVERLENENDE VERENIGING BLIJDORP</t>
  </si>
  <si>
    <t>DIENSTVERLENENDE VERENIGING HAVILAND</t>
  </si>
  <si>
    <t>DIENSTVERLENENDE VERENIGING IGEAN DIENSTVERLENING</t>
  </si>
  <si>
    <t>DIENSTVERLENENDE VERENIGING IGEMO</t>
  </si>
  <si>
    <t>DIENSTVERLENENDE VERENIGING IGO</t>
  </si>
  <si>
    <t>DIENSTVERLENENDE VERENIGING INTERLEUVEN</t>
  </si>
  <si>
    <t>DIENSTVERLENENDE VERENIGING INTERWAAS</t>
  </si>
  <si>
    <t>DIENSTVERLENENDE VERENIGING IOK</t>
  </si>
  <si>
    <t>DIENSTVERLENENDE VERENIGING SOLVA</t>
  </si>
  <si>
    <t>DIENSTVERLENENDE VERENIGING WVI</t>
  </si>
  <si>
    <t>DIEPENBEEK</t>
  </si>
  <si>
    <t>DIEST</t>
  </si>
  <si>
    <t>DIKSMUIDE</t>
  </si>
  <si>
    <t>DILBEEK</t>
  </si>
  <si>
    <t>DILSEN-STOKKEM</t>
  </si>
  <si>
    <t>DROGENBOS</t>
  </si>
  <si>
    <t>DUFFEL</t>
  </si>
  <si>
    <t>EDEGEM</t>
  </si>
  <si>
    <t>EEKLO</t>
  </si>
  <si>
    <t>ERPE-MERE</t>
  </si>
  <si>
    <t>ESSEN</t>
  </si>
  <si>
    <t>EVERGEM</t>
  </si>
  <si>
    <t>GALMAARDEN</t>
  </si>
  <si>
    <t>GAVERE</t>
  </si>
  <si>
    <t>GEEL</t>
  </si>
  <si>
    <t>GEETBETS</t>
  </si>
  <si>
    <t>GENK</t>
  </si>
  <si>
    <t>GENT</t>
  </si>
  <si>
    <t>GERAARDSBERGEN</t>
  </si>
  <si>
    <t>GINGELOM</t>
  </si>
  <si>
    <t>GISTEL</t>
  </si>
  <si>
    <t>GLABBEEK</t>
  </si>
  <si>
    <t>GOOIK</t>
  </si>
  <si>
    <t>GRIMBERGEN</t>
  </si>
  <si>
    <t>GROBBENDONK</t>
  </si>
  <si>
    <t>HAACHT</t>
  </si>
  <si>
    <t>HAALTERT</t>
  </si>
  <si>
    <t>HALEN</t>
  </si>
  <si>
    <t>HALLE</t>
  </si>
  <si>
    <t>HAM</t>
  </si>
  <si>
    <t>HAMME</t>
  </si>
  <si>
    <t>HAMONT-ACHEL</t>
  </si>
  <si>
    <t>HAMSE INVESTERINGSMAATSCHAPPIJ</t>
  </si>
  <si>
    <t>HARELBEKE</t>
  </si>
  <si>
    <t>HASSELT</t>
  </si>
  <si>
    <t>HECHTEL-EKSEL</t>
  </si>
  <si>
    <t>HEERS</t>
  </si>
  <si>
    <t>HEIST-OP-DEN-BERG</t>
  </si>
  <si>
    <t>HEMIKSEM</t>
  </si>
  <si>
    <t>HERENT</t>
  </si>
  <si>
    <t>HERENTALS</t>
  </si>
  <si>
    <t>HERENTHOUT</t>
  </si>
  <si>
    <t>HERK-DE-STAD</t>
  </si>
  <si>
    <t>HERNE</t>
  </si>
  <si>
    <t>HERSELT</t>
  </si>
  <si>
    <t>HERSTAPPE</t>
  </si>
  <si>
    <t>HERZELE</t>
  </si>
  <si>
    <t>HEUSDEN-ZOLDER</t>
  </si>
  <si>
    <t>HEUVELLAND</t>
  </si>
  <si>
    <t>HOEGAARDEN</t>
  </si>
  <si>
    <t>HOEILAART</t>
  </si>
  <si>
    <t>HOESELT</t>
  </si>
  <si>
    <t>HOLSBEEK</t>
  </si>
  <si>
    <t>HOOGLEDE</t>
  </si>
  <si>
    <t>HOOGSTRATEN</t>
  </si>
  <si>
    <t>HOREBEKE</t>
  </si>
  <si>
    <t>HOUTHALEN-HELCHTEREN</t>
  </si>
  <si>
    <t>HOUTHULST</t>
  </si>
  <si>
    <t>HOVE</t>
  </si>
  <si>
    <t>HULDENBERG</t>
  </si>
  <si>
    <t>HULPVERLENINGSZONE 1 WEST-VLAANDEREN</t>
  </si>
  <si>
    <t>HULPVERLENINGSZONE BRANDWEER ZONE KEMPEN</t>
  </si>
  <si>
    <t>HULPVERLENINGSZONE FLUVIA</t>
  </si>
  <si>
    <t>HULPVERLENINGSZONE MEETJESLAND</t>
  </si>
  <si>
    <t>HULPVERLENINGSZONE NOORD- LIMBURG</t>
  </si>
  <si>
    <t>HULPVERLENINGSZONE OOST VLAAMS-BRABANT</t>
  </si>
  <si>
    <t>HULPVERLENINGSZONE ZUID-OOST</t>
  </si>
  <si>
    <t>HULPVERLENINGSZONE ZUID-WEST LIMBURG</t>
  </si>
  <si>
    <t>HULSHOUT</t>
  </si>
  <si>
    <t>ICHTEGEM</t>
  </si>
  <si>
    <t>IEPER</t>
  </si>
  <si>
    <t>INAGRO VZW</t>
  </si>
  <si>
    <t>OVERIGE</t>
  </si>
  <si>
    <t>INGELMUNSTER</t>
  </si>
  <si>
    <t>INTERCOMMUNALE LEIEDAL</t>
  </si>
  <si>
    <t>IZEGEM</t>
  </si>
  <si>
    <t>JABBEKE</t>
  </si>
  <si>
    <t>KALMTHOUT</t>
  </si>
  <si>
    <t>KAMPENHOUT</t>
  </si>
  <si>
    <t>KAPELLE-OP-DEN-BOS</t>
  </si>
  <si>
    <t>KAPELLEN</t>
  </si>
  <si>
    <t>KAPRIJKE</t>
  </si>
  <si>
    <t>KASTERLEE</t>
  </si>
  <si>
    <t>KEERBERGEN</t>
  </si>
  <si>
    <t>KINROOI</t>
  </si>
  <si>
    <t>KLUISBERGEN</t>
  </si>
  <si>
    <t>KNOKKE-HEIST</t>
  </si>
  <si>
    <t>KOEKELARE</t>
  </si>
  <si>
    <t>KOKSIJDE</t>
  </si>
  <si>
    <t>KONTICH</t>
  </si>
  <si>
    <t>KORTEMARK</t>
  </si>
  <si>
    <t>KORTENAKEN</t>
  </si>
  <si>
    <t>KORTENBERG</t>
  </si>
  <si>
    <t>KORTESSEM</t>
  </si>
  <si>
    <t>KORTRIJK</t>
  </si>
  <si>
    <t>KRAAINEM</t>
  </si>
  <si>
    <t>KRUIBEKE</t>
  </si>
  <si>
    <t>KRUISEM</t>
  </si>
  <si>
    <t>KUURNE</t>
  </si>
  <si>
    <t>LAAKDAL</t>
  </si>
  <si>
    <t>LAARNE</t>
  </si>
  <si>
    <t>LANAKEN</t>
  </si>
  <si>
    <t>LANDEN</t>
  </si>
  <si>
    <t>LANGEMARK-POELKAPELLE</t>
  </si>
  <si>
    <t>LEBBEKE</t>
  </si>
  <si>
    <t>LEDE</t>
  </si>
  <si>
    <t>LEDEGEM</t>
  </si>
  <si>
    <t>LENDELEDE</t>
  </si>
  <si>
    <t>LENNIK</t>
  </si>
  <si>
    <t>LEOPOLDSBURG</t>
  </si>
  <si>
    <t>LEUVEN</t>
  </si>
  <si>
    <t>LICHTERVELDE</t>
  </si>
  <si>
    <t>LIEDEKERKE</t>
  </si>
  <si>
    <t>LIER</t>
  </si>
  <si>
    <t>LIERDE</t>
  </si>
  <si>
    <t>LIEVEGEM</t>
  </si>
  <si>
    <t>LILLE</t>
  </si>
  <si>
    <t>LINKEBEEK</t>
  </si>
  <si>
    <t>LINT</t>
  </si>
  <si>
    <t>LINTER</t>
  </si>
  <si>
    <t>LO-RENINGE</t>
  </si>
  <si>
    <t>LOCHRISTI</t>
  </si>
  <si>
    <t>LOKEREN</t>
  </si>
  <si>
    <t>LOMMEL</t>
  </si>
  <si>
    <t>LONDERZEEL</t>
  </si>
  <si>
    <t>LUBBEEK</t>
  </si>
  <si>
    <t>LUMMEN</t>
  </si>
  <si>
    <t>MAARKEDAL</t>
  </si>
  <si>
    <t>MAASEIK</t>
  </si>
  <si>
    <t>MAASMECHELEN</t>
  </si>
  <si>
    <t>MAATSCHAP MBS</t>
  </si>
  <si>
    <t>MACHELEN</t>
  </si>
  <si>
    <t>MALDEGEM</t>
  </si>
  <si>
    <t>MALLE</t>
  </si>
  <si>
    <t>MECHELEN</t>
  </si>
  <si>
    <t>MEERHOUT</t>
  </si>
  <si>
    <t>MEISE</t>
  </si>
  <si>
    <t>MELLE</t>
  </si>
  <si>
    <t>MENEN</t>
  </si>
  <si>
    <t>MERCHTEM</t>
  </si>
  <si>
    <t>MERELBEKE</t>
  </si>
  <si>
    <t>MERKSPLAS</t>
  </si>
  <si>
    <t>MESEN</t>
  </si>
  <si>
    <t>MEULEBEKE</t>
  </si>
  <si>
    <t>MIDDELKERKE</t>
  </si>
  <si>
    <t>MOERBEKE-WAAS</t>
  </si>
  <si>
    <t>MOL</t>
  </si>
  <si>
    <t>MOORSLEDE</t>
  </si>
  <si>
    <t>MORTSEL</t>
  </si>
  <si>
    <t>NAZARETH</t>
  </si>
  <si>
    <t>NIEL</t>
  </si>
  <si>
    <t>NIEUWERKERKEN</t>
  </si>
  <si>
    <t>NIEUWPOORT</t>
  </si>
  <si>
    <t>NIJLEN</t>
  </si>
  <si>
    <t>NINOVE</t>
  </si>
  <si>
    <t>OLEN</t>
  </si>
  <si>
    <t>OOSTENDE</t>
  </si>
  <si>
    <t>OOSTERZELE</t>
  </si>
  <si>
    <t>OOSTKAMP</t>
  </si>
  <si>
    <t>OOSTROZEBEKE</t>
  </si>
  <si>
    <t>OPDRACHTHOUDENDE VERENIGING ECOWERF</t>
  </si>
  <si>
    <t>OPDRACHTHOUDENDE VERENIGING HABOBIB</t>
  </si>
  <si>
    <t>OPDRACHTHOUDENDE VERENIGING HOFHEIDE</t>
  </si>
  <si>
    <t>OPDRACHTHOUDENDE VERENIGING IBOGEM</t>
  </si>
  <si>
    <t>OPDRACHTHOUDENDE VERENIGING IDM</t>
  </si>
  <si>
    <t>OPDRACHTHOUDENDE VERENIGING IGEAN MILIEU EN VEILIGHEID</t>
  </si>
  <si>
    <t>OPDRACHTHOUDENDE VERENIGING IGL</t>
  </si>
  <si>
    <t>OPDRACHTHOUDENDE VERENIGING IKWV</t>
  </si>
  <si>
    <t>OPDRACHTHOUDENDE VERENIGING IMOG</t>
  </si>
  <si>
    <t>OPDRACHTHOUDENDE VERENIGING INTERZA</t>
  </si>
  <si>
    <t>OPDRACHTHOUDENDE VERENIGING IOK AFVALBEHEER</t>
  </si>
  <si>
    <t>OPDRACHTHOUDENDE VERENIGING IVAGO</t>
  </si>
  <si>
    <t>OPDRACHTHOUDENDE VERENIGING IVEBICA</t>
  </si>
  <si>
    <t>OPDRACHTHOUDENDE VERENIGING IVIO</t>
  </si>
  <si>
    <t>OPDRACHTHOUDENDE VERENIGING IWVA</t>
  </si>
  <si>
    <t>OPDRACHTHOUDENDE VERENIGING LIMBURG.NET</t>
  </si>
  <si>
    <t>OPDRACHTHOUDENDE VERENIGING MIROM MENEN</t>
  </si>
  <si>
    <t>OPDRACHTHOUDENDE VERENIGING MIWA</t>
  </si>
  <si>
    <t>OPDRACHTHOUDENDE VERENIGING OVCO</t>
  </si>
  <si>
    <t>OPDRACHTHOUDENDE VERENIGING PIDPA</t>
  </si>
  <si>
    <t>OPDRACHTHOUDENDE VERENIGING PONTES</t>
  </si>
  <si>
    <t>OPDRACHTHOUDENDE VERENIGING PSILON</t>
  </si>
  <si>
    <t>OPDRACHTHOUDENDE VERENIGING TMVW</t>
  </si>
  <si>
    <t>OPDRACHTHOUDENDE VERENIGING WATER-LINK</t>
  </si>
  <si>
    <t>OPDRACHTHOUDENDE VERENIGING WESTLEDE</t>
  </si>
  <si>
    <t>OPWIJK</t>
  </si>
  <si>
    <t>OUD-HEVERLEE</t>
  </si>
  <si>
    <t>OUD-TURNHOUT</t>
  </si>
  <si>
    <t>OUDENAARDE</t>
  </si>
  <si>
    <t>OUDENBURG</t>
  </si>
  <si>
    <t>OUDSBERGEN</t>
  </si>
  <si>
    <t>OVERIJSE</t>
  </si>
  <si>
    <t>PEER</t>
  </si>
  <si>
    <t>PELT</t>
  </si>
  <si>
    <t>PEPINGEN</t>
  </si>
  <si>
    <t>PITTEM</t>
  </si>
  <si>
    <t>POLITIEZONE AALST</t>
  </si>
  <si>
    <t>POLITIEZONES</t>
  </si>
  <si>
    <t>POLITIEZONE AARSCHOT</t>
  </si>
  <si>
    <t>POLITIEZONE BALEN-DESSEL-MOL</t>
  </si>
  <si>
    <t>POLITIEZONE BERLAAR - NIJLEN</t>
  </si>
  <si>
    <t>POLITIEZONE BERLARE/ZELE</t>
  </si>
  <si>
    <t>POLITIEZONE BIERBEEK/BOUTERSEM/HOLSBEEK/LUBBEEK</t>
  </si>
  <si>
    <t>POLITIEZONE BILZEN/HOESELT/RIEMST</t>
  </si>
  <si>
    <t>POLITIEZONE BODUKAP</t>
  </si>
  <si>
    <t>POLITIEZONE BOORTMEERBEEK/HAACHT/KEERBERGEN</t>
  </si>
  <si>
    <t>POLITIEZONE BREDENE/DE HAAN</t>
  </si>
  <si>
    <t>POLITIEZONE BRT</t>
  </si>
  <si>
    <t>POLITIEZONE BUGGENHOUT/LEBBEKE</t>
  </si>
  <si>
    <t>POLITIEZONE DEINZE-ZULTE-LIEVEGEM</t>
  </si>
  <si>
    <t>POLITIEZONE DEMERDAL</t>
  </si>
  <si>
    <t>POLITIEZONE DENDERMONDE</t>
  </si>
  <si>
    <t>POLITIEZONE DILBEEK</t>
  </si>
  <si>
    <t>POLITIEZONE ERPE-MERE/LEDE</t>
  </si>
  <si>
    <t>POLITIEZONE GEEL-LAAKDAL-MEERHOUT</t>
  </si>
  <si>
    <t>POLITIEZONE GENT</t>
  </si>
  <si>
    <t>POLITIEZONE GERAARDSBERGEN/LIERDE</t>
  </si>
  <si>
    <t>POLITIEZONE GETEVALLEI</t>
  </si>
  <si>
    <t>POLITIEZONE HAGELAND</t>
  </si>
  <si>
    <t>POLITIEZONE HEKLA</t>
  </si>
  <si>
    <t>POLITIEZONE HEUSDEN-ZOLDER</t>
  </si>
  <si>
    <t>POLITIEZONE K-L-M</t>
  </si>
  <si>
    <t>POLITIEZONE KANTON BORGLOON</t>
  </si>
  <si>
    <t>POLITIEZONE KEMPENLAND</t>
  </si>
  <si>
    <t>POLITIEZONE KLEIN-BRABANT</t>
  </si>
  <si>
    <t>POLITIEZONE LANAKEN/MAASMECHELEN</t>
  </si>
  <si>
    <t>POLITIEZONE LIMBURG REGIO HOOFDSTAD</t>
  </si>
  <si>
    <t>POLITIEZONE MAASLAND</t>
  </si>
  <si>
    <t>POLITIEZONE MALDEGEM</t>
  </si>
  <si>
    <t>POLITIEZONE MECHELEN/WILLEBROEK</t>
  </si>
  <si>
    <t>POLITIEZONE MEETJESLAND-CENTRUM</t>
  </si>
  <si>
    <t>POLITIEZONE MIDDELKERKE</t>
  </si>
  <si>
    <t>POLITIEZONE MINOS</t>
  </si>
  <si>
    <t>POLITIEZONE NINOVE</t>
  </si>
  <si>
    <t>POLITIEZONE NOORD KAPELLEN - STABROEK</t>
  </si>
  <si>
    <t>POLITIEZONE NOORDERKEMPEN</t>
  </si>
  <si>
    <t>POLITIEZONE OOSTENDE</t>
  </si>
  <si>
    <t>POLITIEZONE POLDER</t>
  </si>
  <si>
    <t>POLITIEZONE REGIO PUYENBROECK</t>
  </si>
  <si>
    <t>POLITIEZONE REGIO RHODE &amp; SCHELDE</t>
  </si>
  <si>
    <t>POLITIEZONE REGIO TIELT</t>
  </si>
  <si>
    <t>POLITIEZONE REGIO TURNHOUT</t>
  </si>
  <si>
    <t>POLITIEZONE RIHO</t>
  </si>
  <si>
    <t>POLITIEZONE RONSE</t>
  </si>
  <si>
    <t>POLITIEZONE RUPEL</t>
  </si>
  <si>
    <t>POLITIEZONE SCHELDE-LEIE</t>
  </si>
  <si>
    <t>POLITIEZONE SCHOTEN</t>
  </si>
  <si>
    <t>POLITIEZONE SINT-TRUIDEN/GINGELOM/NIEUWERKERKEN</t>
  </si>
  <si>
    <t>POLITIEZONE SPOORKIN</t>
  </si>
  <si>
    <t>POLITIEZONE TARL</t>
  </si>
  <si>
    <t>POLITIEZONE VILVOORDE/MACHELEN</t>
  </si>
  <si>
    <t>POLITIEZONE VLAAMSE ARDENNEN</t>
  </si>
  <si>
    <t>POLITIEZONE VLAS</t>
  </si>
  <si>
    <t>POLITIEZONE VOER &amp; DIJLE</t>
  </si>
  <si>
    <t>POLITIEZONE VOEREN</t>
  </si>
  <si>
    <t>POLITIEZONE VOORKEMPEN</t>
  </si>
  <si>
    <t>POLITIEZONE WETTEREN/LAARNE/WICHELEN</t>
  </si>
  <si>
    <t>POLITIEZONE WOKRA</t>
  </si>
  <si>
    <t>POLITIEZONE ZARA</t>
  </si>
  <si>
    <t>POLITIEZONE ZENNEVALLEI</t>
  </si>
  <si>
    <t>POLITIEZONE ZOTTEGEM/HERZELE/SINT-LIEVENS-HOUTEM</t>
  </si>
  <si>
    <t>POM WEST-VLAANDEREN</t>
  </si>
  <si>
    <t>POPERINGE</t>
  </si>
  <si>
    <t>PRIVÉ DOMEIN PUTTE</t>
  </si>
  <si>
    <t>PROJECTVERENIGING DIERENASIEL ZUIDELIJKE WESTHOEK</t>
  </si>
  <si>
    <t>PROJECTVERENIGING WIKA</t>
  </si>
  <si>
    <t>PROVINCIE ANTWERPEN</t>
  </si>
  <si>
    <t>PROVINCIE</t>
  </si>
  <si>
    <t>PROVINCIE LIMBURG</t>
  </si>
  <si>
    <t>PROVINCIE OOST-VLAANDEREN</t>
  </si>
  <si>
    <t>PROVINCIE VLAAMS-BRABANT</t>
  </si>
  <si>
    <t>PROVINCIE WEST-VLAANDEREN</t>
  </si>
  <si>
    <t>PUBLIEK DOMEIN PUTTE</t>
  </si>
  <si>
    <t>PUTTE</t>
  </si>
  <si>
    <t>PUURS-SINT-AMANDS</t>
  </si>
  <si>
    <t>RANST</t>
  </si>
  <si>
    <t>RAVELS</t>
  </si>
  <si>
    <t>RETIE</t>
  </si>
  <si>
    <t>RIEMST</t>
  </si>
  <si>
    <t>RIJKEVORSEL</t>
  </si>
  <si>
    <t>ROESELARE</t>
  </si>
  <si>
    <t>RONSE</t>
  </si>
  <si>
    <t>ROOSDAAL</t>
  </si>
  <si>
    <t>ROTSELAAR</t>
  </si>
  <si>
    <t>RUISELEDE</t>
  </si>
  <si>
    <t>RUMST</t>
  </si>
  <si>
    <t>SCHELLE</t>
  </si>
  <si>
    <t>SCHERPENHEUVEL-ZICHEM</t>
  </si>
  <si>
    <t>SCHILDE</t>
  </si>
  <si>
    <t>SCHOTEN</t>
  </si>
  <si>
    <t>SINT-GENESIUS-RODE</t>
  </si>
  <si>
    <t>SINT-GILLIS-WAAS</t>
  </si>
  <si>
    <t>SINT-KATELIJNE-WAVER</t>
  </si>
  <si>
    <t>SINT-LAUREINS</t>
  </si>
  <si>
    <t>SINT-LIEVENS-HOUTEM</t>
  </si>
  <si>
    <t>SINT-MARTENS-LATEM</t>
  </si>
  <si>
    <t>SINT-NIKLAAS</t>
  </si>
  <si>
    <t>SINT-PIETERS-LEEUW</t>
  </si>
  <si>
    <t>SINT-TRUIDEN</t>
  </si>
  <si>
    <t>SPIERE-HELKIJN</t>
  </si>
  <si>
    <t>SPORTAG</t>
  </si>
  <si>
    <t>STABROEK</t>
  </si>
  <si>
    <t>STADEN</t>
  </si>
  <si>
    <t>STEDELIJK ONTWIKKELINGSBEDRIJF LIER</t>
  </si>
  <si>
    <t>STEENOKKERZEEL</t>
  </si>
  <si>
    <t>STEKENE</t>
  </si>
  <si>
    <t>T WERKPAND NV</t>
  </si>
  <si>
    <t>TEMSE</t>
  </si>
  <si>
    <t>TERNAT</t>
  </si>
  <si>
    <t>TERVUREN</t>
  </si>
  <si>
    <t>TESSENDERLO</t>
  </si>
  <si>
    <t>TIELT</t>
  </si>
  <si>
    <t>TIELT-WINGE</t>
  </si>
  <si>
    <t>TIENEN</t>
  </si>
  <si>
    <t>TONGEREN</t>
  </si>
  <si>
    <t>TORHOUT</t>
  </si>
  <si>
    <t>TREMELO</t>
  </si>
  <si>
    <t>TURNHOUT</t>
  </si>
  <si>
    <t>VEURNE</t>
  </si>
  <si>
    <t>VILVOORDE</t>
  </si>
  <si>
    <t>VLETEREN</t>
  </si>
  <si>
    <t>VOEREN</t>
  </si>
  <si>
    <t>VORSELAAR</t>
  </si>
  <si>
    <t>VOSSELAAR</t>
  </si>
  <si>
    <t>WAASMUNSTER</t>
  </si>
  <si>
    <t>WACHTEBEKE</t>
  </si>
  <si>
    <t>WAREGEM</t>
  </si>
  <si>
    <t>WELLEN</t>
  </si>
  <si>
    <t>WELZIJNSVERENIGING BESCHUT WONEN ANTWERPEN</t>
  </si>
  <si>
    <t>WEMMEL</t>
  </si>
  <si>
    <t>WERVIK</t>
  </si>
  <si>
    <t>WESTERLO</t>
  </si>
  <si>
    <t>WESTTOER</t>
  </si>
  <si>
    <t>WETTEREN</t>
  </si>
  <si>
    <t>WEVELGEM</t>
  </si>
  <si>
    <t>WEZEMBEEK-OPPEM</t>
  </si>
  <si>
    <t>WICHELEN</t>
  </si>
  <si>
    <t>WIELSBEKE</t>
  </si>
  <si>
    <t>WIJNEGEM</t>
  </si>
  <si>
    <t>WILLEBROEK</t>
  </si>
  <si>
    <t>WINGENE</t>
  </si>
  <si>
    <t>WOMMELGEM</t>
  </si>
  <si>
    <t>WORTEGEM-PETEGEM</t>
  </si>
  <si>
    <t>WUUSTWEZEL</t>
  </si>
  <si>
    <t>ZANDHOVEN</t>
  </si>
  <si>
    <t>ZAVENTEM</t>
  </si>
  <si>
    <t>ZEDELGEM</t>
  </si>
  <si>
    <t>ZELE</t>
  </si>
  <si>
    <t>ZELZATE</t>
  </si>
  <si>
    <t>ZEMST</t>
  </si>
  <si>
    <t>ZOERSEL</t>
  </si>
  <si>
    <t>ZONHOVEN</t>
  </si>
  <si>
    <t>ZONNEBEKE</t>
  </si>
  <si>
    <t>ZOTTEGEM</t>
  </si>
  <si>
    <t>ZOUTLEEUW</t>
  </si>
  <si>
    <t>ZUIENKERKE</t>
  </si>
  <si>
    <t>ZULTE</t>
  </si>
  <si>
    <t>ZUTENDAAL</t>
  </si>
  <si>
    <t>ZWALM</t>
  </si>
  <si>
    <t>ZWEVEGEM</t>
  </si>
  <si>
    <t>ZWIJNDRECHT</t>
  </si>
  <si>
    <t>Prim. verb. 2022 (kWh)</t>
  </si>
  <si>
    <t>stookolie</t>
  </si>
  <si>
    <t xml:space="preserve">Houtsnippers </t>
  </si>
  <si>
    <r>
      <t>CO</t>
    </r>
    <r>
      <rPr>
        <b/>
        <vertAlign val="subscript"/>
        <sz val="10"/>
        <color theme="0"/>
        <rFont val="Arial"/>
        <family val="2"/>
      </rPr>
      <t>2</t>
    </r>
    <r>
      <rPr>
        <b/>
        <sz val="10"/>
        <color theme="0"/>
        <rFont val="Arial"/>
        <family val="2"/>
      </rPr>
      <t xml:space="preserve"> (ton)</t>
    </r>
  </si>
  <si>
    <t>AGB Boom Plus**</t>
  </si>
  <si>
    <t>Opdrachthoudende vereniging OVCO**</t>
  </si>
  <si>
    <t>**: voor deze besturen is 2021 het eerste volledige kalenderjaar met verbruikscijfers. De data over het referentiejaar handelt voor deze besturen over 2021 in plaats van 2019.</t>
  </si>
  <si>
    <t>∞</t>
  </si>
  <si>
    <t>Politiezone Tongeren/Herstappe</t>
  </si>
  <si>
    <t>CO2 benzine 2019</t>
  </si>
  <si>
    <t>Liter benzine 2019</t>
  </si>
  <si>
    <t>CO2 diesel 2019</t>
  </si>
  <si>
    <t>Liter diesel 2019</t>
  </si>
  <si>
    <t>CO2 CNG 2019</t>
  </si>
  <si>
    <t>Kg CNG 2019</t>
  </si>
  <si>
    <t>CO2 LNG 2019</t>
  </si>
  <si>
    <t>Liter LNG 2019</t>
  </si>
  <si>
    <t>CO2 LPG 2019</t>
  </si>
  <si>
    <t>Liter LPG 2019</t>
  </si>
  <si>
    <t>CO2 elektriciteit 2019</t>
  </si>
  <si>
    <t>kWh elektriciteit 2019</t>
  </si>
  <si>
    <t>CO2-emissie 2019 (ton)</t>
  </si>
  <si>
    <t>CO2 benzine 2022</t>
  </si>
  <si>
    <t>Liter benzine 2022</t>
  </si>
  <si>
    <t>CO2 diesel 2022</t>
  </si>
  <si>
    <t>Liter diesel 2022</t>
  </si>
  <si>
    <t>CO2 CNG 2022</t>
  </si>
  <si>
    <t>Kg CNG 2022</t>
  </si>
  <si>
    <t>CO2 LNG 2022</t>
  </si>
  <si>
    <t>Liter LNG 2022</t>
  </si>
  <si>
    <t>CO2 LPG 2022</t>
  </si>
  <si>
    <t>Liter LPG 2022</t>
  </si>
  <si>
    <t>CO2 elektriciteit 2022</t>
  </si>
  <si>
    <t>kWh elektriciteit 2022</t>
  </si>
  <si>
    <t>CO2-emissie 2022 (ton)</t>
  </si>
  <si>
    <t xml:space="preserve">AGB Bexit </t>
  </si>
  <si>
    <t>Beveren</t>
  </si>
  <si>
    <t>Cultuurhuis de Warande</t>
  </si>
  <si>
    <t>Dienstverlenende vereniging IZ</t>
  </si>
  <si>
    <t>Dienstverlenende vereniging MAREC</t>
  </si>
  <si>
    <t>Geen CO2-emissie.</t>
  </si>
  <si>
    <t>Dienstverlenende vereniging Veneco</t>
  </si>
  <si>
    <t>Dienstverlenende vereniging Vlotter</t>
  </si>
  <si>
    <t>Geen data over referentiejaar 2019 aangeleverd.</t>
  </si>
  <si>
    <t>Hulpverleningszone Taxandria</t>
  </si>
  <si>
    <t>Intercommunale Leidedal</t>
  </si>
  <si>
    <t>Monumentenwacht West-Vlaanderen</t>
  </si>
  <si>
    <t>Opdrachthoudende vereniging ISM</t>
  </si>
  <si>
    <t>Opdrachthoudende vereniging ISVAG</t>
  </si>
  <si>
    <t>Opdrachthoudende vereniging IVBO</t>
  </si>
  <si>
    <t>Opdrachthoudende vereniging IVM</t>
  </si>
  <si>
    <t>Opdrachthoudende vereniging MIROM Roeselare</t>
  </si>
  <si>
    <t>Politiezone Antwerpen</t>
  </si>
  <si>
    <t>Politiezone Brasschaat</t>
  </si>
  <si>
    <t>Politiezone Heist</t>
  </si>
  <si>
    <t>Politiezone Lommel</t>
  </si>
  <si>
    <t>Politiezone Zaventem</t>
  </si>
  <si>
    <t>Projectvereniging CO7</t>
  </si>
  <si>
    <t>Evolutie CO2-emissie 2019-2022</t>
  </si>
  <si>
    <t>Mobiliteit</t>
  </si>
  <si>
    <r>
      <t>Rapport primaire energiebesparing en CO</t>
    </r>
    <r>
      <rPr>
        <b/>
        <vertAlign val="subscript"/>
        <sz val="14"/>
        <color theme="1"/>
        <rFont val="Arial"/>
        <family val="2"/>
      </rPr>
      <t>2</t>
    </r>
    <r>
      <rPr>
        <b/>
        <sz val="14"/>
        <color theme="1"/>
        <rFont val="Arial"/>
        <family val="2"/>
      </rPr>
      <t>-reductie in gebouwen en technische infrastructuur bij lokale besturen*</t>
    </r>
  </si>
  <si>
    <r>
      <rPr>
        <b/>
        <sz val="10"/>
        <color theme="1"/>
        <rFont val="Arial"/>
        <family val="2"/>
      </rPr>
      <t xml:space="preserve">Belangrijk: </t>
    </r>
    <r>
      <rPr>
        <sz val="10"/>
        <color theme="1"/>
        <rFont val="Arial"/>
        <family val="2"/>
      </rPr>
      <t>De data voor elektriciteit en gas werden gebaseerd op de 'estimated annual value'. 
Hierbij wordt het gemeten verbruik na opname van een jaarlijks gelezen meter herschaald naar een kalenderjaar op basis van een lastprofiel en klimaatcorrectiefactor. 
Omwille van deze herschaling kan het zijn dat de energieverbruiken en CO</t>
    </r>
    <r>
      <rPr>
        <vertAlign val="subscript"/>
        <sz val="10"/>
        <color theme="1"/>
        <rFont val="Arial"/>
        <family val="2"/>
      </rPr>
      <t>2</t>
    </r>
    <r>
      <rPr>
        <sz val="10"/>
        <color theme="1"/>
        <rFont val="Arial"/>
        <family val="2"/>
      </rPr>
      <t xml:space="preserve">-emissies uit dit rapport licht afwijken van de werkelijke verbruiken. </t>
    </r>
  </si>
  <si>
    <r>
      <t>CO</t>
    </r>
    <r>
      <rPr>
        <b/>
        <vertAlign val="subscript"/>
        <sz val="10"/>
        <color theme="0"/>
        <rFont val="Arial"/>
        <family val="2"/>
      </rPr>
      <t>2</t>
    </r>
    <r>
      <rPr>
        <b/>
        <sz val="10"/>
        <color theme="0"/>
        <rFont val="Arial"/>
        <family val="2"/>
      </rPr>
      <t>-emissie ref. jaar 2019 (ton)</t>
    </r>
  </si>
  <si>
    <r>
      <t>CO</t>
    </r>
    <r>
      <rPr>
        <b/>
        <vertAlign val="subscript"/>
        <sz val="10"/>
        <color theme="0"/>
        <rFont val="Arial"/>
        <family val="2"/>
      </rPr>
      <t>2</t>
    </r>
    <r>
      <rPr>
        <b/>
        <sz val="10"/>
        <color theme="0"/>
        <rFont val="Arial"/>
        <family val="2"/>
      </rPr>
      <t>-emissie 2022 (ton)</t>
    </r>
  </si>
  <si>
    <r>
      <t>Rapport CO</t>
    </r>
    <r>
      <rPr>
        <b/>
        <vertAlign val="subscript"/>
        <sz val="14"/>
        <color rgb="FF000000"/>
        <rFont val="Arial"/>
        <family val="2"/>
      </rPr>
      <t>2</t>
    </r>
    <r>
      <rPr>
        <b/>
        <sz val="14"/>
        <color rgb="FF000000"/>
        <rFont val="Arial"/>
        <family val="2"/>
      </rPr>
      <t>-reductie in de eigen mobiliteit bij lokale besturen</t>
    </r>
  </si>
  <si>
    <r>
      <t>In dit tabblad is een overzicht terug te vinden van de samengetelde CO</t>
    </r>
    <r>
      <rPr>
        <vertAlign val="subscript"/>
        <sz val="10"/>
        <color theme="1"/>
        <rFont val="Arial"/>
        <family val="2"/>
      </rPr>
      <t>2</t>
    </r>
    <r>
      <rPr>
        <sz val="10"/>
        <color theme="1"/>
        <rFont val="Arial"/>
        <family val="2"/>
      </rPr>
      <t>-emissie voor de gebouwen, technische infrastructuur en eigen mobiliteit van ieder lokaal bestuur.</t>
    </r>
  </si>
  <si>
    <r>
      <t>Evolutie CO</t>
    </r>
    <r>
      <rPr>
        <b/>
        <vertAlign val="subscript"/>
        <sz val="10"/>
        <color theme="0"/>
        <rFont val="Arial"/>
        <family val="2"/>
      </rPr>
      <t>2</t>
    </r>
    <r>
      <rPr>
        <b/>
        <sz val="10"/>
        <color theme="0"/>
        <rFont val="Arial"/>
        <family val="2"/>
      </rPr>
      <t>-emissie</t>
    </r>
  </si>
  <si>
    <r>
      <t>Evolutie CO</t>
    </r>
    <r>
      <rPr>
        <vertAlign val="subscript"/>
        <sz val="11"/>
        <color theme="1"/>
        <rFont val="Arial"/>
        <family val="2"/>
      </rPr>
      <t>2</t>
    </r>
    <r>
      <rPr>
        <sz val="11"/>
        <color theme="1"/>
        <rFont val="Arial"/>
        <family val="2"/>
      </rPr>
      <t>-emissie</t>
    </r>
  </si>
  <si>
    <r>
      <t>CO</t>
    </r>
    <r>
      <rPr>
        <vertAlign val="subscript"/>
        <sz val="11"/>
        <color theme="1"/>
        <rFont val="Arial"/>
        <family val="2"/>
      </rPr>
      <t>2</t>
    </r>
    <r>
      <rPr>
        <sz val="11"/>
        <color theme="1"/>
        <rFont val="Arial"/>
        <family val="2"/>
      </rPr>
      <t>-emissie 2022 (ton)</t>
    </r>
  </si>
  <si>
    <r>
      <t>Geconsolideerd CO</t>
    </r>
    <r>
      <rPr>
        <b/>
        <vertAlign val="subscript"/>
        <sz val="14"/>
        <color theme="1"/>
        <rFont val="Arial"/>
        <family val="2"/>
      </rPr>
      <t>2</t>
    </r>
    <r>
      <rPr>
        <b/>
        <sz val="14"/>
        <color theme="1"/>
        <rFont val="Arial"/>
        <family val="2"/>
      </rPr>
      <t>-rapport 2019-2022</t>
    </r>
  </si>
  <si>
    <r>
      <t>CO</t>
    </r>
    <r>
      <rPr>
        <vertAlign val="subscript"/>
        <sz val="11"/>
        <color theme="1"/>
        <rFont val="Arial"/>
        <family val="2"/>
      </rPr>
      <t>2</t>
    </r>
    <r>
      <rPr>
        <sz val="11"/>
        <color theme="1"/>
        <rFont val="Arial"/>
        <family val="2"/>
      </rPr>
      <t>-emissie ref. jaar 2019 (ton)</t>
    </r>
  </si>
  <si>
    <t>TOTAAL</t>
  </si>
  <si>
    <t>Toelichting door lokaal bestuur</t>
  </si>
  <si>
    <t>Geen toelichting aangeleverd.</t>
  </si>
  <si>
    <t>kleine nuancering bij de cijfers zoals verkregen via VEKA-rapport (01/02/2024): 
- één EAN-aansluiting van de kasten op openbaar domein ontbreekt vermoedelijk in de cijfers 2021-2022. 
- Daarnaast verschilt de referentiewaarde 2019 van stookolieverbruik blijkbaar in het rapport 2022 (tov rapport 2021). Beide opmerkingen werden doorgegeven aan VEKA voor nazicht.
Realisaties uit 2022 met impact op energiebesparing en CO2-emissiereductie:
- ingebruikname zonnepaneleninstallatie op de stedelijke werkplaats;
- verledding openbare verlichting;
- energiecrisis najaar 2022: 'graadje minder' nl. bijregelen van de verwarmingsinstallaties;
- stookplaatsrenovatie gebouw politie (oplevering najaar 2022).</t>
  </si>
  <si>
    <t>De provincie Antwerpen zet volop in op het verduurzamen van zijn patrimonium. Om de beoogde besparingen te bereiken, zetten we in op 3 pijlers. Het gebruik, het onderhoud en doordachte investeringen in onze gebouwen. Een gedetailleerde opvolging van het verbruik, beschikbaar voor de verbruikers, ondersteunt deze aanpak. Dit werpt zijn vruchten af en heeft zo geleid tot een algemene daling van het energieverbruik en de daaraan gekoppelde CO2 uitstoot.</t>
  </si>
  <si>
    <t xml:space="preserve">De cijfers van 2019, dewelke de benchmark vormen voor deze doelstellingen zijn op een incorrecte/niet-accurate meterstand gebasseerd vermits het gebouw net in gebruik genomen werd in deze periode en nog niet 100% operationeel was. Bijgevolg is er dan ook een grote stijging in het energieverbruik in 2022 ivg. met 2019.    </t>
  </si>
  <si>
    <t>Het OCMW gebouw, Wespelaarsesteenweg, is vanaf januari 2022 niet meer in gebruik en werd in de loop van 2022 verkocht.</t>
  </si>
  <si>
    <t xml:space="preserve">Algemene opmerking: Vanuit het lokaal bestuur is opgemerkt dat de data beschikbaar op E-lyse niet altijd 100% correct is. </t>
  </si>
  <si>
    <t>De stijging van het primair verbruik bij het AGB is te wijten aan de ingebruikname van een nieuw parkeergebouw  met hoog elektriciteitsverbruik op Quartier Blue in 2020.</t>
  </si>
  <si>
    <t xml:space="preserve">De gemeente Westerlo maakt vanaf 2023 gestructureerde en reële inspanningen voor CO2- en primaire energiereducties. Deze inspanningen zullen pas in een later stadium van de rapportering LEKP doorschijnen. Sommige investeringen, hoewel zeer waardevol, zullen door de manier van rapporteren door Vlaanderen niet doorkomen in latere cijfers. 
De huidige rapportering is voorlopig dus nog geen referentie voor de stevige inhaalbeweging die Westerlo nu duidelijk heeft ingezet.
</t>
  </si>
  <si>
    <t>Genomen maatregelen:
- temperatuur van administratieve gebouwen op 19°C
- temperatuur van de sporthal standaard op 16°C
- het ketelwater werd aangepast naar 60°C
- het brandschema van de verlichting werd aangepast zodat er minder licht brandt
- overal waar mogelijk werd overgegaan naar LED-verlichting
- thuiswerk is een toegenomen factor</t>
  </si>
  <si>
    <t>De nulmeting van 2019 is niet representatief om volgende twee redenen.
In september 2020 verhuisden wij van drie commissariaten naar één nieuw politiehuis. Het nieuwe politiehuis is 50 % groter dan de drie oude locaties samen.
De tweede reden is dat één van de drie oude locaties (cfr. bovenverdieping van een postkantoor) geen afzonderlijke tellers had en de verwarming en elektriciteit in de huurprijs waren begrepen. We betaalden voor 2020 dus maar 'rechtstreeks' (cfr. EAN-nummers) voor twee van onze drie gebouwen.</t>
  </si>
  <si>
    <t>In 2022 waren er nog steeds coronamaatregelen van kracht waardoor enerzijds sommige activiteiten nog afgebouwd waren en anderzijds er meer verbruik was door extra verluchting.</t>
  </si>
  <si>
    <t>In 2022 waren er nog steeds coronamaatregelen van kracht waardoor het gemeenschapscentrum nog niet terug op volle toeren draaide. Daardoor lijkt er een grotere besparing gerealiseerd te zijn dan in de komende jaren duidelijk wordt.</t>
  </si>
  <si>
    <t>We behalen de vooropgestelde 3% jaarlijkse energiebesparing: 14,3% in de cijfers van 2021 en 17,28% in de cijfers van 2022. 
2019 is na Energiezorgplan 1 (EZP1). 2022 is voor de definitieve oplevering van Energiezorgplan 2 (EZP2) dus die impact zal maar duidelijk worden in de cijfers van 2023-2024. 
De daling van de comforttemperatuur naar 19 graden naar aanleiding van de energiecrisis zal een impact gehad hebben.</t>
  </si>
  <si>
    <t>De stijging van het elektriciteitsverbruik komt door de ingebruikname van de nieuwe theaterzaal LUX in 2019-2020 die verwarmd wordt met een KWO-installatie.</t>
  </si>
  <si>
    <t>Aanhoudende sturingsproblemen met stookinstallatie</t>
  </si>
  <si>
    <t>De responstijd van 3 weken is te kort!
- Hogere volumes drinkwater.
- In het Gentse vond een uitbreiding plaats van de industriële activiteiten.</t>
  </si>
  <si>
    <t>Voor eigen mobiliteit omvat de rapportering het verbruik van het eigen wagenpark, incl. alle machines en tools voor gebouwen-, wegenis- en groenonderhoud.
Op basis van het ontvangen resultatenrapport (VEKA 01/02/2024) zijn dit de resultaten voor eigen mobiliteit:
2019: 144 ton CO2 -&gt; 2022: 116 ton CO2
of een CO2-emissiereductie van 19%</t>
  </si>
  <si>
    <t>De provincie Antwerpen voert een duurzaam aankoopbeleid.  Een aankoop of overheidsopdracht wordt als duurzaam beschouwd als ze voldoet aan de verplichte criteria uit de Gids Duurzame Aankopen, deze is van toepassing voor leveringen, werken en diensten.
De Gids Duurzame Aankopen – Voertuigen helpt bij het duurzaam aankopen of leasen van dienstvoertuigen met verplichte en optionele criteria.
Alle provinciale entiteiten moeten de richtlijnen en verplichtingen uit de gids opnemen in bestekken en prijsvragen.
Een verplicht duurzaamheidscriterium is de ecoscore, gebaseerd op de uitstoot van broeikasgassen, emissies met impact op de luchtkwaliteit en op de geluidsproductie. Dit zowel bij rijden als bij de productie en distributie van de brandstof.  
De provincie Antwerpen zet naast de aankoop/leasing van milieuvriendelijke voertuigen tevens sterk in op het stimuleren van duurzame verplaatsingen inzake dienstreizen.  Hiervoor hanteren we het  STOP-principe: Stappen, Trappen, Openbaar vervoer.  Het gebruik van een wagen is de allerlaatste optie.</t>
  </si>
  <si>
    <t>Het aantal wagens (CNG) is toegenomen.</t>
  </si>
  <si>
    <t xml:space="preserve">De gemeente Westerlo heeft een uitgebreide technische dienst met een dienst gebouwen en wegen, een signalisatiedienst, een reinigingsdienst en een groendienst. De meeste gemeenten en steden besteden het bermbeheer, veegwerken, zwerfvuil ruimen en strooidiensten uit. Ze hebben geen eigen groendienst of gebouwenploeg (en ook geen bijhorende voertuigen) meer. </t>
  </si>
  <si>
    <t>Geen opmerkingen.</t>
  </si>
  <si>
    <t>Tussen 2019 en 2022 werd er geïnvesteerd in milieuvriendelijkere wagens en elektrische voertuigen. Het laden van elektrische voertuigen wordt mee in het elektrisch verbruik van gebouwen vervat zitten.</t>
  </si>
  <si>
    <t>Vanaf 2020 twee extra CNG voertuigen in vloot opgenomen.</t>
  </si>
  <si>
    <t>Als de verschillende cijfers (AGB en gemeente) worden samengeteld, dan resultert dit in de volgende besparingen:
Primaire energiebesparing: -8.77% (enkel gebouwen), evolutie CO2-emissie: - 13.32 % (gebouwen en mobiliteit). Hiermee zit Depienbeek op schema.</t>
  </si>
  <si>
    <t>In 2019 werden de benzinecijfers nog niet overal bijgehouden waardoor de data daar beperkt is. Vanaf 2022 worden deze wel beter genoteerd voor al onze sites. Aangezien de nulmeting van de benzinecijfers in 2019 ontbreekt, zal er voor de benzinecijfers dus een grote stijging zijn.</t>
  </si>
  <si>
    <t>De gemeente volgt reeds geruime tijd nauwgezet de energie -en waterverbruiken van het eigen patrimonium op. Aangezien de opvolging van analoge meters tijdsintensief en afhankelijk is van de nauwkeurigheid van notatie, werd dit jaar sterk ingezet op de uitrol van digitale meters. Ruim 55% van de gas -en elektriciteitsmeters werd zo omgevormd tot digitale meters. De opvolging via het eigen registratiesysteem en E-lyse worden omgezet naar een opvolging via het Vlaams opvolgingsplatform ‘Terra’. 
De getoonde cijfers van het VEKA omvatten zowel het gebouwenpatrimonium als de technische infrastructuur (incl marktkasten, openbare verlichting, …) en toont een gerealiseerde primaire energiebesparing van 14,69% (2019 tot 2022). Bijgevoegde grafieken tonen de evolutie van de energieverbruiken (gas en elektriciteit) voor de afgelopen 3 jaar.
Enkele renovatieprojecten 2023: oa verLEDding &amp; ketelrenovatie De Kaekelaar, renovatie flatjes, Gelmelenhof en Academie, buitenschrijnwerk sporthal Vordenstein, isolatie dak inleefhuis Deuzeldlaan</t>
  </si>
  <si>
    <t>GROEN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</si>
</sst>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theme="0"/>
      <name val="Arial"/>
      <family val="2"/>
    </font>
    <font>
      <sz val="10"/>
      <color theme="1"/>
      <name val="Arial"/>
      <family val="2"/>
    </font>
    <font>
      <sz val="10"/>
      <name val="Arial"/>
      <family val="2"/>
    </font>
    <font>
      <b/>
      <sz val="10"/>
      <color theme="1"/>
      <name val="Arial"/>
      <family val="2"/>
    </font>
    <font>
      <sz val="8"/>
      <name val="Calibri"/>
      <family val="2"/>
      <scheme val="minor"/>
    </font>
    <font>
      <sz val="11"/>
      <color theme="1"/>
      <name val="Calibri"/>
      <family val="2"/>
      <scheme val="minor"/>
    </font>
    <font>
      <b/>
      <vertAlign val="subscript"/>
      <sz val="10"/>
      <color theme="0"/>
      <name val="Arial"/>
      <family val="2"/>
    </font>
    <font>
      <sz val="11"/>
      <color indexed="8"/>
      <name val="Calibri"/>
      <family val="2"/>
      <scheme val="minor"/>
    </font>
    <font>
      <sz val="10"/>
      <color indexed="8"/>
      <name val="Arial"/>
      <family val="2"/>
    </font>
    <font>
      <sz val="10"/>
      <color theme="0"/>
      <name val="Arial"/>
      <family val="2"/>
    </font>
    <font>
      <b/>
      <sz val="11"/>
      <color indexed="8"/>
      <name val="Calibri"/>
      <family val="2"/>
      <scheme val="minor"/>
    </font>
    <font>
      <b/>
      <sz val="14"/>
      <color theme="1"/>
      <name val="Arial"/>
      <family val="2"/>
    </font>
    <font>
      <b/>
      <vertAlign val="subscript"/>
      <sz val="14"/>
      <color theme="1"/>
      <name val="Arial"/>
      <family val="2"/>
    </font>
    <font>
      <vertAlign val="subscript"/>
      <sz val="10"/>
      <color theme="1"/>
      <name val="Arial"/>
      <family val="2"/>
    </font>
    <font>
      <b/>
      <sz val="14"/>
      <color rgb="FF000000"/>
      <name val="Arial"/>
      <family val="2"/>
    </font>
    <font>
      <b/>
      <vertAlign val="subscript"/>
      <sz val="14"/>
      <color rgb="FF000000"/>
      <name val="Arial"/>
      <family val="2"/>
    </font>
    <font>
      <b/>
      <sz val="11"/>
      <color theme="1"/>
      <name val="Calibri"/>
      <family val="2"/>
      <scheme val="minor"/>
    </font>
    <font>
      <sz val="11"/>
      <color theme="1"/>
      <name val="Arial"/>
      <family val="2"/>
    </font>
    <font>
      <vertAlign val="subscript"/>
      <sz val="11"/>
      <color theme="1"/>
      <name val="Arial"/>
      <family val="2"/>
    </font>
    <font>
      <sz val="10"/>
      <color rgb="FF000000"/>
      <name val="Arial"/>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s>
  <borders count="7">
    <border>
      <left/>
      <right/>
      <top/>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6" fillId="0" borderId="0"/>
    <xf numFmtId="0" fontId="8" fillId="0" borderId="0"/>
  </cellStyleXfs>
  <cellXfs count="51">
    <xf numFmtId="0" fontId="0" fillId="0" borderId="0" xfId="0"/>
    <xf numFmtId="10" fontId="0" fillId="0" borderId="0" xfId="0" applyNumberFormat="1"/>
    <xf numFmtId="0" fontId="2" fillId="0" borderId="5" xfId="0" applyFont="1" applyBorder="1"/>
    <xf numFmtId="0" fontId="4" fillId="0" borderId="5" xfId="0" applyFont="1" applyBorder="1"/>
    <xf numFmtId="0" fontId="1" fillId="2" borderId="3" xfId="0" applyFont="1" applyFill="1" applyBorder="1"/>
    <xf numFmtId="0" fontId="1" fillId="2" borderId="2" xfId="0" applyFont="1" applyFill="1" applyBorder="1"/>
    <xf numFmtId="0" fontId="2" fillId="0" borderId="0" xfId="0" applyFont="1"/>
    <xf numFmtId="4" fontId="2" fillId="0" borderId="0" xfId="0" applyNumberFormat="1" applyFont="1"/>
    <xf numFmtId="4" fontId="0" fillId="0" borderId="0" xfId="0" applyNumberFormat="1"/>
    <xf numFmtId="0" fontId="8" fillId="0" borderId="0" xfId="3"/>
    <xf numFmtId="0" fontId="10" fillId="0" borderId="0" xfId="3" applyFont="1"/>
    <xf numFmtId="0" fontId="9" fillId="0" borderId="5" xfId="3" applyFont="1" applyBorder="1"/>
    <xf numFmtId="4" fontId="9" fillId="0" borderId="5" xfId="3" applyNumberFormat="1" applyFont="1" applyBorder="1"/>
    <xf numFmtId="3" fontId="9" fillId="0" borderId="5" xfId="3" applyNumberFormat="1" applyFont="1" applyBorder="1"/>
    <xf numFmtId="10" fontId="9" fillId="0" borderId="5" xfId="3" applyNumberFormat="1" applyFont="1" applyBorder="1"/>
    <xf numFmtId="0" fontId="1" fillId="2" borderId="0" xfId="0" applyFont="1" applyFill="1"/>
    <xf numFmtId="4" fontId="1" fillId="2" borderId="0" xfId="0" applyNumberFormat="1" applyFont="1" applyFill="1"/>
    <xf numFmtId="4" fontId="2" fillId="0" borderId="5" xfId="0" applyNumberFormat="1" applyFont="1" applyBorder="1"/>
    <xf numFmtId="0" fontId="11" fillId="0" borderId="0" xfId="3" applyFont="1"/>
    <xf numFmtId="4" fontId="11" fillId="0" borderId="0" xfId="3" applyNumberFormat="1" applyFont="1"/>
    <xf numFmtId="10" fontId="11" fillId="0" borderId="0" xfId="3" applyNumberFormat="1" applyFont="1"/>
    <xf numFmtId="4" fontId="8" fillId="0" borderId="0" xfId="3" applyNumberFormat="1"/>
    <xf numFmtId="0" fontId="1" fillId="2" borderId="4" xfId="0" applyFont="1" applyFill="1" applyBorder="1"/>
    <xf numFmtId="10" fontId="2" fillId="0" borderId="5" xfId="0" applyNumberFormat="1" applyFont="1" applyBorder="1"/>
    <xf numFmtId="10" fontId="2" fillId="0" borderId="5" xfId="0" applyNumberFormat="1" applyFont="1" applyBorder="1" applyAlignment="1">
      <alignment horizontal="right"/>
    </xf>
    <xf numFmtId="4" fontId="4" fillId="0" borderId="5" xfId="0" applyNumberFormat="1" applyFont="1" applyBorder="1"/>
    <xf numFmtId="10" fontId="4" fillId="0" borderId="5" xfId="0" applyNumberFormat="1" applyFont="1" applyBorder="1"/>
    <xf numFmtId="0" fontId="18" fillId="0" borderId="0" xfId="0" applyFont="1"/>
    <xf numFmtId="0" fontId="12" fillId="0" borderId="0" xfId="0" applyFont="1"/>
    <xf numFmtId="0" fontId="9" fillId="3" borderId="5" xfId="3" applyFont="1" applyFill="1" applyBorder="1"/>
    <xf numFmtId="0" fontId="9" fillId="4" borderId="5" xfId="3" applyFont="1" applyFill="1" applyBorder="1"/>
    <xf numFmtId="4" fontId="9" fillId="0" borderId="6" xfId="3" applyNumberFormat="1" applyFont="1" applyBorder="1"/>
    <xf numFmtId="10" fontId="9" fillId="0" borderId="6" xfId="3" applyNumberFormat="1" applyFont="1" applyBorder="1"/>
    <xf numFmtId="0" fontId="17" fillId="0" borderId="0" xfId="0" applyFont="1"/>
    <xf numFmtId="4" fontId="17" fillId="0" borderId="0" xfId="0" applyNumberFormat="1" applyFont="1"/>
    <xf numFmtId="10" fontId="17" fillId="0" borderId="0" xfId="0" applyNumberFormat="1" applyFont="1"/>
    <xf numFmtId="49" fontId="0" fillId="0" borderId="5" xfId="0" applyNumberFormat="1" applyBorder="1" applyAlignment="1">
      <alignment readingOrder="1"/>
    </xf>
    <xf numFmtId="49" fontId="0" fillId="0" borderId="5" xfId="0" applyNumberFormat="1" applyBorder="1" applyAlignment="1">
      <alignment wrapText="1" readingOrder="1"/>
    </xf>
    <xf numFmtId="49" fontId="0" fillId="0" borderId="0" xfId="0" applyNumberFormat="1" applyAlignment="1">
      <alignment wrapText="1" readingOrder="1"/>
    </xf>
    <xf numFmtId="49" fontId="0" fillId="0" borderId="0" xfId="0" applyNumberFormat="1" applyAlignment="1">
      <alignment wrapText="1"/>
    </xf>
    <xf numFmtId="0" fontId="20" fillId="0" borderId="6" xfId="3" applyFont="1" applyBorder="1"/>
    <xf numFmtId="0" fontId="20" fillId="0" borderId="6" xfId="3" applyFont="1" applyBorder="1" applyAlignment="1">
      <alignment wrapText="1"/>
    </xf>
    <xf numFmtId="49" fontId="20" fillId="0" borderId="6" xfId="3" applyNumberFormat="1" applyFont="1" applyBorder="1" applyAlignment="1">
      <alignment wrapText="1"/>
    </xf>
    <xf numFmtId="3" fontId="0" fillId="0" borderId="0" xfId="0" applyNumberFormat="1"/>
    <xf numFmtId="0" fontId="12"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15" fillId="0" borderId="0" xfId="3" applyFont="1"/>
    <xf numFmtId="0" fontId="2" fillId="0" borderId="5" xfId="0" applyFont="1" applyFill="1" applyBorder="1"/>
    <xf numFmtId="4" fontId="2" fillId="0" borderId="5" xfId="0" applyNumberFormat="1" applyFont="1" applyFill="1" applyBorder="1"/>
  </cellXfs>
  <cellStyles count="4">
    <cellStyle name="Standaard" xfId="0" builtinId="0"/>
    <cellStyle name="Standaard 2" xfId="1" xr:uid="{3CED667A-03E5-47B5-97EB-23ABFA2AB625}"/>
    <cellStyle name="Standaard 2 2" xfId="2" xr:uid="{2FD6287A-3ECB-4FFD-8E86-1994354027A9}"/>
    <cellStyle name="Standaard 3" xfId="3" xr:uid="{ED657DE9-AE35-46C3-B963-7E7BE22350CD}"/>
  </cellStyles>
  <dxfs count="109">
    <dxf>
      <font>
        <b val="0"/>
        <i val="0"/>
        <strike val="0"/>
        <condense val="0"/>
        <extend val="0"/>
        <outline val="0"/>
        <shadow val="0"/>
        <u val="none"/>
        <vertAlign val="baseline"/>
        <sz val="10"/>
        <color theme="1"/>
        <name val="Arial"/>
        <family val="2"/>
        <scheme val="none"/>
      </font>
      <numFmt numFmtId="4" formatCode="#,##0.00"/>
    </dxf>
    <dxf>
      <font>
        <b val="0"/>
        <i val="0"/>
        <strike val="0"/>
        <condense val="0"/>
        <extend val="0"/>
        <outline val="0"/>
        <shadow val="0"/>
        <u val="none"/>
        <vertAlign val="baseline"/>
        <sz val="10"/>
        <color theme="1"/>
        <name val="Arial"/>
        <family val="2"/>
        <scheme val="none"/>
      </font>
      <numFmt numFmtId="4"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4" formatCode="#,##0.00"/>
      <border diagonalUp="0" diagonalDown="0" outline="0">
        <left/>
        <right/>
        <top/>
        <bottom/>
      </border>
    </dxf>
    <dxf>
      <font>
        <b val="0"/>
        <i val="0"/>
        <strike val="0"/>
        <condense val="0"/>
        <extend val="0"/>
        <outline val="0"/>
        <shadow val="0"/>
        <u val="none"/>
        <vertAlign val="baseline"/>
        <sz val="10"/>
        <color theme="1"/>
        <name val="Arial"/>
        <family val="2"/>
        <scheme val="none"/>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4" formatCode="#,##0.00"/>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border diagonalUp="0" diagonalDown="0" outline="0">
        <left/>
        <right/>
        <top/>
        <bottom/>
      </border>
    </dxf>
    <dxf>
      <font>
        <b val="0"/>
        <i val="0"/>
        <strike val="0"/>
        <condense val="0"/>
        <extend val="0"/>
        <outline val="0"/>
        <shadow val="0"/>
        <u val="none"/>
        <vertAlign val="baseline"/>
        <sz val="10"/>
        <color theme="1"/>
        <name val="Arial"/>
        <family val="2"/>
        <scheme val="none"/>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8EA9DB"/>
        </top>
      </border>
    </dxf>
    <dxf>
      <border outline="0">
        <left style="thin">
          <color rgb="FF8EA9DB"/>
        </left>
        <top style="thin">
          <color rgb="FF8EA9DB"/>
        </top>
        <bottom style="thin">
          <color rgb="FF8EA9DB"/>
        </bottom>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8EA9DB"/>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indexed="8"/>
        <name val="Arial"/>
        <family val="2"/>
        <scheme val="none"/>
      </font>
      <numFmt numFmtId="14"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4"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4"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indexed="8"/>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dxf>
    <dxf>
      <font>
        <strike val="0"/>
        <outline val="0"/>
        <shadow val="0"/>
        <u val="none"/>
        <vertAlign val="baseline"/>
        <sz val="10"/>
        <color theme="0"/>
        <name val="Arial"/>
        <family val="2"/>
        <scheme val="none"/>
      </font>
    </dxf>
    <dxf>
      <font>
        <strike val="0"/>
        <outline val="0"/>
        <shadow val="0"/>
        <u val="none"/>
        <vertAlign val="baseline"/>
        <sz val="10"/>
        <color rgb="FF00000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family val="2"/>
        <scheme val="none"/>
      </font>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theme="1"/>
        <name val="Arial"/>
        <family val="2"/>
        <scheme val="none"/>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E9EB56-3856-400F-B651-040A9510D4A7}" name="Tabel1" displayName="Tabel1" ref="A1:G2964" totalsRowCount="1" headerRowDxfId="108" dataDxfId="106" headerRowBorderDxfId="107" tableBorderDxfId="105" totalsRowBorderDxfId="104">
  <autoFilter ref="A1:G2963" xr:uid="{B5E9EB56-3856-400F-B651-040A9510D4A7}"/>
  <sortState xmlns:xlrd2="http://schemas.microsoft.com/office/spreadsheetml/2017/richdata2" ref="A2:G2963">
    <sortCondition ref="A1:A2963"/>
  </sortState>
  <tableColumns count="7">
    <tableColumn id="1" xr3:uid="{25E25214-3F63-4E26-8A8B-5D17827C16CC}" name="Entiteit Naam" dataDxfId="103" totalsRowDxfId="6"/>
    <tableColumn id="2" xr3:uid="{49F87D48-B10E-49DC-8C49-33EC0463EC2C}" name="Soort entiteit" dataDxfId="102" totalsRowDxfId="5"/>
    <tableColumn id="3" xr3:uid="{9EC3CCED-EEF5-4F19-8DD0-67F973E439A0}" name="Energie" dataDxfId="101" totalsRowDxfId="4"/>
    <tableColumn id="5" xr3:uid="{19010511-E064-454C-B22E-E94C0C2986FE}" name="Benaderend Verbruik (kWh)" dataDxfId="100" totalsRowDxfId="3"/>
    <tableColumn id="6" xr3:uid="{A3B04C80-A1D9-4284-92C5-145D27C5DE6C}" name="Jaar" dataDxfId="99" totalsRowDxfId="2"/>
    <tableColumn id="7" xr3:uid="{1EC99B13-EDC9-4B97-A312-7EBA0147E069}" name="Primair verbruik (kWh)" dataDxfId="98" totalsRowDxfId="1"/>
    <tableColumn id="8" xr3:uid="{779968F4-5B36-42F0-8B28-7652C76A520C}" name="CO2 (ton)" dataDxfId="97"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0D70DB-C2F3-4396-B734-B3C874C9179B}" name="Tabel135" displayName="Tabel135" ref="A2:AD306" totalsRowShown="0" headerRowDxfId="96" dataDxfId="95">
  <autoFilter ref="A2:AD306" xr:uid="{EE96B39B-1BDF-4709-8947-64A6965303B9}"/>
  <sortState xmlns:xlrd2="http://schemas.microsoft.com/office/spreadsheetml/2017/richdata2" ref="A3:AD306">
    <sortCondition ref="A2:A306"/>
  </sortState>
  <tableColumns count="30">
    <tableColumn id="91" xr3:uid="{064C7FFD-2A6E-4F16-A1A0-DE3D1EEF3F97}" name="Entiteit Naam" dataDxfId="94"/>
    <tableColumn id="8" xr3:uid="{2B9EAF8F-8BC2-4FA3-BB63-BD006E6C510B}" name="Soort entiteit" dataDxfId="93"/>
    <tableColumn id="29" xr3:uid="{B9B031E2-4485-4A87-AE4B-3B32105DC07C}" name="CO2 benzine 2019" dataDxfId="92"/>
    <tableColumn id="16" xr3:uid="{0C27F079-3619-4BEC-8E83-2AF37E30A140}" name="Liter benzine 2019" dataDxfId="91"/>
    <tableColumn id="32" xr3:uid="{E5B81246-84A9-4898-84EC-986F5EDFFB22}" name="CO2 diesel 2019" dataDxfId="90"/>
    <tableColumn id="3" xr3:uid="{2EC4664E-73DD-4F67-B2E1-61C46C9E00E6}" name="Liter diesel 2019" dataDxfId="89"/>
    <tableColumn id="33" xr3:uid="{E6D4CEF0-8F17-4A5C-9E47-17BDF36ED171}" name="CO2 CNG 2019" dataDxfId="88"/>
    <tableColumn id="21" xr3:uid="{A7F57161-ECAA-425B-8C74-C29613FE4C08}" name="Kg CNG 2019" dataDxfId="87"/>
    <tableColumn id="35" xr3:uid="{EECC99E5-FCFC-4BB0-8280-90852121233B}" name="CO2 LNG 2019" dataDxfId="86"/>
    <tableColumn id="17" xr3:uid="{4E40649A-7739-4EEF-8849-70BCD5ABD540}" name="Liter LNG 2019" dataDxfId="85"/>
    <tableColumn id="36" xr3:uid="{47BC6D5B-23E9-4677-9BE3-85AF5A548AFC}" name="CO2 LPG 2019" dataDxfId="84"/>
    <tableColumn id="14" xr3:uid="{8D3000F5-A03E-4E3C-B0AB-361EFB5FDD7D}" name="Liter LPG 2019" dataDxfId="83"/>
    <tableColumn id="38" xr3:uid="{5125A19A-4D74-49DD-9931-96806BE43217}" name="CO2 elektriciteit 2019" dataDxfId="82"/>
    <tableColumn id="25" xr3:uid="{2B0AD1F2-84A8-4FF7-9F4D-35A954B3FF3A}" name="kWh elektriciteit 2019" dataDxfId="81"/>
    <tableColumn id="39" xr3:uid="{DDDBF0A6-29C3-4234-B108-D4FDFF41BABA}" name="CO2-emissie 2019 (ton)" dataDxfId="80">
      <calculatedColumnFormula>SUM(Tabel135[[#This Row],[CO2 benzine 2019]],Tabel135[[#This Row],[CO2 diesel 2019]],Tabel135[[#This Row],[CO2 CNG 2019]],Tabel135[[#This Row],[CO2 LNG 2019]],Tabel135[[#This Row],[CO2 LPG 2019]],Tabel135[[#This Row],[CO2 elektriciteit 2019]])</calculatedColumnFormula>
    </tableColumn>
    <tableColumn id="40" xr3:uid="{AB829165-5AAF-4357-A071-B8DF88AC07B7}" name="CO2 benzine 2022" dataDxfId="79"/>
    <tableColumn id="19" xr3:uid="{91DE557B-19F9-4734-9729-EC7C15CB49CF}" name="Liter benzine 2022" dataDxfId="78"/>
    <tableColumn id="41" xr3:uid="{11A3E909-AEF3-47FE-8FA7-23704FBB6B23}" name="CO2 diesel 2022" dataDxfId="77"/>
    <tableColumn id="12" xr3:uid="{B6A4B698-02C9-46E3-B1FB-A0C11B7D38E5}" name="Liter diesel 2022" dataDxfId="76"/>
    <tableColumn id="42" xr3:uid="{155978C5-8029-4D1A-BE3A-7024EAF25DD3}" name="CO2 CNG 2022" dataDxfId="75"/>
    <tableColumn id="22" xr3:uid="{7BF411A5-B9B1-4592-A34F-957B0904BEE5}" name="Kg CNG 2022" dataDxfId="74"/>
    <tableColumn id="43" xr3:uid="{672D39BB-630B-4452-B756-8AC85860B8BA}" name="CO2 LNG 2022" dataDxfId="73"/>
    <tableColumn id="18" xr3:uid="{3049699D-D69C-4ADE-9E8A-C169BC6D20E0}" name="Liter LNG 2022" dataDxfId="72"/>
    <tableColumn id="44" xr3:uid="{9008EF6B-E1DA-43CF-95EC-4769986478EC}" name="CO2 LPG 2022" dataDxfId="71"/>
    <tableColumn id="15" xr3:uid="{1EC3F435-7C23-432F-85A1-7C5D5128A11A}" name="Liter LPG 2022" dataDxfId="70"/>
    <tableColumn id="45" xr3:uid="{5D319C0B-6A96-436D-B575-FF1AD59449CA}" name="CO2 elektriciteit 2022" dataDxfId="69"/>
    <tableColumn id="24" xr3:uid="{D84FCC1E-8FE1-4CAC-94B0-548FE05AB3DE}" name="kWh elektriciteit 2022" dataDxfId="68"/>
    <tableColumn id="46" xr3:uid="{3F3CFFAF-9BF2-439A-AF0D-81E5CEF2B35B}" name="CO2-emissie 2022 (ton)" dataDxfId="67">
      <calculatedColumnFormula>SUM(Tabel135[[#This Row],[CO2 elektriciteit 2022]],Tabel135[[#This Row],[CO2 LPG 2022]],Tabel135[[#This Row],[CO2 LNG 2022]],Tabel135[[#This Row],[CO2 CNG 2022]],Tabel135[[#This Row],[CO2 diesel 2022]],Tabel135[[#This Row],[CO2 benzine 2022]])</calculatedColumnFormula>
    </tableColumn>
    <tableColumn id="49" xr3:uid="{74818A42-7B18-4639-9202-9B5E93EA7926}" name="Evolutie CO2-emissie 2019-2022" dataDxfId="66">
      <calculatedColumnFormula>(Tabel135[[#This Row],[CO2-emissie 2022 (ton)]]-Tabel135[[#This Row],[CO2-emissie 2019 (ton)]])/Tabel135[[#This Row],[CO2-emissie 2019 (ton)]]</calculatedColumnFormula>
    </tableColumn>
    <tableColumn id="1" xr3:uid="{D2488753-440B-4C9C-9015-49466D9C2139}" name="Toelichting door lokaal bestuur"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312055-B7E1-4B2F-994E-E706252A920F}" name="Tabel13" displayName="Tabel13" ref="A1:AC305" totalsRowShown="0" headerRowDxfId="64" dataDxfId="63">
  <autoFilter ref="A1:AC305" xr:uid="{EE96B39B-1BDF-4709-8947-64A6965303B9}"/>
  <sortState xmlns:xlrd2="http://schemas.microsoft.com/office/spreadsheetml/2017/richdata2" ref="A2:AC305">
    <sortCondition ref="A1:A305"/>
  </sortState>
  <tableColumns count="29">
    <tableColumn id="91" xr3:uid="{7A86CC2F-3889-4FB3-9F1D-4550CCD37F92}" name="Entiteit Naam" dataDxfId="62"/>
    <tableColumn id="8" xr3:uid="{00D76283-F97A-4FFC-AA2C-1C76A119F66E}" name="Soort entiteit" dataDxfId="61"/>
    <tableColumn id="29" xr3:uid="{BB383AB8-3486-4DC7-AC15-5F166FE16FB1}" name="CO2 benzine 2019" dataDxfId="60"/>
    <tableColumn id="16" xr3:uid="{B1972739-B0AA-4FF5-A26D-3870580FE306}" name="Liter benzine 2019" dataDxfId="59"/>
    <tableColumn id="32" xr3:uid="{05A5237D-8BCE-4BE9-9243-1DFE8C2EBD3A}" name="CO2 diesel 2019" dataDxfId="58"/>
    <tableColumn id="3" xr3:uid="{E7481FF5-2E5F-48DE-8DF8-7A3124157E3F}" name="Liter diesel 2019" dataDxfId="57"/>
    <tableColumn id="33" xr3:uid="{258A4605-DAC8-4FFD-A666-7B15BD1E5494}" name="CO2 CNG 2019" dataDxfId="56"/>
    <tableColumn id="21" xr3:uid="{7BD4D748-45F9-40D1-808E-2A4A53271100}" name="Kg CNG 2019" dataDxfId="55"/>
    <tableColumn id="35" xr3:uid="{7B9CA478-5978-421B-9316-6B0183254F75}" name="CO2 LNG 2019" dataDxfId="54"/>
    <tableColumn id="17" xr3:uid="{0086ACEB-406C-4D4E-90E3-A43CB26192D2}" name="Liter LNG 2019" dataDxfId="53"/>
    <tableColumn id="36" xr3:uid="{B06BCF00-CCBE-4BD9-836F-B941D3F6FB12}" name="CO2 LPG 2019" dataDxfId="52"/>
    <tableColumn id="14" xr3:uid="{C27D2B91-8206-451A-B359-89B91A2D44F5}" name="Liter LPG 2019" dataDxfId="51"/>
    <tableColumn id="38" xr3:uid="{350C3C20-AD42-407B-BF77-6F17F993FC91}" name="CO2 elektriciteit 2019" dataDxfId="50"/>
    <tableColumn id="25" xr3:uid="{64E2AD79-C33D-491B-BCC0-D3A5740E1E1F}" name="kWh elektriciteit 2019" dataDxfId="49"/>
    <tableColumn id="39" xr3:uid="{BE3BDC26-920A-4C49-A248-7C981E606D28}" name="CO2-emissie 2019 (ton)" dataDxfId="48">
      <calculatedColumnFormula>SUM(Tabel13[[#This Row],[CO2 benzine 2019]],Tabel13[[#This Row],[CO2 diesel 2019]],Tabel13[[#This Row],[CO2 CNG 2019]],Tabel13[[#This Row],[CO2 LNG 2019]],Tabel13[[#This Row],[CO2 LPG 2019]],Tabel13[[#This Row],[CO2 elektriciteit 2019]])</calculatedColumnFormula>
    </tableColumn>
    <tableColumn id="40" xr3:uid="{F7FFB70F-F321-44D3-96CB-DEF36587C745}" name="CO2 benzine 2022" dataDxfId="47"/>
    <tableColumn id="19" xr3:uid="{C5D4201F-2A40-42D8-B4D3-6B958C6F29CB}" name="Liter benzine 2022" dataDxfId="46"/>
    <tableColumn id="41" xr3:uid="{AF0B7F92-C817-4FD6-95CD-B7E42936BC6A}" name="CO2 diesel 2022" dataDxfId="45"/>
    <tableColumn id="12" xr3:uid="{31CC74CB-FE1E-49CD-8192-1CD4368F7F6C}" name="Liter diesel 2022" dataDxfId="44"/>
    <tableColumn id="42" xr3:uid="{BBD07F15-3600-4B06-BDE2-D676E84D922F}" name="CO2 CNG 2022" dataDxfId="43"/>
    <tableColumn id="22" xr3:uid="{E556472A-FC5E-4DE5-976F-1E4B015C2961}" name="Kg CNG 2022" dataDxfId="42"/>
    <tableColumn id="43" xr3:uid="{89474336-1057-42AF-B905-C68F520D8E95}" name="CO2 LNG 2022" dataDxfId="41"/>
    <tableColumn id="18" xr3:uid="{739B2745-B88D-4CE6-A1A0-DF4B4503C457}" name="Liter LNG 2022" dataDxfId="40"/>
    <tableColumn id="44" xr3:uid="{8109D55E-8139-41CE-A7CF-D7E2BC610BCC}" name="CO2 LPG 2022" dataDxfId="39"/>
    <tableColumn id="15" xr3:uid="{6EF6254D-CEB2-47CF-8862-6954FD221FA2}" name="Liter LPG 2022" dataDxfId="38"/>
    <tableColumn id="45" xr3:uid="{CB6CDF45-869C-4B00-B55F-2FD03B898EE6}" name="CO2 elektriciteit 2022" dataDxfId="37"/>
    <tableColumn id="24" xr3:uid="{E82A8710-1FE5-4395-B718-819C0D9BC04B}" name="kWh elektriciteit 2022" dataDxfId="36"/>
    <tableColumn id="46" xr3:uid="{BC0CA4F0-4176-4AC9-9E45-25526C2E0FC0}" name="CO2-emissie 2022 (ton)" dataDxfId="35">
      <calculatedColumnFormula>SUM(Tabel13[[#This Row],[CO2 elektriciteit 2022]],Tabel13[[#This Row],[CO2 LPG 2022]],Tabel13[[#This Row],[CO2 LNG 2022]],Tabel13[[#This Row],[CO2 CNG 2022]],Tabel13[[#This Row],[CO2 diesel 2022]],Tabel13[[#This Row],[CO2 benzine 2022]])</calculatedColumnFormula>
    </tableColumn>
    <tableColumn id="49" xr3:uid="{DC54C851-743E-436A-BCE0-E15ACCD5584A}" name="Evolutie CO2-emissie 2019-2022" dataDxfId="34">
      <calculatedColumnFormula>(Tabel13[[#This Row],[CO2-emissie 2022 (ton)]]-Tabel13[[#This Row],[CO2-emissie 2019 (ton)]])/Tabel13[[#This Row],[CO2-emissie 2019 (ton)]]</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5C420E-9722-4B86-8DFA-1E7E0D50AEAC}" name="Tabel5" displayName="Tabel5" ref="A3:E631" totalsRowShown="0" headerRowDxfId="33" dataDxfId="32" tableBorderDxfId="31" dataCellStyle="Standaard 3">
  <autoFilter ref="A3:E631" xr:uid="{BB5C420E-9722-4B86-8DFA-1E7E0D50AEAC}"/>
  <sortState xmlns:xlrd2="http://schemas.microsoft.com/office/spreadsheetml/2017/richdata2" ref="A4:B631">
    <sortCondition ref="A3:A631"/>
  </sortState>
  <tableColumns count="5">
    <tableColumn id="1" xr3:uid="{6807FA31-E831-4EAA-8E3B-9D6E6DFF4E88}" name="Entiteit Naam" dataDxfId="30" dataCellStyle="Standaard 3"/>
    <tableColumn id="2" xr3:uid="{1D9F168A-1FF9-4D9D-B629-60BA19A15B41}" name="Soort entiteit" dataDxfId="29" dataCellStyle="Standaard 3"/>
    <tableColumn id="3" xr3:uid="{6F6B28C9-2E40-461D-995C-C0C0A82C0FD6}" name="CO2-emissie ref. jaar 2019 (ton)" dataDxfId="28" dataCellStyle="Standaard 3">
      <calculatedColumnFormula>SUMIFS('GEB&amp;TECH evolutie'!$D$6:$D$615,'GEB&amp;TECH evolutie'!$A$6:$A$615,Tabel5[[#This Row],[Entiteit Naam]])+SUMIFS('MOB evolutie'!$O$3:$O$306,'MOB evolutie'!$A$3:$A$306,Tabel5[[#This Row],[Entiteit Naam]])</calculatedColumnFormula>
    </tableColumn>
    <tableColumn id="4" xr3:uid="{8BC57249-990F-4B1F-A40D-011512330B82}" name="CO2-emissie 2022 (ton)" dataDxfId="27" dataCellStyle="Standaard 3">
      <calculatedColumnFormula>SUMIFS('GEB&amp;TECH evolutie'!$F$6:$F$615,'GEB&amp;TECH evolutie'!$A$6:$A$615,Tabel5[[#This Row],[Entiteit Naam]])+SUMIFS('MOB evolutie'!$AB$3:$AB$306,'MOB evolutie'!$A$3:$A$306,Tabel5[[#This Row],[Entiteit Naam]])</calculatedColumnFormula>
    </tableColumn>
    <tableColumn id="5" xr3:uid="{1E569C4F-4FF4-4B19-94C5-D8F09612EF5C}" name="Evolutie CO2-emissie" dataDxfId="26" dataCellStyle="Standaard 3">
      <calculatedColumnFormula>(Tabel5[[#This Row],[CO2-emissie 2022 (ton)]]-Tabel5[[#This Row],[CO2-emissie ref. jaar 2019 (ton)]])/Tabel5[[#This Row],[CO2-emissie ref. jaar 2019 (ton)]]</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BE463C-444A-4DC6-AAC6-B5B52401719D}" name="Tabel14" displayName="Tabel14" ref="A1:G3566" totalsRowCount="1" headerRowDxfId="25" dataDxfId="23" headerRowBorderDxfId="24" tableBorderDxfId="22" totalsRowBorderDxfId="21">
  <autoFilter ref="A1:G3565" xr:uid="{B5E9EB56-3856-400F-B651-040A9510D4A7}"/>
  <sortState xmlns:xlrd2="http://schemas.microsoft.com/office/spreadsheetml/2017/richdata2" ref="A2:G3565">
    <sortCondition ref="A1:A3565"/>
  </sortState>
  <tableColumns count="7">
    <tableColumn id="1" xr3:uid="{E11F430C-FB3F-4D44-9510-01B5FB615C5D}" name="Entiteit Naam" dataDxfId="20" totalsRowDxfId="19"/>
    <tableColumn id="2" xr3:uid="{BA9ED38B-2570-429C-B5C9-918F5C32112C}" name="Soort entiteit" dataDxfId="18" totalsRowDxfId="17"/>
    <tableColumn id="3" xr3:uid="{F57A5BE9-1D36-48F7-98DA-04E15B1766DF}" name="Energie" dataDxfId="16" totalsRowDxfId="15"/>
    <tableColumn id="5" xr3:uid="{48333ABB-0E45-4277-8CDE-C1D56EB0379A}" name="Benaderend Verbruik (kWh)" dataDxfId="14" totalsRowDxfId="13"/>
    <tableColumn id="6" xr3:uid="{65019F1E-DCCC-4803-9293-EDD05C0CB494}" name="Jaar" dataDxfId="12" totalsRowDxfId="11"/>
    <tableColumn id="7" xr3:uid="{509030AA-243C-437F-A42B-4B14944B414B}" name="Primair verbruik (kWh)" dataDxfId="10" totalsRowDxfId="9"/>
    <tableColumn id="8" xr3:uid="{EE536E74-0E9D-43DF-8D74-5F35B8B5FF91}" name="CO2 (ton)" dataDxfId="8" totalsRowDxfId="7"/>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A0F7-9231-4A31-9BC4-90E94186C766}">
  <dimension ref="A1:I618"/>
  <sheetViews>
    <sheetView zoomScale="90" zoomScaleNormal="90" workbookViewId="0">
      <pane ySplit="5" topLeftCell="A586" activePane="bottomLeft" state="frozen"/>
      <selection activeCell="B1" sqref="B1"/>
      <selection pane="bottomLeft" activeCell="A158" sqref="A158"/>
    </sheetView>
  </sheetViews>
  <sheetFormatPr defaultRowHeight="14.5" x14ac:dyDescent="0.35"/>
  <cols>
    <col min="1" max="1" width="43.81640625" customWidth="1"/>
    <col min="2" max="2" width="22.81640625" customWidth="1"/>
    <col min="3" max="3" width="30.453125" customWidth="1"/>
    <col min="4" max="4" width="30.6328125" customWidth="1"/>
    <col min="5" max="5" width="23.7265625" customWidth="1"/>
    <col min="6" max="6" width="25.36328125" customWidth="1"/>
    <col min="7" max="7" width="47.453125" customWidth="1"/>
    <col min="8" max="8" width="47.08984375" customWidth="1"/>
    <col min="9" max="9" width="44.453125" customWidth="1"/>
  </cols>
  <sheetData>
    <row r="1" spans="1:9" ht="20" x14ac:dyDescent="0.5">
      <c r="A1" s="44" t="s">
        <v>1263</v>
      </c>
      <c r="B1" s="44"/>
      <c r="C1" s="44"/>
      <c r="D1" s="44"/>
      <c r="E1" s="44"/>
      <c r="F1" s="44"/>
      <c r="G1" s="44"/>
      <c r="H1" s="44"/>
    </row>
    <row r="2" spans="1:9" x14ac:dyDescent="0.35">
      <c r="A2" s="45" t="s">
        <v>639</v>
      </c>
      <c r="B2" s="45"/>
      <c r="C2" s="45"/>
      <c r="D2" s="45"/>
      <c r="E2" s="45"/>
      <c r="F2" s="45"/>
      <c r="G2" s="45"/>
      <c r="H2" s="45"/>
    </row>
    <row r="3" spans="1:9" ht="46" customHeight="1" x14ac:dyDescent="0.35">
      <c r="A3" s="47" t="s">
        <v>1264</v>
      </c>
      <c r="B3" s="47"/>
      <c r="C3" s="47"/>
      <c r="D3" s="47"/>
      <c r="E3" s="47"/>
      <c r="F3" s="47"/>
      <c r="G3" s="47"/>
      <c r="H3" s="47"/>
    </row>
    <row r="4" spans="1:9" x14ac:dyDescent="0.35">
      <c r="A4" s="46" t="s">
        <v>1209</v>
      </c>
      <c r="B4" s="46"/>
      <c r="C4" s="46"/>
      <c r="D4" s="46"/>
      <c r="E4" s="46"/>
      <c r="F4" s="46"/>
      <c r="G4" s="46"/>
      <c r="H4" s="46"/>
    </row>
    <row r="5" spans="1:9" ht="15" x14ac:dyDescent="0.4">
      <c r="A5" s="4" t="s">
        <v>0</v>
      </c>
      <c r="B5" s="5" t="s">
        <v>1</v>
      </c>
      <c r="C5" s="5" t="s">
        <v>580</v>
      </c>
      <c r="D5" s="5" t="s">
        <v>1265</v>
      </c>
      <c r="E5" s="5" t="s">
        <v>1203</v>
      </c>
      <c r="F5" s="5" t="s">
        <v>1266</v>
      </c>
      <c r="G5" s="5" t="s">
        <v>581</v>
      </c>
      <c r="H5" s="22" t="s">
        <v>1269</v>
      </c>
      <c r="I5" s="15" t="s">
        <v>1275</v>
      </c>
    </row>
    <row r="6" spans="1:9" x14ac:dyDescent="0.35">
      <c r="A6" s="2" t="s">
        <v>6</v>
      </c>
      <c r="B6" s="2" t="s">
        <v>7</v>
      </c>
      <c r="C6" s="17" cm="1">
        <f t="array" ref="C6:C615">SUMIFS(Tabel1[Primair verbruik (kWh)],Tabel1[Entiteit Naam],'GEB&amp;TECH evolutie'!A6:A615,Tabel1[Jaar],2019)</f>
        <v>36463513.192369699</v>
      </c>
      <c r="D6" s="17" cm="1">
        <f t="array" ref="D6:D615">SUMIFS(Tabel1[CO2 (ton)],Tabel1[Entiteit Naam],'GEB&amp;TECH evolutie'!A6:A615,Tabel1[Jaar],2019)</f>
        <v>2299.2837191487438</v>
      </c>
      <c r="E6" s="17" cm="1">
        <f t="array" ref="E6:E615">SUMIFS(Tabel1[Primair verbruik (kWh)],Tabel1[Entiteit Naam],'GEB&amp;TECH evolutie'!A6:A615,Tabel1[Jaar],2022)</f>
        <v>30452896.99326716</v>
      </c>
      <c r="F6" s="17" cm="1">
        <f t="array" ref="F6:F615">SUMIFS(Tabel1[CO2 (ton)],Tabel1[Entiteit Naam],'GEB&amp;TECH evolutie'!A6:A615,Tabel1[Jaar],2022)</f>
        <v>1827.8573887190096</v>
      </c>
      <c r="G6" s="23">
        <f>(E6-C6)/C6</f>
        <v>-0.1648391960311798</v>
      </c>
      <c r="H6" s="23">
        <f>(F6-D6)/D6</f>
        <v>-0.20503182208599677</v>
      </c>
      <c r="I6" s="36" t="s">
        <v>1276</v>
      </c>
    </row>
    <row r="7" spans="1:9" x14ac:dyDescent="0.35">
      <c r="A7" s="2" t="s">
        <v>11</v>
      </c>
      <c r="B7" s="2" t="s">
        <v>7</v>
      </c>
      <c r="C7" s="17">
        <v>13526610.342229774</v>
      </c>
      <c r="D7" s="17">
        <v>624.2140961836692</v>
      </c>
      <c r="E7" s="17">
        <v>11912274.277434459</v>
      </c>
      <c r="F7" s="17">
        <v>531.32759144759405</v>
      </c>
      <c r="G7" s="23">
        <f t="shared" ref="G7:G70" si="0">(E7-C7)/C7</f>
        <v>-0.11934520356185573</v>
      </c>
      <c r="H7" s="23">
        <f t="shared" ref="H7:H70" si="1">(F7-D7)/D7</f>
        <v>-0.14880552250256163</v>
      </c>
      <c r="I7" s="36" t="s">
        <v>1276</v>
      </c>
    </row>
    <row r="8" spans="1:9" x14ac:dyDescent="0.35">
      <c r="A8" s="2" t="s">
        <v>13</v>
      </c>
      <c r="B8" s="2" t="s">
        <v>7</v>
      </c>
      <c r="C8" s="17">
        <v>12783330.842216142</v>
      </c>
      <c r="D8" s="17">
        <v>653.94655881384995</v>
      </c>
      <c r="E8" s="17">
        <v>10875813.88145612</v>
      </c>
      <c r="F8" s="17">
        <v>525.5384911401311</v>
      </c>
      <c r="G8" s="23">
        <f t="shared" si="0"/>
        <v>-0.14921908728674749</v>
      </c>
      <c r="H8" s="23">
        <f t="shared" si="1"/>
        <v>-0.19635865644224762</v>
      </c>
      <c r="I8" s="36" t="s">
        <v>1276</v>
      </c>
    </row>
    <row r="9" spans="1:9" x14ac:dyDescent="0.35">
      <c r="A9" s="2" t="s">
        <v>14</v>
      </c>
      <c r="B9" s="2" t="s">
        <v>7</v>
      </c>
      <c r="C9" s="17">
        <v>9309008.3785095029</v>
      </c>
      <c r="D9" s="17">
        <v>851.72829450799998</v>
      </c>
      <c r="E9" s="17">
        <v>7989781.1283032</v>
      </c>
      <c r="F9" s="17">
        <v>691.57574888432316</v>
      </c>
      <c r="G9" s="23">
        <f t="shared" si="0"/>
        <v>-0.14171512115638774</v>
      </c>
      <c r="H9" s="23">
        <f t="shared" si="1"/>
        <v>-0.18803243552709351</v>
      </c>
      <c r="I9" s="36" t="s">
        <v>1276</v>
      </c>
    </row>
    <row r="10" spans="1:9" x14ac:dyDescent="0.35">
      <c r="A10" s="2" t="s">
        <v>15</v>
      </c>
      <c r="B10" s="2" t="s">
        <v>7</v>
      </c>
      <c r="C10" s="17">
        <v>4091212.3715935838</v>
      </c>
      <c r="D10" s="17">
        <v>176.05360760388595</v>
      </c>
      <c r="E10" s="17">
        <v>3756244.1540770247</v>
      </c>
      <c r="F10" s="17">
        <v>130.87149843788913</v>
      </c>
      <c r="G10" s="23">
        <f t="shared" si="0"/>
        <v>-8.1875050007752206E-2</v>
      </c>
      <c r="H10" s="23">
        <f t="shared" si="1"/>
        <v>-0.25663836021841074</v>
      </c>
      <c r="I10" s="36" t="s">
        <v>1276</v>
      </c>
    </row>
    <row r="11" spans="1:9" x14ac:dyDescent="0.35">
      <c r="A11" s="2" t="s">
        <v>16</v>
      </c>
      <c r="B11" s="2" t="s">
        <v>17</v>
      </c>
      <c r="C11" s="17">
        <v>1305366.3441601372</v>
      </c>
      <c r="D11" s="17">
        <v>98.193788594969007</v>
      </c>
      <c r="E11" s="17">
        <v>0</v>
      </c>
      <c r="F11" s="17">
        <v>0</v>
      </c>
      <c r="G11" s="23">
        <f t="shared" si="0"/>
        <v>-1</v>
      </c>
      <c r="H11" s="23">
        <f t="shared" si="1"/>
        <v>-1</v>
      </c>
      <c r="I11" s="36" t="s">
        <v>1276</v>
      </c>
    </row>
    <row r="12" spans="1:9" x14ac:dyDescent="0.35">
      <c r="A12" s="2" t="s">
        <v>18</v>
      </c>
      <c r="B12" s="2" t="s">
        <v>17</v>
      </c>
      <c r="C12" s="17">
        <v>6192863.9230000004</v>
      </c>
      <c r="D12" s="17">
        <v>256.34088898599998</v>
      </c>
      <c r="E12" s="17">
        <v>5572103.0123436786</v>
      </c>
      <c r="F12" s="17">
        <v>201.06243199654961</v>
      </c>
      <c r="G12" s="23">
        <f t="shared" si="0"/>
        <v>-0.10023809958924586</v>
      </c>
      <c r="H12" s="23">
        <f t="shared" si="1"/>
        <v>-0.21564432115420104</v>
      </c>
      <c r="I12" s="36" t="s">
        <v>1276</v>
      </c>
    </row>
    <row r="13" spans="1:9" x14ac:dyDescent="0.35">
      <c r="A13" s="2" t="s">
        <v>19</v>
      </c>
      <c r="B13" s="2" t="s">
        <v>17</v>
      </c>
      <c r="C13" s="17">
        <v>0</v>
      </c>
      <c r="D13" s="17">
        <v>0</v>
      </c>
      <c r="E13" s="17">
        <v>3647950.780179942</v>
      </c>
      <c r="F13" s="17">
        <v>367.53125531210475</v>
      </c>
      <c r="G13" s="23" t="s">
        <v>582</v>
      </c>
      <c r="H13" s="23" t="s">
        <v>582</v>
      </c>
      <c r="I13" s="36" t="s">
        <v>1276</v>
      </c>
    </row>
    <row r="14" spans="1:9" x14ac:dyDescent="0.35">
      <c r="A14" s="2" t="s">
        <v>20</v>
      </c>
      <c r="B14" s="2" t="s">
        <v>17</v>
      </c>
      <c r="C14" s="17">
        <v>4652865.7696579704</v>
      </c>
      <c r="D14" s="17">
        <v>470.13006741300973</v>
      </c>
      <c r="E14" s="17">
        <v>3736148.0708258199</v>
      </c>
      <c r="F14" s="17">
        <v>441.38340379768539</v>
      </c>
      <c r="G14" s="23">
        <f t="shared" si="0"/>
        <v>-0.19702216745864515</v>
      </c>
      <c r="H14" s="23">
        <f t="shared" si="1"/>
        <v>-6.1146192528184685E-2</v>
      </c>
      <c r="I14" s="36" t="s">
        <v>1276</v>
      </c>
    </row>
    <row r="15" spans="1:9" x14ac:dyDescent="0.35">
      <c r="A15" s="2" t="s">
        <v>583</v>
      </c>
      <c r="B15" s="2" t="s">
        <v>17</v>
      </c>
      <c r="C15" s="17">
        <v>0</v>
      </c>
      <c r="D15" s="17">
        <v>0</v>
      </c>
      <c r="E15" s="17">
        <v>0</v>
      </c>
      <c r="F15" s="17">
        <v>0</v>
      </c>
      <c r="G15" s="23" t="s">
        <v>584</v>
      </c>
      <c r="H15" s="23" t="s">
        <v>584</v>
      </c>
      <c r="I15" s="36" t="s">
        <v>1276</v>
      </c>
    </row>
    <row r="16" spans="1:9" x14ac:dyDescent="0.35">
      <c r="A16" s="2" t="s">
        <v>21</v>
      </c>
      <c r="B16" s="2" t="s">
        <v>17</v>
      </c>
      <c r="C16" s="17">
        <v>589968.73128964263</v>
      </c>
      <c r="D16" s="17">
        <v>66.338882844714945</v>
      </c>
      <c r="E16" s="17">
        <v>637820.21199335507</v>
      </c>
      <c r="F16" s="17">
        <v>79.417786082790613</v>
      </c>
      <c r="G16" s="23">
        <f t="shared" si="0"/>
        <v>8.1108503155940925E-2</v>
      </c>
      <c r="H16" s="23">
        <f t="shared" si="1"/>
        <v>0.19715290154479337</v>
      </c>
      <c r="I16" s="36" t="s">
        <v>1276</v>
      </c>
    </row>
    <row r="17" spans="1:9" x14ac:dyDescent="0.35">
      <c r="A17" s="2" t="s">
        <v>22</v>
      </c>
      <c r="B17" s="2" t="s">
        <v>17</v>
      </c>
      <c r="C17" s="17">
        <v>1466548.0772056663</v>
      </c>
      <c r="D17" s="17">
        <v>101.71887618500632</v>
      </c>
      <c r="E17" s="17">
        <v>1328011.7375685705</v>
      </c>
      <c r="F17" s="17">
        <v>119.49264189049833</v>
      </c>
      <c r="G17" s="23">
        <f t="shared" si="0"/>
        <v>-9.4464233249727747E-2</v>
      </c>
      <c r="H17" s="23">
        <f t="shared" si="1"/>
        <v>0.17473419263072745</v>
      </c>
      <c r="I17" s="36" t="s">
        <v>1276</v>
      </c>
    </row>
    <row r="18" spans="1:9" x14ac:dyDescent="0.35">
      <c r="A18" s="2" t="s">
        <v>23</v>
      </c>
      <c r="B18" s="2" t="s">
        <v>17</v>
      </c>
      <c r="C18" s="17">
        <v>3105083.1054688077</v>
      </c>
      <c r="D18" s="17">
        <v>4.4688641095837296</v>
      </c>
      <c r="E18" s="17">
        <v>2975720.4581342535</v>
      </c>
      <c r="F18" s="17">
        <v>2.4040053793113358</v>
      </c>
      <c r="G18" s="23">
        <f t="shared" si="0"/>
        <v>-4.1661573278575087E-2</v>
      </c>
      <c r="H18" s="23">
        <f t="shared" si="1"/>
        <v>-0.46205449072487759</v>
      </c>
      <c r="I18" s="36" t="s">
        <v>1276</v>
      </c>
    </row>
    <row r="19" spans="1:9" x14ac:dyDescent="0.35">
      <c r="A19" s="2" t="s">
        <v>24</v>
      </c>
      <c r="B19" s="2" t="s">
        <v>17</v>
      </c>
      <c r="C19" s="17">
        <v>589592.53828364983</v>
      </c>
      <c r="D19" s="17">
        <v>49.362427026194979</v>
      </c>
      <c r="E19" s="17">
        <v>574200.48260483949</v>
      </c>
      <c r="F19" s="17">
        <v>52.664444074636116</v>
      </c>
      <c r="G19" s="23">
        <f t="shared" si="0"/>
        <v>-2.6106259288182013E-2</v>
      </c>
      <c r="H19" s="23">
        <f t="shared" si="1"/>
        <v>6.6893328536882263E-2</v>
      </c>
      <c r="I19" s="36" t="s">
        <v>1276</v>
      </c>
    </row>
    <row r="20" spans="1:9" x14ac:dyDescent="0.35">
      <c r="A20" s="2" t="s">
        <v>25</v>
      </c>
      <c r="B20" s="2" t="s">
        <v>17</v>
      </c>
      <c r="C20" s="17">
        <v>2854317.1438697707</v>
      </c>
      <c r="D20" s="17">
        <v>271.21976482847077</v>
      </c>
      <c r="E20" s="17">
        <v>2411072.1709938832</v>
      </c>
      <c r="F20" s="17">
        <v>252.59147307674888</v>
      </c>
      <c r="G20" s="23">
        <f t="shared" si="0"/>
        <v>-0.15528932159057612</v>
      </c>
      <c r="H20" s="23">
        <f t="shared" si="1"/>
        <v>-6.8683385827368063E-2</v>
      </c>
      <c r="I20" s="36" t="s">
        <v>1276</v>
      </c>
    </row>
    <row r="21" spans="1:9" x14ac:dyDescent="0.35">
      <c r="A21" s="2" t="s">
        <v>26</v>
      </c>
      <c r="B21" s="2" t="s">
        <v>17</v>
      </c>
      <c r="C21" s="17">
        <v>2660742.1047102339</v>
      </c>
      <c r="D21" s="17">
        <v>259.82412471654641</v>
      </c>
      <c r="E21" s="17">
        <v>1897909.0853817691</v>
      </c>
      <c r="F21" s="17">
        <v>182.17955802940787</v>
      </c>
      <c r="G21" s="23">
        <f t="shared" si="0"/>
        <v>-0.28669934526087432</v>
      </c>
      <c r="H21" s="23">
        <f t="shared" si="1"/>
        <v>-0.29883509382296358</v>
      </c>
      <c r="I21" s="36" t="s">
        <v>1276</v>
      </c>
    </row>
    <row r="22" spans="1:9" x14ac:dyDescent="0.35">
      <c r="A22" s="2" t="s">
        <v>27</v>
      </c>
      <c r="B22" s="2" t="s">
        <v>17</v>
      </c>
      <c r="C22" s="17">
        <v>676139.65228219295</v>
      </c>
      <c r="D22" s="17">
        <v>41.803024185798876</v>
      </c>
      <c r="E22" s="17">
        <v>533801.12557222531</v>
      </c>
      <c r="F22" s="17">
        <v>31.946873792618877</v>
      </c>
      <c r="G22" s="23">
        <f t="shared" si="0"/>
        <v>-0.21051646095526044</v>
      </c>
      <c r="H22" s="23">
        <f t="shared" si="1"/>
        <v>-0.23577601346192276</v>
      </c>
      <c r="I22" s="36" t="s">
        <v>1276</v>
      </c>
    </row>
    <row r="23" spans="1:9" x14ac:dyDescent="0.35">
      <c r="A23" s="2" t="s">
        <v>28</v>
      </c>
      <c r="B23" s="2" t="s">
        <v>17</v>
      </c>
      <c r="C23" s="17">
        <v>5231862.8724693749</v>
      </c>
      <c r="D23" s="17">
        <v>400.18517062999831</v>
      </c>
      <c r="E23" s="17">
        <v>4381468.0325356219</v>
      </c>
      <c r="F23" s="17">
        <v>277.22156293646322</v>
      </c>
      <c r="G23" s="23">
        <f t="shared" si="0"/>
        <v>-0.16254150016213578</v>
      </c>
      <c r="H23" s="23">
        <f t="shared" si="1"/>
        <v>-0.3072667772770229</v>
      </c>
      <c r="I23" s="36" t="s">
        <v>1276</v>
      </c>
    </row>
    <row r="24" spans="1:9" x14ac:dyDescent="0.35">
      <c r="A24" s="2" t="s">
        <v>29</v>
      </c>
      <c r="B24" s="2" t="s">
        <v>17</v>
      </c>
      <c r="C24" s="17">
        <v>1783020.8645000001</v>
      </c>
      <c r="D24" s="17">
        <v>152.54737170400003</v>
      </c>
      <c r="E24" s="17">
        <v>1560007.9215976906</v>
      </c>
      <c r="F24" s="17">
        <v>145.35525225552448</v>
      </c>
      <c r="G24" s="23">
        <f t="shared" si="0"/>
        <v>-0.12507590199447696</v>
      </c>
      <c r="H24" s="23">
        <f t="shared" si="1"/>
        <v>-4.7146793603438812E-2</v>
      </c>
      <c r="I24" s="36" t="s">
        <v>1276</v>
      </c>
    </row>
    <row r="25" spans="1:9" x14ac:dyDescent="0.35">
      <c r="A25" s="2" t="s">
        <v>30</v>
      </c>
      <c r="B25" s="2" t="s">
        <v>17</v>
      </c>
      <c r="C25" s="17">
        <v>1055075.5</v>
      </c>
      <c r="D25" s="17">
        <v>36.365966</v>
      </c>
      <c r="E25" s="17">
        <v>1039770.168841532</v>
      </c>
      <c r="F25" s="17">
        <v>29.416349479158825</v>
      </c>
      <c r="G25" s="23">
        <f t="shared" si="0"/>
        <v>-1.4506384764377558E-2</v>
      </c>
      <c r="H25" s="23">
        <f t="shared" si="1"/>
        <v>-0.19110221135996155</v>
      </c>
      <c r="I25" s="36" t="s">
        <v>1276</v>
      </c>
    </row>
    <row r="26" spans="1:9" x14ac:dyDescent="0.35">
      <c r="A26" s="2" t="s">
        <v>1207</v>
      </c>
      <c r="B26" s="2" t="s">
        <v>17</v>
      </c>
      <c r="C26" s="17">
        <v>32069.128517332902</v>
      </c>
      <c r="D26" s="17">
        <v>3.181199948853727</v>
      </c>
      <c r="E26" s="17">
        <v>16590.849863702351</v>
      </c>
      <c r="F26" s="17">
        <v>5.8293915869935202E-2</v>
      </c>
      <c r="G26" s="23">
        <f t="shared" si="0"/>
        <v>-0.48265354779643493</v>
      </c>
      <c r="H26" s="23">
        <f t="shared" si="1"/>
        <v>-0.98167549452811342</v>
      </c>
      <c r="I26" s="36" t="s">
        <v>1276</v>
      </c>
    </row>
    <row r="27" spans="1:9" x14ac:dyDescent="0.35">
      <c r="A27" s="2" t="s">
        <v>31</v>
      </c>
      <c r="B27" s="2" t="s">
        <v>17</v>
      </c>
      <c r="C27" s="17">
        <v>491026.30393789883</v>
      </c>
      <c r="D27" s="17">
        <v>49.402772316697586</v>
      </c>
      <c r="E27" s="17">
        <v>438258.42984384252</v>
      </c>
      <c r="F27" s="17">
        <v>41.398859324999179</v>
      </c>
      <c r="G27" s="23">
        <f t="shared" si="0"/>
        <v>-0.10746445489960958</v>
      </c>
      <c r="H27" s="23">
        <f t="shared" si="1"/>
        <v>-0.16201343803924892</v>
      </c>
      <c r="I27" s="36" t="s">
        <v>1276</v>
      </c>
    </row>
    <row r="28" spans="1:9" x14ac:dyDescent="0.35">
      <c r="A28" s="2" t="s">
        <v>32</v>
      </c>
      <c r="B28" s="2" t="s">
        <v>17</v>
      </c>
      <c r="C28" s="17">
        <v>531692.67099999997</v>
      </c>
      <c r="D28" s="17">
        <v>8.4584119619999996</v>
      </c>
      <c r="E28" s="17">
        <v>707255.17546519567</v>
      </c>
      <c r="F28" s="17">
        <v>60.482241809477657</v>
      </c>
      <c r="G28" s="23">
        <f t="shared" si="0"/>
        <v>0.33019545696388902</v>
      </c>
      <c r="H28" s="23">
        <f t="shared" si="1"/>
        <v>6.1505433976493826</v>
      </c>
      <c r="I28" s="36" t="s">
        <v>1276</v>
      </c>
    </row>
    <row r="29" spans="1:9" x14ac:dyDescent="0.35">
      <c r="A29" s="2" t="s">
        <v>33</v>
      </c>
      <c r="B29" s="2" t="s">
        <v>17</v>
      </c>
      <c r="C29" s="17">
        <v>6659438.4556814944</v>
      </c>
      <c r="D29" s="17">
        <v>608.77775132345459</v>
      </c>
      <c r="E29" s="17">
        <v>5758464.63181399</v>
      </c>
      <c r="F29" s="17">
        <v>472.46093080293923</v>
      </c>
      <c r="G29" s="23">
        <f t="shared" si="0"/>
        <v>-0.13529276227469891</v>
      </c>
      <c r="H29" s="23">
        <f t="shared" si="1"/>
        <v>-0.22391886074050657</v>
      </c>
      <c r="I29" s="36" t="s">
        <v>1276</v>
      </c>
    </row>
    <row r="30" spans="1:9" ht="163.5" customHeight="1" x14ac:dyDescent="0.35">
      <c r="A30" s="2" t="s">
        <v>34</v>
      </c>
      <c r="B30" s="2" t="s">
        <v>17</v>
      </c>
      <c r="C30" s="17">
        <v>541107.82356796041</v>
      </c>
      <c r="D30" s="17">
        <v>3.9766184672278433</v>
      </c>
      <c r="E30" s="17">
        <v>1064339.9464694911</v>
      </c>
      <c r="F30" s="17">
        <v>29.86343110679401</v>
      </c>
      <c r="G30" s="23">
        <f t="shared" si="0"/>
        <v>0.96696462352260815</v>
      </c>
      <c r="H30" s="23">
        <f t="shared" si="1"/>
        <v>6.509755173372775</v>
      </c>
      <c r="I30" s="38" t="s">
        <v>1279</v>
      </c>
    </row>
    <row r="31" spans="1:9" x14ac:dyDescent="0.35">
      <c r="A31" s="2" t="s">
        <v>35</v>
      </c>
      <c r="B31" s="2" t="s">
        <v>17</v>
      </c>
      <c r="C31" s="17">
        <v>1021066.1463026357</v>
      </c>
      <c r="D31" s="17">
        <v>79.165306779706569</v>
      </c>
      <c r="E31" s="17">
        <v>1110979.422170118</v>
      </c>
      <c r="F31" s="17">
        <v>105.80343050192698</v>
      </c>
      <c r="G31" s="23">
        <f t="shared" si="0"/>
        <v>8.805822834599468E-2</v>
      </c>
      <c r="H31" s="23">
        <f t="shared" si="1"/>
        <v>0.33648734282488624</v>
      </c>
      <c r="I31" s="36" t="s">
        <v>1276</v>
      </c>
    </row>
    <row r="32" spans="1:9" x14ac:dyDescent="0.35">
      <c r="A32" s="2" t="s">
        <v>36</v>
      </c>
      <c r="B32" s="2" t="s">
        <v>17</v>
      </c>
      <c r="C32" s="17">
        <v>3819928.2694999999</v>
      </c>
      <c r="D32" s="17">
        <v>389.64427447399999</v>
      </c>
      <c r="E32" s="17">
        <v>3492361.2341060555</v>
      </c>
      <c r="F32" s="17">
        <v>344.32684064464536</v>
      </c>
      <c r="G32" s="23">
        <f t="shared" si="0"/>
        <v>-8.5752143046607665E-2</v>
      </c>
      <c r="H32" s="23">
        <f t="shared" si="1"/>
        <v>-0.116304631681117</v>
      </c>
      <c r="I32" s="36" t="s">
        <v>1276</v>
      </c>
    </row>
    <row r="33" spans="1:9" x14ac:dyDescent="0.35">
      <c r="A33" s="2" t="s">
        <v>585</v>
      </c>
      <c r="B33" s="2" t="s">
        <v>17</v>
      </c>
      <c r="C33" s="17">
        <v>0</v>
      </c>
      <c r="D33" s="17">
        <v>0</v>
      </c>
      <c r="E33" s="17">
        <v>1430306.0000775238</v>
      </c>
      <c r="F33" s="17">
        <v>106.46562341065541</v>
      </c>
      <c r="G33" s="23" t="s">
        <v>582</v>
      </c>
      <c r="H33" s="23" t="s">
        <v>582</v>
      </c>
      <c r="I33" s="36" t="s">
        <v>1276</v>
      </c>
    </row>
    <row r="34" spans="1:9" x14ac:dyDescent="0.35">
      <c r="A34" s="2" t="s">
        <v>37</v>
      </c>
      <c r="B34" s="2" t="s">
        <v>17</v>
      </c>
      <c r="C34" s="17">
        <v>477002.5</v>
      </c>
      <c r="D34" s="17">
        <v>0</v>
      </c>
      <c r="E34" s="17">
        <v>402842.990440375</v>
      </c>
      <c r="F34" s="17">
        <v>0</v>
      </c>
      <c r="G34" s="23">
        <f t="shared" si="0"/>
        <v>-0.15546985510479505</v>
      </c>
      <c r="H34" s="23" t="s">
        <v>586</v>
      </c>
      <c r="I34" s="36" t="s">
        <v>1276</v>
      </c>
    </row>
    <row r="35" spans="1:9" x14ac:dyDescent="0.35">
      <c r="A35" s="2" t="s">
        <v>38</v>
      </c>
      <c r="B35" s="2" t="s">
        <v>17</v>
      </c>
      <c r="C35" s="17">
        <v>966258.1258054151</v>
      </c>
      <c r="D35" s="17">
        <v>75.975669008601415</v>
      </c>
      <c r="E35" s="17">
        <v>740122.1842039763</v>
      </c>
      <c r="F35" s="17">
        <v>54.857293710741565</v>
      </c>
      <c r="G35" s="23">
        <f t="shared" si="0"/>
        <v>-0.23403264155004685</v>
      </c>
      <c r="H35" s="23">
        <f t="shared" si="1"/>
        <v>-0.27796234733344671</v>
      </c>
      <c r="I35" s="36" t="s">
        <v>1276</v>
      </c>
    </row>
    <row r="36" spans="1:9" x14ac:dyDescent="0.35">
      <c r="A36" s="2" t="s">
        <v>39</v>
      </c>
      <c r="B36" s="2" t="s">
        <v>17</v>
      </c>
      <c r="C36" s="17">
        <v>5750423.9463735763</v>
      </c>
      <c r="D36" s="17">
        <v>521.21009977190658</v>
      </c>
      <c r="E36" s="17">
        <v>5290188.9941113368</v>
      </c>
      <c r="F36" s="17">
        <v>425.96440908454207</v>
      </c>
      <c r="G36" s="23">
        <f t="shared" si="0"/>
        <v>-8.0034960301054017E-2</v>
      </c>
      <c r="H36" s="23">
        <f t="shared" si="1"/>
        <v>-0.18273953388287412</v>
      </c>
      <c r="I36" s="36" t="s">
        <v>1276</v>
      </c>
    </row>
    <row r="37" spans="1:9" x14ac:dyDescent="0.35">
      <c r="A37" s="2" t="s">
        <v>40</v>
      </c>
      <c r="B37" s="2" t="s">
        <v>17</v>
      </c>
      <c r="C37" s="17">
        <v>1219943.6308741756</v>
      </c>
      <c r="D37" s="17">
        <v>59.513295819099945</v>
      </c>
      <c r="E37" s="17">
        <v>1339759.6702276771</v>
      </c>
      <c r="F37" s="17">
        <v>76.867184981437219</v>
      </c>
      <c r="G37" s="23">
        <f t="shared" si="0"/>
        <v>9.8214406240757932E-2</v>
      </c>
      <c r="H37" s="23">
        <f t="shared" si="1"/>
        <v>0.29159684274732761</v>
      </c>
      <c r="I37" s="36" t="s">
        <v>1276</v>
      </c>
    </row>
    <row r="38" spans="1:9" x14ac:dyDescent="0.35">
      <c r="A38" s="2" t="s">
        <v>41</v>
      </c>
      <c r="B38" s="2" t="s">
        <v>17</v>
      </c>
      <c r="C38" s="17">
        <v>656390.00897209405</v>
      </c>
      <c r="D38" s="17">
        <v>36.517281497896107</v>
      </c>
      <c r="E38" s="17">
        <v>533673.01432390697</v>
      </c>
      <c r="F38" s="17">
        <v>33.059374841362327</v>
      </c>
      <c r="G38" s="23">
        <f t="shared" si="0"/>
        <v>-0.18695743836863352</v>
      </c>
      <c r="H38" s="23">
        <f t="shared" si="1"/>
        <v>-9.4692335099834921E-2</v>
      </c>
      <c r="I38" s="36" t="s">
        <v>1276</v>
      </c>
    </row>
    <row r="39" spans="1:9" x14ac:dyDescent="0.35">
      <c r="A39" s="2" t="s">
        <v>42</v>
      </c>
      <c r="B39" s="2" t="s">
        <v>17</v>
      </c>
      <c r="C39" s="17">
        <v>7909733.4495553086</v>
      </c>
      <c r="D39" s="17">
        <v>767.23856135928975</v>
      </c>
      <c r="E39" s="17">
        <v>6931359.3252293821</v>
      </c>
      <c r="F39" s="17">
        <v>596.40983107399154</v>
      </c>
      <c r="G39" s="23">
        <f t="shared" si="0"/>
        <v>-0.12369242662417801</v>
      </c>
      <c r="H39" s="23">
        <f t="shared" si="1"/>
        <v>-0.22265399432302635</v>
      </c>
      <c r="I39" s="36" t="s">
        <v>1276</v>
      </c>
    </row>
    <row r="40" spans="1:9" x14ac:dyDescent="0.35">
      <c r="A40" s="2" t="s">
        <v>43</v>
      </c>
      <c r="B40" s="2" t="s">
        <v>17</v>
      </c>
      <c r="C40" s="17">
        <v>961039.56299999997</v>
      </c>
      <c r="D40" s="17">
        <v>102.55720438600001</v>
      </c>
      <c r="E40" s="17">
        <v>794512.10215183825</v>
      </c>
      <c r="F40" s="17">
        <v>87.982062089950034</v>
      </c>
      <c r="G40" s="23">
        <f t="shared" si="0"/>
        <v>-0.1732784655902472</v>
      </c>
      <c r="H40" s="23">
        <f t="shared" si="1"/>
        <v>-0.14211719579633564</v>
      </c>
      <c r="I40" s="36" t="s">
        <v>1276</v>
      </c>
    </row>
    <row r="41" spans="1:9" x14ac:dyDescent="0.35">
      <c r="A41" s="2" t="s">
        <v>44</v>
      </c>
      <c r="B41" s="2" t="s">
        <v>17</v>
      </c>
      <c r="C41" s="17">
        <v>775312.98610491341</v>
      </c>
      <c r="D41" s="17">
        <v>119.3771992503311</v>
      </c>
      <c r="E41" s="17">
        <v>931296.93248015433</v>
      </c>
      <c r="F41" s="17">
        <v>124.02408895182609</v>
      </c>
      <c r="G41" s="23">
        <f t="shared" si="0"/>
        <v>0.20118835769653104</v>
      </c>
      <c r="H41" s="23">
        <f t="shared" si="1"/>
        <v>3.8926107587350656E-2</v>
      </c>
      <c r="I41" s="36" t="s">
        <v>1276</v>
      </c>
    </row>
    <row r="42" spans="1:9" x14ac:dyDescent="0.35">
      <c r="A42" s="2" t="s">
        <v>45</v>
      </c>
      <c r="B42" s="2" t="s">
        <v>17</v>
      </c>
      <c r="C42" s="17">
        <v>1442919.717345797</v>
      </c>
      <c r="D42" s="17">
        <v>0</v>
      </c>
      <c r="E42" s="17">
        <v>1208282.0586629699</v>
      </c>
      <c r="F42" s="17">
        <v>0</v>
      </c>
      <c r="G42" s="23">
        <f t="shared" si="0"/>
        <v>-0.16261310720352157</v>
      </c>
      <c r="H42" s="23" t="s">
        <v>586</v>
      </c>
      <c r="I42" s="36" t="s">
        <v>1276</v>
      </c>
    </row>
    <row r="43" spans="1:9" x14ac:dyDescent="0.35">
      <c r="A43" s="2" t="s">
        <v>46</v>
      </c>
      <c r="B43" s="2" t="s">
        <v>17</v>
      </c>
      <c r="C43" s="17">
        <v>543302.71740813414</v>
      </c>
      <c r="D43" s="17">
        <v>49.185293413280398</v>
      </c>
      <c r="E43" s="17">
        <v>456712.50370491802</v>
      </c>
      <c r="F43" s="17">
        <v>39.774842109028206</v>
      </c>
      <c r="G43" s="23">
        <f t="shared" si="0"/>
        <v>-0.15937747213248102</v>
      </c>
      <c r="H43" s="23">
        <f t="shared" si="1"/>
        <v>-0.191326525699068</v>
      </c>
      <c r="I43" s="36" t="s">
        <v>1276</v>
      </c>
    </row>
    <row r="44" spans="1:9" x14ac:dyDescent="0.35">
      <c r="A44" s="2" t="s">
        <v>47</v>
      </c>
      <c r="B44" s="2" t="s">
        <v>17</v>
      </c>
      <c r="C44" s="17">
        <v>4400661.0906619458</v>
      </c>
      <c r="D44" s="17">
        <v>447.53714505247865</v>
      </c>
      <c r="E44" s="17">
        <v>3420005.3803541353</v>
      </c>
      <c r="F44" s="17">
        <v>351.88462558997639</v>
      </c>
      <c r="G44" s="23">
        <f t="shared" si="0"/>
        <v>-0.22284281613704104</v>
      </c>
      <c r="H44" s="23">
        <f t="shared" si="1"/>
        <v>-0.21373090595929406</v>
      </c>
      <c r="I44" s="36" t="s">
        <v>1276</v>
      </c>
    </row>
    <row r="45" spans="1:9" x14ac:dyDescent="0.35">
      <c r="A45" s="2" t="s">
        <v>587</v>
      </c>
      <c r="B45" s="2" t="s">
        <v>17</v>
      </c>
      <c r="C45" s="17">
        <v>0</v>
      </c>
      <c r="D45" s="17">
        <v>0</v>
      </c>
      <c r="E45" s="17">
        <v>0</v>
      </c>
      <c r="F45" s="17">
        <v>0</v>
      </c>
      <c r="G45" s="23" t="s">
        <v>584</v>
      </c>
      <c r="H45" s="23" t="s">
        <v>584</v>
      </c>
      <c r="I45" s="36" t="s">
        <v>1276</v>
      </c>
    </row>
    <row r="46" spans="1:9" x14ac:dyDescent="0.35">
      <c r="A46" s="2" t="s">
        <v>48</v>
      </c>
      <c r="B46" s="2" t="s">
        <v>17</v>
      </c>
      <c r="C46" s="17">
        <v>14098087.4925</v>
      </c>
      <c r="D46" s="17">
        <v>1618.0716606599999</v>
      </c>
      <c r="E46" s="17">
        <v>11846167.030765351</v>
      </c>
      <c r="F46" s="17">
        <v>1015.6285370557255</v>
      </c>
      <c r="G46" s="23">
        <f t="shared" si="0"/>
        <v>-0.15973233695227393</v>
      </c>
      <c r="H46" s="23">
        <f t="shared" si="1"/>
        <v>-0.37232165808932233</v>
      </c>
      <c r="I46" s="36" t="s">
        <v>1276</v>
      </c>
    </row>
    <row r="47" spans="1:9" x14ac:dyDescent="0.35">
      <c r="A47" s="2" t="s">
        <v>49</v>
      </c>
      <c r="B47" s="2" t="s">
        <v>17</v>
      </c>
      <c r="C47" s="17">
        <v>1611913.2321149074</v>
      </c>
      <c r="D47" s="17">
        <v>145.56493638316644</v>
      </c>
      <c r="E47" s="17">
        <v>1406713.1205001478</v>
      </c>
      <c r="F47" s="17">
        <v>113.08025403116523</v>
      </c>
      <c r="G47" s="23">
        <f t="shared" si="0"/>
        <v>-0.12730220679777357</v>
      </c>
      <c r="H47" s="23">
        <f t="shared" si="1"/>
        <v>-0.2231628245039225</v>
      </c>
      <c r="I47" s="36" t="s">
        <v>1276</v>
      </c>
    </row>
    <row r="48" spans="1:9" x14ac:dyDescent="0.35">
      <c r="A48" s="2" t="s">
        <v>50</v>
      </c>
      <c r="B48" s="2" t="s">
        <v>17</v>
      </c>
      <c r="C48" s="17">
        <v>287257.73700000002</v>
      </c>
      <c r="D48" s="17">
        <v>28.302053234000002</v>
      </c>
      <c r="E48" s="17">
        <v>317527.27880725655</v>
      </c>
      <c r="F48" s="17">
        <v>42.954463734390991</v>
      </c>
      <c r="G48" s="23">
        <f t="shared" si="0"/>
        <v>0.10537415675337065</v>
      </c>
      <c r="H48" s="23">
        <f t="shared" si="1"/>
        <v>0.5177154596963538</v>
      </c>
      <c r="I48" s="36" t="s">
        <v>1276</v>
      </c>
    </row>
    <row r="49" spans="1:9" ht="29" x14ac:dyDescent="0.35">
      <c r="A49" s="2" t="s">
        <v>51</v>
      </c>
      <c r="B49" s="2" t="s">
        <v>17</v>
      </c>
      <c r="C49" s="17">
        <v>332497.60900000005</v>
      </c>
      <c r="D49" s="17">
        <v>28.323770748000005</v>
      </c>
      <c r="E49" s="17">
        <v>435302.513373764</v>
      </c>
      <c r="F49" s="17">
        <v>44.052047393685605</v>
      </c>
      <c r="G49" s="23">
        <f t="shared" si="0"/>
        <v>0.30918990570474725</v>
      </c>
      <c r="H49" s="23">
        <f t="shared" si="1"/>
        <v>0.55530306277444375</v>
      </c>
      <c r="I49" s="37" t="s">
        <v>1290</v>
      </c>
    </row>
    <row r="50" spans="1:9" x14ac:dyDescent="0.35">
      <c r="A50" s="2" t="s">
        <v>52</v>
      </c>
      <c r="B50" s="2" t="s">
        <v>17</v>
      </c>
      <c r="C50" s="17">
        <v>4284629.810249662</v>
      </c>
      <c r="D50" s="17">
        <v>354.17961557224385</v>
      </c>
      <c r="E50" s="17">
        <v>492602.03523801483</v>
      </c>
      <c r="F50" s="17">
        <v>50.878329998116676</v>
      </c>
      <c r="G50" s="23">
        <f t="shared" si="0"/>
        <v>-0.88503043272032145</v>
      </c>
      <c r="H50" s="23">
        <f t="shared" si="1"/>
        <v>-0.85634879094915406</v>
      </c>
      <c r="I50" s="36" t="s">
        <v>1276</v>
      </c>
    </row>
    <row r="51" spans="1:9" x14ac:dyDescent="0.35">
      <c r="A51" s="2" t="s">
        <v>53</v>
      </c>
      <c r="B51" s="2" t="s">
        <v>17</v>
      </c>
      <c r="C51" s="17">
        <v>1752421.0526998648</v>
      </c>
      <c r="D51" s="17">
        <v>124.6900978413754</v>
      </c>
      <c r="E51" s="17">
        <v>1847961.5486288569</v>
      </c>
      <c r="F51" s="17">
        <v>122.54304310045195</v>
      </c>
      <c r="G51" s="23">
        <f t="shared" si="0"/>
        <v>5.4519144118816497E-2</v>
      </c>
      <c r="H51" s="23">
        <f t="shared" si="1"/>
        <v>-1.7219127886601137E-2</v>
      </c>
      <c r="I51" s="36" t="s">
        <v>1276</v>
      </c>
    </row>
    <row r="52" spans="1:9" x14ac:dyDescent="0.35">
      <c r="A52" s="2" t="s">
        <v>588</v>
      </c>
      <c r="B52" s="2" t="s">
        <v>17</v>
      </c>
      <c r="C52" s="17">
        <v>0</v>
      </c>
      <c r="D52" s="17">
        <v>0</v>
      </c>
      <c r="E52" s="17">
        <v>0</v>
      </c>
      <c r="F52" s="17">
        <v>0</v>
      </c>
      <c r="G52" s="23" t="s">
        <v>584</v>
      </c>
      <c r="H52" s="23" t="s">
        <v>584</v>
      </c>
      <c r="I52" s="36" t="s">
        <v>1276</v>
      </c>
    </row>
    <row r="53" spans="1:9" x14ac:dyDescent="0.35">
      <c r="A53" s="2" t="s">
        <v>54</v>
      </c>
      <c r="B53" s="2" t="s">
        <v>17</v>
      </c>
      <c r="C53" s="17">
        <v>5883091.394559742</v>
      </c>
      <c r="D53" s="17">
        <v>502.37200856726423</v>
      </c>
      <c r="E53" s="17">
        <v>4250857.4062755089</v>
      </c>
      <c r="F53" s="17">
        <v>304.57242842847944</v>
      </c>
      <c r="G53" s="23">
        <f t="shared" si="0"/>
        <v>-0.27744494838098305</v>
      </c>
      <c r="H53" s="23">
        <f t="shared" si="1"/>
        <v>-0.39373129228059045</v>
      </c>
      <c r="I53" s="36" t="s">
        <v>1276</v>
      </c>
    </row>
    <row r="54" spans="1:9" x14ac:dyDescent="0.35">
      <c r="A54" s="2" t="s">
        <v>55</v>
      </c>
      <c r="B54" s="2" t="s">
        <v>17</v>
      </c>
      <c r="C54" s="17">
        <v>428082.31499999994</v>
      </c>
      <c r="D54" s="17">
        <v>42.452831329999995</v>
      </c>
      <c r="E54" s="17">
        <v>404674.93233738595</v>
      </c>
      <c r="F54" s="17">
        <v>37.779672806532204</v>
      </c>
      <c r="G54" s="23">
        <f t="shared" si="0"/>
        <v>-5.4679630160881551E-2</v>
      </c>
      <c r="H54" s="23">
        <f t="shared" si="1"/>
        <v>-0.11007884226005502</v>
      </c>
      <c r="I54" s="36" t="s">
        <v>1276</v>
      </c>
    </row>
    <row r="55" spans="1:9" x14ac:dyDescent="0.35">
      <c r="A55" s="2" t="s">
        <v>56</v>
      </c>
      <c r="B55" s="2" t="s">
        <v>17</v>
      </c>
      <c r="C55" s="17">
        <v>467235.52100000001</v>
      </c>
      <c r="D55" s="17">
        <v>33.880759822000002</v>
      </c>
      <c r="E55" s="17">
        <v>445296.13727247302</v>
      </c>
      <c r="F55" s="17">
        <v>36.984495218101891</v>
      </c>
      <c r="G55" s="23">
        <f t="shared" si="0"/>
        <v>-4.6955727339760604E-2</v>
      </c>
      <c r="H55" s="23">
        <f t="shared" si="1"/>
        <v>9.160760893226845E-2</v>
      </c>
      <c r="I55" s="36" t="s">
        <v>1276</v>
      </c>
    </row>
    <row r="56" spans="1:9" x14ac:dyDescent="0.35">
      <c r="A56" s="2" t="s">
        <v>57</v>
      </c>
      <c r="B56" s="2" t="s">
        <v>17</v>
      </c>
      <c r="C56" s="17">
        <v>994185.90368849318</v>
      </c>
      <c r="D56" s="17">
        <v>82.939416934888797</v>
      </c>
      <c r="E56" s="17">
        <v>943484.68924178206</v>
      </c>
      <c r="F56" s="17">
        <v>72.179979374996179</v>
      </c>
      <c r="G56" s="23">
        <f t="shared" si="0"/>
        <v>-5.0997720103057566E-2</v>
      </c>
      <c r="H56" s="23">
        <f t="shared" si="1"/>
        <v>-0.12972646731214985</v>
      </c>
      <c r="I56" s="36" t="s">
        <v>1276</v>
      </c>
    </row>
    <row r="57" spans="1:9" x14ac:dyDescent="0.35">
      <c r="A57" s="2" t="s">
        <v>58</v>
      </c>
      <c r="B57" s="2" t="s">
        <v>17</v>
      </c>
      <c r="C57" s="17">
        <v>577423.75789767806</v>
      </c>
      <c r="D57" s="17">
        <v>57.367268418172102</v>
      </c>
      <c r="E57" s="17">
        <v>507176.76613606227</v>
      </c>
      <c r="F57" s="17">
        <v>51.997214694350838</v>
      </c>
      <c r="G57" s="23">
        <f t="shared" si="0"/>
        <v>-0.1216558736990241</v>
      </c>
      <c r="H57" s="23">
        <f t="shared" si="1"/>
        <v>-9.3608321816490828E-2</v>
      </c>
      <c r="I57" s="36" t="s">
        <v>1276</v>
      </c>
    </row>
    <row r="58" spans="1:9" x14ac:dyDescent="0.35">
      <c r="A58" s="2" t="s">
        <v>59</v>
      </c>
      <c r="B58" s="2" t="s">
        <v>17</v>
      </c>
      <c r="C58" s="17">
        <v>1314832.6709990189</v>
      </c>
      <c r="D58" s="17">
        <v>136.70557514248523</v>
      </c>
      <c r="E58" s="17">
        <v>1087284.7608965719</v>
      </c>
      <c r="F58" s="17">
        <v>79.139641721498904</v>
      </c>
      <c r="G58" s="23">
        <f t="shared" si="0"/>
        <v>-0.17306225736660055</v>
      </c>
      <c r="H58" s="23">
        <f t="shared" si="1"/>
        <v>-0.42109426306122932</v>
      </c>
      <c r="I58" s="36" t="s">
        <v>1276</v>
      </c>
    </row>
    <row r="59" spans="1:9" x14ac:dyDescent="0.35">
      <c r="A59" s="2" t="s">
        <v>60</v>
      </c>
      <c r="B59" s="2" t="s">
        <v>17</v>
      </c>
      <c r="C59" s="17">
        <v>8024114.9694999997</v>
      </c>
      <c r="D59" s="17">
        <v>1108.3156415239998</v>
      </c>
      <c r="E59" s="17">
        <v>6408307.8234378807</v>
      </c>
      <c r="F59" s="17">
        <v>821.60982829734417</v>
      </c>
      <c r="G59" s="23">
        <f t="shared" si="0"/>
        <v>-0.20136889266964272</v>
      </c>
      <c r="H59" s="23">
        <f t="shared" si="1"/>
        <v>-0.25868606603116973</v>
      </c>
      <c r="I59" s="36" t="s">
        <v>1276</v>
      </c>
    </row>
    <row r="60" spans="1:9" x14ac:dyDescent="0.35">
      <c r="A60" s="2" t="s">
        <v>61</v>
      </c>
      <c r="B60" s="2" t="s">
        <v>17</v>
      </c>
      <c r="C60" s="17">
        <v>410191.44153569895</v>
      </c>
      <c r="D60" s="17">
        <v>39.120252359497215</v>
      </c>
      <c r="E60" s="17">
        <v>377541.98518865299</v>
      </c>
      <c r="F60" s="17">
        <v>35.137887293946349</v>
      </c>
      <c r="G60" s="23">
        <f t="shared" si="0"/>
        <v>-7.9595654713835548E-2</v>
      </c>
      <c r="H60" s="23">
        <f t="shared" si="1"/>
        <v>-0.10179804130491678</v>
      </c>
      <c r="I60" s="36" t="s">
        <v>1276</v>
      </c>
    </row>
    <row r="61" spans="1:9" x14ac:dyDescent="0.35">
      <c r="A61" s="2" t="s">
        <v>62</v>
      </c>
      <c r="B61" s="2" t="s">
        <v>17</v>
      </c>
      <c r="C61" s="17">
        <v>1633751.0025552111</v>
      </c>
      <c r="D61" s="17">
        <v>143.68386782711892</v>
      </c>
      <c r="E61" s="17">
        <v>1730330.0149248617</v>
      </c>
      <c r="F61" s="17">
        <v>148.55037160080894</v>
      </c>
      <c r="G61" s="23">
        <f t="shared" si="0"/>
        <v>5.9114890958658711E-2</v>
      </c>
      <c r="H61" s="23">
        <f t="shared" si="1"/>
        <v>3.3869520964910457E-2</v>
      </c>
      <c r="I61" s="36" t="s">
        <v>1276</v>
      </c>
    </row>
    <row r="62" spans="1:9" ht="87" x14ac:dyDescent="0.35">
      <c r="A62" s="2" t="s">
        <v>63</v>
      </c>
      <c r="B62" s="2" t="s">
        <v>17</v>
      </c>
      <c r="C62" s="17">
        <v>3047895.3813976981</v>
      </c>
      <c r="D62" s="17">
        <v>250.83012335718706</v>
      </c>
      <c r="E62" s="17">
        <v>3476315.5578659317</v>
      </c>
      <c r="F62" s="17">
        <v>213.66874750713217</v>
      </c>
      <c r="G62" s="23">
        <f t="shared" si="0"/>
        <v>0.14056262530630872</v>
      </c>
      <c r="H62" s="23">
        <f t="shared" si="1"/>
        <v>-0.14815356047621267</v>
      </c>
      <c r="I62" s="37" t="s">
        <v>1289</v>
      </c>
    </row>
    <row r="63" spans="1:9" x14ac:dyDescent="0.35">
      <c r="A63" s="2" t="s">
        <v>64</v>
      </c>
      <c r="B63" s="2" t="s">
        <v>17</v>
      </c>
      <c r="C63" s="17">
        <v>153704.87104228421</v>
      </c>
      <c r="D63" s="17">
        <v>16.671426759521026</v>
      </c>
      <c r="E63" s="17">
        <v>123133.11697239071</v>
      </c>
      <c r="F63" s="17">
        <v>10.712945077378308</v>
      </c>
      <c r="G63" s="23">
        <f t="shared" si="0"/>
        <v>-0.1988990580622732</v>
      </c>
      <c r="H63" s="23">
        <f t="shared" si="1"/>
        <v>-0.35740682354855074</v>
      </c>
      <c r="I63" s="36" t="s">
        <v>1276</v>
      </c>
    </row>
    <row r="64" spans="1:9" x14ac:dyDescent="0.35">
      <c r="A64" s="2" t="s">
        <v>65</v>
      </c>
      <c r="B64" s="2" t="s">
        <v>17</v>
      </c>
      <c r="C64" s="17">
        <v>1656555.0310930298</v>
      </c>
      <c r="D64" s="17">
        <v>107.29299689605328</v>
      </c>
      <c r="E64" s="17">
        <v>1684586.2929445328</v>
      </c>
      <c r="F64" s="17">
        <v>83.420062931498379</v>
      </c>
      <c r="G64" s="23">
        <f t="shared" si="0"/>
        <v>1.6921419044562278E-2</v>
      </c>
      <c r="H64" s="23">
        <f t="shared" si="1"/>
        <v>-0.22250225695236459</v>
      </c>
      <c r="I64" s="36" t="s">
        <v>1276</v>
      </c>
    </row>
    <row r="65" spans="1:9" x14ac:dyDescent="0.35">
      <c r="A65" s="2" t="s">
        <v>66</v>
      </c>
      <c r="B65" s="2" t="s">
        <v>17</v>
      </c>
      <c r="C65" s="17">
        <v>1262033.5744999999</v>
      </c>
      <c r="D65" s="17">
        <v>98.030607583999995</v>
      </c>
      <c r="E65" s="17">
        <v>1353563.5345407499</v>
      </c>
      <c r="F65" s="17">
        <v>118.42095047030928</v>
      </c>
      <c r="G65" s="23">
        <f t="shared" si="0"/>
        <v>7.2525772602375402E-2</v>
      </c>
      <c r="H65" s="23">
        <f t="shared" si="1"/>
        <v>0.20799976036910009</v>
      </c>
      <c r="I65" s="36" t="s">
        <v>1276</v>
      </c>
    </row>
    <row r="66" spans="1:9" x14ac:dyDescent="0.35">
      <c r="A66" s="2" t="s">
        <v>67</v>
      </c>
      <c r="B66" s="2" t="s">
        <v>17</v>
      </c>
      <c r="C66" s="17">
        <v>4982900.3501730394</v>
      </c>
      <c r="D66" s="17">
        <v>383.62028603528</v>
      </c>
      <c r="E66" s="17">
        <v>4232631.7948045712</v>
      </c>
      <c r="F66" s="17">
        <v>294.618025182944</v>
      </c>
      <c r="G66" s="23">
        <f t="shared" si="0"/>
        <v>-0.15056864529558853</v>
      </c>
      <c r="H66" s="23">
        <f t="shared" si="1"/>
        <v>-0.23200613755903104</v>
      </c>
      <c r="I66" s="36" t="s">
        <v>1276</v>
      </c>
    </row>
    <row r="67" spans="1:9" x14ac:dyDescent="0.35">
      <c r="A67" s="2" t="s">
        <v>68</v>
      </c>
      <c r="B67" s="2" t="s">
        <v>17</v>
      </c>
      <c r="C67" s="17">
        <v>2573155.1041814261</v>
      </c>
      <c r="D67" s="17">
        <v>186.27607661957404</v>
      </c>
      <c r="E67" s="17">
        <v>2006408.4984259638</v>
      </c>
      <c r="F67" s="17">
        <v>156.49045896773634</v>
      </c>
      <c r="G67" s="23">
        <f t="shared" si="0"/>
        <v>-0.22025357306852131</v>
      </c>
      <c r="H67" s="23">
        <f t="shared" si="1"/>
        <v>-0.15990039189341504</v>
      </c>
      <c r="I67" s="36" t="s">
        <v>1276</v>
      </c>
    </row>
    <row r="68" spans="1:9" x14ac:dyDescent="0.35">
      <c r="A68" s="2" t="s">
        <v>69</v>
      </c>
      <c r="B68" s="2" t="s">
        <v>17</v>
      </c>
      <c r="C68" s="17">
        <v>269441.97150000004</v>
      </c>
      <c r="D68" s="17">
        <v>25.201639008000004</v>
      </c>
      <c r="E68" s="17">
        <v>274223.58020723489</v>
      </c>
      <c r="F68" s="17">
        <v>18.028188068752481</v>
      </c>
      <c r="G68" s="23">
        <f t="shared" si="0"/>
        <v>1.7746339520214077E-2</v>
      </c>
      <c r="H68" s="23">
        <f t="shared" si="1"/>
        <v>-0.28464223842625408</v>
      </c>
      <c r="I68" s="36" t="s">
        <v>1276</v>
      </c>
    </row>
    <row r="69" spans="1:9" x14ac:dyDescent="0.35">
      <c r="A69" s="2" t="s">
        <v>70</v>
      </c>
      <c r="B69" s="2" t="s">
        <v>17</v>
      </c>
      <c r="C69" s="17">
        <v>6350638.5046874499</v>
      </c>
      <c r="D69" s="17">
        <v>0</v>
      </c>
      <c r="E69" s="17">
        <v>5330833.1700474247</v>
      </c>
      <c r="F69" s="17">
        <v>0</v>
      </c>
      <c r="G69" s="23">
        <f t="shared" si="0"/>
        <v>-0.16058311835688646</v>
      </c>
      <c r="H69" s="23" t="s">
        <v>586</v>
      </c>
      <c r="I69" s="36" t="s">
        <v>1276</v>
      </c>
    </row>
    <row r="70" spans="1:9" x14ac:dyDescent="0.35">
      <c r="A70" s="2" t="s">
        <v>71</v>
      </c>
      <c r="B70" s="2" t="s">
        <v>17</v>
      </c>
      <c r="C70" s="17">
        <v>3145858.2944999998</v>
      </c>
      <c r="D70" s="17">
        <v>338.75116857400002</v>
      </c>
      <c r="E70" s="17">
        <v>1713800.2567800828</v>
      </c>
      <c r="F70" s="17">
        <v>174.31425100502062</v>
      </c>
      <c r="G70" s="23">
        <f t="shared" si="0"/>
        <v>-0.45522013506572367</v>
      </c>
      <c r="H70" s="23">
        <f t="shared" si="1"/>
        <v>-0.48542096035030574</v>
      </c>
      <c r="I70" s="36" t="s">
        <v>1276</v>
      </c>
    </row>
    <row r="71" spans="1:9" x14ac:dyDescent="0.35">
      <c r="A71" s="2" t="s">
        <v>72</v>
      </c>
      <c r="B71" s="2" t="s">
        <v>17</v>
      </c>
      <c r="C71" s="17">
        <v>1211622.4750000001</v>
      </c>
      <c r="D71" s="17">
        <v>3.8236944200000011</v>
      </c>
      <c r="E71" s="17">
        <v>442836.973908649</v>
      </c>
      <c r="F71" s="17">
        <v>0.81626781567957085</v>
      </c>
      <c r="G71" s="23">
        <f t="shared" ref="G71:G134" si="2">(E71-C71)/C71</f>
        <v>-0.63450911233001928</v>
      </c>
      <c r="H71" s="23">
        <f t="shared" ref="H71:H134" si="3">(F71-D71)/D71</f>
        <v>-0.78652378406337953</v>
      </c>
      <c r="I71" s="36" t="s">
        <v>1276</v>
      </c>
    </row>
    <row r="72" spans="1:9" x14ac:dyDescent="0.35">
      <c r="A72" s="2" t="s">
        <v>73</v>
      </c>
      <c r="B72" s="2" t="s">
        <v>17</v>
      </c>
      <c r="C72" s="17">
        <v>1025828.7309642024</v>
      </c>
      <c r="D72" s="17">
        <v>85.46639603294112</v>
      </c>
      <c r="E72" s="17">
        <v>782183.05496559502</v>
      </c>
      <c r="F72" s="17">
        <v>72.799464255385132</v>
      </c>
      <c r="G72" s="23">
        <f t="shared" si="2"/>
        <v>-0.23751106655942331</v>
      </c>
      <c r="H72" s="23">
        <f t="shared" si="3"/>
        <v>-0.1482094994701052</v>
      </c>
      <c r="I72" s="36" t="s">
        <v>1276</v>
      </c>
    </row>
    <row r="73" spans="1:9" x14ac:dyDescent="0.35">
      <c r="A73" s="2" t="s">
        <v>74</v>
      </c>
      <c r="B73" s="2" t="s">
        <v>17</v>
      </c>
      <c r="C73" s="17">
        <v>926684.14</v>
      </c>
      <c r="D73" s="17">
        <v>114.15388348</v>
      </c>
      <c r="E73" s="17">
        <v>850225.00877121009</v>
      </c>
      <c r="F73" s="17">
        <v>106.81396736925188</v>
      </c>
      <c r="G73" s="23">
        <f t="shared" si="2"/>
        <v>-8.2508298058052362E-2</v>
      </c>
      <c r="H73" s="23">
        <f t="shared" si="3"/>
        <v>-6.4298435471396728E-2</v>
      </c>
      <c r="I73" s="36" t="s">
        <v>1276</v>
      </c>
    </row>
    <row r="74" spans="1:9" x14ac:dyDescent="0.35">
      <c r="A74" s="2" t="s">
        <v>75</v>
      </c>
      <c r="B74" s="2" t="s">
        <v>17</v>
      </c>
      <c r="C74" s="17">
        <v>814582.68444235437</v>
      </c>
      <c r="D74" s="17">
        <v>60.492891970256977</v>
      </c>
      <c r="E74" s="17">
        <v>818147.28470943775</v>
      </c>
      <c r="F74" s="17">
        <v>62.06959701043592</v>
      </c>
      <c r="G74" s="23">
        <f t="shared" si="2"/>
        <v>4.37598335339479E-3</v>
      </c>
      <c r="H74" s="23">
        <f t="shared" si="3"/>
        <v>2.6064302578791811E-2</v>
      </c>
      <c r="I74" s="36" t="s">
        <v>1276</v>
      </c>
    </row>
    <row r="75" spans="1:9" x14ac:dyDescent="0.35">
      <c r="A75" s="2" t="s">
        <v>76</v>
      </c>
      <c r="B75" s="2" t="s">
        <v>17</v>
      </c>
      <c r="C75" s="17">
        <v>740635</v>
      </c>
      <c r="D75" s="17">
        <v>0</v>
      </c>
      <c r="E75" s="17">
        <v>758275.625</v>
      </c>
      <c r="F75" s="17">
        <v>0</v>
      </c>
      <c r="G75" s="23">
        <f t="shared" si="2"/>
        <v>2.3818243804303064E-2</v>
      </c>
      <c r="H75" s="23" t="s">
        <v>586</v>
      </c>
      <c r="I75" s="36" t="s">
        <v>1276</v>
      </c>
    </row>
    <row r="76" spans="1:9" x14ac:dyDescent="0.35">
      <c r="A76" s="2" t="s">
        <v>77</v>
      </c>
      <c r="B76" s="2" t="s">
        <v>17</v>
      </c>
      <c r="C76" s="17">
        <v>2402644.6058843909</v>
      </c>
      <c r="D76" s="17">
        <v>239.03652867485593</v>
      </c>
      <c r="E76" s="17">
        <v>1966879.023284982</v>
      </c>
      <c r="F76" s="17">
        <v>156.77056196655616</v>
      </c>
      <c r="G76" s="23">
        <f t="shared" si="2"/>
        <v>-0.18136913862839391</v>
      </c>
      <c r="H76" s="23">
        <f t="shared" si="3"/>
        <v>-0.3441564649736033</v>
      </c>
      <c r="I76" s="36" t="s">
        <v>1276</v>
      </c>
    </row>
    <row r="77" spans="1:9" x14ac:dyDescent="0.35">
      <c r="A77" s="2" t="s">
        <v>589</v>
      </c>
      <c r="B77" s="2" t="s">
        <v>17</v>
      </c>
      <c r="C77" s="17">
        <v>0</v>
      </c>
      <c r="D77" s="17">
        <v>0</v>
      </c>
      <c r="E77" s="17">
        <v>0</v>
      </c>
      <c r="F77" s="17">
        <v>0</v>
      </c>
      <c r="G77" s="23" t="s">
        <v>584</v>
      </c>
      <c r="H77" s="23" t="s">
        <v>584</v>
      </c>
      <c r="I77" s="36" t="s">
        <v>1276</v>
      </c>
    </row>
    <row r="78" spans="1:9" x14ac:dyDescent="0.35">
      <c r="A78" s="2" t="s">
        <v>78</v>
      </c>
      <c r="B78" s="2" t="s">
        <v>17</v>
      </c>
      <c r="C78" s="17">
        <v>5190027.4490278885</v>
      </c>
      <c r="D78" s="17">
        <v>391.28841964807361</v>
      </c>
      <c r="E78" s="17">
        <v>4641745.5846735528</v>
      </c>
      <c r="F78" s="17">
        <v>291.17269009120764</v>
      </c>
      <c r="G78" s="23">
        <f t="shared" si="2"/>
        <v>-0.10564141899808853</v>
      </c>
      <c r="H78" s="23">
        <f t="shared" si="3"/>
        <v>-0.25586172380698224</v>
      </c>
      <c r="I78" s="36" t="s">
        <v>1276</v>
      </c>
    </row>
    <row r="79" spans="1:9" x14ac:dyDescent="0.35">
      <c r="A79" s="2" t="s">
        <v>79</v>
      </c>
      <c r="B79" s="2" t="s">
        <v>17</v>
      </c>
      <c r="C79" s="17">
        <v>1081249.3442285478</v>
      </c>
      <c r="D79" s="17">
        <v>43.491858533986161</v>
      </c>
      <c r="E79" s="17">
        <v>610267.8315262876</v>
      </c>
      <c r="F79" s="17">
        <v>38.188755532603146</v>
      </c>
      <c r="G79" s="23">
        <f t="shared" si="2"/>
        <v>-0.43559010252005942</v>
      </c>
      <c r="H79" s="23">
        <f t="shared" si="3"/>
        <v>-0.12193323486599157</v>
      </c>
      <c r="I79" s="36" t="s">
        <v>1276</v>
      </c>
    </row>
    <row r="80" spans="1:9" x14ac:dyDescent="0.35">
      <c r="A80" s="2" t="s">
        <v>80</v>
      </c>
      <c r="B80" s="2" t="s">
        <v>17</v>
      </c>
      <c r="C80" s="17">
        <v>1264303.4906316097</v>
      </c>
      <c r="D80" s="17">
        <v>107.53325697059596</v>
      </c>
      <c r="E80" s="17">
        <v>1001536.5635313914</v>
      </c>
      <c r="F80" s="17">
        <v>92.001272118994734</v>
      </c>
      <c r="G80" s="23">
        <f t="shared" si="2"/>
        <v>-0.20783532517888362</v>
      </c>
      <c r="H80" s="23">
        <f t="shared" si="3"/>
        <v>-0.14443889536283933</v>
      </c>
      <c r="I80" s="36" t="s">
        <v>1276</v>
      </c>
    </row>
    <row r="81" spans="1:9" x14ac:dyDescent="0.35">
      <c r="A81" s="2" t="s">
        <v>81</v>
      </c>
      <c r="B81" s="2" t="s">
        <v>17</v>
      </c>
      <c r="C81" s="17">
        <v>5166501.7463918449</v>
      </c>
      <c r="D81" s="17">
        <v>487.65237488681356</v>
      </c>
      <c r="E81" s="17">
        <v>4675764.081287046</v>
      </c>
      <c r="F81" s="17">
        <v>416.17896654190758</v>
      </c>
      <c r="G81" s="23">
        <f t="shared" si="2"/>
        <v>-9.4984515479457229E-2</v>
      </c>
      <c r="H81" s="23">
        <f t="shared" si="3"/>
        <v>-0.14656630834925247</v>
      </c>
      <c r="I81" s="36" t="s">
        <v>1276</v>
      </c>
    </row>
    <row r="82" spans="1:9" x14ac:dyDescent="0.35">
      <c r="A82" s="2" t="s">
        <v>82</v>
      </c>
      <c r="B82" s="2" t="s">
        <v>17</v>
      </c>
      <c r="C82" s="17">
        <v>1602143.1310000001</v>
      </c>
      <c r="D82" s="17">
        <v>125.02878497200001</v>
      </c>
      <c r="E82" s="17">
        <v>1091936.7664826477</v>
      </c>
      <c r="F82" s="17">
        <v>83.179724285937539</v>
      </c>
      <c r="G82" s="23">
        <f t="shared" si="2"/>
        <v>-0.31845242453394279</v>
      </c>
      <c r="H82" s="23">
        <f t="shared" si="3"/>
        <v>-0.33471540729948307</v>
      </c>
      <c r="I82" s="36" t="s">
        <v>1276</v>
      </c>
    </row>
    <row r="83" spans="1:9" x14ac:dyDescent="0.35">
      <c r="A83" s="2" t="s">
        <v>83</v>
      </c>
      <c r="B83" s="2" t="s">
        <v>17</v>
      </c>
      <c r="C83" s="17">
        <v>1582489.8925508265</v>
      </c>
      <c r="D83" s="17">
        <v>145.62996114580235</v>
      </c>
      <c r="E83" s="17">
        <v>1911654.5103871545</v>
      </c>
      <c r="F83" s="17">
        <v>203.2290244471821</v>
      </c>
      <c r="G83" s="23">
        <f t="shared" si="2"/>
        <v>0.20800424659000205</v>
      </c>
      <c r="H83" s="23">
        <f t="shared" si="3"/>
        <v>0.39551657398104018</v>
      </c>
      <c r="I83" s="36" t="s">
        <v>1276</v>
      </c>
    </row>
    <row r="84" spans="1:9" x14ac:dyDescent="0.35">
      <c r="A84" s="2" t="s">
        <v>84</v>
      </c>
      <c r="B84" s="2" t="s">
        <v>17</v>
      </c>
      <c r="C84" s="17">
        <v>6463160.8199658738</v>
      </c>
      <c r="D84" s="17">
        <v>503.27151976362171</v>
      </c>
      <c r="E84" s="17">
        <v>5784540.0644721705</v>
      </c>
      <c r="F84" s="17">
        <v>451.69023350959657</v>
      </c>
      <c r="G84" s="23">
        <f t="shared" si="2"/>
        <v>-0.10499827783912183</v>
      </c>
      <c r="H84" s="23">
        <f t="shared" si="3"/>
        <v>-0.10249196353938729</v>
      </c>
      <c r="I84" s="36" t="s">
        <v>1276</v>
      </c>
    </row>
    <row r="85" spans="1:9" x14ac:dyDescent="0.35">
      <c r="A85" s="2" t="s">
        <v>85</v>
      </c>
      <c r="B85" s="2" t="s">
        <v>17</v>
      </c>
      <c r="C85" s="17">
        <v>1930259.2886383669</v>
      </c>
      <c r="D85" s="17">
        <v>181.81689474822807</v>
      </c>
      <c r="E85" s="17">
        <v>1929418.4194541893</v>
      </c>
      <c r="F85" s="17">
        <v>195.10200557895638</v>
      </c>
      <c r="G85" s="23">
        <f t="shared" si="2"/>
        <v>-4.3562499044921739E-4</v>
      </c>
      <c r="H85" s="23">
        <f t="shared" si="3"/>
        <v>7.3068626813393461E-2</v>
      </c>
      <c r="I85" s="36" t="s">
        <v>1276</v>
      </c>
    </row>
    <row r="86" spans="1:9" x14ac:dyDescent="0.35">
      <c r="A86" s="2" t="s">
        <v>86</v>
      </c>
      <c r="B86" s="2" t="s">
        <v>17</v>
      </c>
      <c r="C86" s="17">
        <v>4384948.1224635411</v>
      </c>
      <c r="D86" s="17">
        <v>371.06621755194033</v>
      </c>
      <c r="E86" s="17">
        <v>3865663.5801194469</v>
      </c>
      <c r="F86" s="17">
        <v>305.49653974533027</v>
      </c>
      <c r="G86" s="23">
        <f t="shared" si="2"/>
        <v>-0.1184243297392424</v>
      </c>
      <c r="H86" s="23">
        <f t="shared" si="3"/>
        <v>-0.17670613681621902</v>
      </c>
      <c r="I86" s="36" t="s">
        <v>1276</v>
      </c>
    </row>
    <row r="87" spans="1:9" x14ac:dyDescent="0.35">
      <c r="A87" s="2" t="s">
        <v>87</v>
      </c>
      <c r="B87" s="2" t="s">
        <v>17</v>
      </c>
      <c r="C87" s="17">
        <v>2528621.1584999999</v>
      </c>
      <c r="D87" s="17">
        <v>254.69647130200002</v>
      </c>
      <c r="E87" s="17">
        <v>2707853.4519579904</v>
      </c>
      <c r="F87" s="17">
        <v>235.40068482473532</v>
      </c>
      <c r="G87" s="23">
        <f t="shared" si="2"/>
        <v>7.0881433881662473E-2</v>
      </c>
      <c r="H87" s="23">
        <f t="shared" si="3"/>
        <v>-7.575992858725239E-2</v>
      </c>
      <c r="I87" s="36" t="s">
        <v>1276</v>
      </c>
    </row>
    <row r="88" spans="1:9" x14ac:dyDescent="0.35">
      <c r="A88" s="2" t="s">
        <v>88</v>
      </c>
      <c r="B88" s="2" t="s">
        <v>17</v>
      </c>
      <c r="C88" s="17">
        <v>2753358.3849799847</v>
      </c>
      <c r="D88" s="17">
        <v>249.51763026726195</v>
      </c>
      <c r="E88" s="17">
        <v>2438172.4822044596</v>
      </c>
      <c r="F88" s="17">
        <v>204.13494535750499</v>
      </c>
      <c r="G88" s="23">
        <f t="shared" si="2"/>
        <v>-0.11447325727552039</v>
      </c>
      <c r="H88" s="23">
        <f t="shared" si="3"/>
        <v>-0.18188167650176426</v>
      </c>
      <c r="I88" s="36" t="s">
        <v>1276</v>
      </c>
    </row>
    <row r="89" spans="1:9" x14ac:dyDescent="0.35">
      <c r="A89" s="2" t="s">
        <v>89</v>
      </c>
      <c r="B89" s="2" t="s">
        <v>17</v>
      </c>
      <c r="C89" s="17">
        <v>3273808.2078903448</v>
      </c>
      <c r="D89" s="17">
        <v>251.44206939142555</v>
      </c>
      <c r="E89" s="17">
        <v>2663536.3092481368</v>
      </c>
      <c r="F89" s="17">
        <v>215.29249579127509</v>
      </c>
      <c r="G89" s="23">
        <f t="shared" si="2"/>
        <v>-0.18641040033174994</v>
      </c>
      <c r="H89" s="23">
        <f t="shared" si="3"/>
        <v>-0.14376899493248921</v>
      </c>
      <c r="I89" s="36" t="s">
        <v>1276</v>
      </c>
    </row>
    <row r="90" spans="1:9" x14ac:dyDescent="0.35">
      <c r="A90" s="2" t="s">
        <v>90</v>
      </c>
      <c r="B90" s="2" t="s">
        <v>17</v>
      </c>
      <c r="C90" s="17">
        <v>3157871.5999999996</v>
      </c>
      <c r="D90" s="17">
        <v>289.42619251000002</v>
      </c>
      <c r="E90" s="17">
        <v>2733326.8394574216</v>
      </c>
      <c r="F90" s="17">
        <v>247.6925324787334</v>
      </c>
      <c r="G90" s="23">
        <f t="shared" si="2"/>
        <v>-0.13444015917004926</v>
      </c>
      <c r="H90" s="23">
        <f t="shared" si="3"/>
        <v>-0.14419448243207869</v>
      </c>
      <c r="I90" s="36" t="s">
        <v>1276</v>
      </c>
    </row>
    <row r="91" spans="1:9" x14ac:dyDescent="0.35">
      <c r="A91" s="2" t="s">
        <v>91</v>
      </c>
      <c r="B91" s="2" t="s">
        <v>17</v>
      </c>
      <c r="C91" s="17">
        <v>821998.87992667872</v>
      </c>
      <c r="D91" s="17">
        <v>66.708547957452069</v>
      </c>
      <c r="E91" s="17">
        <v>649452.62899216102</v>
      </c>
      <c r="F91" s="17">
        <v>48.153136468848501</v>
      </c>
      <c r="G91" s="23">
        <f t="shared" si="2"/>
        <v>-0.20991056697049104</v>
      </c>
      <c r="H91" s="23">
        <f t="shared" si="3"/>
        <v>-0.27815642907470489</v>
      </c>
      <c r="I91" s="36" t="s">
        <v>1276</v>
      </c>
    </row>
    <row r="92" spans="1:9" x14ac:dyDescent="0.35">
      <c r="A92" s="2" t="s">
        <v>92</v>
      </c>
      <c r="B92" s="2" t="s">
        <v>17</v>
      </c>
      <c r="C92" s="17">
        <v>3973292.0359999998</v>
      </c>
      <c r="D92" s="17">
        <v>218.21209064199999</v>
      </c>
      <c r="E92" s="17">
        <v>5754435.1647314783</v>
      </c>
      <c r="F92" s="17">
        <v>412.75218004035668</v>
      </c>
      <c r="G92" s="23">
        <f t="shared" si="2"/>
        <v>0.44827893660809143</v>
      </c>
      <c r="H92" s="23">
        <f t="shared" si="3"/>
        <v>0.89151837932537048</v>
      </c>
      <c r="I92" s="36" t="s">
        <v>1276</v>
      </c>
    </row>
    <row r="93" spans="1:9" x14ac:dyDescent="0.35">
      <c r="A93" s="2" t="s">
        <v>93</v>
      </c>
      <c r="B93" s="2" t="s">
        <v>17</v>
      </c>
      <c r="C93" s="17">
        <v>844986.98285095452</v>
      </c>
      <c r="D93" s="17">
        <v>55.908254333869152</v>
      </c>
      <c r="E93" s="17">
        <v>1017910.4996309101</v>
      </c>
      <c r="F93" s="17">
        <v>63.543110968862074</v>
      </c>
      <c r="G93" s="23">
        <f t="shared" si="2"/>
        <v>0.2046463676831069</v>
      </c>
      <c r="H93" s="23">
        <f t="shared" si="3"/>
        <v>0.13656045472998671</v>
      </c>
      <c r="I93" s="36" t="s">
        <v>1276</v>
      </c>
    </row>
    <row r="94" spans="1:9" x14ac:dyDescent="0.35">
      <c r="A94" s="2" t="s">
        <v>94</v>
      </c>
      <c r="B94" s="2" t="s">
        <v>17</v>
      </c>
      <c r="C94" s="17">
        <v>353141.61723401403</v>
      </c>
      <c r="D94" s="17">
        <v>28.648771691078451</v>
      </c>
      <c r="E94" s="17">
        <v>300121.01257715607</v>
      </c>
      <c r="F94" s="17">
        <v>25.655504796367595</v>
      </c>
      <c r="G94" s="23">
        <f t="shared" si="2"/>
        <v>-0.15013977982018231</v>
      </c>
      <c r="H94" s="23">
        <f t="shared" si="3"/>
        <v>-0.10448150891031023</v>
      </c>
      <c r="I94" s="36" t="s">
        <v>1276</v>
      </c>
    </row>
    <row r="95" spans="1:9" x14ac:dyDescent="0.35">
      <c r="A95" s="2" t="s">
        <v>95</v>
      </c>
      <c r="B95" s="2" t="s">
        <v>17</v>
      </c>
      <c r="C95" s="17">
        <v>1983178.6189999999</v>
      </c>
      <c r="D95" s="17">
        <v>178.51423116799998</v>
      </c>
      <c r="E95" s="17">
        <v>1976640.497835926</v>
      </c>
      <c r="F95" s="17">
        <v>184.42974247431536</v>
      </c>
      <c r="G95" s="23">
        <f t="shared" si="2"/>
        <v>-3.2967888527210545E-3</v>
      </c>
      <c r="H95" s="23">
        <f t="shared" si="3"/>
        <v>3.3137477430291176E-2</v>
      </c>
      <c r="I95" s="36" t="s">
        <v>1276</v>
      </c>
    </row>
    <row r="96" spans="1:9" x14ac:dyDescent="0.35">
      <c r="A96" s="2" t="s">
        <v>96</v>
      </c>
      <c r="B96" s="2" t="s">
        <v>17</v>
      </c>
      <c r="C96" s="17">
        <v>48576.088999999993</v>
      </c>
      <c r="D96" s="17">
        <v>4.1719739879999995</v>
      </c>
      <c r="E96" s="17">
        <v>35954.3305978102</v>
      </c>
      <c r="F96" s="17">
        <v>3.2922852386076746</v>
      </c>
      <c r="G96" s="23">
        <f t="shared" si="2"/>
        <v>-0.2598348006606665</v>
      </c>
      <c r="H96" s="23">
        <f t="shared" si="3"/>
        <v>-0.21085671960625968</v>
      </c>
      <c r="I96" s="36" t="s">
        <v>1276</v>
      </c>
    </row>
    <row r="97" spans="1:9" x14ac:dyDescent="0.35">
      <c r="A97" s="2" t="s">
        <v>97</v>
      </c>
      <c r="B97" s="2" t="s">
        <v>17</v>
      </c>
      <c r="C97" s="17">
        <v>5953192.9555354761</v>
      </c>
      <c r="D97" s="17">
        <v>379.24246943895258</v>
      </c>
      <c r="E97" s="17">
        <v>5319656.9196841037</v>
      </c>
      <c r="F97" s="17">
        <v>290.01995922565482</v>
      </c>
      <c r="G97" s="23">
        <f t="shared" si="2"/>
        <v>-0.10641953663912231</v>
      </c>
      <c r="H97" s="23">
        <f t="shared" si="3"/>
        <v>-0.23526508079459726</v>
      </c>
      <c r="I97" s="36" t="s">
        <v>1276</v>
      </c>
    </row>
    <row r="98" spans="1:9" x14ac:dyDescent="0.35">
      <c r="A98" s="2" t="s">
        <v>98</v>
      </c>
      <c r="B98" s="2" t="s">
        <v>17</v>
      </c>
      <c r="C98" s="17">
        <v>2672995.9582386985</v>
      </c>
      <c r="D98" s="17">
        <v>216.84930684208589</v>
      </c>
      <c r="E98" s="17">
        <v>2904873.3250926398</v>
      </c>
      <c r="F98" s="17">
        <v>216.86156756691975</v>
      </c>
      <c r="G98" s="23">
        <f t="shared" si="2"/>
        <v>8.6748117272399769E-2</v>
      </c>
      <c r="H98" s="23">
        <f t="shared" si="3"/>
        <v>5.6540299862612013E-5</v>
      </c>
      <c r="I98" s="36" t="s">
        <v>1276</v>
      </c>
    </row>
    <row r="99" spans="1:9" x14ac:dyDescent="0.35">
      <c r="A99" s="2" t="s">
        <v>99</v>
      </c>
      <c r="B99" s="2" t="s">
        <v>17</v>
      </c>
      <c r="C99" s="17">
        <v>350427.75152398378</v>
      </c>
      <c r="D99" s="17">
        <v>25.723223809278231</v>
      </c>
      <c r="E99" s="17">
        <v>295702.38560959825</v>
      </c>
      <c r="F99" s="17">
        <v>22.929501156210922</v>
      </c>
      <c r="G99" s="23">
        <f t="shared" si="2"/>
        <v>-0.15616732886133891</v>
      </c>
      <c r="H99" s="23">
        <f t="shared" si="3"/>
        <v>-0.10860701884728882</v>
      </c>
      <c r="I99" s="36" t="s">
        <v>1276</v>
      </c>
    </row>
    <row r="100" spans="1:9" x14ac:dyDescent="0.35">
      <c r="A100" s="2" t="s">
        <v>100</v>
      </c>
      <c r="B100" s="2" t="s">
        <v>17</v>
      </c>
      <c r="C100" s="17">
        <v>1169165.221245117</v>
      </c>
      <c r="D100" s="17">
        <v>97.267552383592843</v>
      </c>
      <c r="E100" s="17">
        <v>1156892.1159716069</v>
      </c>
      <c r="F100" s="17">
        <v>98.817057795072742</v>
      </c>
      <c r="G100" s="23">
        <f t="shared" si="2"/>
        <v>-1.0497323261497379E-2</v>
      </c>
      <c r="H100" s="23">
        <f t="shared" si="3"/>
        <v>1.5930342375318891E-2</v>
      </c>
      <c r="I100" s="36" t="s">
        <v>1276</v>
      </c>
    </row>
    <row r="101" spans="1:9" x14ac:dyDescent="0.35">
      <c r="A101" s="2" t="s">
        <v>101</v>
      </c>
      <c r="B101" s="2" t="s">
        <v>17</v>
      </c>
      <c r="C101" s="17">
        <v>547401.77426211466</v>
      </c>
      <c r="D101" s="17">
        <v>60.836416966769015</v>
      </c>
      <c r="E101" s="17">
        <v>480233.46693020721</v>
      </c>
      <c r="F101" s="17">
        <v>57.655642548546759</v>
      </c>
      <c r="G101" s="23">
        <f t="shared" si="2"/>
        <v>-0.12270385389679969</v>
      </c>
      <c r="H101" s="23">
        <f t="shared" si="3"/>
        <v>-5.2284052493750691E-2</v>
      </c>
      <c r="I101" s="36" t="s">
        <v>1276</v>
      </c>
    </row>
    <row r="102" spans="1:9" ht="134" customHeight="1" x14ac:dyDescent="0.35">
      <c r="A102" s="2" t="s">
        <v>102</v>
      </c>
      <c r="B102" s="2" t="s">
        <v>17</v>
      </c>
      <c r="C102" s="17">
        <v>727149.36255047738</v>
      </c>
      <c r="D102" s="17">
        <v>39.686735894151212</v>
      </c>
      <c r="E102" s="17">
        <v>649889.39363977464</v>
      </c>
      <c r="F102" s="17">
        <v>23.131547243648008</v>
      </c>
      <c r="G102" s="23">
        <f t="shared" si="2"/>
        <v>-0.10625048014855337</v>
      </c>
      <c r="H102" s="23">
        <f t="shared" si="3"/>
        <v>-0.417146643015885</v>
      </c>
      <c r="I102" s="37" t="s">
        <v>1287</v>
      </c>
    </row>
    <row r="103" spans="1:9" x14ac:dyDescent="0.35">
      <c r="A103" s="2" t="s">
        <v>103</v>
      </c>
      <c r="B103" s="2" t="s">
        <v>17</v>
      </c>
      <c r="C103" s="17">
        <v>1320262.6435169159</v>
      </c>
      <c r="D103" s="17">
        <v>132.28093447212115</v>
      </c>
      <c r="E103" s="17">
        <v>1139803.9082512511</v>
      </c>
      <c r="F103" s="17">
        <v>100.70946534629908</v>
      </c>
      <c r="G103" s="23">
        <f t="shared" si="2"/>
        <v>-0.13668396674843328</v>
      </c>
      <c r="H103" s="23">
        <f t="shared" si="3"/>
        <v>-0.23866983743205944</v>
      </c>
      <c r="I103" s="36" t="s">
        <v>1276</v>
      </c>
    </row>
    <row r="104" spans="1:9" x14ac:dyDescent="0.35">
      <c r="A104" s="2" t="s">
        <v>104</v>
      </c>
      <c r="B104" s="2" t="s">
        <v>17</v>
      </c>
      <c r="C104" s="17">
        <v>3635843.3322951351</v>
      </c>
      <c r="D104" s="17">
        <v>431.36425610693146</v>
      </c>
      <c r="E104" s="17">
        <v>2870400.1554425028</v>
      </c>
      <c r="F104" s="17">
        <v>293.82737109246244</v>
      </c>
      <c r="G104" s="23">
        <f t="shared" si="2"/>
        <v>-0.21052699659901034</v>
      </c>
      <c r="H104" s="23">
        <f t="shared" si="3"/>
        <v>-0.31884163573435909</v>
      </c>
      <c r="I104" s="36" t="s">
        <v>1276</v>
      </c>
    </row>
    <row r="105" spans="1:9" x14ac:dyDescent="0.35">
      <c r="A105" s="2" t="s">
        <v>105</v>
      </c>
      <c r="B105" s="2" t="s">
        <v>17</v>
      </c>
      <c r="C105" s="17">
        <v>90346433.461618215</v>
      </c>
      <c r="D105" s="17">
        <v>11167.671311487162</v>
      </c>
      <c r="E105" s="17">
        <v>82932835.218716115</v>
      </c>
      <c r="F105" s="17">
        <v>9670.9100994809305</v>
      </c>
      <c r="G105" s="23">
        <f t="shared" si="2"/>
        <v>-8.205745328122567E-2</v>
      </c>
      <c r="H105" s="23">
        <f t="shared" si="3"/>
        <v>-0.13402625939273929</v>
      </c>
      <c r="I105" s="36" t="s">
        <v>1276</v>
      </c>
    </row>
    <row r="106" spans="1:9" x14ac:dyDescent="0.35">
      <c r="A106" s="2" t="s">
        <v>107</v>
      </c>
      <c r="B106" s="2" t="s">
        <v>17</v>
      </c>
      <c r="C106" s="17">
        <v>1417171.5858929851</v>
      </c>
      <c r="D106" s="17">
        <v>128.63694479239248</v>
      </c>
      <c r="E106" s="17">
        <v>2073393.8919781861</v>
      </c>
      <c r="F106" s="17">
        <v>92.854582098652287</v>
      </c>
      <c r="G106" s="23">
        <f t="shared" si="2"/>
        <v>0.46305070791530412</v>
      </c>
      <c r="H106" s="23">
        <f t="shared" si="3"/>
        <v>-0.27816552042253062</v>
      </c>
      <c r="I106" s="36" t="s">
        <v>1276</v>
      </c>
    </row>
    <row r="107" spans="1:9" x14ac:dyDescent="0.35">
      <c r="A107" s="2" t="s">
        <v>108</v>
      </c>
      <c r="B107" s="2" t="s">
        <v>17</v>
      </c>
      <c r="C107" s="17">
        <v>6473407.8891234882</v>
      </c>
      <c r="D107" s="17">
        <v>677.15459931532916</v>
      </c>
      <c r="E107" s="17">
        <v>5243644.5968729388</v>
      </c>
      <c r="F107" s="17">
        <v>501.36923298155114</v>
      </c>
      <c r="G107" s="23">
        <f t="shared" si="2"/>
        <v>-0.18997154409453745</v>
      </c>
      <c r="H107" s="23">
        <f t="shared" si="3"/>
        <v>-0.25959414070511311</v>
      </c>
      <c r="I107" s="36" t="s">
        <v>1276</v>
      </c>
    </row>
    <row r="108" spans="1:9" x14ac:dyDescent="0.35">
      <c r="A108" s="2" t="s">
        <v>109</v>
      </c>
      <c r="B108" s="2" t="s">
        <v>17</v>
      </c>
      <c r="C108" s="17">
        <v>797723.68931505014</v>
      </c>
      <c r="D108" s="17">
        <v>29.654653750794839</v>
      </c>
      <c r="E108" s="17">
        <v>574428.36142511293</v>
      </c>
      <c r="F108" s="17">
        <v>26.814203630790704</v>
      </c>
      <c r="G108" s="23">
        <f t="shared" si="2"/>
        <v>-0.27991562853256291</v>
      </c>
      <c r="H108" s="23">
        <f t="shared" si="3"/>
        <v>-9.5784295573776587E-2</v>
      </c>
      <c r="I108" s="36" t="s">
        <v>1276</v>
      </c>
    </row>
    <row r="109" spans="1:9" x14ac:dyDescent="0.35">
      <c r="A109" s="2" t="s">
        <v>110</v>
      </c>
      <c r="B109" s="2" t="s">
        <v>17</v>
      </c>
      <c r="C109" s="17">
        <v>5689633.5274966946</v>
      </c>
      <c r="D109" s="17">
        <v>513.38763383306502</v>
      </c>
      <c r="E109" s="17">
        <v>4939604.3390507214</v>
      </c>
      <c r="F109" s="17">
        <v>394.53761828013347</v>
      </c>
      <c r="G109" s="23">
        <f t="shared" si="2"/>
        <v>-0.13182381340050359</v>
      </c>
      <c r="H109" s="23">
        <f t="shared" si="3"/>
        <v>-0.23150151604854832</v>
      </c>
      <c r="I109" s="36" t="s">
        <v>1276</v>
      </c>
    </row>
    <row r="110" spans="1:9" x14ac:dyDescent="0.35">
      <c r="A110" s="2" t="s">
        <v>111</v>
      </c>
      <c r="B110" s="2" t="s">
        <v>17</v>
      </c>
      <c r="C110" s="17">
        <v>2959793.2579999994</v>
      </c>
      <c r="D110" s="17">
        <v>260.96834545599995</v>
      </c>
      <c r="E110" s="17">
        <v>3117587.0036976226</v>
      </c>
      <c r="F110" s="17">
        <v>271.3276819448468</v>
      </c>
      <c r="G110" s="23">
        <f t="shared" si="2"/>
        <v>5.3312421491306453E-2</v>
      </c>
      <c r="H110" s="23">
        <f t="shared" si="3"/>
        <v>3.9695758773906416E-2</v>
      </c>
      <c r="I110" s="36" t="s">
        <v>1276</v>
      </c>
    </row>
    <row r="111" spans="1:9" x14ac:dyDescent="0.35">
      <c r="A111" s="2" t="s">
        <v>590</v>
      </c>
      <c r="B111" s="2" t="s">
        <v>17</v>
      </c>
      <c r="C111" s="17">
        <v>0</v>
      </c>
      <c r="D111" s="17">
        <v>0</v>
      </c>
      <c r="E111" s="17">
        <v>4029897.8159246175</v>
      </c>
      <c r="F111" s="17">
        <v>345.64773681700626</v>
      </c>
      <c r="G111" s="23" t="s">
        <v>582</v>
      </c>
      <c r="H111" s="23" t="s">
        <v>582</v>
      </c>
      <c r="I111" s="36" t="s">
        <v>1276</v>
      </c>
    </row>
    <row r="112" spans="1:9" x14ac:dyDescent="0.35">
      <c r="A112" s="2" t="s">
        <v>591</v>
      </c>
      <c r="B112" s="2" t="s">
        <v>17</v>
      </c>
      <c r="C112" s="17">
        <v>0</v>
      </c>
      <c r="D112" s="17">
        <v>0</v>
      </c>
      <c r="E112" s="17">
        <v>0</v>
      </c>
      <c r="F112" s="17">
        <v>0</v>
      </c>
      <c r="G112" s="23" t="s">
        <v>584</v>
      </c>
      <c r="H112" s="23" t="s">
        <v>584</v>
      </c>
      <c r="I112" s="36" t="s">
        <v>1276</v>
      </c>
    </row>
    <row r="113" spans="1:9" x14ac:dyDescent="0.35">
      <c r="A113" s="2" t="s">
        <v>112</v>
      </c>
      <c r="B113" s="2" t="s">
        <v>17</v>
      </c>
      <c r="C113" s="17">
        <v>869858.61440005014</v>
      </c>
      <c r="D113" s="17">
        <v>0</v>
      </c>
      <c r="E113" s="17">
        <v>910462.62403587508</v>
      </c>
      <c r="F113" s="17">
        <v>0</v>
      </c>
      <c r="G113" s="23">
        <f t="shared" si="2"/>
        <v>4.6678861327170876E-2</v>
      </c>
      <c r="H113" s="23" t="s">
        <v>586</v>
      </c>
      <c r="I113" s="36" t="s">
        <v>1276</v>
      </c>
    </row>
    <row r="114" spans="1:9" x14ac:dyDescent="0.35">
      <c r="A114" s="2" t="s">
        <v>113</v>
      </c>
      <c r="B114" s="2" t="s">
        <v>17</v>
      </c>
      <c r="C114" s="17">
        <v>653199.04791625403</v>
      </c>
      <c r="D114" s="17">
        <v>53.693693769421898</v>
      </c>
      <c r="E114" s="17">
        <v>830834.58604484238</v>
      </c>
      <c r="F114" s="17">
        <v>73.041054683025706</v>
      </c>
      <c r="G114" s="23">
        <f t="shared" si="2"/>
        <v>0.27194702548213573</v>
      </c>
      <c r="H114" s="23">
        <f t="shared" si="3"/>
        <v>0.3603283655001952</v>
      </c>
      <c r="I114" s="36" t="s">
        <v>1276</v>
      </c>
    </row>
    <row r="115" spans="1:9" x14ac:dyDescent="0.35">
      <c r="A115" s="2" t="s">
        <v>114</v>
      </c>
      <c r="B115" s="2" t="s">
        <v>17</v>
      </c>
      <c r="C115" s="17">
        <v>7639746.1830123886</v>
      </c>
      <c r="D115" s="17">
        <v>600.75355536875168</v>
      </c>
      <c r="E115" s="17">
        <v>7973155.3842817117</v>
      </c>
      <c r="F115" s="17">
        <v>577.52883993927162</v>
      </c>
      <c r="G115" s="23">
        <f t="shared" si="2"/>
        <v>4.3641397669818678E-2</v>
      </c>
      <c r="H115" s="23">
        <f t="shared" si="3"/>
        <v>-3.8659305836691006E-2</v>
      </c>
      <c r="I115" s="36" t="s">
        <v>1276</v>
      </c>
    </row>
    <row r="116" spans="1:9" x14ac:dyDescent="0.35">
      <c r="A116" s="2" t="s">
        <v>115</v>
      </c>
      <c r="B116" s="2" t="s">
        <v>17</v>
      </c>
      <c r="C116" s="17">
        <v>5613426.8370000012</v>
      </c>
      <c r="D116" s="17">
        <v>489.64562865400012</v>
      </c>
      <c r="E116" s="17">
        <v>4727577.4388365727</v>
      </c>
      <c r="F116" s="17">
        <v>363.01740423148357</v>
      </c>
      <c r="G116" s="23">
        <f t="shared" si="2"/>
        <v>-0.15780902181257525</v>
      </c>
      <c r="H116" s="23">
        <f t="shared" si="3"/>
        <v>-0.25861197774931277</v>
      </c>
      <c r="I116" s="36" t="s">
        <v>1276</v>
      </c>
    </row>
    <row r="117" spans="1:9" x14ac:dyDescent="0.35">
      <c r="A117" s="2" t="s">
        <v>116</v>
      </c>
      <c r="B117" s="2" t="s">
        <v>17</v>
      </c>
      <c r="C117" s="17">
        <v>1260845.8180000002</v>
      </c>
      <c r="D117" s="17">
        <v>119.11284439600001</v>
      </c>
      <c r="E117" s="17">
        <v>1045512.1047400316</v>
      </c>
      <c r="F117" s="17">
        <v>97.721508432264102</v>
      </c>
      <c r="G117" s="23">
        <f t="shared" si="2"/>
        <v>-0.17078512708361024</v>
      </c>
      <c r="H117" s="23">
        <f t="shared" si="3"/>
        <v>-0.17958882664760095</v>
      </c>
      <c r="I117" s="36" t="s">
        <v>1276</v>
      </c>
    </row>
    <row r="118" spans="1:9" ht="87" x14ac:dyDescent="0.35">
      <c r="A118" s="2" t="s">
        <v>117</v>
      </c>
      <c r="B118" s="2" t="s">
        <v>17</v>
      </c>
      <c r="C118" s="17">
        <v>8921205.1290000007</v>
      </c>
      <c r="D118" s="17">
        <v>574.68564862800008</v>
      </c>
      <c r="E118" s="17">
        <v>9781696.2732801307</v>
      </c>
      <c r="F118" s="17">
        <v>410.54005872071951</v>
      </c>
      <c r="G118" s="23">
        <f t="shared" si="2"/>
        <v>9.6454585657149275E-2</v>
      </c>
      <c r="H118" s="23">
        <f t="shared" si="3"/>
        <v>-0.28562674272301813</v>
      </c>
      <c r="I118" s="39" t="s">
        <v>1282</v>
      </c>
    </row>
    <row r="119" spans="1:9" x14ac:dyDescent="0.35">
      <c r="A119" s="2" t="s">
        <v>118</v>
      </c>
      <c r="B119" s="2" t="s">
        <v>17</v>
      </c>
      <c r="C119" s="17">
        <v>7767193.7024683114</v>
      </c>
      <c r="D119" s="17">
        <v>353.87565486164806</v>
      </c>
      <c r="E119" s="17">
        <v>6751500.6447561281</v>
      </c>
      <c r="F119" s="17">
        <v>311.14580810140831</v>
      </c>
      <c r="G119" s="23">
        <f t="shared" si="2"/>
        <v>-0.13076705649678977</v>
      </c>
      <c r="H119" s="23">
        <f t="shared" si="3"/>
        <v>-0.1207481955121934</v>
      </c>
      <c r="I119" s="36" t="s">
        <v>1276</v>
      </c>
    </row>
    <row r="120" spans="1:9" x14ac:dyDescent="0.35">
      <c r="A120" s="2" t="s">
        <v>119</v>
      </c>
      <c r="B120" s="2" t="s">
        <v>17</v>
      </c>
      <c r="C120" s="17">
        <v>2933135.4407584234</v>
      </c>
      <c r="D120" s="17">
        <v>51.944415760719082</v>
      </c>
      <c r="E120" s="17">
        <v>2203119.7147282851</v>
      </c>
      <c r="F120" s="17">
        <v>59.684231807069871</v>
      </c>
      <c r="G120" s="23">
        <f t="shared" si="2"/>
        <v>-0.24888578818623441</v>
      </c>
      <c r="H120" s="23">
        <f t="shared" si="3"/>
        <v>0.14900188851876009</v>
      </c>
      <c r="I120" s="36" t="s">
        <v>1276</v>
      </c>
    </row>
    <row r="121" spans="1:9" x14ac:dyDescent="0.35">
      <c r="A121" s="2" t="s">
        <v>120</v>
      </c>
      <c r="B121" s="2" t="s">
        <v>17</v>
      </c>
      <c r="C121" s="17">
        <v>17160</v>
      </c>
      <c r="D121" s="17">
        <v>0</v>
      </c>
      <c r="E121" s="17">
        <v>16810.019999999498</v>
      </c>
      <c r="F121" s="17">
        <v>0</v>
      </c>
      <c r="G121" s="23">
        <f t="shared" si="2"/>
        <v>-2.0395104895134127E-2</v>
      </c>
      <c r="H121" s="23" t="s">
        <v>586</v>
      </c>
      <c r="I121" s="36" t="s">
        <v>1276</v>
      </c>
    </row>
    <row r="122" spans="1:9" x14ac:dyDescent="0.35">
      <c r="A122" s="2" t="s">
        <v>121</v>
      </c>
      <c r="B122" s="2" t="s">
        <v>17</v>
      </c>
      <c r="C122" s="17">
        <v>446183.20400000003</v>
      </c>
      <c r="D122" s="17">
        <v>48.046515608000007</v>
      </c>
      <c r="E122" s="17">
        <v>305875.40106052859</v>
      </c>
      <c r="F122" s="17">
        <v>28.653789666977172</v>
      </c>
      <c r="G122" s="23">
        <f t="shared" si="2"/>
        <v>-0.31446231431757665</v>
      </c>
      <c r="H122" s="23">
        <f t="shared" si="3"/>
        <v>-0.40362398179388143</v>
      </c>
      <c r="I122" s="36" t="s">
        <v>1276</v>
      </c>
    </row>
    <row r="123" spans="1:9" x14ac:dyDescent="0.35">
      <c r="A123" s="2" t="s">
        <v>592</v>
      </c>
      <c r="B123" s="2" t="s">
        <v>17</v>
      </c>
      <c r="C123" s="17">
        <v>0</v>
      </c>
      <c r="D123" s="17">
        <v>0</v>
      </c>
      <c r="E123" s="17">
        <v>0</v>
      </c>
      <c r="F123" s="17">
        <v>0</v>
      </c>
      <c r="G123" s="23" t="s">
        <v>584</v>
      </c>
      <c r="H123" s="23" t="s">
        <v>584</v>
      </c>
      <c r="I123" s="36" t="s">
        <v>1276</v>
      </c>
    </row>
    <row r="124" spans="1:9" x14ac:dyDescent="0.35">
      <c r="A124" s="2" t="s">
        <v>122</v>
      </c>
      <c r="B124" s="2" t="s">
        <v>17</v>
      </c>
      <c r="C124" s="17">
        <v>795053.33624236926</v>
      </c>
      <c r="D124" s="17">
        <v>100.68710219611121</v>
      </c>
      <c r="E124" s="17">
        <v>621168.4721347061</v>
      </c>
      <c r="F124" s="17">
        <v>72.848283809138294</v>
      </c>
      <c r="G124" s="23">
        <f t="shared" si="2"/>
        <v>-0.21870842644279523</v>
      </c>
      <c r="H124" s="23">
        <f t="shared" si="3"/>
        <v>-0.27648842582389982</v>
      </c>
      <c r="I124" s="36" t="s">
        <v>1276</v>
      </c>
    </row>
    <row r="125" spans="1:9" x14ac:dyDescent="0.35">
      <c r="A125" s="2" t="s">
        <v>123</v>
      </c>
      <c r="B125" s="2" t="s">
        <v>17</v>
      </c>
      <c r="C125" s="17">
        <v>2254208.8590000002</v>
      </c>
      <c r="D125" s="17">
        <v>244.117990298</v>
      </c>
      <c r="E125" s="17">
        <v>1780655.6430292865</v>
      </c>
      <c r="F125" s="17">
        <v>160.06947054781628</v>
      </c>
      <c r="G125" s="23">
        <f t="shared" si="2"/>
        <v>-0.21007512861110339</v>
      </c>
      <c r="H125" s="23">
        <f t="shared" si="3"/>
        <v>-0.34429465705327128</v>
      </c>
      <c r="I125" s="36" t="s">
        <v>1276</v>
      </c>
    </row>
    <row r="126" spans="1:9" x14ac:dyDescent="0.35">
      <c r="A126" s="2" t="s">
        <v>124</v>
      </c>
      <c r="B126" s="2" t="s">
        <v>17</v>
      </c>
      <c r="C126" s="17">
        <v>4622137.394946713</v>
      </c>
      <c r="D126" s="17">
        <v>408.8805573465209</v>
      </c>
      <c r="E126" s="17">
        <v>2901626.8284853464</v>
      </c>
      <c r="F126" s="17">
        <v>240.39529568736728</v>
      </c>
      <c r="G126" s="23">
        <f t="shared" si="2"/>
        <v>-0.37223267494003209</v>
      </c>
      <c r="H126" s="23">
        <f t="shared" si="3"/>
        <v>-0.41206474270275606</v>
      </c>
      <c r="I126" s="36" t="s">
        <v>1276</v>
      </c>
    </row>
    <row r="127" spans="1:9" x14ac:dyDescent="0.35">
      <c r="A127" s="2" t="s">
        <v>125</v>
      </c>
      <c r="B127" s="2" t="s">
        <v>17</v>
      </c>
      <c r="C127" s="17">
        <v>8397734.5650028307</v>
      </c>
      <c r="D127" s="17">
        <v>747.59792047303995</v>
      </c>
      <c r="E127" s="17">
        <v>6778142.3608523663</v>
      </c>
      <c r="F127" s="17">
        <v>561.43306614361688</v>
      </c>
      <c r="G127" s="23">
        <f t="shared" si="2"/>
        <v>-0.19286060920525397</v>
      </c>
      <c r="H127" s="23">
        <f t="shared" si="3"/>
        <v>-0.24901735174922357</v>
      </c>
      <c r="I127" s="36" t="s">
        <v>1276</v>
      </c>
    </row>
    <row r="128" spans="1:9" x14ac:dyDescent="0.35">
      <c r="A128" s="2" t="s">
        <v>126</v>
      </c>
      <c r="B128" s="2" t="s">
        <v>17</v>
      </c>
      <c r="C128" s="17">
        <v>990016.20640385535</v>
      </c>
      <c r="D128" s="17">
        <v>161.7545065604962</v>
      </c>
      <c r="E128" s="17">
        <v>754282.5378874467</v>
      </c>
      <c r="F128" s="17">
        <v>124.78889543568206</v>
      </c>
      <c r="G128" s="23">
        <f t="shared" si="2"/>
        <v>-0.23811091878252172</v>
      </c>
      <c r="H128" s="23">
        <f t="shared" si="3"/>
        <v>-0.22852909579362471</v>
      </c>
      <c r="I128" s="36" t="s">
        <v>1276</v>
      </c>
    </row>
    <row r="129" spans="1:9" x14ac:dyDescent="0.35">
      <c r="A129" s="2" t="s">
        <v>127</v>
      </c>
      <c r="B129" s="2" t="s">
        <v>17</v>
      </c>
      <c r="C129" s="17">
        <v>2585141.5211980958</v>
      </c>
      <c r="D129" s="17">
        <v>117.16328596744057</v>
      </c>
      <c r="E129" s="17">
        <v>2640176.5404773369</v>
      </c>
      <c r="F129" s="17">
        <v>120.73591516996281</v>
      </c>
      <c r="G129" s="23">
        <f t="shared" si="2"/>
        <v>2.1288977345323385E-2</v>
      </c>
      <c r="H129" s="23">
        <f t="shared" si="3"/>
        <v>3.0492736466225967E-2</v>
      </c>
      <c r="I129" s="36" t="s">
        <v>1276</v>
      </c>
    </row>
    <row r="130" spans="1:9" x14ac:dyDescent="0.35">
      <c r="A130" s="2" t="s">
        <v>128</v>
      </c>
      <c r="B130" s="2" t="s">
        <v>17</v>
      </c>
      <c r="C130" s="17">
        <v>769765.08700000006</v>
      </c>
      <c r="D130" s="17">
        <v>42.264965834000009</v>
      </c>
      <c r="E130" s="17">
        <v>651623.61948413309</v>
      </c>
      <c r="F130" s="17">
        <v>36.321301080320261</v>
      </c>
      <c r="G130" s="23">
        <f t="shared" si="2"/>
        <v>-0.15347730042719768</v>
      </c>
      <c r="H130" s="23">
        <f t="shared" si="3"/>
        <v>-0.14062864210098031</v>
      </c>
      <c r="I130" s="36" t="s">
        <v>1276</v>
      </c>
    </row>
    <row r="131" spans="1:9" x14ac:dyDescent="0.35">
      <c r="A131" s="2" t="s">
        <v>129</v>
      </c>
      <c r="B131" s="2" t="s">
        <v>17</v>
      </c>
      <c r="C131" s="17">
        <v>2108100.1598977144</v>
      </c>
      <c r="D131" s="17">
        <v>205.02629200375344</v>
      </c>
      <c r="E131" s="17">
        <v>1545640.3335354005</v>
      </c>
      <c r="F131" s="17">
        <v>155.77916169917017</v>
      </c>
      <c r="G131" s="23">
        <f t="shared" si="2"/>
        <v>-0.26680887230216077</v>
      </c>
      <c r="H131" s="23">
        <f t="shared" si="3"/>
        <v>-0.24019909750736598</v>
      </c>
      <c r="I131" s="36" t="s">
        <v>1276</v>
      </c>
    </row>
    <row r="132" spans="1:9" x14ac:dyDescent="0.35">
      <c r="A132" s="2" t="s">
        <v>130</v>
      </c>
      <c r="B132" s="2" t="s">
        <v>17</v>
      </c>
      <c r="C132" s="17">
        <v>4570851.5577082559</v>
      </c>
      <c r="D132" s="17">
        <v>414.45280641395448</v>
      </c>
      <c r="E132" s="17">
        <v>4025310.1097947289</v>
      </c>
      <c r="F132" s="17">
        <v>254.74867718652115</v>
      </c>
      <c r="G132" s="23">
        <f t="shared" si="2"/>
        <v>-0.11935225658193369</v>
      </c>
      <c r="H132" s="23">
        <f t="shared" si="3"/>
        <v>-0.38533730923255283</v>
      </c>
      <c r="I132" s="36" t="s">
        <v>1276</v>
      </c>
    </row>
    <row r="133" spans="1:9" x14ac:dyDescent="0.35">
      <c r="A133" s="2" t="s">
        <v>131</v>
      </c>
      <c r="B133" s="2" t="s">
        <v>17</v>
      </c>
      <c r="C133" s="17">
        <v>3267399.4388930267</v>
      </c>
      <c r="D133" s="17">
        <v>303.96351824030916</v>
      </c>
      <c r="E133" s="17">
        <v>2023666.2661260474</v>
      </c>
      <c r="F133" s="17">
        <v>244.21652118046748</v>
      </c>
      <c r="G133" s="23">
        <f t="shared" si="2"/>
        <v>-0.38064925823343715</v>
      </c>
      <c r="H133" s="23">
        <f t="shared" si="3"/>
        <v>-0.19655976284827234</v>
      </c>
      <c r="I133" s="36" t="s">
        <v>1276</v>
      </c>
    </row>
    <row r="134" spans="1:9" x14ac:dyDescent="0.35">
      <c r="A134" s="2" t="s">
        <v>132</v>
      </c>
      <c r="B134" s="2" t="s">
        <v>17</v>
      </c>
      <c r="C134" s="17">
        <v>2683168.717453565</v>
      </c>
      <c r="D134" s="17">
        <v>343.66174905944206</v>
      </c>
      <c r="E134" s="17">
        <v>2437532.4669572669</v>
      </c>
      <c r="F134" s="17">
        <v>350.66080219205185</v>
      </c>
      <c r="G134" s="23">
        <f t="shared" si="2"/>
        <v>-9.154707599953564E-2</v>
      </c>
      <c r="H134" s="23">
        <f t="shared" si="3"/>
        <v>2.0366110432031771E-2</v>
      </c>
      <c r="I134" s="36" t="s">
        <v>1276</v>
      </c>
    </row>
    <row r="135" spans="1:9" x14ac:dyDescent="0.35">
      <c r="A135" s="2" t="s">
        <v>133</v>
      </c>
      <c r="B135" s="2" t="s">
        <v>17</v>
      </c>
      <c r="C135" s="17">
        <v>3594665.397835169</v>
      </c>
      <c r="D135" s="17">
        <v>364.39729530051011</v>
      </c>
      <c r="E135" s="17">
        <v>3389960.6911934773</v>
      </c>
      <c r="F135" s="17">
        <v>395.72759496620387</v>
      </c>
      <c r="G135" s="23">
        <f t="shared" ref="G135:G198" si="4">(E135-C135)/C135</f>
        <v>-5.6946804218543388E-2</v>
      </c>
      <c r="H135" s="23">
        <f t="shared" ref="H135:H198" si="5">(F135-D135)/D135</f>
        <v>8.5978408922756627E-2</v>
      </c>
      <c r="I135" s="36" t="s">
        <v>1276</v>
      </c>
    </row>
    <row r="136" spans="1:9" x14ac:dyDescent="0.35">
      <c r="A136" s="2" t="s">
        <v>134</v>
      </c>
      <c r="B136" s="2" t="s">
        <v>17</v>
      </c>
      <c r="C136" s="17">
        <v>7977176.9995200848</v>
      </c>
      <c r="D136" s="17">
        <v>832.49343052434494</v>
      </c>
      <c r="E136" s="17">
        <v>6579404.7436616626</v>
      </c>
      <c r="F136" s="17">
        <v>646.3228852857668</v>
      </c>
      <c r="G136" s="23">
        <f t="shared" si="4"/>
        <v>-0.1752214167922454</v>
      </c>
      <c r="H136" s="23">
        <f t="shared" si="5"/>
        <v>-0.22363004729216765</v>
      </c>
      <c r="I136" s="36" t="s">
        <v>1276</v>
      </c>
    </row>
    <row r="137" spans="1:9" x14ac:dyDescent="0.35">
      <c r="A137" s="2" t="s">
        <v>135</v>
      </c>
      <c r="B137" s="2" t="s">
        <v>17</v>
      </c>
      <c r="C137" s="17">
        <v>1078159.0850766106</v>
      </c>
      <c r="D137" s="17">
        <v>71.657482329912696</v>
      </c>
      <c r="E137" s="17">
        <v>866543.04475798877</v>
      </c>
      <c r="F137" s="17">
        <v>44.243348364631565</v>
      </c>
      <c r="G137" s="23">
        <f t="shared" si="4"/>
        <v>-0.19627533937033514</v>
      </c>
      <c r="H137" s="23">
        <f t="shared" si="5"/>
        <v>-0.38257182744805113</v>
      </c>
      <c r="I137" s="36" t="s">
        <v>1276</v>
      </c>
    </row>
    <row r="138" spans="1:9" x14ac:dyDescent="0.35">
      <c r="A138" s="2" t="s">
        <v>136</v>
      </c>
      <c r="B138" s="2" t="s">
        <v>17</v>
      </c>
      <c r="C138" s="17">
        <v>7441065.1053503705</v>
      </c>
      <c r="D138" s="17">
        <v>618.66948159487731</v>
      </c>
      <c r="E138" s="17">
        <v>5458907.4192729387</v>
      </c>
      <c r="F138" s="17">
        <v>449.72839963746162</v>
      </c>
      <c r="G138" s="23">
        <f t="shared" si="4"/>
        <v>-0.2663809089174875</v>
      </c>
      <c r="H138" s="23">
        <f t="shared" si="5"/>
        <v>-0.27307162706959448</v>
      </c>
      <c r="I138" s="36" t="s">
        <v>1276</v>
      </c>
    </row>
    <row r="139" spans="1:9" x14ac:dyDescent="0.35">
      <c r="A139" s="2" t="s">
        <v>137</v>
      </c>
      <c r="B139" s="2" t="s">
        <v>17</v>
      </c>
      <c r="C139" s="17">
        <v>729804.33746736404</v>
      </c>
      <c r="D139" s="17">
        <v>44.415315050759197</v>
      </c>
      <c r="E139" s="17">
        <v>890969.68620248698</v>
      </c>
      <c r="F139" s="17">
        <v>52.738048193064238</v>
      </c>
      <c r="G139" s="23">
        <f t="shared" si="4"/>
        <v>0.22083364055414381</v>
      </c>
      <c r="H139" s="23">
        <f t="shared" si="5"/>
        <v>0.18738430950660967</v>
      </c>
      <c r="I139" s="36" t="s">
        <v>1276</v>
      </c>
    </row>
    <row r="140" spans="1:9" x14ac:dyDescent="0.35">
      <c r="A140" s="2" t="s">
        <v>138</v>
      </c>
      <c r="B140" s="2" t="s">
        <v>17</v>
      </c>
      <c r="C140" s="17">
        <v>346228.00390409376</v>
      </c>
      <c r="D140" s="17">
        <v>44.79165671054507</v>
      </c>
      <c r="E140" s="17">
        <v>294325.72221904621</v>
      </c>
      <c r="F140" s="17">
        <v>36.305486916673736</v>
      </c>
      <c r="G140" s="23">
        <f t="shared" si="4"/>
        <v>-0.14990780959308145</v>
      </c>
      <c r="H140" s="23">
        <f t="shared" si="5"/>
        <v>-0.18945871657998928</v>
      </c>
      <c r="I140" s="36" t="s">
        <v>1276</v>
      </c>
    </row>
    <row r="141" spans="1:9" x14ac:dyDescent="0.35">
      <c r="A141" s="2" t="s">
        <v>139</v>
      </c>
      <c r="B141" s="2" t="s">
        <v>17</v>
      </c>
      <c r="C141" s="17">
        <v>4613543.6387257809</v>
      </c>
      <c r="D141" s="17">
        <v>414.39801114615904</v>
      </c>
      <c r="E141" s="17">
        <v>3163991.7029998358</v>
      </c>
      <c r="F141" s="17">
        <v>258.65231828595455</v>
      </c>
      <c r="G141" s="23">
        <f t="shared" si="4"/>
        <v>-0.3141949115986466</v>
      </c>
      <c r="H141" s="23">
        <f t="shared" si="5"/>
        <v>-0.37583600468891404</v>
      </c>
      <c r="I141" s="36" t="s">
        <v>1276</v>
      </c>
    </row>
    <row r="142" spans="1:9" x14ac:dyDescent="0.35">
      <c r="A142" s="2" t="s">
        <v>140</v>
      </c>
      <c r="B142" s="2" t="s">
        <v>17</v>
      </c>
      <c r="C142" s="17">
        <v>306001.02937410632</v>
      </c>
      <c r="D142" s="17">
        <v>55.692187346087351</v>
      </c>
      <c r="E142" s="17">
        <v>278819.66481809702</v>
      </c>
      <c r="F142" s="17">
        <v>50.745178996893657</v>
      </c>
      <c r="G142" s="23">
        <f t="shared" si="4"/>
        <v>-8.8827689931651507E-2</v>
      </c>
      <c r="H142" s="23">
        <f t="shared" si="5"/>
        <v>-8.8827689931651535E-2</v>
      </c>
      <c r="I142" s="36" t="s">
        <v>1276</v>
      </c>
    </row>
    <row r="143" spans="1:9" x14ac:dyDescent="0.35">
      <c r="A143" s="2" t="s">
        <v>593</v>
      </c>
      <c r="B143" s="2" t="s">
        <v>17</v>
      </c>
      <c r="C143" s="17">
        <v>0</v>
      </c>
      <c r="D143" s="17">
        <v>0</v>
      </c>
      <c r="E143" s="17">
        <v>0</v>
      </c>
      <c r="F143" s="17">
        <v>0</v>
      </c>
      <c r="G143" s="23" t="s">
        <v>584</v>
      </c>
      <c r="H143" s="23" t="s">
        <v>584</v>
      </c>
      <c r="I143" s="36" t="s">
        <v>1276</v>
      </c>
    </row>
    <row r="144" spans="1:9" x14ac:dyDescent="0.35">
      <c r="A144" s="2" t="s">
        <v>141</v>
      </c>
      <c r="B144" s="2" t="s">
        <v>17</v>
      </c>
      <c r="C144" s="17">
        <v>76475.892500000002</v>
      </c>
      <c r="D144" s="17">
        <v>2.7473755400000002</v>
      </c>
      <c r="E144" s="17">
        <v>18912.776738476048</v>
      </c>
      <c r="F144" s="17">
        <v>3.8036197249596E-3</v>
      </c>
      <c r="G144" s="23">
        <f t="shared" si="4"/>
        <v>-0.75269622726565688</v>
      </c>
      <c r="H144" s="23">
        <f t="shared" si="5"/>
        <v>-0.99861554430052191</v>
      </c>
      <c r="I144" s="36" t="s">
        <v>1276</v>
      </c>
    </row>
    <row r="145" spans="1:9" x14ac:dyDescent="0.35">
      <c r="A145" s="2" t="s">
        <v>142</v>
      </c>
      <c r="B145" s="2" t="s">
        <v>17</v>
      </c>
      <c r="C145" s="17">
        <v>109992.85721136542</v>
      </c>
      <c r="D145" s="17">
        <v>12.76934855439551</v>
      </c>
      <c r="E145" s="17">
        <v>368389.65597467602</v>
      </c>
      <c r="F145" s="17">
        <v>34.113575796546392</v>
      </c>
      <c r="G145" s="23">
        <f t="shared" si="4"/>
        <v>2.349214351862575</v>
      </c>
      <c r="H145" s="23">
        <f t="shared" si="5"/>
        <v>1.6715204500235603</v>
      </c>
      <c r="I145" s="36" t="s">
        <v>1276</v>
      </c>
    </row>
    <row r="146" spans="1:9" x14ac:dyDescent="0.35">
      <c r="A146" s="2" t="s">
        <v>143</v>
      </c>
      <c r="B146" s="2" t="s">
        <v>17</v>
      </c>
      <c r="C146" s="17">
        <v>887843.33884977282</v>
      </c>
      <c r="D146" s="17">
        <v>60.644501985084503</v>
      </c>
      <c r="E146" s="17">
        <v>788365.57402028143</v>
      </c>
      <c r="F146" s="17">
        <v>49.615565992544745</v>
      </c>
      <c r="G146" s="23">
        <f t="shared" si="4"/>
        <v>-0.11204427681843934</v>
      </c>
      <c r="H146" s="23">
        <f t="shared" si="5"/>
        <v>-0.18186209188843402</v>
      </c>
      <c r="I146" s="36" t="s">
        <v>1276</v>
      </c>
    </row>
    <row r="147" spans="1:9" x14ac:dyDescent="0.35">
      <c r="A147" s="2" t="s">
        <v>144</v>
      </c>
      <c r="B147" s="2" t="s">
        <v>7</v>
      </c>
      <c r="C147" s="17">
        <v>4583189.4234999996</v>
      </c>
      <c r="D147" s="17">
        <v>300.28594341199999</v>
      </c>
      <c r="E147" s="17">
        <v>3793663.5613869936</v>
      </c>
      <c r="F147" s="17">
        <v>266.11852927580918</v>
      </c>
      <c r="G147" s="23">
        <f t="shared" si="4"/>
        <v>-0.17226559698029598</v>
      </c>
      <c r="H147" s="23">
        <f t="shared" si="5"/>
        <v>-0.11378292885761972</v>
      </c>
      <c r="I147" s="36" t="s">
        <v>1276</v>
      </c>
    </row>
    <row r="148" spans="1:9" x14ac:dyDescent="0.35">
      <c r="A148" s="2" t="s">
        <v>145</v>
      </c>
      <c r="B148" s="2" t="s">
        <v>7</v>
      </c>
      <c r="C148" s="17">
        <v>4082592.6322903503</v>
      </c>
      <c r="D148" s="17">
        <v>378.66786822327913</v>
      </c>
      <c r="E148" s="17">
        <v>3298318.290003967</v>
      </c>
      <c r="F148" s="17">
        <v>352.34688127122882</v>
      </c>
      <c r="G148" s="23">
        <f t="shared" si="4"/>
        <v>-0.19210203243971524</v>
      </c>
      <c r="H148" s="23">
        <f t="shared" si="5"/>
        <v>-6.9509428078883898E-2</v>
      </c>
      <c r="I148" s="36" t="s">
        <v>1276</v>
      </c>
    </row>
    <row r="149" spans="1:9" x14ac:dyDescent="0.35">
      <c r="A149" s="2" t="s">
        <v>146</v>
      </c>
      <c r="B149" s="2" t="s">
        <v>7</v>
      </c>
      <c r="C149" s="17">
        <v>291743063.21962947</v>
      </c>
      <c r="D149" s="17">
        <v>24611.390690574724</v>
      </c>
      <c r="E149" s="17">
        <v>258479854.47888482</v>
      </c>
      <c r="F149" s="17">
        <v>19697.122626882407</v>
      </c>
      <c r="G149" s="23">
        <f t="shared" si="4"/>
        <v>-0.11401542293296449</v>
      </c>
      <c r="H149" s="23">
        <f t="shared" si="5"/>
        <v>-0.19967453791931819</v>
      </c>
      <c r="I149" s="36" t="s">
        <v>1276</v>
      </c>
    </row>
    <row r="150" spans="1:9" x14ac:dyDescent="0.35">
      <c r="A150" s="2" t="s">
        <v>147</v>
      </c>
      <c r="B150" s="2" t="s">
        <v>7</v>
      </c>
      <c r="C150" s="17">
        <v>8553614.721473394</v>
      </c>
      <c r="D150" s="17">
        <v>632.01548419098003</v>
      </c>
      <c r="E150" s="17">
        <v>5984561.8023377676</v>
      </c>
      <c r="F150" s="17">
        <v>465.43869855476481</v>
      </c>
      <c r="G150" s="23">
        <f t="shared" si="4"/>
        <v>-0.30034704657507616</v>
      </c>
      <c r="H150" s="23">
        <f t="shared" si="5"/>
        <v>-0.2635644059408514</v>
      </c>
      <c r="I150" s="36" t="s">
        <v>1276</v>
      </c>
    </row>
    <row r="151" spans="1:9" x14ac:dyDescent="0.35">
      <c r="A151" s="2" t="s">
        <v>148</v>
      </c>
      <c r="B151" s="2" t="s">
        <v>7</v>
      </c>
      <c r="C151" s="17">
        <v>4248089.9703469537</v>
      </c>
      <c r="D151" s="17">
        <v>310.63377733335153</v>
      </c>
      <c r="E151" s="17">
        <v>3358727.656040296</v>
      </c>
      <c r="F151" s="17">
        <v>253.27458609728893</v>
      </c>
      <c r="G151" s="23">
        <f t="shared" si="4"/>
        <v>-0.20935580943781681</v>
      </c>
      <c r="H151" s="23">
        <f t="shared" si="5"/>
        <v>-0.18465213837485717</v>
      </c>
      <c r="I151" s="36" t="s">
        <v>1276</v>
      </c>
    </row>
    <row r="152" spans="1:9" x14ac:dyDescent="0.35">
      <c r="A152" s="2" t="s">
        <v>149</v>
      </c>
      <c r="B152" s="2" t="s">
        <v>7</v>
      </c>
      <c r="C152" s="17">
        <v>8044030.5472875368</v>
      </c>
      <c r="D152" s="17">
        <v>632.56669686394753</v>
      </c>
      <c r="E152" s="17">
        <v>7202079.5631068032</v>
      </c>
      <c r="F152" s="17">
        <v>550.45461437595623</v>
      </c>
      <c r="G152" s="23">
        <f t="shared" si="4"/>
        <v>-0.10466780045541238</v>
      </c>
      <c r="H152" s="23">
        <f t="shared" si="5"/>
        <v>-0.12980778611184454</v>
      </c>
      <c r="I152" s="36" t="s">
        <v>1276</v>
      </c>
    </row>
    <row r="153" spans="1:9" x14ac:dyDescent="0.35">
      <c r="A153" s="2" t="s">
        <v>150</v>
      </c>
      <c r="B153" s="2" t="s">
        <v>7</v>
      </c>
      <c r="C153" s="17">
        <v>4099608.7459999993</v>
      </c>
      <c r="D153" s="17">
        <v>276.05818167199999</v>
      </c>
      <c r="E153" s="17">
        <v>3536712.2791482583</v>
      </c>
      <c r="F153" s="17">
        <v>233.70023049820574</v>
      </c>
      <c r="G153" s="23">
        <f t="shared" si="4"/>
        <v>-0.13730492389083734</v>
      </c>
      <c r="H153" s="23">
        <f t="shared" si="5"/>
        <v>-0.15343849226726441</v>
      </c>
      <c r="I153" s="36" t="s">
        <v>1276</v>
      </c>
    </row>
    <row r="154" spans="1:9" x14ac:dyDescent="0.35">
      <c r="A154" s="2" t="s">
        <v>151</v>
      </c>
      <c r="B154" s="2" t="s">
        <v>7</v>
      </c>
      <c r="C154" s="17">
        <v>17278312.489223842</v>
      </c>
      <c r="D154" s="17">
        <v>1445.6965813396987</v>
      </c>
      <c r="E154" s="17">
        <v>13883656.315826647</v>
      </c>
      <c r="F154" s="17">
        <v>1136.7579664736882</v>
      </c>
      <c r="G154" s="23">
        <f t="shared" si="4"/>
        <v>-0.19646919660206272</v>
      </c>
      <c r="H154" s="23">
        <f t="shared" si="5"/>
        <v>-0.21369533472903643</v>
      </c>
      <c r="I154" s="36" t="s">
        <v>1276</v>
      </c>
    </row>
    <row r="155" spans="1:9" x14ac:dyDescent="0.35">
      <c r="A155" s="2" t="s">
        <v>152</v>
      </c>
      <c r="B155" s="2" t="s">
        <v>7</v>
      </c>
      <c r="C155" s="17">
        <v>4791013.7884325869</v>
      </c>
      <c r="D155" s="17">
        <v>252.24857249925887</v>
      </c>
      <c r="E155" s="17">
        <v>3935871.4724449557</v>
      </c>
      <c r="F155" s="17">
        <v>200.65756494692909</v>
      </c>
      <c r="G155" s="23">
        <f t="shared" si="4"/>
        <v>-0.17848880294443839</v>
      </c>
      <c r="H155" s="23">
        <f t="shared" si="5"/>
        <v>-0.2045244777449885</v>
      </c>
      <c r="I155" s="36" t="s">
        <v>1276</v>
      </c>
    </row>
    <row r="156" spans="1:9" x14ac:dyDescent="0.35">
      <c r="A156" s="2" t="s">
        <v>153</v>
      </c>
      <c r="B156" s="2" t="s">
        <v>17</v>
      </c>
      <c r="C156" s="17">
        <v>4124221.8809991544</v>
      </c>
      <c r="D156" s="17">
        <v>275.47113132212127</v>
      </c>
      <c r="E156" s="17">
        <v>3559748.6521748099</v>
      </c>
      <c r="F156" s="17">
        <v>193.48054040625493</v>
      </c>
      <c r="G156" s="23">
        <f t="shared" si="4"/>
        <v>-0.13686781291398231</v>
      </c>
      <c r="H156" s="23">
        <f t="shared" si="5"/>
        <v>-0.29763768901065318</v>
      </c>
      <c r="I156" s="36" t="s">
        <v>1276</v>
      </c>
    </row>
    <row r="157" spans="1:9" x14ac:dyDescent="0.35">
      <c r="A157" s="2" t="s">
        <v>154</v>
      </c>
      <c r="B157" s="2" t="s">
        <v>7</v>
      </c>
      <c r="C157" s="17">
        <v>6430674.1510805041</v>
      </c>
      <c r="D157" s="17">
        <v>474.72341784596028</v>
      </c>
      <c r="E157" s="17">
        <v>5864281.1313282065</v>
      </c>
      <c r="F157" s="17">
        <v>409.10943794776711</v>
      </c>
      <c r="G157" s="23">
        <f t="shared" si="4"/>
        <v>-8.807677180426414E-2</v>
      </c>
      <c r="H157" s="23">
        <f t="shared" si="5"/>
        <v>-0.13821517420799284</v>
      </c>
      <c r="I157" s="36" t="s">
        <v>1276</v>
      </c>
    </row>
    <row r="158" spans="1:9" x14ac:dyDescent="0.35">
      <c r="A158" s="2" t="s">
        <v>155</v>
      </c>
      <c r="B158" s="2" t="s">
        <v>7</v>
      </c>
      <c r="C158" s="17">
        <v>855624.29788474971</v>
      </c>
      <c r="D158" s="17">
        <v>56.756773820248867</v>
      </c>
      <c r="E158" s="17">
        <v>817955.68173882132</v>
      </c>
      <c r="F158" s="17">
        <v>64.347089314312598</v>
      </c>
      <c r="G158" s="23">
        <f t="shared" si="4"/>
        <v>-4.4024715332479085E-2</v>
      </c>
      <c r="H158" s="23">
        <f t="shared" si="5"/>
        <v>0.13373408992735536</v>
      </c>
      <c r="I158" s="36" t="s">
        <v>1276</v>
      </c>
    </row>
    <row r="159" spans="1:9" x14ac:dyDescent="0.35">
      <c r="A159" s="2" t="s">
        <v>157</v>
      </c>
      <c r="B159" s="2" t="s">
        <v>7</v>
      </c>
      <c r="C159" s="17">
        <v>9955339.4736989029</v>
      </c>
      <c r="D159" s="17">
        <v>551.18487160305938</v>
      </c>
      <c r="E159" s="17">
        <v>8733053.2877604179</v>
      </c>
      <c r="F159" s="17">
        <v>475.17175817165855</v>
      </c>
      <c r="G159" s="23">
        <f t="shared" si="4"/>
        <v>-0.12277694690047018</v>
      </c>
      <c r="H159" s="23">
        <f t="shared" si="5"/>
        <v>-0.13790856271204471</v>
      </c>
      <c r="I159" s="36" t="s">
        <v>1276</v>
      </c>
    </row>
    <row r="160" spans="1:9" x14ac:dyDescent="0.35">
      <c r="A160" s="2" t="s">
        <v>158</v>
      </c>
      <c r="B160" s="2" t="s">
        <v>7</v>
      </c>
      <c r="C160" s="17">
        <v>4336736.30674263</v>
      </c>
      <c r="D160" s="17">
        <v>258.77503518671642</v>
      </c>
      <c r="E160" s="17">
        <v>3667588.6613793592</v>
      </c>
      <c r="F160" s="17">
        <v>219.80270745306078</v>
      </c>
      <c r="G160" s="23">
        <f t="shared" si="4"/>
        <v>-0.15429751731109398</v>
      </c>
      <c r="H160" s="23">
        <f t="shared" si="5"/>
        <v>-0.15060312021805183</v>
      </c>
      <c r="I160" s="36" t="s">
        <v>1276</v>
      </c>
    </row>
    <row r="161" spans="1:9" x14ac:dyDescent="0.35">
      <c r="A161" s="2" t="s">
        <v>159</v>
      </c>
      <c r="B161" s="2" t="s">
        <v>7</v>
      </c>
      <c r="C161" s="17">
        <v>10549842.216753393</v>
      </c>
      <c r="D161" s="17">
        <v>953.0531568397829</v>
      </c>
      <c r="E161" s="17">
        <v>8748834.4789014813</v>
      </c>
      <c r="F161" s="17">
        <v>776.81052638571407</v>
      </c>
      <c r="G161" s="23">
        <f t="shared" si="4"/>
        <v>-0.17071418707967692</v>
      </c>
      <c r="H161" s="23">
        <f t="shared" si="5"/>
        <v>-0.18492423973335295</v>
      </c>
      <c r="I161" s="36" t="s">
        <v>1276</v>
      </c>
    </row>
    <row r="162" spans="1:9" x14ac:dyDescent="0.35">
      <c r="A162" s="2" t="s">
        <v>160</v>
      </c>
      <c r="B162" s="2" t="s">
        <v>7</v>
      </c>
      <c r="C162" s="17">
        <v>14195931.88655011</v>
      </c>
      <c r="D162" s="17">
        <v>1097.937675282587</v>
      </c>
      <c r="E162" s="17">
        <v>10867246.158811249</v>
      </c>
      <c r="F162" s="17">
        <v>735.34296956439266</v>
      </c>
      <c r="G162" s="23">
        <f t="shared" si="4"/>
        <v>-0.23448166378514493</v>
      </c>
      <c r="H162" s="23">
        <f t="shared" si="5"/>
        <v>-0.33025071812466017</v>
      </c>
      <c r="I162" s="36" t="s">
        <v>1276</v>
      </c>
    </row>
    <row r="163" spans="1:9" x14ac:dyDescent="0.35">
      <c r="A163" s="2" t="s">
        <v>161</v>
      </c>
      <c r="B163" s="2" t="s">
        <v>7</v>
      </c>
      <c r="C163" s="17">
        <v>3485224.3967394941</v>
      </c>
      <c r="D163" s="17">
        <v>200.66385210444506</v>
      </c>
      <c r="E163" s="17">
        <v>2982642.836161932</v>
      </c>
      <c r="F163" s="17">
        <v>191.07376333155008</v>
      </c>
      <c r="G163" s="23">
        <f t="shared" si="4"/>
        <v>-0.14420350122871239</v>
      </c>
      <c r="H163" s="23">
        <f t="shared" si="5"/>
        <v>-4.7791810394945247E-2</v>
      </c>
      <c r="I163" s="36" t="s">
        <v>1276</v>
      </c>
    </row>
    <row r="164" spans="1:9" x14ac:dyDescent="0.35">
      <c r="A164" s="2" t="s">
        <v>162</v>
      </c>
      <c r="B164" s="2" t="s">
        <v>7</v>
      </c>
      <c r="C164" s="17">
        <v>2317029.8004421256</v>
      </c>
      <c r="D164" s="17">
        <v>121.15862541804756</v>
      </c>
      <c r="E164" s="17">
        <v>1786122.1087165563</v>
      </c>
      <c r="F164" s="17">
        <v>84.849347891172783</v>
      </c>
      <c r="G164" s="23">
        <f t="shared" si="4"/>
        <v>-0.22913287158596915</v>
      </c>
      <c r="H164" s="23">
        <f t="shared" si="5"/>
        <v>-0.29968380213618878</v>
      </c>
      <c r="I164" s="36" t="s">
        <v>1276</v>
      </c>
    </row>
    <row r="165" spans="1:9" x14ac:dyDescent="0.35">
      <c r="A165" s="2" t="s">
        <v>163</v>
      </c>
      <c r="B165" s="2" t="s">
        <v>7</v>
      </c>
      <c r="C165" s="17">
        <v>18581210.614999995</v>
      </c>
      <c r="D165" s="17">
        <v>1145.5720913</v>
      </c>
      <c r="E165" s="17">
        <v>18294291.67371415</v>
      </c>
      <c r="F165" s="17">
        <v>1049.1782175524761</v>
      </c>
      <c r="G165" s="23">
        <f t="shared" si="4"/>
        <v>-1.5441348103240634E-2</v>
      </c>
      <c r="H165" s="23">
        <f t="shared" si="5"/>
        <v>-8.4144746960565134E-2</v>
      </c>
      <c r="I165" s="36" t="s">
        <v>1276</v>
      </c>
    </row>
    <row r="166" spans="1:9" x14ac:dyDescent="0.35">
      <c r="A166" s="2" t="s">
        <v>164</v>
      </c>
      <c r="B166" s="2" t="s">
        <v>7</v>
      </c>
      <c r="C166" s="17">
        <v>3476076.319772962</v>
      </c>
      <c r="D166" s="17">
        <v>181.203227282786</v>
      </c>
      <c r="E166" s="17">
        <v>3327809.3170360867</v>
      </c>
      <c r="F166" s="17">
        <v>169.92106632756185</v>
      </c>
      <c r="G166" s="23">
        <f t="shared" si="4"/>
        <v>-4.2653552194319856E-2</v>
      </c>
      <c r="H166" s="23">
        <f t="shared" si="5"/>
        <v>-6.2262472497894315E-2</v>
      </c>
      <c r="I166" s="36" t="s">
        <v>1276</v>
      </c>
    </row>
    <row r="167" spans="1:9" x14ac:dyDescent="0.35">
      <c r="A167" s="2" t="s">
        <v>165</v>
      </c>
      <c r="B167" s="2" t="s">
        <v>7</v>
      </c>
      <c r="C167" s="17">
        <v>11474702.275013145</v>
      </c>
      <c r="D167" s="17">
        <v>865.74670752423742</v>
      </c>
      <c r="E167" s="17">
        <v>9313597.1542760432</v>
      </c>
      <c r="F167" s="17">
        <v>612.33407472184672</v>
      </c>
      <c r="G167" s="23">
        <f t="shared" si="4"/>
        <v>-0.18833648742617387</v>
      </c>
      <c r="H167" s="23">
        <f t="shared" si="5"/>
        <v>-0.29270990071342107</v>
      </c>
      <c r="I167" s="36" t="s">
        <v>1276</v>
      </c>
    </row>
    <row r="168" spans="1:9" x14ac:dyDescent="0.35">
      <c r="A168" s="2" t="s">
        <v>166</v>
      </c>
      <c r="B168" s="2" t="s">
        <v>7</v>
      </c>
      <c r="C168" s="17">
        <v>4459753.5322851483</v>
      </c>
      <c r="D168" s="17">
        <v>328.71945917832937</v>
      </c>
      <c r="E168" s="17">
        <v>4075406.7958487151</v>
      </c>
      <c r="F168" s="17">
        <v>318.55740381252252</v>
      </c>
      <c r="G168" s="23">
        <f t="shared" si="4"/>
        <v>-8.6181160831884901E-2</v>
      </c>
      <c r="H168" s="23">
        <f t="shared" si="5"/>
        <v>-3.0914066940874237E-2</v>
      </c>
      <c r="I168" s="36" t="s">
        <v>1276</v>
      </c>
    </row>
    <row r="169" spans="1:9" x14ac:dyDescent="0.35">
      <c r="A169" s="2" t="s">
        <v>167</v>
      </c>
      <c r="B169" s="2" t="s">
        <v>7</v>
      </c>
      <c r="C169" s="17">
        <v>1081753.8944811705</v>
      </c>
      <c r="D169" s="17">
        <v>71.961511763180425</v>
      </c>
      <c r="E169" s="17">
        <v>924620.54450412467</v>
      </c>
      <c r="F169" s="17">
        <v>65.580258465079282</v>
      </c>
      <c r="G169" s="23">
        <f t="shared" si="4"/>
        <v>-0.14525794709748643</v>
      </c>
      <c r="H169" s="23">
        <f t="shared" si="5"/>
        <v>-8.8675920526813515E-2</v>
      </c>
      <c r="I169" s="36" t="s">
        <v>1276</v>
      </c>
    </row>
    <row r="170" spans="1:9" x14ac:dyDescent="0.35">
      <c r="A170" s="2" t="s">
        <v>1239</v>
      </c>
      <c r="B170" s="2" t="s">
        <v>7</v>
      </c>
      <c r="C170" s="17">
        <v>29422652.161984459</v>
      </c>
      <c r="D170" s="17">
        <v>1989.4066209480998</v>
      </c>
      <c r="E170" s="17">
        <v>26688000.578913499</v>
      </c>
      <c r="F170" s="17">
        <v>1642.9283099389438</v>
      </c>
      <c r="G170" s="23">
        <f t="shared" si="4"/>
        <v>-9.2943748511028754E-2</v>
      </c>
      <c r="H170" s="23">
        <f t="shared" si="5"/>
        <v>-0.17416163561576634</v>
      </c>
      <c r="I170" s="36" t="s">
        <v>1276</v>
      </c>
    </row>
    <row r="171" spans="1:9" x14ac:dyDescent="0.35">
      <c r="A171" s="2" t="s">
        <v>169</v>
      </c>
      <c r="B171" s="2" t="s">
        <v>7</v>
      </c>
      <c r="C171" s="17">
        <v>3656775.1143505462</v>
      </c>
      <c r="D171" s="17">
        <v>295.92399404594181</v>
      </c>
      <c r="E171" s="17">
        <v>2773273.8699910548</v>
      </c>
      <c r="F171" s="17">
        <v>227.91324106455517</v>
      </c>
      <c r="G171" s="23">
        <f t="shared" si="4"/>
        <v>-0.2416066661830813</v>
      </c>
      <c r="H171" s="23">
        <f t="shared" si="5"/>
        <v>-0.22982507113238024</v>
      </c>
      <c r="I171" s="36" t="s">
        <v>1276</v>
      </c>
    </row>
    <row r="172" spans="1:9" x14ac:dyDescent="0.35">
      <c r="A172" s="2" t="s">
        <v>171</v>
      </c>
      <c r="B172" s="2" t="s">
        <v>7</v>
      </c>
      <c r="C172" s="17">
        <v>13438312.228477661</v>
      </c>
      <c r="D172" s="17">
        <v>1052.4621831090353</v>
      </c>
      <c r="E172" s="17">
        <v>11905105.144023592</v>
      </c>
      <c r="F172" s="17">
        <v>914.01451800627899</v>
      </c>
      <c r="G172" s="23">
        <f t="shared" si="4"/>
        <v>-0.11409223557144245</v>
      </c>
      <c r="H172" s="23">
        <f t="shared" si="5"/>
        <v>-0.13154645109791382</v>
      </c>
      <c r="I172" s="36" t="s">
        <v>1276</v>
      </c>
    </row>
    <row r="173" spans="1:9" x14ac:dyDescent="0.35">
      <c r="A173" s="2" t="s">
        <v>172</v>
      </c>
      <c r="B173" s="2" t="s">
        <v>7</v>
      </c>
      <c r="C173" s="17">
        <v>11948981.040353395</v>
      </c>
      <c r="D173" s="17">
        <v>769.20128227981434</v>
      </c>
      <c r="E173" s="17">
        <v>10313934.412783237</v>
      </c>
      <c r="F173" s="17">
        <v>607.60219882566139</v>
      </c>
      <c r="G173" s="23">
        <f t="shared" si="4"/>
        <v>-0.13683565335390313</v>
      </c>
      <c r="H173" s="23">
        <f t="shared" si="5"/>
        <v>-0.21008686175768443</v>
      </c>
      <c r="I173" s="36" t="s">
        <v>1276</v>
      </c>
    </row>
    <row r="174" spans="1:9" x14ac:dyDescent="0.35">
      <c r="A174" s="2" t="s">
        <v>173</v>
      </c>
      <c r="B174" s="2" t="s">
        <v>7</v>
      </c>
      <c r="C174" s="17">
        <v>4927242.0988329556</v>
      </c>
      <c r="D174" s="17">
        <v>413.46993000339899</v>
      </c>
      <c r="E174" s="17">
        <v>3932623.1978060622</v>
      </c>
      <c r="F174" s="17">
        <v>245.85997470834019</v>
      </c>
      <c r="G174" s="23">
        <f t="shared" si="4"/>
        <v>-0.20186117935274062</v>
      </c>
      <c r="H174" s="23">
        <f t="shared" si="5"/>
        <v>-0.40537399005940028</v>
      </c>
      <c r="I174" s="36" t="s">
        <v>1276</v>
      </c>
    </row>
    <row r="175" spans="1:9" x14ac:dyDescent="0.35">
      <c r="A175" s="2" t="s">
        <v>174</v>
      </c>
      <c r="B175" s="2" t="s">
        <v>7</v>
      </c>
      <c r="C175" s="17">
        <v>4412938.6919999998</v>
      </c>
      <c r="D175" s="17">
        <v>298.07127932399993</v>
      </c>
      <c r="E175" s="17">
        <v>4255104.9268395491</v>
      </c>
      <c r="F175" s="17">
        <v>292.88837852667723</v>
      </c>
      <c r="G175" s="23">
        <f t="shared" si="4"/>
        <v>-3.5766135941697946E-2</v>
      </c>
      <c r="H175" s="23">
        <f t="shared" si="5"/>
        <v>-1.7388125447970283E-2</v>
      </c>
      <c r="I175" s="36" t="s">
        <v>1276</v>
      </c>
    </row>
    <row r="176" spans="1:9" x14ac:dyDescent="0.35">
      <c r="A176" s="2" t="s">
        <v>175</v>
      </c>
      <c r="B176" s="2" t="s">
        <v>7</v>
      </c>
      <c r="C176" s="17">
        <v>5483187.8075035373</v>
      </c>
      <c r="D176" s="17">
        <v>284.04997131051806</v>
      </c>
      <c r="E176" s="17">
        <v>4133800.0760702891</v>
      </c>
      <c r="F176" s="17">
        <v>236.17217968034387</v>
      </c>
      <c r="G176" s="23">
        <f t="shared" si="4"/>
        <v>-0.24609547927332737</v>
      </c>
      <c r="H176" s="23">
        <f t="shared" si="5"/>
        <v>-0.16855411535259437</v>
      </c>
      <c r="I176" s="36" t="s">
        <v>1276</v>
      </c>
    </row>
    <row r="177" spans="1:9" x14ac:dyDescent="0.35">
      <c r="A177" s="2" t="s">
        <v>176</v>
      </c>
      <c r="B177" s="2" t="s">
        <v>7</v>
      </c>
      <c r="C177" s="17">
        <v>13144842.015189625</v>
      </c>
      <c r="D177" s="17">
        <v>674.3572522944919</v>
      </c>
      <c r="E177" s="17">
        <v>11947959.756163331</v>
      </c>
      <c r="F177" s="17">
        <v>588.68871045070023</v>
      </c>
      <c r="G177" s="23">
        <f t="shared" si="4"/>
        <v>-9.1053377259553814E-2</v>
      </c>
      <c r="H177" s="23">
        <f t="shared" si="5"/>
        <v>-0.12703732561977432</v>
      </c>
      <c r="I177" s="36" t="s">
        <v>1276</v>
      </c>
    </row>
    <row r="178" spans="1:9" x14ac:dyDescent="0.35">
      <c r="A178" s="2" t="s">
        <v>177</v>
      </c>
      <c r="B178" s="2" t="s">
        <v>7</v>
      </c>
      <c r="C178" s="17">
        <v>4043876.0564510557</v>
      </c>
      <c r="D178" s="17">
        <v>167.35113984120102</v>
      </c>
      <c r="E178" s="17">
        <v>3337360.7032025973</v>
      </c>
      <c r="F178" s="17">
        <v>159.31786065271402</v>
      </c>
      <c r="G178" s="23">
        <f t="shared" si="4"/>
        <v>-0.17471241536233012</v>
      </c>
      <c r="H178" s="23">
        <f t="shared" si="5"/>
        <v>-4.8002536439905666E-2</v>
      </c>
      <c r="I178" s="36" t="s">
        <v>1276</v>
      </c>
    </row>
    <row r="179" spans="1:9" x14ac:dyDescent="0.35">
      <c r="A179" s="2" t="s">
        <v>178</v>
      </c>
      <c r="B179" s="2" t="s">
        <v>7</v>
      </c>
      <c r="C179" s="17">
        <v>5993646.4204999991</v>
      </c>
      <c r="D179" s="17">
        <v>426.78311639599991</v>
      </c>
      <c r="E179" s="17">
        <v>5148673.2648885064</v>
      </c>
      <c r="F179" s="17">
        <v>310.55995545541981</v>
      </c>
      <c r="G179" s="23">
        <f t="shared" si="4"/>
        <v>-0.14097814524417737</v>
      </c>
      <c r="H179" s="23">
        <f t="shared" si="5"/>
        <v>-0.27232370840260683</v>
      </c>
      <c r="I179" s="36" t="s">
        <v>1276</v>
      </c>
    </row>
    <row r="180" spans="1:9" x14ac:dyDescent="0.35">
      <c r="A180" s="2" t="s">
        <v>179</v>
      </c>
      <c r="B180" s="2" t="s">
        <v>7</v>
      </c>
      <c r="C180" s="17">
        <v>7793773.7202097895</v>
      </c>
      <c r="D180" s="17">
        <v>383.78345880569242</v>
      </c>
      <c r="E180" s="17">
        <v>5942282.6428598203</v>
      </c>
      <c r="F180" s="17">
        <v>231.59347414852348</v>
      </c>
      <c r="G180" s="23">
        <f t="shared" si="4"/>
        <v>-0.23756028129850959</v>
      </c>
      <c r="H180" s="23">
        <f t="shared" si="5"/>
        <v>-0.39655170426253816</v>
      </c>
      <c r="I180" s="36" t="s">
        <v>1276</v>
      </c>
    </row>
    <row r="181" spans="1:9" x14ac:dyDescent="0.35">
      <c r="A181" s="2" t="s">
        <v>180</v>
      </c>
      <c r="B181" s="2" t="s">
        <v>7</v>
      </c>
      <c r="C181" s="17">
        <v>4643751.4989720201</v>
      </c>
      <c r="D181" s="17">
        <v>310.22494811956807</v>
      </c>
      <c r="E181" s="17">
        <v>3935640.3423792338</v>
      </c>
      <c r="F181" s="17">
        <v>250.87527068822965</v>
      </c>
      <c r="G181" s="23">
        <f t="shared" si="4"/>
        <v>-0.15248687548193304</v>
      </c>
      <c r="H181" s="23">
        <f t="shared" si="5"/>
        <v>-0.19131174907462195</v>
      </c>
      <c r="I181" s="36" t="s">
        <v>1276</v>
      </c>
    </row>
    <row r="182" spans="1:9" x14ac:dyDescent="0.35">
      <c r="A182" s="2" t="s">
        <v>181</v>
      </c>
      <c r="B182" s="2" t="s">
        <v>7</v>
      </c>
      <c r="C182" s="17">
        <v>3109351.2595543079</v>
      </c>
      <c r="D182" s="17">
        <v>271.38142694756175</v>
      </c>
      <c r="E182" s="17">
        <v>2645748.9173763758</v>
      </c>
      <c r="F182" s="17">
        <v>225.63305769141439</v>
      </c>
      <c r="G182" s="23">
        <f t="shared" si="4"/>
        <v>-0.14909937909182527</v>
      </c>
      <c r="H182" s="23">
        <f t="shared" si="5"/>
        <v>-0.16857590355653623</v>
      </c>
      <c r="I182" s="36" t="s">
        <v>1276</v>
      </c>
    </row>
    <row r="183" spans="1:9" x14ac:dyDescent="0.35">
      <c r="A183" s="2" t="s">
        <v>182</v>
      </c>
      <c r="B183" s="2" t="s">
        <v>7</v>
      </c>
      <c r="C183" s="17">
        <v>5429839.5551754739</v>
      </c>
      <c r="D183" s="17">
        <v>370.38551299792374</v>
      </c>
      <c r="E183" s="17">
        <v>4022970.1964657526</v>
      </c>
      <c r="F183" s="17">
        <v>295.53658433678356</v>
      </c>
      <c r="G183" s="23">
        <f t="shared" si="4"/>
        <v>-0.25909961876659099</v>
      </c>
      <c r="H183" s="23">
        <f t="shared" si="5"/>
        <v>-0.20208384516799327</v>
      </c>
      <c r="I183" s="36" t="s">
        <v>1276</v>
      </c>
    </row>
    <row r="184" spans="1:9" x14ac:dyDescent="0.35">
      <c r="A184" s="2" t="s">
        <v>594</v>
      </c>
      <c r="B184" s="2" t="s">
        <v>185</v>
      </c>
      <c r="C184" s="17">
        <v>0</v>
      </c>
      <c r="D184" s="17">
        <v>0</v>
      </c>
      <c r="E184" s="17">
        <v>0</v>
      </c>
      <c r="F184" s="17">
        <v>0</v>
      </c>
      <c r="G184" s="23" t="s">
        <v>584</v>
      </c>
      <c r="H184" s="23" t="s">
        <v>584</v>
      </c>
      <c r="I184" s="36" t="s">
        <v>1276</v>
      </c>
    </row>
    <row r="185" spans="1:9" x14ac:dyDescent="0.35">
      <c r="A185" s="2" t="s">
        <v>184</v>
      </c>
      <c r="B185" s="2" t="s">
        <v>185</v>
      </c>
      <c r="C185" s="17">
        <v>2794720.9286293453</v>
      </c>
      <c r="D185" s="17">
        <v>282.86903986891036</v>
      </c>
      <c r="E185" s="17">
        <v>2286853.1685032602</v>
      </c>
      <c r="F185" s="17">
        <v>226.33536290946006</v>
      </c>
      <c r="G185" s="23">
        <f t="shared" si="4"/>
        <v>-0.18172396210421118</v>
      </c>
      <c r="H185" s="23">
        <f t="shared" si="5"/>
        <v>-0.19985812864373434</v>
      </c>
      <c r="I185" s="36" t="s">
        <v>1276</v>
      </c>
    </row>
    <row r="186" spans="1:9" x14ac:dyDescent="0.35">
      <c r="A186" s="2" t="s">
        <v>186</v>
      </c>
      <c r="B186" s="2" t="s">
        <v>185</v>
      </c>
      <c r="C186" s="17">
        <v>7814610.0361633673</v>
      </c>
      <c r="D186" s="17">
        <v>499.31859089912217</v>
      </c>
      <c r="E186" s="17">
        <v>7688706.1204913547</v>
      </c>
      <c r="F186" s="17">
        <v>537.1661261545056</v>
      </c>
      <c r="G186" s="23">
        <f t="shared" si="4"/>
        <v>-1.6111349778091543E-2</v>
      </c>
      <c r="H186" s="23">
        <f t="shared" si="5"/>
        <v>7.579836990894219E-2</v>
      </c>
      <c r="I186" s="36" t="s">
        <v>1276</v>
      </c>
    </row>
    <row r="187" spans="1:9" x14ac:dyDescent="0.35">
      <c r="A187" s="2" t="s">
        <v>595</v>
      </c>
      <c r="B187" s="2" t="s">
        <v>185</v>
      </c>
      <c r="C187" s="17">
        <v>0</v>
      </c>
      <c r="D187" s="17">
        <v>0</v>
      </c>
      <c r="E187" s="17">
        <v>0</v>
      </c>
      <c r="F187" s="17">
        <v>0</v>
      </c>
      <c r="G187" s="23" t="s">
        <v>584</v>
      </c>
      <c r="H187" s="23" t="s">
        <v>584</v>
      </c>
      <c r="I187" s="36" t="s">
        <v>1276</v>
      </c>
    </row>
    <row r="188" spans="1:9" x14ac:dyDescent="0.35">
      <c r="A188" s="2" t="s">
        <v>187</v>
      </c>
      <c r="B188" s="2" t="s">
        <v>185</v>
      </c>
      <c r="C188" s="17">
        <v>0</v>
      </c>
      <c r="D188" s="17">
        <v>0</v>
      </c>
      <c r="E188" s="17">
        <v>3132208.0997737981</v>
      </c>
      <c r="F188" s="17">
        <v>274.04438284181987</v>
      </c>
      <c r="G188" s="23" t="s">
        <v>582</v>
      </c>
      <c r="H188" s="23" t="s">
        <v>582</v>
      </c>
      <c r="I188" s="36" t="s">
        <v>1276</v>
      </c>
    </row>
    <row r="189" spans="1:9" x14ac:dyDescent="0.35">
      <c r="A189" s="2" t="s">
        <v>596</v>
      </c>
      <c r="B189" s="2" t="s">
        <v>185</v>
      </c>
      <c r="C189" s="17">
        <v>0</v>
      </c>
      <c r="D189" s="17">
        <v>0</v>
      </c>
      <c r="E189" s="17">
        <v>0</v>
      </c>
      <c r="F189" s="17">
        <v>0</v>
      </c>
      <c r="G189" s="23" t="s">
        <v>584</v>
      </c>
      <c r="H189" s="23" t="s">
        <v>584</v>
      </c>
      <c r="I189" s="36" t="s">
        <v>1276</v>
      </c>
    </row>
    <row r="190" spans="1:9" x14ac:dyDescent="0.35">
      <c r="A190" s="2" t="s">
        <v>188</v>
      </c>
      <c r="B190" s="2" t="s">
        <v>185</v>
      </c>
      <c r="C190" s="17">
        <v>3644756.8893217007</v>
      </c>
      <c r="D190" s="17">
        <v>351.32119317788676</v>
      </c>
      <c r="E190" s="17">
        <v>3193092.3500542687</v>
      </c>
      <c r="F190" s="17">
        <v>312.4913644579259</v>
      </c>
      <c r="G190" s="23">
        <f t="shared" si="4"/>
        <v>-0.12392171905640817</v>
      </c>
      <c r="H190" s="23">
        <f t="shared" si="5"/>
        <v>-0.11052515326139148</v>
      </c>
      <c r="I190" s="36" t="s">
        <v>1276</v>
      </c>
    </row>
    <row r="191" spans="1:9" x14ac:dyDescent="0.35">
      <c r="A191" s="2" t="s">
        <v>189</v>
      </c>
      <c r="B191" s="2" t="s">
        <v>185</v>
      </c>
      <c r="C191" s="17">
        <v>0</v>
      </c>
      <c r="D191" s="17">
        <v>0</v>
      </c>
      <c r="E191" s="17">
        <v>3408357.6066574366</v>
      </c>
      <c r="F191" s="17">
        <v>301.63330053604545</v>
      </c>
      <c r="G191" s="23" t="s">
        <v>582</v>
      </c>
      <c r="H191" s="23" t="s">
        <v>582</v>
      </c>
      <c r="I191" s="36" t="s">
        <v>1276</v>
      </c>
    </row>
    <row r="192" spans="1:9" x14ac:dyDescent="0.35">
      <c r="A192" s="2" t="s">
        <v>190</v>
      </c>
      <c r="B192" s="2" t="s">
        <v>7</v>
      </c>
      <c r="C192" s="17">
        <v>15733808.451133974</v>
      </c>
      <c r="D192" s="17">
        <v>1088.8838695295167</v>
      </c>
      <c r="E192" s="17">
        <v>13280351.999239119</v>
      </c>
      <c r="F192" s="17">
        <v>817.16429950510928</v>
      </c>
      <c r="G192" s="23">
        <f t="shared" si="4"/>
        <v>-0.15593531976156913</v>
      </c>
      <c r="H192" s="23">
        <f t="shared" si="5"/>
        <v>-0.2495395309160118</v>
      </c>
      <c r="I192" s="36" t="s">
        <v>1276</v>
      </c>
    </row>
    <row r="193" spans="1:9" x14ac:dyDescent="0.35">
      <c r="A193" s="2" t="s">
        <v>191</v>
      </c>
      <c r="B193" s="2" t="s">
        <v>7</v>
      </c>
      <c r="C193" s="17">
        <v>9721269.7680954263</v>
      </c>
      <c r="D193" s="17">
        <v>666.13781293708962</v>
      </c>
      <c r="E193" s="17">
        <v>8699750.2487929054</v>
      </c>
      <c r="F193" s="17">
        <v>620.79707754065055</v>
      </c>
      <c r="G193" s="23">
        <f t="shared" si="4"/>
        <v>-0.10508087355574489</v>
      </c>
      <c r="H193" s="23">
        <f t="shared" si="5"/>
        <v>-6.8065097815909567E-2</v>
      </c>
      <c r="I193" s="36" t="s">
        <v>1276</v>
      </c>
    </row>
    <row r="194" spans="1:9" x14ac:dyDescent="0.35">
      <c r="A194" s="2" t="s">
        <v>192</v>
      </c>
      <c r="B194" s="2" t="s">
        <v>7</v>
      </c>
      <c r="C194" s="17">
        <v>10476803.280833958</v>
      </c>
      <c r="D194" s="17">
        <v>507.06360094976219</v>
      </c>
      <c r="E194" s="17">
        <v>10536535.573398927</v>
      </c>
      <c r="F194" s="17">
        <v>564.31436823181036</v>
      </c>
      <c r="G194" s="23">
        <f t="shared" si="4"/>
        <v>5.7013853332764678E-3</v>
      </c>
      <c r="H194" s="23">
        <f t="shared" si="5"/>
        <v>0.11290648189855053</v>
      </c>
      <c r="I194" s="36" t="s">
        <v>1276</v>
      </c>
    </row>
    <row r="195" spans="1:9" x14ac:dyDescent="0.35">
      <c r="A195" s="2" t="s">
        <v>193</v>
      </c>
      <c r="B195" s="2" t="s">
        <v>7</v>
      </c>
      <c r="C195" s="17">
        <v>6255154.0809999993</v>
      </c>
      <c r="D195" s="17">
        <v>245.013816502</v>
      </c>
      <c r="E195" s="17">
        <v>6399196.26309756</v>
      </c>
      <c r="F195" s="17">
        <v>226.54828672082718</v>
      </c>
      <c r="G195" s="23">
        <f t="shared" si="4"/>
        <v>2.3027759225801993E-2</v>
      </c>
      <c r="H195" s="23">
        <f t="shared" si="5"/>
        <v>-7.5365259171096946E-2</v>
      </c>
      <c r="I195" s="36" t="s">
        <v>1276</v>
      </c>
    </row>
    <row r="196" spans="1:9" x14ac:dyDescent="0.35">
      <c r="A196" s="2" t="s">
        <v>194</v>
      </c>
      <c r="B196" s="2" t="s">
        <v>7</v>
      </c>
      <c r="C196" s="17">
        <v>66899683.570828572</v>
      </c>
      <c r="D196" s="17">
        <v>3945.7026405342185</v>
      </c>
      <c r="E196" s="17">
        <v>59151396.725122392</v>
      </c>
      <c r="F196" s="17">
        <v>3069.3077883534706</v>
      </c>
      <c r="G196" s="23">
        <f t="shared" si="4"/>
        <v>-0.1158194842207714</v>
      </c>
      <c r="H196" s="23">
        <f t="shared" si="5"/>
        <v>-0.22211376072224503</v>
      </c>
      <c r="I196" s="36" t="s">
        <v>1276</v>
      </c>
    </row>
    <row r="197" spans="1:9" x14ac:dyDescent="0.35">
      <c r="A197" s="2" t="s">
        <v>195</v>
      </c>
      <c r="B197" s="2" t="s">
        <v>7</v>
      </c>
      <c r="C197" s="17">
        <v>8953736.4587547462</v>
      </c>
      <c r="D197" s="17">
        <v>573.73606929563118</v>
      </c>
      <c r="E197" s="17">
        <v>7370788.9258300718</v>
      </c>
      <c r="F197" s="17">
        <v>447.98824021955187</v>
      </c>
      <c r="G197" s="23">
        <f t="shared" si="4"/>
        <v>-0.17679183882801316</v>
      </c>
      <c r="H197" s="23">
        <f t="shared" si="5"/>
        <v>-0.21917365110138257</v>
      </c>
      <c r="I197" s="36" t="s">
        <v>1276</v>
      </c>
    </row>
    <row r="198" spans="1:9" x14ac:dyDescent="0.35">
      <c r="A198" s="2" t="s">
        <v>196</v>
      </c>
      <c r="B198" s="2" t="s">
        <v>7</v>
      </c>
      <c r="C198" s="17">
        <v>8313683.9415458068</v>
      </c>
      <c r="D198" s="17">
        <v>624.85143088589848</v>
      </c>
      <c r="E198" s="17">
        <v>7271730.5551030952</v>
      </c>
      <c r="F198" s="17">
        <v>554.23361467346922</v>
      </c>
      <c r="G198" s="23">
        <f t="shared" si="4"/>
        <v>-0.12532992518945527</v>
      </c>
      <c r="H198" s="23">
        <f t="shared" si="5"/>
        <v>-0.11301537088953947</v>
      </c>
      <c r="I198" s="36" t="s">
        <v>1276</v>
      </c>
    </row>
    <row r="199" spans="1:9" x14ac:dyDescent="0.35">
      <c r="A199" s="2" t="s">
        <v>597</v>
      </c>
      <c r="B199" s="2" t="s">
        <v>598</v>
      </c>
      <c r="C199" s="17">
        <v>0</v>
      </c>
      <c r="D199" s="17">
        <v>0</v>
      </c>
      <c r="E199" s="17">
        <v>0</v>
      </c>
      <c r="F199" s="17">
        <v>0</v>
      </c>
      <c r="G199" s="23" t="s">
        <v>584</v>
      </c>
      <c r="H199" s="23" t="s">
        <v>584</v>
      </c>
      <c r="I199" s="36" t="s">
        <v>1276</v>
      </c>
    </row>
    <row r="200" spans="1:9" x14ac:dyDescent="0.35">
      <c r="A200" s="2" t="s">
        <v>197</v>
      </c>
      <c r="B200" s="2" t="s">
        <v>7</v>
      </c>
      <c r="C200" s="17">
        <v>6497966.0197881591</v>
      </c>
      <c r="D200" s="17">
        <v>266.93218561642828</v>
      </c>
      <c r="E200" s="17">
        <v>5635369.5861698817</v>
      </c>
      <c r="F200" s="17">
        <v>254.07657666044088</v>
      </c>
      <c r="G200" s="23">
        <f t="shared" ref="G200:G262" si="6">(E200-C200)/C200</f>
        <v>-0.13274868335590326</v>
      </c>
      <c r="H200" s="23">
        <f t="shared" ref="H200:H262" si="7">(F200-D200)/D200</f>
        <v>-4.8160580284838501E-2</v>
      </c>
      <c r="I200" s="36" t="s">
        <v>1276</v>
      </c>
    </row>
    <row r="201" spans="1:9" x14ac:dyDescent="0.35">
      <c r="A201" s="2" t="s">
        <v>198</v>
      </c>
      <c r="B201" s="2" t="s">
        <v>7</v>
      </c>
      <c r="C201" s="17">
        <v>8144827.1171678007</v>
      </c>
      <c r="D201" s="17">
        <v>386.70063838591227</v>
      </c>
      <c r="E201" s="17">
        <v>6611274.1719827168</v>
      </c>
      <c r="F201" s="17">
        <v>379.22073742190139</v>
      </c>
      <c r="G201" s="23">
        <f t="shared" si="6"/>
        <v>-0.18828551215686773</v>
      </c>
      <c r="H201" s="23">
        <f t="shared" si="7"/>
        <v>-1.9342872034636336E-2</v>
      </c>
      <c r="I201" s="36" t="s">
        <v>1276</v>
      </c>
    </row>
    <row r="202" spans="1:9" x14ac:dyDescent="0.35">
      <c r="A202" s="2" t="s">
        <v>199</v>
      </c>
      <c r="B202" s="2" t="s">
        <v>7</v>
      </c>
      <c r="C202" s="17">
        <v>6753734.7595781516</v>
      </c>
      <c r="D202" s="17">
        <v>541.41130753616665</v>
      </c>
      <c r="E202" s="17">
        <v>5625815.6996472329</v>
      </c>
      <c r="F202" s="17">
        <v>411.29340445322293</v>
      </c>
      <c r="G202" s="23">
        <f t="shared" si="6"/>
        <v>-0.16700671555561211</v>
      </c>
      <c r="H202" s="23">
        <f t="shared" si="7"/>
        <v>-0.24033096699638426</v>
      </c>
      <c r="I202" s="36" t="s">
        <v>1276</v>
      </c>
    </row>
    <row r="203" spans="1:9" x14ac:dyDescent="0.35">
      <c r="A203" s="2" t="s">
        <v>200</v>
      </c>
      <c r="B203" s="2" t="s">
        <v>7</v>
      </c>
      <c r="C203" s="17">
        <v>5318132.6234615212</v>
      </c>
      <c r="D203" s="17">
        <v>331.46979443809039</v>
      </c>
      <c r="E203" s="17">
        <v>4565054.3914603926</v>
      </c>
      <c r="F203" s="17">
        <v>285.7034998617699</v>
      </c>
      <c r="G203" s="23">
        <f t="shared" si="6"/>
        <v>-0.14160576377483367</v>
      </c>
      <c r="H203" s="23">
        <f t="shared" si="7"/>
        <v>-0.13807078456093952</v>
      </c>
      <c r="I203" s="36" t="s">
        <v>1276</v>
      </c>
    </row>
    <row r="204" spans="1:9" x14ac:dyDescent="0.35">
      <c r="A204" s="2" t="s">
        <v>201</v>
      </c>
      <c r="B204" s="2" t="s">
        <v>7</v>
      </c>
      <c r="C204" s="17">
        <v>17794089.981361985</v>
      </c>
      <c r="D204" s="17">
        <v>858.71660820212139</v>
      </c>
      <c r="E204" s="17">
        <v>16584225.752004188</v>
      </c>
      <c r="F204" s="17">
        <v>719.74734686476233</v>
      </c>
      <c r="G204" s="23">
        <f t="shared" si="6"/>
        <v>-6.7992475626741378E-2</v>
      </c>
      <c r="H204" s="23">
        <f t="shared" si="7"/>
        <v>-0.16183367132995874</v>
      </c>
      <c r="I204" s="36" t="s">
        <v>1276</v>
      </c>
    </row>
    <row r="205" spans="1:9" x14ac:dyDescent="0.35">
      <c r="A205" s="2" t="s">
        <v>202</v>
      </c>
      <c r="B205" s="2" t="s">
        <v>7</v>
      </c>
      <c r="C205" s="17">
        <v>6221231.349882164</v>
      </c>
      <c r="D205" s="17">
        <v>332.80677080221869</v>
      </c>
      <c r="E205" s="17">
        <v>5099119.2168658692</v>
      </c>
      <c r="F205" s="17">
        <v>258.38285758899747</v>
      </c>
      <c r="G205" s="23">
        <f t="shared" si="6"/>
        <v>-0.18036817310090045</v>
      </c>
      <c r="H205" s="23">
        <f t="shared" si="7"/>
        <v>-0.22362499727341806</v>
      </c>
      <c r="I205" s="36" t="s">
        <v>1276</v>
      </c>
    </row>
    <row r="206" spans="1:9" x14ac:dyDescent="0.35">
      <c r="A206" s="2" t="s">
        <v>203</v>
      </c>
      <c r="B206" s="2" t="s">
        <v>7</v>
      </c>
      <c r="C206" s="17">
        <v>27401114.162087239</v>
      </c>
      <c r="D206" s="17">
        <v>2108.1953977436442</v>
      </c>
      <c r="E206" s="17">
        <v>22532294.827392407</v>
      </c>
      <c r="F206" s="17">
        <v>1631.4544838745821</v>
      </c>
      <c r="G206" s="23">
        <f t="shared" si="6"/>
        <v>-0.17768691104653817</v>
      </c>
      <c r="H206" s="23">
        <f t="shared" si="7"/>
        <v>-0.22613696736996367</v>
      </c>
      <c r="I206" s="36" t="s">
        <v>1276</v>
      </c>
    </row>
    <row r="207" spans="1:9" x14ac:dyDescent="0.35">
      <c r="A207" s="2" t="s">
        <v>204</v>
      </c>
      <c r="B207" s="2" t="s">
        <v>7</v>
      </c>
      <c r="C207" s="17">
        <v>3322790.8281919081</v>
      </c>
      <c r="D207" s="17">
        <v>173.23735074184651</v>
      </c>
      <c r="E207" s="17">
        <v>2852437.0066552386</v>
      </c>
      <c r="F207" s="17">
        <v>146.64105504682297</v>
      </c>
      <c r="G207" s="23">
        <f t="shared" si="6"/>
        <v>-0.14155384610610949</v>
      </c>
      <c r="H207" s="23">
        <f t="shared" si="7"/>
        <v>-0.15352518138341081</v>
      </c>
      <c r="I207" s="36" t="s">
        <v>1276</v>
      </c>
    </row>
    <row r="208" spans="1:9" x14ac:dyDescent="0.35">
      <c r="A208" s="2" t="s">
        <v>205</v>
      </c>
      <c r="B208" s="2" t="s">
        <v>7</v>
      </c>
      <c r="C208" s="17">
        <v>3399279.8049152121</v>
      </c>
      <c r="D208" s="17">
        <v>224.51684465457748</v>
      </c>
      <c r="E208" s="17">
        <v>3096728.1223986321</v>
      </c>
      <c r="F208" s="17">
        <v>217.04388305372544</v>
      </c>
      <c r="G208" s="23">
        <f t="shared" si="6"/>
        <v>-8.9004642124223862E-2</v>
      </c>
      <c r="H208" s="23">
        <f t="shared" si="7"/>
        <v>-3.3284636671022647E-2</v>
      </c>
      <c r="I208" s="36" t="s">
        <v>1276</v>
      </c>
    </row>
    <row r="209" spans="1:9" x14ac:dyDescent="0.35">
      <c r="A209" s="2" t="s">
        <v>206</v>
      </c>
      <c r="B209" s="2" t="s">
        <v>7</v>
      </c>
      <c r="C209" s="17">
        <v>5803519.4537558267</v>
      </c>
      <c r="D209" s="17">
        <v>241.83312762542784</v>
      </c>
      <c r="E209" s="17">
        <v>4988423.6647840934</v>
      </c>
      <c r="F209" s="17">
        <v>271.31240595579521</v>
      </c>
      <c r="G209" s="23">
        <f t="shared" si="6"/>
        <v>-0.14044853221681422</v>
      </c>
      <c r="H209" s="23">
        <f t="shared" si="7"/>
        <v>0.12189925598624952</v>
      </c>
      <c r="I209" s="36" t="s">
        <v>1276</v>
      </c>
    </row>
    <row r="210" spans="1:9" x14ac:dyDescent="0.35">
      <c r="A210" s="2" t="s">
        <v>207</v>
      </c>
      <c r="B210" s="2" t="s">
        <v>208</v>
      </c>
      <c r="C210" s="17">
        <v>0</v>
      </c>
      <c r="D210" s="17">
        <v>0</v>
      </c>
      <c r="E210" s="17">
        <v>3216798.8721276075</v>
      </c>
      <c r="F210" s="17">
        <v>358.711539879778</v>
      </c>
      <c r="G210" s="23" t="s">
        <v>582</v>
      </c>
      <c r="H210" s="23" t="s">
        <v>582</v>
      </c>
      <c r="I210" s="36" t="s">
        <v>1276</v>
      </c>
    </row>
    <row r="211" spans="1:9" x14ac:dyDescent="0.35">
      <c r="A211" s="2" t="s">
        <v>209</v>
      </c>
      <c r="B211" s="2" t="s">
        <v>208</v>
      </c>
      <c r="C211" s="17">
        <v>561695.99049906619</v>
      </c>
      <c r="D211" s="17">
        <v>61.004760270830047</v>
      </c>
      <c r="E211" s="17">
        <v>522150.46520943439</v>
      </c>
      <c r="F211" s="17">
        <v>67.768644518017055</v>
      </c>
      <c r="G211" s="23">
        <f t="shared" si="6"/>
        <v>-7.0403787740225182E-2</v>
      </c>
      <c r="H211" s="23">
        <f t="shared" si="7"/>
        <v>0.11087469596075468</v>
      </c>
      <c r="I211" s="36" t="s">
        <v>1276</v>
      </c>
    </row>
    <row r="212" spans="1:9" x14ac:dyDescent="0.35">
      <c r="A212" s="2" t="s">
        <v>210</v>
      </c>
      <c r="B212" s="2" t="s">
        <v>208</v>
      </c>
      <c r="C212" s="17">
        <v>624817.67865058698</v>
      </c>
      <c r="D212" s="17">
        <v>36.599180458369986</v>
      </c>
      <c r="E212" s="17">
        <v>558537</v>
      </c>
      <c r="F212" s="17">
        <v>36.020893999999998</v>
      </c>
      <c r="G212" s="23">
        <f t="shared" si="6"/>
        <v>-0.10608003088794279</v>
      </c>
      <c r="H212" s="23">
        <f t="shared" si="7"/>
        <v>-1.5800530261265381E-2</v>
      </c>
      <c r="I212" s="36" t="s">
        <v>1276</v>
      </c>
    </row>
    <row r="213" spans="1:9" x14ac:dyDescent="0.35">
      <c r="A213" s="2" t="s">
        <v>211</v>
      </c>
      <c r="B213" s="2" t="s">
        <v>208</v>
      </c>
      <c r="C213" s="17">
        <v>121384.10622784501</v>
      </c>
      <c r="D213" s="17">
        <v>0</v>
      </c>
      <c r="E213" s="17">
        <v>192467.969086175</v>
      </c>
      <c r="F213" s="17">
        <v>0</v>
      </c>
      <c r="G213" s="23">
        <f t="shared" si="6"/>
        <v>0.58561095902375759</v>
      </c>
      <c r="H213" s="23" t="s">
        <v>586</v>
      </c>
      <c r="I213" s="36" t="s">
        <v>1276</v>
      </c>
    </row>
    <row r="214" spans="1:9" x14ac:dyDescent="0.35">
      <c r="A214" s="2" t="s">
        <v>212</v>
      </c>
      <c r="B214" s="2" t="s">
        <v>208</v>
      </c>
      <c r="C214" s="17">
        <v>326801.16849999997</v>
      </c>
      <c r="D214" s="17">
        <v>12.639871972000002</v>
      </c>
      <c r="E214" s="17">
        <v>176097.1773373599</v>
      </c>
      <c r="F214" s="17">
        <v>11.642882782205202</v>
      </c>
      <c r="G214" s="23">
        <f t="shared" si="6"/>
        <v>-0.46114887487815115</v>
      </c>
      <c r="H214" s="23">
        <f t="shared" si="7"/>
        <v>-7.8876525965084307E-2</v>
      </c>
      <c r="I214" s="36" t="s">
        <v>1276</v>
      </c>
    </row>
    <row r="215" spans="1:9" x14ac:dyDescent="0.35">
      <c r="A215" s="2" t="s">
        <v>213</v>
      </c>
      <c r="B215" s="2" t="s">
        <v>208</v>
      </c>
      <c r="C215" s="17">
        <v>12255095.668840935</v>
      </c>
      <c r="D215" s="17">
        <v>594.5533671107072</v>
      </c>
      <c r="E215" s="17">
        <v>11387639.569325633</v>
      </c>
      <c r="F215" s="17">
        <v>606.93105521212556</v>
      </c>
      <c r="G215" s="23">
        <f t="shared" si="6"/>
        <v>-7.0783298878754855E-2</v>
      </c>
      <c r="H215" s="23">
        <f t="shared" si="7"/>
        <v>2.0818464390453286E-2</v>
      </c>
      <c r="I215" s="36" t="s">
        <v>1276</v>
      </c>
    </row>
    <row r="216" spans="1:9" x14ac:dyDescent="0.35">
      <c r="A216" s="2" t="s">
        <v>214</v>
      </c>
      <c r="B216" s="2" t="s">
        <v>208</v>
      </c>
      <c r="C216" s="17">
        <v>0</v>
      </c>
      <c r="D216" s="17">
        <v>0</v>
      </c>
      <c r="E216" s="17">
        <v>552485.71555505274</v>
      </c>
      <c r="F216" s="17">
        <v>35.953942236963684</v>
      </c>
      <c r="G216" s="23" t="s">
        <v>582</v>
      </c>
      <c r="H216" s="23" t="s">
        <v>582</v>
      </c>
      <c r="I216" s="36" t="s">
        <v>1276</v>
      </c>
    </row>
    <row r="217" spans="1:9" x14ac:dyDescent="0.35">
      <c r="A217" s="2" t="s">
        <v>215</v>
      </c>
      <c r="B217" s="2" t="s">
        <v>208</v>
      </c>
      <c r="C217" s="17">
        <v>3019188.3144505224</v>
      </c>
      <c r="D217" s="17">
        <v>181.62370215943116</v>
      </c>
      <c r="E217" s="17">
        <v>2617551.9569129711</v>
      </c>
      <c r="F217" s="17">
        <v>162.40045653874827</v>
      </c>
      <c r="G217" s="23">
        <f t="shared" si="6"/>
        <v>-0.13302792529211521</v>
      </c>
      <c r="H217" s="23">
        <f t="shared" si="7"/>
        <v>-0.10584106254925101</v>
      </c>
      <c r="I217" s="36" t="s">
        <v>1276</v>
      </c>
    </row>
    <row r="218" spans="1:9" x14ac:dyDescent="0.35">
      <c r="A218" s="2" t="s">
        <v>216</v>
      </c>
      <c r="B218" s="2" t="s">
        <v>208</v>
      </c>
      <c r="C218" s="17">
        <v>202775.72</v>
      </c>
      <c r="D218" s="17">
        <v>5.0806337399999997</v>
      </c>
      <c r="E218" s="17">
        <v>184304.96500000003</v>
      </c>
      <c r="F218" s="17">
        <v>2.80846748</v>
      </c>
      <c r="G218" s="23">
        <f t="shared" si="6"/>
        <v>-9.1089579166578602E-2</v>
      </c>
      <c r="H218" s="23">
        <f t="shared" si="7"/>
        <v>-0.4472210311306557</v>
      </c>
      <c r="I218" s="36" t="s">
        <v>1276</v>
      </c>
    </row>
    <row r="219" spans="1:9" x14ac:dyDescent="0.35">
      <c r="A219" s="2" t="s">
        <v>217</v>
      </c>
      <c r="B219" s="2" t="s">
        <v>208</v>
      </c>
      <c r="C219" s="17">
        <v>139263.12989122499</v>
      </c>
      <c r="D219" s="17">
        <v>0</v>
      </c>
      <c r="E219" s="17">
        <v>1347338.750705075</v>
      </c>
      <c r="F219" s="17">
        <v>0</v>
      </c>
      <c r="G219" s="23">
        <f t="shared" si="6"/>
        <v>8.6747699966060523</v>
      </c>
      <c r="H219" s="23" t="s">
        <v>586</v>
      </c>
      <c r="I219" s="36" t="s">
        <v>1276</v>
      </c>
    </row>
    <row r="220" spans="1:9" x14ac:dyDescent="0.35">
      <c r="A220" s="2" t="s">
        <v>218</v>
      </c>
      <c r="B220" s="2" t="s">
        <v>7</v>
      </c>
      <c r="C220" s="17">
        <v>7410620.6260000002</v>
      </c>
      <c r="D220" s="17">
        <v>476.05541274200004</v>
      </c>
      <c r="E220" s="17">
        <v>6842690.0714866351</v>
      </c>
      <c r="F220" s="17">
        <v>404.5313011211897</v>
      </c>
      <c r="G220" s="23">
        <f t="shared" si="6"/>
        <v>-7.6637380750647674E-2</v>
      </c>
      <c r="H220" s="23">
        <f t="shared" si="7"/>
        <v>-0.15024324838329922</v>
      </c>
      <c r="I220" s="36" t="s">
        <v>1276</v>
      </c>
    </row>
    <row r="221" spans="1:9" x14ac:dyDescent="0.35">
      <c r="A221" s="2" t="s">
        <v>219</v>
      </c>
      <c r="B221" s="2" t="s">
        <v>7</v>
      </c>
      <c r="C221" s="17">
        <v>14178400.088175358</v>
      </c>
      <c r="D221" s="17">
        <v>974.92350996531923</v>
      </c>
      <c r="E221" s="17">
        <v>11479997.623717116</v>
      </c>
      <c r="F221" s="17">
        <v>759.78133671778676</v>
      </c>
      <c r="G221" s="23">
        <f t="shared" si="6"/>
        <v>-0.19031783894352666</v>
      </c>
      <c r="H221" s="23">
        <f t="shared" si="7"/>
        <v>-0.22067595154740466</v>
      </c>
      <c r="I221" s="36" t="s">
        <v>1276</v>
      </c>
    </row>
    <row r="222" spans="1:9" x14ac:dyDescent="0.35">
      <c r="A222" s="2" t="s">
        <v>220</v>
      </c>
      <c r="B222" s="2" t="s">
        <v>7</v>
      </c>
      <c r="C222" s="17">
        <v>10444863.5635</v>
      </c>
      <c r="D222" s="17">
        <v>901.79724198200017</v>
      </c>
      <c r="E222" s="17">
        <v>8235398.6706918962</v>
      </c>
      <c r="F222" s="17">
        <v>574.88882633805861</v>
      </c>
      <c r="G222" s="23">
        <f t="shared" si="6"/>
        <v>-0.21153602240714456</v>
      </c>
      <c r="H222" s="23">
        <f t="shared" si="7"/>
        <v>-0.36250766849258853</v>
      </c>
      <c r="I222" s="36" t="s">
        <v>1276</v>
      </c>
    </row>
    <row r="223" spans="1:9" x14ac:dyDescent="0.35">
      <c r="A223" s="2" t="s">
        <v>221</v>
      </c>
      <c r="B223" s="2" t="s">
        <v>7</v>
      </c>
      <c r="C223" s="17">
        <v>24401044.183104374</v>
      </c>
      <c r="D223" s="17">
        <v>2071.0115082082675</v>
      </c>
      <c r="E223" s="17">
        <v>18335968.938832939</v>
      </c>
      <c r="F223" s="17">
        <v>1657.5430165225123</v>
      </c>
      <c r="G223" s="23">
        <f t="shared" si="6"/>
        <v>-0.24855802066335253</v>
      </c>
      <c r="H223" s="23">
        <f t="shared" si="7"/>
        <v>-0.19964567557785656</v>
      </c>
      <c r="I223" s="36" t="s">
        <v>1276</v>
      </c>
    </row>
    <row r="224" spans="1:9" x14ac:dyDescent="0.35">
      <c r="A224" s="2" t="s">
        <v>222</v>
      </c>
      <c r="B224" s="2" t="s">
        <v>7</v>
      </c>
      <c r="C224" s="17">
        <v>11786699.163500002</v>
      </c>
      <c r="D224" s="17">
        <v>858.26394763200017</v>
      </c>
      <c r="E224" s="17">
        <v>10585992.216071688</v>
      </c>
      <c r="F224" s="17">
        <v>775.21095863223911</v>
      </c>
      <c r="G224" s="23">
        <f t="shared" si="6"/>
        <v>-0.10186965245932095</v>
      </c>
      <c r="H224" s="23">
        <f t="shared" si="7"/>
        <v>-9.6768586434172202E-2</v>
      </c>
      <c r="I224" s="36" t="s">
        <v>1276</v>
      </c>
    </row>
    <row r="225" spans="1:9" x14ac:dyDescent="0.35">
      <c r="A225" s="2" t="s">
        <v>223</v>
      </c>
      <c r="B225" s="2" t="s">
        <v>7</v>
      </c>
      <c r="C225" s="17">
        <v>2728306.4864599477</v>
      </c>
      <c r="D225" s="17">
        <v>244.13237047372965</v>
      </c>
      <c r="E225" s="17">
        <v>2257672.6004420654</v>
      </c>
      <c r="F225" s="17">
        <v>203.38993472104136</v>
      </c>
      <c r="G225" s="23">
        <f t="shared" si="6"/>
        <v>-0.17250037279665842</v>
      </c>
      <c r="H225" s="23">
        <f t="shared" si="7"/>
        <v>-0.16688665937101718</v>
      </c>
      <c r="I225" s="36" t="s">
        <v>1276</v>
      </c>
    </row>
    <row r="226" spans="1:9" x14ac:dyDescent="0.35">
      <c r="A226" s="2" t="s">
        <v>224</v>
      </c>
      <c r="B226" s="2" t="s">
        <v>7</v>
      </c>
      <c r="C226" s="17">
        <v>12950491.294847963</v>
      </c>
      <c r="D226" s="17">
        <v>882.99955555840825</v>
      </c>
      <c r="E226" s="17">
        <v>11314500.096858257</v>
      </c>
      <c r="F226" s="17">
        <v>710.25748396807774</v>
      </c>
      <c r="G226" s="23">
        <f t="shared" si="6"/>
        <v>-0.12632657408453263</v>
      </c>
      <c r="H226" s="23">
        <f t="shared" si="7"/>
        <v>-0.19563098362047143</v>
      </c>
      <c r="I226" s="36" t="s">
        <v>1276</v>
      </c>
    </row>
    <row r="227" spans="1:9" x14ac:dyDescent="0.35">
      <c r="A227" s="2" t="s">
        <v>225</v>
      </c>
      <c r="B227" s="2" t="s">
        <v>7</v>
      </c>
      <c r="C227" s="17">
        <v>7064364.6488070562</v>
      </c>
      <c r="D227" s="17">
        <v>477.91458322627847</v>
      </c>
      <c r="E227" s="17">
        <v>5361525.5004911097</v>
      </c>
      <c r="F227" s="17">
        <v>312.79765796144767</v>
      </c>
      <c r="G227" s="23">
        <f t="shared" si="6"/>
        <v>-0.24104632659406974</v>
      </c>
      <c r="H227" s="23">
        <f t="shared" si="7"/>
        <v>-0.34549463661512247</v>
      </c>
      <c r="I227" s="36" t="s">
        <v>1276</v>
      </c>
    </row>
    <row r="228" spans="1:9" x14ac:dyDescent="0.35">
      <c r="A228" s="2" t="s">
        <v>226</v>
      </c>
      <c r="B228" s="2" t="s">
        <v>7</v>
      </c>
      <c r="C228" s="17">
        <v>8283542.0875380449</v>
      </c>
      <c r="D228" s="17">
        <v>462.67255157800457</v>
      </c>
      <c r="E228" s="17">
        <v>6428904.5016706027</v>
      </c>
      <c r="F228" s="17">
        <v>388.0971696897692</v>
      </c>
      <c r="G228" s="23">
        <f t="shared" si="6"/>
        <v>-0.22389426724318845</v>
      </c>
      <c r="H228" s="23">
        <f t="shared" si="7"/>
        <v>-0.16118393372134651</v>
      </c>
      <c r="I228" s="36" t="s">
        <v>1276</v>
      </c>
    </row>
    <row r="229" spans="1:9" x14ac:dyDescent="0.35">
      <c r="A229" s="2" t="s">
        <v>227</v>
      </c>
      <c r="B229" s="2" t="s">
        <v>7</v>
      </c>
      <c r="C229" s="17">
        <v>5968197.2697196463</v>
      </c>
      <c r="D229" s="17">
        <v>334.92174804527389</v>
      </c>
      <c r="E229" s="17">
        <v>5170091.4849056238</v>
      </c>
      <c r="F229" s="17">
        <v>300.16264850789287</v>
      </c>
      <c r="G229" s="23">
        <f t="shared" si="6"/>
        <v>-0.13372644179563339</v>
      </c>
      <c r="H229" s="23">
        <f t="shared" si="7"/>
        <v>-0.10378274847855616</v>
      </c>
      <c r="I229" s="36" t="s">
        <v>1276</v>
      </c>
    </row>
    <row r="230" spans="1:9" x14ac:dyDescent="0.35">
      <c r="A230" s="2" t="s">
        <v>228</v>
      </c>
      <c r="B230" s="2" t="s">
        <v>7</v>
      </c>
      <c r="C230" s="17">
        <v>6341748.5723829158</v>
      </c>
      <c r="D230" s="17">
        <v>442.43198815869079</v>
      </c>
      <c r="E230" s="17">
        <v>5171849.8176877303</v>
      </c>
      <c r="F230" s="17">
        <v>389.33323808441452</v>
      </c>
      <c r="G230" s="23">
        <f t="shared" si="6"/>
        <v>-0.18447573903983949</v>
      </c>
      <c r="H230" s="23">
        <f t="shared" si="7"/>
        <v>-0.1200156215992929</v>
      </c>
      <c r="I230" s="36" t="s">
        <v>1276</v>
      </c>
    </row>
    <row r="231" spans="1:9" x14ac:dyDescent="0.35">
      <c r="A231" s="2" t="s">
        <v>229</v>
      </c>
      <c r="B231" s="2" t="s">
        <v>7</v>
      </c>
      <c r="C231" s="17">
        <v>9980840.3111539036</v>
      </c>
      <c r="D231" s="17">
        <v>403.58227749685915</v>
      </c>
      <c r="E231" s="17">
        <v>8363044.9895693613</v>
      </c>
      <c r="F231" s="17">
        <v>386.21955099305006</v>
      </c>
      <c r="G231" s="23">
        <f t="shared" si="6"/>
        <v>-0.16209009173071379</v>
      </c>
      <c r="H231" s="23">
        <f t="shared" si="7"/>
        <v>-4.30215286248396E-2</v>
      </c>
      <c r="I231" s="36" t="s">
        <v>1276</v>
      </c>
    </row>
    <row r="232" spans="1:9" x14ac:dyDescent="0.35">
      <c r="A232" s="2" t="s">
        <v>230</v>
      </c>
      <c r="B232" s="2" t="s">
        <v>7</v>
      </c>
      <c r="C232" s="17">
        <v>4919380.608</v>
      </c>
      <c r="D232" s="17">
        <v>414.88346863600003</v>
      </c>
      <c r="E232" s="17">
        <v>4315299.2614310347</v>
      </c>
      <c r="F232" s="17">
        <v>359.52634843922226</v>
      </c>
      <c r="G232" s="23">
        <f t="shared" si="6"/>
        <v>-0.12279622064342727</v>
      </c>
      <c r="H232" s="23">
        <f t="shared" si="7"/>
        <v>-0.13342811748748082</v>
      </c>
      <c r="I232" s="36" t="s">
        <v>1276</v>
      </c>
    </row>
    <row r="233" spans="1:9" x14ac:dyDescent="0.35">
      <c r="A233" s="2" t="s">
        <v>231</v>
      </c>
      <c r="B233" s="2" t="s">
        <v>7</v>
      </c>
      <c r="C233" s="17">
        <v>5168215.6910431739</v>
      </c>
      <c r="D233" s="17">
        <v>256.87779514503751</v>
      </c>
      <c r="E233" s="17">
        <v>4467278.5444442723</v>
      </c>
      <c r="F233" s="17">
        <v>217.42606023328838</v>
      </c>
      <c r="G233" s="23">
        <f t="shared" si="6"/>
        <v>-0.13562459241274846</v>
      </c>
      <c r="H233" s="23">
        <f t="shared" si="7"/>
        <v>-0.15358172507465667</v>
      </c>
      <c r="I233" s="36" t="s">
        <v>1276</v>
      </c>
    </row>
    <row r="234" spans="1:9" x14ac:dyDescent="0.35">
      <c r="A234" s="2" t="s">
        <v>232</v>
      </c>
      <c r="B234" s="2" t="s">
        <v>7</v>
      </c>
      <c r="C234" s="17">
        <v>13395697.225756032</v>
      </c>
      <c r="D234" s="17">
        <v>967.41685410908724</v>
      </c>
      <c r="E234" s="17">
        <v>10447613.098502466</v>
      </c>
      <c r="F234" s="17">
        <v>819.21957744634938</v>
      </c>
      <c r="G234" s="23">
        <f t="shared" si="6"/>
        <v>-0.22007694542283748</v>
      </c>
      <c r="H234" s="23">
        <f t="shared" si="7"/>
        <v>-0.15318864461919632</v>
      </c>
      <c r="I234" s="36" t="s">
        <v>1276</v>
      </c>
    </row>
    <row r="235" spans="1:9" x14ac:dyDescent="0.35">
      <c r="A235" s="2" t="s">
        <v>233</v>
      </c>
      <c r="B235" s="2" t="s">
        <v>7</v>
      </c>
      <c r="C235" s="17">
        <v>1779299.6359675019</v>
      </c>
      <c r="D235" s="17">
        <v>78.195932655823</v>
      </c>
      <c r="E235" s="17">
        <v>1763697.5987280912</v>
      </c>
      <c r="F235" s="17">
        <v>85.668808597343798</v>
      </c>
      <c r="G235" s="23">
        <f t="shared" si="6"/>
        <v>-8.7686395950544917E-3</v>
      </c>
      <c r="H235" s="23">
        <f t="shared" si="7"/>
        <v>9.5566044009122983E-2</v>
      </c>
      <c r="I235" s="36" t="s">
        <v>1276</v>
      </c>
    </row>
    <row r="236" spans="1:9" x14ac:dyDescent="0.35">
      <c r="A236" s="2" t="s">
        <v>234</v>
      </c>
      <c r="B236" s="2" t="s">
        <v>7</v>
      </c>
      <c r="C236" s="17">
        <v>31606246.888301346</v>
      </c>
      <c r="D236" s="17">
        <v>1631.1606164764589</v>
      </c>
      <c r="E236" s="17">
        <v>25647975.497966997</v>
      </c>
      <c r="F236" s="17">
        <v>1113.0398970379817</v>
      </c>
      <c r="G236" s="23">
        <f t="shared" si="6"/>
        <v>-0.18851562513547687</v>
      </c>
      <c r="H236" s="23">
        <f t="shared" si="7"/>
        <v>-0.31763930185961226</v>
      </c>
      <c r="I236" s="36" t="s">
        <v>1276</v>
      </c>
    </row>
    <row r="237" spans="1:9" x14ac:dyDescent="0.35">
      <c r="A237" s="2" t="s">
        <v>235</v>
      </c>
      <c r="B237" s="2" t="s">
        <v>7</v>
      </c>
      <c r="C237" s="17">
        <v>170232882.59971815</v>
      </c>
      <c r="D237" s="17">
        <v>13852.714183385582</v>
      </c>
      <c r="E237" s="17">
        <v>148027613.51708928</v>
      </c>
      <c r="F237" s="17">
        <v>11480.773548887984</v>
      </c>
      <c r="G237" s="23">
        <f t="shared" si="6"/>
        <v>-0.1304405397096039</v>
      </c>
      <c r="H237" s="23">
        <f t="shared" si="7"/>
        <v>-0.17122569650230804</v>
      </c>
      <c r="I237" s="36" t="s">
        <v>1276</v>
      </c>
    </row>
    <row r="238" spans="1:9" x14ac:dyDescent="0.35">
      <c r="A238" s="2" t="s">
        <v>236</v>
      </c>
      <c r="B238" s="2" t="s">
        <v>7</v>
      </c>
      <c r="C238" s="17">
        <v>15546421.032534029</v>
      </c>
      <c r="D238" s="17">
        <v>1107.8022126335507</v>
      </c>
      <c r="E238" s="17">
        <v>12352063.301145695</v>
      </c>
      <c r="F238" s="17">
        <v>869.24900187452579</v>
      </c>
      <c r="G238" s="23">
        <f t="shared" si="6"/>
        <v>-0.20547222571056675</v>
      </c>
      <c r="H238" s="23">
        <f t="shared" si="7"/>
        <v>-0.21533917159446564</v>
      </c>
      <c r="I238" s="36" t="s">
        <v>1276</v>
      </c>
    </row>
    <row r="239" spans="1:9" x14ac:dyDescent="0.35">
      <c r="A239" s="2" t="s">
        <v>237</v>
      </c>
      <c r="B239" s="2" t="s">
        <v>7</v>
      </c>
      <c r="C239" s="17">
        <v>2374023.9943620339</v>
      </c>
      <c r="D239" s="17">
        <v>140.77527418466303</v>
      </c>
      <c r="E239" s="17">
        <v>1856809.1707153013</v>
      </c>
      <c r="F239" s="17">
        <v>94.068650438620878</v>
      </c>
      <c r="G239" s="23">
        <f t="shared" si="6"/>
        <v>-0.21786419382240599</v>
      </c>
      <c r="H239" s="23">
        <f t="shared" si="7"/>
        <v>-0.33178144398265841</v>
      </c>
      <c r="I239" s="36" t="s">
        <v>1276</v>
      </c>
    </row>
    <row r="240" spans="1:9" x14ac:dyDescent="0.35">
      <c r="A240" s="2" t="s">
        <v>238</v>
      </c>
      <c r="B240" s="2" t="s">
        <v>7</v>
      </c>
      <c r="C240" s="17">
        <v>4256535.4974999996</v>
      </c>
      <c r="D240" s="17">
        <v>235.13502740000001</v>
      </c>
      <c r="E240" s="17">
        <v>3340563.5968801854</v>
      </c>
      <c r="F240" s="17">
        <v>180.54023646737406</v>
      </c>
      <c r="G240" s="23">
        <f t="shared" si="6"/>
        <v>-0.21519188578546894</v>
      </c>
      <c r="H240" s="23">
        <f t="shared" si="7"/>
        <v>-0.23218484943016174</v>
      </c>
      <c r="I240" s="36" t="s">
        <v>1276</v>
      </c>
    </row>
    <row r="241" spans="1:9" x14ac:dyDescent="0.35">
      <c r="A241" s="2" t="s">
        <v>239</v>
      </c>
      <c r="B241" s="2" t="s">
        <v>7</v>
      </c>
      <c r="C241" s="17">
        <v>2201653.1595000001</v>
      </c>
      <c r="D241" s="17">
        <v>110.094333804</v>
      </c>
      <c r="E241" s="17">
        <v>2189413.0620072912</v>
      </c>
      <c r="F241" s="17">
        <v>100.86582795180919</v>
      </c>
      <c r="G241" s="23">
        <f t="shared" si="6"/>
        <v>-5.5595030669992433E-3</v>
      </c>
      <c r="H241" s="23">
        <f t="shared" si="7"/>
        <v>-8.3823622282144294E-2</v>
      </c>
      <c r="I241" s="36" t="s">
        <v>1276</v>
      </c>
    </row>
    <row r="242" spans="1:9" x14ac:dyDescent="0.35">
      <c r="A242" s="2" t="s">
        <v>240</v>
      </c>
      <c r="B242" s="2" t="s">
        <v>7</v>
      </c>
      <c r="C242" s="17">
        <v>3089377.1507999999</v>
      </c>
      <c r="D242" s="17">
        <v>201.20932073060001</v>
      </c>
      <c r="E242" s="17">
        <v>3121996.4663720746</v>
      </c>
      <c r="F242" s="17">
        <v>189.98956800037089</v>
      </c>
      <c r="G242" s="23">
        <f t="shared" si="6"/>
        <v>1.0558541084447324E-2</v>
      </c>
      <c r="H242" s="23">
        <f t="shared" si="7"/>
        <v>-5.5761595384794777E-2</v>
      </c>
      <c r="I242" s="36" t="s">
        <v>1276</v>
      </c>
    </row>
    <row r="243" spans="1:9" x14ac:dyDescent="0.35">
      <c r="A243" s="2" t="s">
        <v>241</v>
      </c>
      <c r="B243" s="2" t="s">
        <v>7</v>
      </c>
      <c r="C243" s="17">
        <v>19797307.475680806</v>
      </c>
      <c r="D243" s="17">
        <v>1115.4471236920872</v>
      </c>
      <c r="E243" s="17">
        <v>16491487.795160448</v>
      </c>
      <c r="F243" s="17">
        <v>826.37765710083511</v>
      </c>
      <c r="G243" s="23">
        <f t="shared" si="6"/>
        <v>-0.16698329732875325</v>
      </c>
      <c r="H243" s="23">
        <f t="shared" si="7"/>
        <v>-0.25915120533409353</v>
      </c>
      <c r="I243" s="36" t="s">
        <v>1276</v>
      </c>
    </row>
    <row r="244" spans="1:9" x14ac:dyDescent="0.35">
      <c r="A244" s="2" t="s">
        <v>242</v>
      </c>
      <c r="B244" s="2" t="s">
        <v>7</v>
      </c>
      <c r="C244" s="17">
        <v>5973611.8720286367</v>
      </c>
      <c r="D244" s="17">
        <v>456.54689225599998</v>
      </c>
      <c r="E244" s="17">
        <v>5327085.0003005695</v>
      </c>
      <c r="F244" s="17">
        <v>428.63920414073016</v>
      </c>
      <c r="G244" s="23">
        <f t="shared" si="6"/>
        <v>-0.10823047857451558</v>
      </c>
      <c r="H244" s="23">
        <f t="shared" si="7"/>
        <v>-6.1127758371906989E-2</v>
      </c>
      <c r="I244" s="36" t="s">
        <v>1276</v>
      </c>
    </row>
    <row r="245" spans="1:9" ht="43.5" x14ac:dyDescent="0.35">
      <c r="A245" s="2" t="s">
        <v>243</v>
      </c>
      <c r="B245" s="2" t="s">
        <v>7</v>
      </c>
      <c r="C245" s="17">
        <v>5164956.3884146418</v>
      </c>
      <c r="D245" s="17">
        <v>277.43517237868429</v>
      </c>
      <c r="E245" s="17">
        <v>4066284.9108386408</v>
      </c>
      <c r="F245" s="17">
        <v>186.34571382102038</v>
      </c>
      <c r="G245" s="23">
        <f t="shared" si="6"/>
        <v>-0.21271650619168789</v>
      </c>
      <c r="H245" s="23">
        <f t="shared" si="7"/>
        <v>-0.32832700258109893</v>
      </c>
      <c r="I245" s="39" t="s">
        <v>1280</v>
      </c>
    </row>
    <row r="246" spans="1:9" x14ac:dyDescent="0.35">
      <c r="A246" s="2" t="s">
        <v>244</v>
      </c>
      <c r="B246" s="2" t="s">
        <v>7</v>
      </c>
      <c r="C246" s="17">
        <v>5294298.4376361594</v>
      </c>
      <c r="D246" s="17">
        <v>259.61555415116283</v>
      </c>
      <c r="E246" s="17">
        <v>4404333.6729710959</v>
      </c>
      <c r="F246" s="17">
        <v>220.3698400170876</v>
      </c>
      <c r="G246" s="23">
        <f t="shared" si="6"/>
        <v>-0.16809871508913693</v>
      </c>
      <c r="H246" s="23">
        <f t="shared" si="7"/>
        <v>-0.15116857794746827</v>
      </c>
      <c r="I246" s="36" t="s">
        <v>1276</v>
      </c>
    </row>
    <row r="247" spans="1:9" x14ac:dyDescent="0.35">
      <c r="A247" s="2" t="s">
        <v>245</v>
      </c>
      <c r="B247" s="2" t="s">
        <v>7</v>
      </c>
      <c r="C247" s="17">
        <v>3172440.2779999999</v>
      </c>
      <c r="D247" s="17">
        <v>164.15299955599997</v>
      </c>
      <c r="E247" s="17">
        <v>1427887.6240147154</v>
      </c>
      <c r="F247" s="17">
        <v>57.642896320617396</v>
      </c>
      <c r="G247" s="23">
        <f t="shared" si="6"/>
        <v>-0.54990874566915471</v>
      </c>
      <c r="H247" s="23">
        <f t="shared" si="7"/>
        <v>-0.64884652442215773</v>
      </c>
      <c r="I247" s="36" t="s">
        <v>1276</v>
      </c>
    </row>
    <row r="248" spans="1:9" x14ac:dyDescent="0.35">
      <c r="A248" s="2" t="s">
        <v>246</v>
      </c>
      <c r="B248" s="2" t="s">
        <v>7</v>
      </c>
      <c r="C248" s="17">
        <v>17142582.050506078</v>
      </c>
      <c r="D248" s="17">
        <v>943.56972989891415</v>
      </c>
      <c r="E248" s="17">
        <v>14223906.536859225</v>
      </c>
      <c r="F248" s="17">
        <v>795.04210638599397</v>
      </c>
      <c r="G248" s="23">
        <f t="shared" si="6"/>
        <v>-0.17025880378158598</v>
      </c>
      <c r="H248" s="23">
        <f t="shared" si="7"/>
        <v>-0.15741033100842705</v>
      </c>
      <c r="I248" s="36" t="s">
        <v>1276</v>
      </c>
    </row>
    <row r="249" spans="1:9" x14ac:dyDescent="0.35">
      <c r="A249" s="2" t="s">
        <v>247</v>
      </c>
      <c r="B249" s="2" t="s">
        <v>7</v>
      </c>
      <c r="C249" s="17">
        <v>4326406.0834999997</v>
      </c>
      <c r="D249" s="17">
        <v>281.43568471200007</v>
      </c>
      <c r="E249" s="17">
        <v>3096944.0693798685</v>
      </c>
      <c r="F249" s="17">
        <v>138.37149288549966</v>
      </c>
      <c r="G249" s="23">
        <f t="shared" si="6"/>
        <v>-0.28417628636596087</v>
      </c>
      <c r="H249" s="23">
        <f t="shared" si="7"/>
        <v>-0.50833707165778019</v>
      </c>
      <c r="I249" s="36" t="s">
        <v>1276</v>
      </c>
    </row>
    <row r="250" spans="1:9" x14ac:dyDescent="0.35">
      <c r="A250" s="2" t="s">
        <v>248</v>
      </c>
      <c r="B250" s="2" t="s">
        <v>7</v>
      </c>
      <c r="C250" s="17">
        <v>11557594.542557998</v>
      </c>
      <c r="D250" s="17">
        <v>839.55004162584817</v>
      </c>
      <c r="E250" s="17">
        <v>11536214.317501657</v>
      </c>
      <c r="F250" s="17">
        <v>731.97435075698809</v>
      </c>
      <c r="G250" s="23">
        <f t="shared" si="6"/>
        <v>-1.849885369971537E-3</v>
      </c>
      <c r="H250" s="23">
        <f t="shared" si="7"/>
        <v>-0.12813493601945647</v>
      </c>
      <c r="I250" s="36" t="s">
        <v>1276</v>
      </c>
    </row>
    <row r="251" spans="1:9" x14ac:dyDescent="0.35">
      <c r="A251" s="2" t="s">
        <v>249</v>
      </c>
      <c r="B251" s="2" t="s">
        <v>7</v>
      </c>
      <c r="C251" s="17">
        <v>6039341.2189999996</v>
      </c>
      <c r="D251" s="17">
        <v>319.54902597799997</v>
      </c>
      <c r="E251" s="17">
        <v>5233942.840148408</v>
      </c>
      <c r="F251" s="17">
        <v>271.60117349122959</v>
      </c>
      <c r="G251" s="23">
        <f t="shared" si="6"/>
        <v>-0.13335864784685081</v>
      </c>
      <c r="H251" s="23">
        <f t="shared" si="7"/>
        <v>-0.15004850144675907</v>
      </c>
      <c r="I251" s="36" t="s">
        <v>1276</v>
      </c>
    </row>
    <row r="252" spans="1:9" x14ac:dyDescent="0.35">
      <c r="A252" s="2" t="s">
        <v>250</v>
      </c>
      <c r="B252" s="2" t="s">
        <v>17</v>
      </c>
      <c r="C252" s="17">
        <v>1941784.9611799368</v>
      </c>
      <c r="D252" s="17">
        <v>117.54091854328675</v>
      </c>
      <c r="E252" s="17">
        <v>1934143.5484842337</v>
      </c>
      <c r="F252" s="17">
        <v>81.782034814326707</v>
      </c>
      <c r="G252" s="23">
        <f t="shared" si="6"/>
        <v>-3.935251764984187E-3</v>
      </c>
      <c r="H252" s="23">
        <f t="shared" si="7"/>
        <v>-0.30422498115659297</v>
      </c>
      <c r="I252" s="36" t="s">
        <v>1276</v>
      </c>
    </row>
    <row r="253" spans="1:9" x14ac:dyDescent="0.35">
      <c r="A253" s="2" t="s">
        <v>251</v>
      </c>
      <c r="B253" s="2" t="s">
        <v>7</v>
      </c>
      <c r="C253" s="17">
        <v>8893511.772518564</v>
      </c>
      <c r="D253" s="17">
        <v>480.801966736</v>
      </c>
      <c r="E253" s="17">
        <v>9112193.6583630741</v>
      </c>
      <c r="F253" s="17">
        <v>547.55718048983977</v>
      </c>
      <c r="G253" s="23">
        <f t="shared" si="6"/>
        <v>2.4588924087360967E-2</v>
      </c>
      <c r="H253" s="23">
        <f t="shared" si="7"/>
        <v>0.13884139078510446</v>
      </c>
      <c r="I253" s="36" t="s">
        <v>1276</v>
      </c>
    </row>
    <row r="254" spans="1:9" x14ac:dyDescent="0.35">
      <c r="A254" s="2" t="s">
        <v>252</v>
      </c>
      <c r="B254" s="2" t="s">
        <v>7</v>
      </c>
      <c r="C254" s="17">
        <v>44072489.396695644</v>
      </c>
      <c r="D254" s="17">
        <v>2850.2933878394506</v>
      </c>
      <c r="E254" s="17">
        <v>38586014.750798479</v>
      </c>
      <c r="F254" s="17">
        <v>2407.2342116091836</v>
      </c>
      <c r="G254" s="23">
        <f t="shared" si="6"/>
        <v>-0.12448751411597177</v>
      </c>
      <c r="H254" s="23">
        <f t="shared" si="7"/>
        <v>-0.15544335825937905</v>
      </c>
      <c r="I254" s="36" t="s">
        <v>1276</v>
      </c>
    </row>
    <row r="255" spans="1:9" x14ac:dyDescent="0.35">
      <c r="A255" s="2" t="s">
        <v>253</v>
      </c>
      <c r="B255" s="2" t="s">
        <v>7</v>
      </c>
      <c r="C255" s="17">
        <v>4839776.2029999997</v>
      </c>
      <c r="D255" s="17">
        <v>290.867795946</v>
      </c>
      <c r="E255" s="17">
        <v>4734199.0132217882</v>
      </c>
      <c r="F255" s="17">
        <v>229.50153782327135</v>
      </c>
      <c r="G255" s="23">
        <f t="shared" si="6"/>
        <v>-2.1814477643153852E-2</v>
      </c>
      <c r="H255" s="23">
        <f t="shared" si="7"/>
        <v>-0.21097646070836037</v>
      </c>
      <c r="I255" s="36" t="s">
        <v>1276</v>
      </c>
    </row>
    <row r="256" spans="1:9" x14ac:dyDescent="0.35">
      <c r="A256" s="2" t="s">
        <v>254</v>
      </c>
      <c r="B256" s="2" t="s">
        <v>7</v>
      </c>
      <c r="C256" s="17">
        <v>3125351.7975000003</v>
      </c>
      <c r="D256" s="17">
        <v>258.90658310000003</v>
      </c>
      <c r="E256" s="17">
        <v>2298277.5929125291</v>
      </c>
      <c r="F256" s="17">
        <v>165.4071425336233</v>
      </c>
      <c r="G256" s="23">
        <f t="shared" si="6"/>
        <v>-0.26463395424766456</v>
      </c>
      <c r="H256" s="23">
        <f t="shared" si="7"/>
        <v>-0.36113195518965824</v>
      </c>
      <c r="I256" s="36" t="s">
        <v>1276</v>
      </c>
    </row>
    <row r="257" spans="1:9" x14ac:dyDescent="0.35">
      <c r="A257" s="2" t="s">
        <v>255</v>
      </c>
      <c r="B257" s="2" t="s">
        <v>7</v>
      </c>
      <c r="C257" s="17">
        <v>15402346.759184793</v>
      </c>
      <c r="D257" s="17">
        <v>804.94965173228275</v>
      </c>
      <c r="E257" s="17">
        <v>12753068.474559758</v>
      </c>
      <c r="F257" s="17">
        <v>671.41739977312693</v>
      </c>
      <c r="G257" s="23">
        <f t="shared" si="6"/>
        <v>-0.17200484614756553</v>
      </c>
      <c r="H257" s="23">
        <f t="shared" si="7"/>
        <v>-0.16588894929240511</v>
      </c>
      <c r="I257" s="36" t="s">
        <v>1276</v>
      </c>
    </row>
    <row r="258" spans="1:9" x14ac:dyDescent="0.35">
      <c r="A258" s="2" t="s">
        <v>256</v>
      </c>
      <c r="B258" s="2" t="s">
        <v>7</v>
      </c>
      <c r="C258" s="17">
        <v>8580630.0135000013</v>
      </c>
      <c r="D258" s="17">
        <v>852.12457075200018</v>
      </c>
      <c r="E258" s="17">
        <v>6684803.3881960409</v>
      </c>
      <c r="F258" s="17">
        <v>655.29864572135989</v>
      </c>
      <c r="G258" s="23">
        <f t="shared" si="6"/>
        <v>-0.22094259073299224</v>
      </c>
      <c r="H258" s="23">
        <f t="shared" si="7"/>
        <v>-0.23098257201636768</v>
      </c>
      <c r="I258" s="36" t="s">
        <v>1276</v>
      </c>
    </row>
    <row r="259" spans="1:9" x14ac:dyDescent="0.35">
      <c r="A259" s="2" t="s">
        <v>257</v>
      </c>
      <c r="B259" s="2" t="s">
        <v>7</v>
      </c>
      <c r="C259" s="17">
        <v>6219822.1779906144</v>
      </c>
      <c r="D259" s="17">
        <v>356.8102831743505</v>
      </c>
      <c r="E259" s="17">
        <v>5960966.6379908556</v>
      </c>
      <c r="F259" s="17">
        <v>356.88993512234845</v>
      </c>
      <c r="G259" s="23">
        <f t="shared" si="6"/>
        <v>-4.1617836104019472E-2</v>
      </c>
      <c r="H259" s="23">
        <f t="shared" si="7"/>
        <v>2.2323333085953783E-4</v>
      </c>
      <c r="I259" s="36" t="s">
        <v>1276</v>
      </c>
    </row>
    <row r="260" spans="1:9" x14ac:dyDescent="0.35">
      <c r="A260" s="2" t="s">
        <v>258</v>
      </c>
      <c r="B260" s="2" t="s">
        <v>7</v>
      </c>
      <c r="C260" s="17">
        <v>16853714.593964145</v>
      </c>
      <c r="D260" s="17">
        <v>1250.9382152610692</v>
      </c>
      <c r="E260" s="17">
        <v>13179183.646024421</v>
      </c>
      <c r="F260" s="17">
        <v>808.07038371979036</v>
      </c>
      <c r="G260" s="23">
        <f t="shared" si="6"/>
        <v>-0.2180249895329123</v>
      </c>
      <c r="H260" s="23">
        <f t="shared" si="7"/>
        <v>-0.35402854124882011</v>
      </c>
      <c r="I260" s="36" t="s">
        <v>1276</v>
      </c>
    </row>
    <row r="261" spans="1:9" x14ac:dyDescent="0.35">
      <c r="A261" s="2" t="s">
        <v>259</v>
      </c>
      <c r="B261" s="2" t="s">
        <v>7</v>
      </c>
      <c r="C261" s="17">
        <v>4857285.4002620317</v>
      </c>
      <c r="D261" s="17">
        <v>417.67399037659294</v>
      </c>
      <c r="E261" s="17">
        <v>4392145.420602777</v>
      </c>
      <c r="F261" s="17">
        <v>353.6601562727983</v>
      </c>
      <c r="G261" s="23">
        <f t="shared" si="6"/>
        <v>-9.5761303141495904E-2</v>
      </c>
      <c r="H261" s="23">
        <f t="shared" si="7"/>
        <v>-0.15326267753966913</v>
      </c>
      <c r="I261" s="36" t="s">
        <v>1276</v>
      </c>
    </row>
    <row r="262" spans="1:9" x14ac:dyDescent="0.35">
      <c r="A262" s="2" t="s">
        <v>260</v>
      </c>
      <c r="B262" s="2" t="s">
        <v>7</v>
      </c>
      <c r="C262" s="17">
        <v>4476182.5017428547</v>
      </c>
      <c r="D262" s="17">
        <v>212.18193713284217</v>
      </c>
      <c r="E262" s="17">
        <v>4414345.4061893132</v>
      </c>
      <c r="F262" s="17">
        <v>205.25011357762813</v>
      </c>
      <c r="G262" s="23">
        <f t="shared" si="6"/>
        <v>-1.3814694894469685E-2</v>
      </c>
      <c r="H262" s="23">
        <f t="shared" si="7"/>
        <v>-3.26692443705714E-2</v>
      </c>
      <c r="I262" s="36" t="s">
        <v>1276</v>
      </c>
    </row>
    <row r="263" spans="1:9" x14ac:dyDescent="0.35">
      <c r="A263" s="2" t="s">
        <v>262</v>
      </c>
      <c r="B263" s="2" t="s">
        <v>7</v>
      </c>
      <c r="C263" s="17">
        <v>2417886.8620845638</v>
      </c>
      <c r="D263" s="17">
        <v>108.76153441157851</v>
      </c>
      <c r="E263" s="17">
        <v>1952327.6262292673</v>
      </c>
      <c r="F263" s="17">
        <v>66.193820972595901</v>
      </c>
      <c r="G263" s="23">
        <f t="shared" ref="G263:G326" si="8">(E263-C263)/C263</f>
        <v>-0.19254798194069259</v>
      </c>
      <c r="H263" s="23">
        <f t="shared" ref="H263:H326" si="9">(F263-D263)/D263</f>
        <v>-0.39138573825095779</v>
      </c>
      <c r="I263" s="36" t="s">
        <v>1276</v>
      </c>
    </row>
    <row r="264" spans="1:9" x14ac:dyDescent="0.35">
      <c r="A264" s="2" t="s">
        <v>263</v>
      </c>
      <c r="B264" s="2" t="s">
        <v>7</v>
      </c>
      <c r="C264" s="17">
        <v>3395359.0654524472</v>
      </c>
      <c r="D264" s="17">
        <v>186.72750199341453</v>
      </c>
      <c r="E264" s="17">
        <v>2850427.4648867641</v>
      </c>
      <c r="F264" s="17">
        <v>137.20834869718615</v>
      </c>
      <c r="G264" s="23">
        <f t="shared" si="8"/>
        <v>-0.16049307011748062</v>
      </c>
      <c r="H264" s="23">
        <f t="shared" si="9"/>
        <v>-0.26519475046570706</v>
      </c>
      <c r="I264" s="36" t="s">
        <v>1276</v>
      </c>
    </row>
    <row r="265" spans="1:9" x14ac:dyDescent="0.35">
      <c r="A265" s="2" t="s">
        <v>264</v>
      </c>
      <c r="B265" s="2" t="s">
        <v>7</v>
      </c>
      <c r="C265" s="17">
        <v>96761.190499999997</v>
      </c>
      <c r="D265" s="17">
        <v>9.7008444259999997</v>
      </c>
      <c r="E265" s="17">
        <v>72476.719946573096</v>
      </c>
      <c r="F265" s="17">
        <v>5.5385559811833343</v>
      </c>
      <c r="G265" s="23">
        <f t="shared" si="8"/>
        <v>-0.25097325103112389</v>
      </c>
      <c r="H265" s="23">
        <f t="shared" si="9"/>
        <v>-0.42906454964487289</v>
      </c>
      <c r="I265" s="36" t="s">
        <v>1276</v>
      </c>
    </row>
    <row r="266" spans="1:9" x14ac:dyDescent="0.35">
      <c r="A266" s="2" t="s">
        <v>265</v>
      </c>
      <c r="B266" s="2" t="s">
        <v>7</v>
      </c>
      <c r="C266" s="17">
        <v>7851906.052227661</v>
      </c>
      <c r="D266" s="17">
        <v>467.84558409496958</v>
      </c>
      <c r="E266" s="17">
        <v>6753663.3916493673</v>
      </c>
      <c r="F266" s="17">
        <v>393.87210541091491</v>
      </c>
      <c r="G266" s="23">
        <f t="shared" si="8"/>
        <v>-0.13986956202395109</v>
      </c>
      <c r="H266" s="23">
        <f t="shared" si="9"/>
        <v>-0.15811515850289298</v>
      </c>
      <c r="I266" s="36" t="s">
        <v>1276</v>
      </c>
    </row>
    <row r="267" spans="1:9" x14ac:dyDescent="0.35">
      <c r="A267" s="2" t="s">
        <v>266</v>
      </c>
      <c r="B267" s="2" t="s">
        <v>7</v>
      </c>
      <c r="C267" s="17">
        <v>16460402.904000003</v>
      </c>
      <c r="D267" s="17">
        <v>798.43416179800022</v>
      </c>
      <c r="E267" s="17">
        <v>15491800.761523176</v>
      </c>
      <c r="F267" s="17">
        <v>689.27299356871549</v>
      </c>
      <c r="G267" s="23">
        <f t="shared" si="8"/>
        <v>-5.884437629661235E-2</v>
      </c>
      <c r="H267" s="23">
        <f t="shared" si="9"/>
        <v>-0.13671906019585112</v>
      </c>
      <c r="I267" s="36" t="s">
        <v>1276</v>
      </c>
    </row>
    <row r="268" spans="1:9" x14ac:dyDescent="0.35">
      <c r="A268" s="2" t="s">
        <v>267</v>
      </c>
      <c r="B268" s="2" t="s">
        <v>7</v>
      </c>
      <c r="C268" s="17">
        <v>4727736.9411209505</v>
      </c>
      <c r="D268" s="17">
        <v>329.56238018933232</v>
      </c>
      <c r="E268" s="17">
        <v>3828699.094381324</v>
      </c>
      <c r="F268" s="17">
        <v>268.36211728990128</v>
      </c>
      <c r="G268" s="23">
        <f t="shared" si="8"/>
        <v>-0.19016240918989538</v>
      </c>
      <c r="H268" s="23">
        <f t="shared" si="9"/>
        <v>-0.18570160485026149</v>
      </c>
      <c r="I268" s="36" t="s">
        <v>1276</v>
      </c>
    </row>
    <row r="269" spans="1:9" x14ac:dyDescent="0.35">
      <c r="A269" s="2" t="s">
        <v>268</v>
      </c>
      <c r="B269" s="2" t="s">
        <v>7</v>
      </c>
      <c r="C269" s="17">
        <v>3944841.9682276188</v>
      </c>
      <c r="D269" s="17">
        <v>356.74914381593646</v>
      </c>
      <c r="E269" s="17">
        <v>3530501.3317620181</v>
      </c>
      <c r="F269" s="17">
        <v>295.28672598353478</v>
      </c>
      <c r="G269" s="23">
        <f t="shared" si="8"/>
        <v>-0.10503351967018343</v>
      </c>
      <c r="H269" s="23">
        <f t="shared" si="9"/>
        <v>-0.17228469611720501</v>
      </c>
      <c r="I269" s="36" t="s">
        <v>1276</v>
      </c>
    </row>
    <row r="270" spans="1:9" x14ac:dyDescent="0.35">
      <c r="A270" s="2" t="s">
        <v>269</v>
      </c>
      <c r="B270" s="2" t="s">
        <v>7</v>
      </c>
      <c r="C270" s="17">
        <v>6654029.6668127449</v>
      </c>
      <c r="D270" s="17">
        <v>485.7413044233204</v>
      </c>
      <c r="E270" s="17">
        <v>5854466.1908017546</v>
      </c>
      <c r="F270" s="17">
        <v>395.82465309392899</v>
      </c>
      <c r="G270" s="23">
        <f t="shared" si="8"/>
        <v>-0.12016229503737368</v>
      </c>
      <c r="H270" s="23">
        <f t="shared" si="9"/>
        <v>-0.18511222025094584</v>
      </c>
      <c r="I270" s="36" t="s">
        <v>1276</v>
      </c>
    </row>
    <row r="271" spans="1:9" x14ac:dyDescent="0.35">
      <c r="A271" s="2" t="s">
        <v>270</v>
      </c>
      <c r="B271" s="2" t="s">
        <v>7</v>
      </c>
      <c r="C271" s="17">
        <v>3940079.2384999995</v>
      </c>
      <c r="D271" s="17">
        <v>225.17791951199999</v>
      </c>
      <c r="E271" s="17">
        <v>3293777.1817379855</v>
      </c>
      <c r="F271" s="17">
        <v>165.45599055020196</v>
      </c>
      <c r="G271" s="23">
        <f t="shared" si="8"/>
        <v>-0.1640327561046877</v>
      </c>
      <c r="H271" s="23">
        <f t="shared" si="9"/>
        <v>-0.26522107092571917</v>
      </c>
      <c r="I271" s="36" t="s">
        <v>1276</v>
      </c>
    </row>
    <row r="272" spans="1:9" x14ac:dyDescent="0.35">
      <c r="A272" s="2" t="s">
        <v>271</v>
      </c>
      <c r="B272" s="2" t="s">
        <v>7</v>
      </c>
      <c r="C272" s="17">
        <v>3718890.0698543899</v>
      </c>
      <c r="D272" s="17">
        <v>258.27703462362223</v>
      </c>
      <c r="E272" s="17">
        <v>3196109.015927678</v>
      </c>
      <c r="F272" s="17">
        <v>212.81856631894502</v>
      </c>
      <c r="G272" s="23">
        <f t="shared" si="8"/>
        <v>-0.14057448435069794</v>
      </c>
      <c r="H272" s="23">
        <f t="shared" si="9"/>
        <v>-0.17600662161435371</v>
      </c>
      <c r="I272" s="36" t="s">
        <v>1276</v>
      </c>
    </row>
    <row r="273" spans="1:9" x14ac:dyDescent="0.35">
      <c r="A273" s="2" t="s">
        <v>272</v>
      </c>
      <c r="B273" s="2" t="s">
        <v>7</v>
      </c>
      <c r="C273" s="17">
        <v>8004944.419999999</v>
      </c>
      <c r="D273" s="17">
        <v>581.36350999999991</v>
      </c>
      <c r="E273" s="17">
        <v>6489753.4450065847</v>
      </c>
      <c r="F273" s="17">
        <v>424.76696942097266</v>
      </c>
      <c r="G273" s="23">
        <f t="shared" si="8"/>
        <v>-0.18928188573149574</v>
      </c>
      <c r="H273" s="23">
        <f t="shared" si="9"/>
        <v>-0.26936080074758612</v>
      </c>
      <c r="I273" s="36" t="s">
        <v>1276</v>
      </c>
    </row>
    <row r="274" spans="1:9" x14ac:dyDescent="0.35">
      <c r="A274" s="2" t="s">
        <v>273</v>
      </c>
      <c r="B274" s="2" t="s">
        <v>7</v>
      </c>
      <c r="C274" s="17">
        <v>11877469.942165703</v>
      </c>
      <c r="D274" s="17">
        <v>890.18875853947702</v>
      </c>
      <c r="E274" s="17">
        <v>11498712.498482719</v>
      </c>
      <c r="F274" s="17">
        <v>780.86872344053972</v>
      </c>
      <c r="G274" s="23">
        <f t="shared" si="8"/>
        <v>-3.1888730977829946E-2</v>
      </c>
      <c r="H274" s="23">
        <f t="shared" si="9"/>
        <v>-0.12280545451764352</v>
      </c>
      <c r="I274" s="36" t="s">
        <v>1276</v>
      </c>
    </row>
    <row r="275" spans="1:9" x14ac:dyDescent="0.35">
      <c r="A275" s="2" t="s">
        <v>274</v>
      </c>
      <c r="B275" s="2" t="s">
        <v>7</v>
      </c>
      <c r="C275" s="17">
        <v>294641.62600884651</v>
      </c>
      <c r="D275" s="17">
        <v>0</v>
      </c>
      <c r="E275" s="17">
        <v>240608.05042810881</v>
      </c>
      <c r="F275" s="17">
        <v>0.75473246613879663</v>
      </c>
      <c r="G275" s="23">
        <f t="shared" si="8"/>
        <v>-0.18338744702391563</v>
      </c>
      <c r="H275" s="24" t="s">
        <v>1210</v>
      </c>
      <c r="I275" s="36" t="s">
        <v>1276</v>
      </c>
    </row>
    <row r="276" spans="1:9" x14ac:dyDescent="0.35">
      <c r="A276" s="2" t="s">
        <v>275</v>
      </c>
      <c r="B276" s="2" t="s">
        <v>7</v>
      </c>
      <c r="C276" s="17">
        <v>8219961.8794999998</v>
      </c>
      <c r="D276" s="17">
        <v>469.69352648400002</v>
      </c>
      <c r="E276" s="17">
        <v>7769573.2776123928</v>
      </c>
      <c r="F276" s="17">
        <v>440.87179507620704</v>
      </c>
      <c r="G276" s="23">
        <f t="shared" si="8"/>
        <v>-5.4792054816074534E-2</v>
      </c>
      <c r="H276" s="23">
        <f t="shared" si="9"/>
        <v>-6.1362845733780376E-2</v>
      </c>
      <c r="I276" s="36" t="s">
        <v>1276</v>
      </c>
    </row>
    <row r="277" spans="1:9" x14ac:dyDescent="0.35">
      <c r="A277" s="2" t="s">
        <v>276</v>
      </c>
      <c r="B277" s="2" t="s">
        <v>7</v>
      </c>
      <c r="C277" s="17">
        <v>4612897.8625776954</v>
      </c>
      <c r="D277" s="17">
        <v>242.99200971052707</v>
      </c>
      <c r="E277" s="17">
        <v>3687524.7662385241</v>
      </c>
      <c r="F277" s="17">
        <v>228.71908884074847</v>
      </c>
      <c r="G277" s="23">
        <f t="shared" si="8"/>
        <v>-0.20060558978474133</v>
      </c>
      <c r="H277" s="23">
        <f t="shared" si="9"/>
        <v>-5.8738231297324264E-2</v>
      </c>
      <c r="I277" s="36" t="s">
        <v>1276</v>
      </c>
    </row>
    <row r="278" spans="1:9" x14ac:dyDescent="0.35">
      <c r="A278" s="2" t="s">
        <v>277</v>
      </c>
      <c r="B278" s="2" t="s">
        <v>7</v>
      </c>
      <c r="C278" s="17">
        <v>3534510.6135648005</v>
      </c>
      <c r="D278" s="17">
        <v>239.4709012869352</v>
      </c>
      <c r="E278" s="17">
        <v>2818054.2065481739</v>
      </c>
      <c r="F278" s="17">
        <v>198.34504798507513</v>
      </c>
      <c r="G278" s="23">
        <f t="shared" si="8"/>
        <v>-0.20270314206074214</v>
      </c>
      <c r="H278" s="23">
        <f t="shared" si="9"/>
        <v>-0.17173632821710927</v>
      </c>
      <c r="I278" s="36" t="s">
        <v>1276</v>
      </c>
    </row>
    <row r="279" spans="1:9" x14ac:dyDescent="0.35">
      <c r="A279" s="2" t="s">
        <v>278</v>
      </c>
      <c r="B279" s="2" t="s">
        <v>7</v>
      </c>
      <c r="C279" s="17">
        <v>4499760.7777746618</v>
      </c>
      <c r="D279" s="17">
        <v>367.69358198572621</v>
      </c>
      <c r="E279" s="17">
        <v>3304091.1411460084</v>
      </c>
      <c r="F279" s="17">
        <v>255.09589559676289</v>
      </c>
      <c r="G279" s="23">
        <f t="shared" si="8"/>
        <v>-0.26571848942155696</v>
      </c>
      <c r="H279" s="23">
        <f t="shared" si="9"/>
        <v>-0.30622695609991457</v>
      </c>
      <c r="I279" s="36" t="s">
        <v>1276</v>
      </c>
    </row>
    <row r="280" spans="1:9" x14ac:dyDescent="0.35">
      <c r="A280" s="2" t="s">
        <v>279</v>
      </c>
      <c r="B280" s="2" t="s">
        <v>185</v>
      </c>
      <c r="C280" s="17">
        <v>4703497.674868973</v>
      </c>
      <c r="D280" s="17">
        <v>501.82911994243369</v>
      </c>
      <c r="E280" s="17">
        <v>4055411.1108589713</v>
      </c>
      <c r="F280" s="17">
        <v>398.88219663113728</v>
      </c>
      <c r="G280" s="23">
        <f t="shared" si="8"/>
        <v>-0.13778821821742598</v>
      </c>
      <c r="H280" s="23">
        <f t="shared" si="9"/>
        <v>-0.20514338291708892</v>
      </c>
      <c r="I280" s="36" t="s">
        <v>1276</v>
      </c>
    </row>
    <row r="281" spans="1:9" x14ac:dyDescent="0.35">
      <c r="A281" s="2" t="s">
        <v>280</v>
      </c>
      <c r="B281" s="2" t="s">
        <v>185</v>
      </c>
      <c r="C281" s="17">
        <v>1804837.3329079919</v>
      </c>
      <c r="D281" s="17">
        <v>150.03062403204726</v>
      </c>
      <c r="E281" s="17">
        <v>1385416.8164951345</v>
      </c>
      <c r="F281" s="17">
        <v>124.14350892303052</v>
      </c>
      <c r="G281" s="23">
        <f t="shared" si="8"/>
        <v>-0.23238687983979048</v>
      </c>
      <c r="H281" s="23">
        <f t="shared" si="9"/>
        <v>-0.17254554045904069</v>
      </c>
      <c r="I281" s="36" t="s">
        <v>1276</v>
      </c>
    </row>
    <row r="282" spans="1:9" x14ac:dyDescent="0.35">
      <c r="A282" s="2" t="s">
        <v>281</v>
      </c>
      <c r="B282" s="2" t="s">
        <v>185</v>
      </c>
      <c r="C282" s="17">
        <v>2784671.4116288377</v>
      </c>
      <c r="D282" s="17">
        <v>257.68158453120816</v>
      </c>
      <c r="E282" s="17">
        <v>2400199.0180012123</v>
      </c>
      <c r="F282" s="17">
        <v>194.35379829617949</v>
      </c>
      <c r="G282" s="23">
        <f t="shared" si="8"/>
        <v>-0.13806741866277716</v>
      </c>
      <c r="H282" s="23">
        <f t="shared" si="9"/>
        <v>-0.24575984484975469</v>
      </c>
      <c r="I282" s="36" t="s">
        <v>1276</v>
      </c>
    </row>
    <row r="283" spans="1:9" x14ac:dyDescent="0.35">
      <c r="A283" s="2" t="s">
        <v>282</v>
      </c>
      <c r="B283" s="2" t="s">
        <v>185</v>
      </c>
      <c r="C283" s="17">
        <v>818868.78119272203</v>
      </c>
      <c r="D283" s="17">
        <v>69.757838868002324</v>
      </c>
      <c r="E283" s="17">
        <v>837078.68483407295</v>
      </c>
      <c r="F283" s="17">
        <v>66.473851615720548</v>
      </c>
      <c r="G283" s="23">
        <f t="shared" si="8"/>
        <v>2.2237877495863635E-2</v>
      </c>
      <c r="H283" s="23">
        <f t="shared" si="9"/>
        <v>-4.707696375880889E-2</v>
      </c>
      <c r="I283" s="36" t="s">
        <v>1276</v>
      </c>
    </row>
    <row r="284" spans="1:9" x14ac:dyDescent="0.35">
      <c r="A284" s="2" t="s">
        <v>599</v>
      </c>
      <c r="B284" s="2" t="s">
        <v>185</v>
      </c>
      <c r="C284" s="17">
        <v>0</v>
      </c>
      <c r="D284" s="17">
        <v>0</v>
      </c>
      <c r="E284" s="17">
        <v>1326856.3565526523</v>
      </c>
      <c r="F284" s="17">
        <v>110.98212110953018</v>
      </c>
      <c r="G284" s="23" t="s">
        <v>582</v>
      </c>
      <c r="H284" s="23" t="s">
        <v>582</v>
      </c>
      <c r="I284" s="36" t="s">
        <v>1276</v>
      </c>
    </row>
    <row r="285" spans="1:9" x14ac:dyDescent="0.35">
      <c r="A285" s="2" t="s">
        <v>283</v>
      </c>
      <c r="B285" s="2" t="s">
        <v>185</v>
      </c>
      <c r="C285" s="17">
        <v>4347504.6610700469</v>
      </c>
      <c r="D285" s="17">
        <v>420.38238261474856</v>
      </c>
      <c r="E285" s="17">
        <v>3888197.1010802588</v>
      </c>
      <c r="F285" s="17">
        <v>350.4247260781525</v>
      </c>
      <c r="G285" s="23">
        <f t="shared" si="8"/>
        <v>-0.10564854917872341</v>
      </c>
      <c r="H285" s="23">
        <f t="shared" si="9"/>
        <v>-0.16641433949126128</v>
      </c>
      <c r="I285" s="36" t="s">
        <v>1276</v>
      </c>
    </row>
    <row r="286" spans="1:9" x14ac:dyDescent="0.35">
      <c r="A286" s="2" t="s">
        <v>600</v>
      </c>
      <c r="B286" s="2" t="s">
        <v>185</v>
      </c>
      <c r="C286" s="17">
        <v>0</v>
      </c>
      <c r="D286" s="17">
        <v>0</v>
      </c>
      <c r="E286" s="17">
        <v>0</v>
      </c>
      <c r="F286" s="17">
        <v>0</v>
      </c>
      <c r="G286" s="23" t="s">
        <v>584</v>
      </c>
      <c r="H286" s="23" t="s">
        <v>584</v>
      </c>
      <c r="I286" s="36" t="s">
        <v>1276</v>
      </c>
    </row>
    <row r="287" spans="1:9" x14ac:dyDescent="0.35">
      <c r="A287" s="2" t="s">
        <v>284</v>
      </c>
      <c r="B287" s="2" t="s">
        <v>185</v>
      </c>
      <c r="C287" s="17">
        <v>2851970.8256514641</v>
      </c>
      <c r="D287" s="17">
        <v>356.35428459221794</v>
      </c>
      <c r="E287" s="17">
        <v>2559861.7616085913</v>
      </c>
      <c r="F287" s="17">
        <v>284.84986798210321</v>
      </c>
      <c r="G287" s="23">
        <f t="shared" si="8"/>
        <v>-0.10242358070971763</v>
      </c>
      <c r="H287" s="23">
        <f t="shared" si="9"/>
        <v>-0.20065541429349842</v>
      </c>
      <c r="I287" s="36" t="s">
        <v>1276</v>
      </c>
    </row>
    <row r="288" spans="1:9" x14ac:dyDescent="0.35">
      <c r="A288" s="2" t="s">
        <v>285</v>
      </c>
      <c r="B288" s="2" t="s">
        <v>185</v>
      </c>
      <c r="C288" s="17">
        <v>5989309.7404999994</v>
      </c>
      <c r="D288" s="17">
        <v>367.05370392599997</v>
      </c>
      <c r="E288" s="17">
        <v>5319795.1694634557</v>
      </c>
      <c r="F288" s="17">
        <v>396.53149226198121</v>
      </c>
      <c r="G288" s="23">
        <f t="shared" si="8"/>
        <v>-0.11178493015802039</v>
      </c>
      <c r="H288" s="23">
        <f t="shared" si="9"/>
        <v>8.0309197320956954E-2</v>
      </c>
      <c r="I288" s="36" t="s">
        <v>1276</v>
      </c>
    </row>
    <row r="289" spans="1:9" x14ac:dyDescent="0.35">
      <c r="A289" s="2" t="s">
        <v>286</v>
      </c>
      <c r="B289" s="2" t="s">
        <v>7</v>
      </c>
      <c r="C289" s="17">
        <v>4896849.75090985</v>
      </c>
      <c r="D289" s="17">
        <v>376.46047252364787</v>
      </c>
      <c r="E289" s="17">
        <v>4254829.6405875525</v>
      </c>
      <c r="F289" s="17">
        <v>330.86791426496836</v>
      </c>
      <c r="G289" s="23">
        <f t="shared" si="8"/>
        <v>-0.1311088032061854</v>
      </c>
      <c r="H289" s="23">
        <f t="shared" si="9"/>
        <v>-0.12110848704259528</v>
      </c>
      <c r="I289" s="36" t="s">
        <v>1276</v>
      </c>
    </row>
    <row r="290" spans="1:9" x14ac:dyDescent="0.35">
      <c r="A290" s="2" t="s">
        <v>287</v>
      </c>
      <c r="B290" s="2" t="s">
        <v>7</v>
      </c>
      <c r="C290" s="17">
        <v>6761525.8455138784</v>
      </c>
      <c r="D290" s="17">
        <v>473.2991733437687</v>
      </c>
      <c r="E290" s="17">
        <v>5827889.8376151184</v>
      </c>
      <c r="F290" s="17">
        <v>401.44704511071387</v>
      </c>
      <c r="G290" s="23">
        <f t="shared" si="8"/>
        <v>-0.13808066836248312</v>
      </c>
      <c r="H290" s="23">
        <f t="shared" si="9"/>
        <v>-0.15181122697813562</v>
      </c>
      <c r="I290" s="36" t="s">
        <v>1276</v>
      </c>
    </row>
    <row r="291" spans="1:9" x14ac:dyDescent="0.35">
      <c r="A291" s="2" t="s">
        <v>288</v>
      </c>
      <c r="B291" s="2" t="s">
        <v>7</v>
      </c>
      <c r="C291" s="17">
        <v>20541071.754386626</v>
      </c>
      <c r="D291" s="17">
        <v>1300.705832157988</v>
      </c>
      <c r="E291" s="17">
        <v>17578014.578422405</v>
      </c>
      <c r="F291" s="17">
        <v>944.75614335194348</v>
      </c>
      <c r="G291" s="23">
        <f t="shared" si="8"/>
        <v>-0.1442503687925363</v>
      </c>
      <c r="H291" s="23">
        <f t="shared" si="9"/>
        <v>-0.27365887044228282</v>
      </c>
      <c r="I291" s="36" t="s">
        <v>1276</v>
      </c>
    </row>
    <row r="292" spans="1:9" x14ac:dyDescent="0.35">
      <c r="A292" s="2" t="s">
        <v>289</v>
      </c>
      <c r="B292" s="2" t="s">
        <v>290</v>
      </c>
      <c r="C292" s="17">
        <v>6243025.7022810103</v>
      </c>
      <c r="D292" s="17">
        <v>459.57850495536889</v>
      </c>
      <c r="E292" s="17">
        <v>4793466.1766402293</v>
      </c>
      <c r="F292" s="17">
        <v>300.56432410974134</v>
      </c>
      <c r="G292" s="23">
        <f t="shared" si="8"/>
        <v>-0.2321886205131522</v>
      </c>
      <c r="H292" s="23">
        <f t="shared" si="9"/>
        <v>-0.34600003945151858</v>
      </c>
      <c r="I292" s="36" t="s">
        <v>1276</v>
      </c>
    </row>
    <row r="293" spans="1:9" x14ac:dyDescent="0.35">
      <c r="A293" s="2" t="s">
        <v>292</v>
      </c>
      <c r="B293" s="2" t="s">
        <v>7</v>
      </c>
      <c r="C293" s="17">
        <v>5133332.8699578671</v>
      </c>
      <c r="D293" s="17">
        <v>313.68752026414666</v>
      </c>
      <c r="E293" s="17">
        <v>4276210.0752300173</v>
      </c>
      <c r="F293" s="17">
        <v>245.04858428182075</v>
      </c>
      <c r="G293" s="23">
        <f t="shared" si="8"/>
        <v>-0.16697198807115052</v>
      </c>
      <c r="H293" s="23">
        <f t="shared" si="9"/>
        <v>-0.21881309120785919</v>
      </c>
      <c r="I293" s="36" t="s">
        <v>1276</v>
      </c>
    </row>
    <row r="294" spans="1:9" x14ac:dyDescent="0.35">
      <c r="A294" s="2" t="s">
        <v>601</v>
      </c>
      <c r="B294" s="2" t="s">
        <v>598</v>
      </c>
      <c r="C294" s="17">
        <v>0</v>
      </c>
      <c r="D294" s="17">
        <v>0</v>
      </c>
      <c r="E294" s="17">
        <v>0</v>
      </c>
      <c r="F294" s="17">
        <v>0</v>
      </c>
      <c r="G294" s="23" t="s">
        <v>584</v>
      </c>
      <c r="H294" s="23" t="s">
        <v>584</v>
      </c>
      <c r="I294" s="36" t="s">
        <v>1276</v>
      </c>
    </row>
    <row r="295" spans="1:9" x14ac:dyDescent="0.35">
      <c r="A295" s="2" t="s">
        <v>293</v>
      </c>
      <c r="B295" s="2" t="s">
        <v>290</v>
      </c>
      <c r="C295" s="17">
        <v>1052489.7060789103</v>
      </c>
      <c r="D295" s="17">
        <v>105.76126296779215</v>
      </c>
      <c r="E295" s="17">
        <v>601233.14392435644</v>
      </c>
      <c r="F295" s="17">
        <v>49.429945020137843</v>
      </c>
      <c r="G295" s="23">
        <f t="shared" si="8"/>
        <v>-0.42875152084453827</v>
      </c>
      <c r="H295" s="23">
        <f t="shared" si="9"/>
        <v>-0.53262712988600636</v>
      </c>
      <c r="I295" s="36" t="s">
        <v>1276</v>
      </c>
    </row>
    <row r="296" spans="1:9" x14ac:dyDescent="0.35">
      <c r="A296" s="2" t="s">
        <v>294</v>
      </c>
      <c r="B296" s="2" t="s">
        <v>7</v>
      </c>
      <c r="C296" s="17">
        <v>12578371.324298389</v>
      </c>
      <c r="D296" s="17">
        <v>515.53632845230663</v>
      </c>
      <c r="E296" s="17">
        <v>10414233.477092465</v>
      </c>
      <c r="F296" s="17">
        <v>391.47470244351297</v>
      </c>
      <c r="G296" s="23">
        <f t="shared" si="8"/>
        <v>-0.17205231038340629</v>
      </c>
      <c r="H296" s="23">
        <f t="shared" si="9"/>
        <v>-0.24064574921662552</v>
      </c>
      <c r="I296" s="36" t="s">
        <v>1276</v>
      </c>
    </row>
    <row r="297" spans="1:9" x14ac:dyDescent="0.35">
      <c r="A297" s="2" t="s">
        <v>295</v>
      </c>
      <c r="B297" s="2" t="s">
        <v>7</v>
      </c>
      <c r="C297" s="17">
        <v>7858580.1503898855</v>
      </c>
      <c r="D297" s="17">
        <v>538.62007706595909</v>
      </c>
      <c r="E297" s="17">
        <v>5920329.5270397626</v>
      </c>
      <c r="F297" s="17">
        <v>334.43857783679107</v>
      </c>
      <c r="G297" s="23">
        <f t="shared" si="8"/>
        <v>-0.24664132531039479</v>
      </c>
      <c r="H297" s="23">
        <f t="shared" si="9"/>
        <v>-0.37908260000520566</v>
      </c>
      <c r="I297" s="36" t="s">
        <v>1276</v>
      </c>
    </row>
    <row r="298" spans="1:9" x14ac:dyDescent="0.35">
      <c r="A298" s="2" t="s">
        <v>296</v>
      </c>
      <c r="B298" s="2" t="s">
        <v>7</v>
      </c>
      <c r="C298" s="17">
        <v>11113299.960433111</v>
      </c>
      <c r="D298" s="17">
        <v>953.93948254322686</v>
      </c>
      <c r="E298" s="17">
        <v>10277089.509918515</v>
      </c>
      <c r="F298" s="17">
        <v>990.01834661822852</v>
      </c>
      <c r="G298" s="23">
        <f t="shared" si="8"/>
        <v>-7.5244117723068007E-2</v>
      </c>
      <c r="H298" s="23">
        <f t="shared" si="9"/>
        <v>3.782091499013595E-2</v>
      </c>
      <c r="I298" s="36" t="s">
        <v>1276</v>
      </c>
    </row>
    <row r="299" spans="1:9" x14ac:dyDescent="0.35">
      <c r="A299" s="2" t="s">
        <v>297</v>
      </c>
      <c r="B299" s="2" t="s">
        <v>7</v>
      </c>
      <c r="C299" s="17">
        <v>7870444.7594999997</v>
      </c>
      <c r="D299" s="17">
        <v>561.07969044400011</v>
      </c>
      <c r="E299" s="17">
        <v>6563697.3650861923</v>
      </c>
      <c r="F299" s="17">
        <v>411.7443109650784</v>
      </c>
      <c r="G299" s="23">
        <f t="shared" si="8"/>
        <v>-0.16603221728181261</v>
      </c>
      <c r="H299" s="23">
        <f t="shared" si="9"/>
        <v>-0.26615716452104671</v>
      </c>
      <c r="I299" s="36" t="s">
        <v>1276</v>
      </c>
    </row>
    <row r="300" spans="1:9" x14ac:dyDescent="0.35">
      <c r="A300" s="2" t="s">
        <v>298</v>
      </c>
      <c r="B300" s="2" t="s">
        <v>7</v>
      </c>
      <c r="C300" s="17">
        <v>8170413.5231543947</v>
      </c>
      <c r="D300" s="17">
        <v>445.40659058429537</v>
      </c>
      <c r="E300" s="17">
        <v>6731517.2071317947</v>
      </c>
      <c r="F300" s="17">
        <v>339.64638941099776</v>
      </c>
      <c r="G300" s="23">
        <f t="shared" si="8"/>
        <v>-0.17611058631792209</v>
      </c>
      <c r="H300" s="23">
        <f t="shared" si="9"/>
        <v>-0.23744642178410241</v>
      </c>
      <c r="I300" s="36" t="s">
        <v>1276</v>
      </c>
    </row>
    <row r="301" spans="1:9" x14ac:dyDescent="0.35">
      <c r="A301" s="2" t="s">
        <v>299</v>
      </c>
      <c r="B301" s="2" t="s">
        <v>7</v>
      </c>
      <c r="C301" s="17">
        <v>3908859.2010752819</v>
      </c>
      <c r="D301" s="17">
        <v>206.89700103455021</v>
      </c>
      <c r="E301" s="17">
        <v>3158044.128823109</v>
      </c>
      <c r="F301" s="17">
        <v>178.63804109331684</v>
      </c>
      <c r="G301" s="23">
        <f t="shared" si="8"/>
        <v>-0.19208035737015866</v>
      </c>
      <c r="H301" s="23">
        <f t="shared" si="9"/>
        <v>-0.1365846764328611</v>
      </c>
      <c r="I301" s="36" t="s">
        <v>1276</v>
      </c>
    </row>
    <row r="302" spans="1:9" x14ac:dyDescent="0.35">
      <c r="A302" s="2" t="s">
        <v>300</v>
      </c>
      <c r="B302" s="2" t="s">
        <v>7</v>
      </c>
      <c r="C302" s="17">
        <v>3538652.6450328967</v>
      </c>
      <c r="D302" s="17">
        <v>151.9647232590535</v>
      </c>
      <c r="E302" s="17">
        <v>2841360.9023611378</v>
      </c>
      <c r="F302" s="17">
        <v>132.36331402567421</v>
      </c>
      <c r="G302" s="23">
        <f t="shared" si="8"/>
        <v>-0.19705006753079507</v>
      </c>
      <c r="H302" s="23">
        <f t="shared" si="9"/>
        <v>-0.12898657539069025</v>
      </c>
      <c r="I302" s="36" t="s">
        <v>1276</v>
      </c>
    </row>
    <row r="303" spans="1:9" x14ac:dyDescent="0.35">
      <c r="A303" s="2" t="s">
        <v>301</v>
      </c>
      <c r="B303" s="2" t="s">
        <v>7</v>
      </c>
      <c r="C303" s="17">
        <v>6934946.6897499207</v>
      </c>
      <c r="D303" s="17">
        <v>478.47355171737917</v>
      </c>
      <c r="E303" s="17">
        <v>5984083.3699662331</v>
      </c>
      <c r="F303" s="17">
        <v>434.41388865033844</v>
      </c>
      <c r="G303" s="23">
        <f t="shared" si="8"/>
        <v>-0.13711184271814156</v>
      </c>
      <c r="H303" s="23">
        <f t="shared" si="9"/>
        <v>-9.2083800471098001E-2</v>
      </c>
      <c r="I303" s="36" t="s">
        <v>1276</v>
      </c>
    </row>
    <row r="304" spans="1:9" x14ac:dyDescent="0.35">
      <c r="A304" s="2" t="s">
        <v>302</v>
      </c>
      <c r="B304" s="2" t="s">
        <v>7</v>
      </c>
      <c r="C304" s="17">
        <v>4335368.4407084379</v>
      </c>
      <c r="D304" s="17">
        <v>176.4415948730387</v>
      </c>
      <c r="E304" s="17">
        <v>3602964.7026590933</v>
      </c>
      <c r="F304" s="17">
        <v>150.12223270569353</v>
      </c>
      <c r="G304" s="23">
        <f t="shared" si="8"/>
        <v>-0.16893690768521241</v>
      </c>
      <c r="H304" s="23">
        <f t="shared" si="9"/>
        <v>-0.14916755987319016</v>
      </c>
      <c r="I304" s="36" t="s">
        <v>1276</v>
      </c>
    </row>
    <row r="305" spans="1:9" x14ac:dyDescent="0.35">
      <c r="A305" s="2" t="s">
        <v>303</v>
      </c>
      <c r="B305" s="2" t="s">
        <v>7</v>
      </c>
      <c r="C305" s="17">
        <v>6114011.0052739913</v>
      </c>
      <c r="D305" s="17">
        <v>431.34835866065589</v>
      </c>
      <c r="E305" s="17">
        <v>6257755.4262448968</v>
      </c>
      <c r="F305" s="17">
        <v>413.05437686939297</v>
      </c>
      <c r="G305" s="23">
        <f t="shared" si="8"/>
        <v>2.3510657872043504E-2</v>
      </c>
      <c r="H305" s="23">
        <f t="shared" si="9"/>
        <v>-4.241115428853387E-2</v>
      </c>
      <c r="I305" s="36" t="s">
        <v>1276</v>
      </c>
    </row>
    <row r="306" spans="1:9" x14ac:dyDescent="0.35">
      <c r="A306" s="2" t="s">
        <v>304</v>
      </c>
      <c r="B306" s="2" t="s">
        <v>7</v>
      </c>
      <c r="C306" s="17">
        <v>4264757.8734288029</v>
      </c>
      <c r="D306" s="17">
        <v>277.67279265128053</v>
      </c>
      <c r="E306" s="17">
        <v>3308951.2883953392</v>
      </c>
      <c r="F306" s="17">
        <v>232.19063434547729</v>
      </c>
      <c r="G306" s="23">
        <f t="shared" si="8"/>
        <v>-0.22411743254840616</v>
      </c>
      <c r="H306" s="23">
        <f t="shared" si="9"/>
        <v>-0.16379767665218348</v>
      </c>
      <c r="I306" s="36" t="s">
        <v>1276</v>
      </c>
    </row>
    <row r="307" spans="1:9" x14ac:dyDescent="0.35">
      <c r="A307" s="2" t="s">
        <v>305</v>
      </c>
      <c r="B307" s="2" t="s">
        <v>7</v>
      </c>
      <c r="C307" s="17">
        <v>22320582.880917631</v>
      </c>
      <c r="D307" s="17">
        <v>1125.9707747735274</v>
      </c>
      <c r="E307" s="17">
        <v>19820687.081053156</v>
      </c>
      <c r="F307" s="17">
        <v>981.89470971092283</v>
      </c>
      <c r="G307" s="23">
        <f t="shared" si="8"/>
        <v>-0.11199957515454007</v>
      </c>
      <c r="H307" s="23">
        <f t="shared" si="9"/>
        <v>-0.12795719772707545</v>
      </c>
      <c r="I307" s="36" t="s">
        <v>1276</v>
      </c>
    </row>
    <row r="308" spans="1:9" x14ac:dyDescent="0.35">
      <c r="A308" s="2" t="s">
        <v>306</v>
      </c>
      <c r="B308" s="2" t="s">
        <v>7</v>
      </c>
      <c r="C308" s="17">
        <v>3509404.8150184089</v>
      </c>
      <c r="D308" s="17">
        <v>244.38693908991499</v>
      </c>
      <c r="E308" s="17">
        <v>2712525.0268356833</v>
      </c>
      <c r="F308" s="17">
        <v>179.23093307362637</v>
      </c>
      <c r="G308" s="23">
        <f t="shared" si="8"/>
        <v>-0.22706978253762541</v>
      </c>
      <c r="H308" s="23">
        <f t="shared" si="9"/>
        <v>-0.26661001712663696</v>
      </c>
      <c r="I308" s="36" t="s">
        <v>1276</v>
      </c>
    </row>
    <row r="309" spans="1:9" x14ac:dyDescent="0.35">
      <c r="A309" s="2" t="s">
        <v>307</v>
      </c>
      <c r="B309" s="2" t="s">
        <v>7</v>
      </c>
      <c r="C309" s="17">
        <v>21147269.899128482</v>
      </c>
      <c r="D309" s="17">
        <v>1214.6688752632315</v>
      </c>
      <c r="E309" s="17">
        <v>18246811.341492437</v>
      </c>
      <c r="F309" s="17">
        <v>1010.0008406977347</v>
      </c>
      <c r="G309" s="23">
        <f t="shared" si="8"/>
        <v>-0.13715522483380127</v>
      </c>
      <c r="H309" s="23">
        <f t="shared" si="9"/>
        <v>-0.16849697784603485</v>
      </c>
      <c r="I309" s="36" t="s">
        <v>1276</v>
      </c>
    </row>
    <row r="310" spans="1:9" x14ac:dyDescent="0.35">
      <c r="A310" s="2" t="s">
        <v>308</v>
      </c>
      <c r="B310" s="2" t="s">
        <v>7</v>
      </c>
      <c r="C310" s="17">
        <v>7752975.9841032373</v>
      </c>
      <c r="D310" s="17">
        <v>463.04850624953633</v>
      </c>
      <c r="E310" s="17">
        <v>6490367.8569118008</v>
      </c>
      <c r="F310" s="17">
        <v>319.10010571444161</v>
      </c>
      <c r="G310" s="23">
        <f t="shared" si="8"/>
        <v>-0.16285464185369566</v>
      </c>
      <c r="H310" s="23">
        <f t="shared" si="9"/>
        <v>-0.31087110441410448</v>
      </c>
      <c r="I310" s="36" t="s">
        <v>1276</v>
      </c>
    </row>
    <row r="311" spans="1:9" x14ac:dyDescent="0.35">
      <c r="A311" s="2" t="s">
        <v>309</v>
      </c>
      <c r="B311" s="2" t="s">
        <v>7</v>
      </c>
      <c r="C311" s="17">
        <v>6189614.2447641902</v>
      </c>
      <c r="D311" s="17">
        <v>518.8884950820825</v>
      </c>
      <c r="E311" s="17">
        <v>4743895.7195502073</v>
      </c>
      <c r="F311" s="17">
        <v>351.31669129143171</v>
      </c>
      <c r="G311" s="23">
        <f t="shared" si="8"/>
        <v>-0.23357166828884687</v>
      </c>
      <c r="H311" s="23">
        <f t="shared" si="9"/>
        <v>-0.32294376417835735</v>
      </c>
      <c r="I311" s="36" t="s">
        <v>1276</v>
      </c>
    </row>
    <row r="312" spans="1:9" x14ac:dyDescent="0.35">
      <c r="A312" s="2" t="s">
        <v>310</v>
      </c>
      <c r="B312" s="2" t="s">
        <v>7</v>
      </c>
      <c r="C312" s="17">
        <v>2798242.3702384299</v>
      </c>
      <c r="D312" s="17">
        <v>114.37272749616076</v>
      </c>
      <c r="E312" s="17">
        <v>2121159.6699745888</v>
      </c>
      <c r="F312" s="17">
        <v>62.593862132948239</v>
      </c>
      <c r="G312" s="23">
        <f t="shared" si="8"/>
        <v>-0.24196713889588803</v>
      </c>
      <c r="H312" s="23">
        <f t="shared" si="9"/>
        <v>-0.45272038620352589</v>
      </c>
      <c r="I312" s="36" t="s">
        <v>1276</v>
      </c>
    </row>
    <row r="313" spans="1:9" x14ac:dyDescent="0.35">
      <c r="A313" s="2" t="s">
        <v>311</v>
      </c>
      <c r="B313" s="2" t="s">
        <v>7</v>
      </c>
      <c r="C313" s="17">
        <v>9828350.4299291708</v>
      </c>
      <c r="D313" s="17">
        <v>645.45526715172946</v>
      </c>
      <c r="E313" s="17">
        <v>9127169.0235672332</v>
      </c>
      <c r="F313" s="17">
        <v>580.12948407410818</v>
      </c>
      <c r="G313" s="23">
        <f t="shared" si="8"/>
        <v>-7.134273562598141E-2</v>
      </c>
      <c r="H313" s="23">
        <f t="shared" si="9"/>
        <v>-0.10120884653384495</v>
      </c>
      <c r="I313" s="36" t="s">
        <v>1276</v>
      </c>
    </row>
    <row r="314" spans="1:9" x14ac:dyDescent="0.35">
      <c r="A314" s="2" t="s">
        <v>312</v>
      </c>
      <c r="B314" s="2" t="s">
        <v>7</v>
      </c>
      <c r="C314" s="17">
        <v>4506382.8129999992</v>
      </c>
      <c r="D314" s="17">
        <v>321.974620786</v>
      </c>
      <c r="E314" s="17">
        <v>3816562.7199428342</v>
      </c>
      <c r="F314" s="17">
        <v>279.945605099266</v>
      </c>
      <c r="G314" s="23">
        <f t="shared" si="8"/>
        <v>-0.1530762302455029</v>
      </c>
      <c r="H314" s="23">
        <f t="shared" si="9"/>
        <v>-0.13053518188524718</v>
      </c>
      <c r="I314" s="36" t="s">
        <v>1276</v>
      </c>
    </row>
    <row r="315" spans="1:9" x14ac:dyDescent="0.35">
      <c r="A315" s="2" t="s">
        <v>313</v>
      </c>
      <c r="B315" s="2" t="s">
        <v>7</v>
      </c>
      <c r="C315" s="17">
        <v>63297979.041697785</v>
      </c>
      <c r="D315" s="17">
        <v>3955.2245736502814</v>
      </c>
      <c r="E315" s="17">
        <v>50947551.23635149</v>
      </c>
      <c r="F315" s="17">
        <v>3115.3171672287558</v>
      </c>
      <c r="G315" s="23">
        <f t="shared" si="8"/>
        <v>-0.19511567339630864</v>
      </c>
      <c r="H315" s="23">
        <f t="shared" si="9"/>
        <v>-0.21235391082898084</v>
      </c>
      <c r="I315" s="36" t="s">
        <v>1276</v>
      </c>
    </row>
    <row r="316" spans="1:9" x14ac:dyDescent="0.35">
      <c r="A316" s="2" t="s">
        <v>314</v>
      </c>
      <c r="B316" s="2" t="s">
        <v>7</v>
      </c>
      <c r="C316" s="17">
        <v>6574833.2106018141</v>
      </c>
      <c r="D316" s="17">
        <v>476.69732459359801</v>
      </c>
      <c r="E316" s="17">
        <v>5084069.5912343254</v>
      </c>
      <c r="F316" s="17">
        <v>377.45950926996494</v>
      </c>
      <c r="G316" s="23">
        <f t="shared" si="8"/>
        <v>-0.22673786111618102</v>
      </c>
      <c r="H316" s="23">
        <f t="shared" si="9"/>
        <v>-0.20817783151654345</v>
      </c>
      <c r="I316" s="36" t="s">
        <v>1276</v>
      </c>
    </row>
    <row r="317" spans="1:9" x14ac:dyDescent="0.35">
      <c r="A317" s="2" t="s">
        <v>315</v>
      </c>
      <c r="B317" s="2" t="s">
        <v>7</v>
      </c>
      <c r="C317" s="17">
        <v>7514936.7207235526</v>
      </c>
      <c r="D317" s="17">
        <v>547.9090458986467</v>
      </c>
      <c r="E317" s="17">
        <v>6710579.2197208833</v>
      </c>
      <c r="F317" s="17">
        <v>455.27873199110053</v>
      </c>
      <c r="G317" s="23">
        <f t="shared" si="8"/>
        <v>-0.10703450087404386</v>
      </c>
      <c r="H317" s="23">
        <f t="shared" si="9"/>
        <v>-0.16906147945708694</v>
      </c>
      <c r="I317" s="36" t="s">
        <v>1276</v>
      </c>
    </row>
    <row r="318" spans="1:9" x14ac:dyDescent="0.35">
      <c r="A318" s="2" t="s">
        <v>316</v>
      </c>
      <c r="B318" s="2" t="s">
        <v>7</v>
      </c>
      <c r="C318" s="17">
        <v>6809985.6691874312</v>
      </c>
      <c r="D318" s="17">
        <v>332.5927279907944</v>
      </c>
      <c r="E318" s="17">
        <v>6089203.3499727836</v>
      </c>
      <c r="F318" s="17">
        <v>303.80347988037897</v>
      </c>
      <c r="G318" s="23">
        <f t="shared" si="8"/>
        <v>-0.10584197298327817</v>
      </c>
      <c r="H318" s="23">
        <f t="shared" si="9"/>
        <v>-8.6560064870727621E-2</v>
      </c>
      <c r="I318" s="36" t="s">
        <v>1276</v>
      </c>
    </row>
    <row r="319" spans="1:9" x14ac:dyDescent="0.35">
      <c r="A319" s="2" t="s">
        <v>317</v>
      </c>
      <c r="B319" s="2" t="s">
        <v>7</v>
      </c>
      <c r="C319" s="17">
        <v>5001052.0782860164</v>
      </c>
      <c r="D319" s="17">
        <v>431.784926958646</v>
      </c>
      <c r="E319" s="17">
        <v>4048769.954298567</v>
      </c>
      <c r="F319" s="17">
        <v>331.87714885382604</v>
      </c>
      <c r="G319" s="23">
        <f t="shared" si="8"/>
        <v>-0.19041635821433395</v>
      </c>
      <c r="H319" s="23">
        <f t="shared" si="9"/>
        <v>-0.231383199984627</v>
      </c>
      <c r="I319" s="36" t="s">
        <v>1276</v>
      </c>
    </row>
    <row r="320" spans="1:9" x14ac:dyDescent="0.35">
      <c r="A320" s="2" t="s">
        <v>318</v>
      </c>
      <c r="B320" s="2" t="s">
        <v>7</v>
      </c>
      <c r="C320" s="17">
        <v>5567955.9795000004</v>
      </c>
      <c r="D320" s="17">
        <v>331.17912227399995</v>
      </c>
      <c r="E320" s="17">
        <v>5277340.4388447069</v>
      </c>
      <c r="F320" s="17">
        <v>336.71206704406347</v>
      </c>
      <c r="G320" s="23">
        <f t="shared" si="8"/>
        <v>-5.2194295667077208E-2</v>
      </c>
      <c r="H320" s="23">
        <f t="shared" si="9"/>
        <v>1.6706804257684636E-2</v>
      </c>
      <c r="I320" s="36" t="s">
        <v>1276</v>
      </c>
    </row>
    <row r="321" spans="1:9" x14ac:dyDescent="0.35">
      <c r="A321" s="2" t="s">
        <v>319</v>
      </c>
      <c r="B321" s="2" t="s">
        <v>7</v>
      </c>
      <c r="C321" s="17">
        <v>5504779.0059261825</v>
      </c>
      <c r="D321" s="17">
        <v>291.48292428235175</v>
      </c>
      <c r="E321" s="17">
        <v>4932488.6616030894</v>
      </c>
      <c r="F321" s="17">
        <v>278.91098697582783</v>
      </c>
      <c r="G321" s="23">
        <f t="shared" si="8"/>
        <v>-0.10396245584191346</v>
      </c>
      <c r="H321" s="23">
        <f t="shared" si="9"/>
        <v>-4.3130956427299395E-2</v>
      </c>
      <c r="I321" s="36" t="s">
        <v>1276</v>
      </c>
    </row>
    <row r="322" spans="1:9" x14ac:dyDescent="0.35">
      <c r="A322" s="2" t="s">
        <v>320</v>
      </c>
      <c r="B322" s="2" t="s">
        <v>7</v>
      </c>
      <c r="C322" s="17">
        <v>10295129.126500001</v>
      </c>
      <c r="D322" s="17">
        <v>561.89608911799996</v>
      </c>
      <c r="E322" s="17">
        <v>7910575.2252753023</v>
      </c>
      <c r="F322" s="17">
        <v>407.69528466428801</v>
      </c>
      <c r="G322" s="23">
        <f t="shared" si="8"/>
        <v>-0.23161962049478124</v>
      </c>
      <c r="H322" s="23">
        <f t="shared" si="9"/>
        <v>-0.27442939618205686</v>
      </c>
      <c r="I322" s="36" t="s">
        <v>1276</v>
      </c>
    </row>
    <row r="323" spans="1:9" x14ac:dyDescent="0.35">
      <c r="A323" s="2" t="s">
        <v>321</v>
      </c>
      <c r="B323" s="2" t="s">
        <v>7</v>
      </c>
      <c r="C323" s="17">
        <v>5780736.0060000001</v>
      </c>
      <c r="D323" s="17">
        <v>164.35804130200003</v>
      </c>
      <c r="E323" s="17">
        <v>5495791.9201585781</v>
      </c>
      <c r="F323" s="17">
        <v>203.57900825981403</v>
      </c>
      <c r="G323" s="23">
        <f t="shared" si="8"/>
        <v>-4.9292008067081755E-2</v>
      </c>
      <c r="H323" s="23">
        <f t="shared" si="9"/>
        <v>0.23863126286439099</v>
      </c>
      <c r="I323" s="36" t="s">
        <v>1276</v>
      </c>
    </row>
    <row r="324" spans="1:9" x14ac:dyDescent="0.35">
      <c r="A324" s="2" t="s">
        <v>322</v>
      </c>
      <c r="B324" s="2" t="s">
        <v>7</v>
      </c>
      <c r="C324" s="17">
        <v>5768858.1413195021</v>
      </c>
      <c r="D324" s="17">
        <v>322.41845010635984</v>
      </c>
      <c r="E324" s="17">
        <v>4847286.8824328743</v>
      </c>
      <c r="F324" s="17">
        <v>235.39858195071034</v>
      </c>
      <c r="G324" s="23">
        <f t="shared" si="8"/>
        <v>-0.1597493362310064</v>
      </c>
      <c r="H324" s="23">
        <f t="shared" si="9"/>
        <v>-0.26989729690389391</v>
      </c>
      <c r="I324" s="36" t="s">
        <v>1276</v>
      </c>
    </row>
    <row r="325" spans="1:9" x14ac:dyDescent="0.35">
      <c r="A325" s="2" t="s">
        <v>323</v>
      </c>
      <c r="B325" s="2" t="s">
        <v>7</v>
      </c>
      <c r="C325" s="17">
        <v>6793916.9747675713</v>
      </c>
      <c r="D325" s="17">
        <v>501.78054868430894</v>
      </c>
      <c r="E325" s="17">
        <v>5450405.1146350503</v>
      </c>
      <c r="F325" s="17">
        <v>401.14338387860323</v>
      </c>
      <c r="G325" s="23">
        <f t="shared" si="8"/>
        <v>-0.19775217523591893</v>
      </c>
      <c r="H325" s="23">
        <f t="shared" si="9"/>
        <v>-0.2005601155118126</v>
      </c>
      <c r="I325" s="36" t="s">
        <v>1276</v>
      </c>
    </row>
    <row r="326" spans="1:9" x14ac:dyDescent="0.35">
      <c r="A326" s="2" t="s">
        <v>324</v>
      </c>
      <c r="B326" s="2" t="s">
        <v>7</v>
      </c>
      <c r="C326" s="17">
        <v>8562426.5320018586</v>
      </c>
      <c r="D326" s="17">
        <v>505.85290701467449</v>
      </c>
      <c r="E326" s="17">
        <v>7382265.1276212148</v>
      </c>
      <c r="F326" s="17">
        <v>490.44333049779613</v>
      </c>
      <c r="G326" s="23">
        <f t="shared" si="8"/>
        <v>-0.13783025173644639</v>
      </c>
      <c r="H326" s="23">
        <f t="shared" si="9"/>
        <v>-3.0462563925586647E-2</v>
      </c>
      <c r="I326" s="36" t="s">
        <v>1276</v>
      </c>
    </row>
    <row r="327" spans="1:9" x14ac:dyDescent="0.35">
      <c r="A327" s="2" t="s">
        <v>325</v>
      </c>
      <c r="B327" s="2" t="s">
        <v>7</v>
      </c>
      <c r="C327" s="17">
        <v>4062854.6639</v>
      </c>
      <c r="D327" s="17">
        <v>256.59207462979998</v>
      </c>
      <c r="E327" s="17">
        <v>2899594.2972735637</v>
      </c>
      <c r="F327" s="17">
        <v>189.6465272571219</v>
      </c>
      <c r="G327" s="23">
        <f t="shared" ref="G327:G390" si="10">(E327-C327)/C327</f>
        <v>-0.28631601739595675</v>
      </c>
      <c r="H327" s="23">
        <f t="shared" ref="H327:H389" si="11">(F327-D327)/D327</f>
        <v>-0.26090263103123601</v>
      </c>
      <c r="I327" s="36" t="s">
        <v>1276</v>
      </c>
    </row>
    <row r="328" spans="1:9" x14ac:dyDescent="0.35">
      <c r="A328" s="2" t="s">
        <v>326</v>
      </c>
      <c r="B328" s="2" t="s">
        <v>7</v>
      </c>
      <c r="C328" s="17">
        <v>1425456.3310000002</v>
      </c>
      <c r="D328" s="17">
        <v>76.824432412000007</v>
      </c>
      <c r="E328" s="17">
        <v>1577389.8864952142</v>
      </c>
      <c r="F328" s="17">
        <v>74.195290103001241</v>
      </c>
      <c r="G328" s="23">
        <f t="shared" si="10"/>
        <v>0.10658590669601783</v>
      </c>
      <c r="H328" s="23">
        <f t="shared" si="11"/>
        <v>-3.4222736523440857E-2</v>
      </c>
      <c r="I328" s="36" t="s">
        <v>1276</v>
      </c>
    </row>
    <row r="329" spans="1:9" x14ac:dyDescent="0.35">
      <c r="A329" s="2" t="s">
        <v>327</v>
      </c>
      <c r="B329" s="2" t="s">
        <v>7</v>
      </c>
      <c r="C329" s="17">
        <v>4484523.9869484706</v>
      </c>
      <c r="D329" s="17">
        <v>298.23683829492171</v>
      </c>
      <c r="E329" s="17">
        <v>3915870.6065521929</v>
      </c>
      <c r="F329" s="17">
        <v>262.82790750656608</v>
      </c>
      <c r="G329" s="23">
        <f t="shared" si="10"/>
        <v>-0.12680350959237979</v>
      </c>
      <c r="H329" s="23">
        <f t="shared" si="11"/>
        <v>-0.11872755555884849</v>
      </c>
      <c r="I329" s="36" t="s">
        <v>1276</v>
      </c>
    </row>
    <row r="330" spans="1:9" x14ac:dyDescent="0.35">
      <c r="A330" s="2" t="s">
        <v>328</v>
      </c>
      <c r="B330" s="2" t="s">
        <v>7</v>
      </c>
      <c r="C330" s="17">
        <v>7628674.6804999989</v>
      </c>
      <c r="D330" s="17">
        <v>436.36204575599999</v>
      </c>
      <c r="E330" s="17">
        <v>6243540.1293354994</v>
      </c>
      <c r="F330" s="17">
        <v>335.26078555603902</v>
      </c>
      <c r="G330" s="23">
        <f t="shared" si="10"/>
        <v>-0.18156948738489331</v>
      </c>
      <c r="H330" s="23">
        <f t="shared" si="11"/>
        <v>-0.23169123250580237</v>
      </c>
      <c r="I330" s="36" t="s">
        <v>1276</v>
      </c>
    </row>
    <row r="331" spans="1:9" x14ac:dyDescent="0.35">
      <c r="A331" s="2" t="s">
        <v>329</v>
      </c>
      <c r="B331" s="2" t="s">
        <v>7</v>
      </c>
      <c r="C331" s="17">
        <v>43472170.99976255</v>
      </c>
      <c r="D331" s="17">
        <v>3074.4497289599813</v>
      </c>
      <c r="E331" s="17">
        <v>36335141.57844907</v>
      </c>
      <c r="F331" s="17">
        <v>2539.2571813173458</v>
      </c>
      <c r="G331" s="23">
        <f t="shared" si="10"/>
        <v>-0.16417467214490997</v>
      </c>
      <c r="H331" s="23">
        <f t="shared" si="11"/>
        <v>-0.17407750811514466</v>
      </c>
      <c r="I331" s="36" t="s">
        <v>1276</v>
      </c>
    </row>
    <row r="332" spans="1:9" x14ac:dyDescent="0.35">
      <c r="A332" s="2" t="s">
        <v>330</v>
      </c>
      <c r="B332" s="2" t="s">
        <v>7</v>
      </c>
      <c r="C332" s="17">
        <v>4274880.4094669465</v>
      </c>
      <c r="D332" s="17">
        <v>299.33343188149718</v>
      </c>
      <c r="E332" s="17">
        <v>4121744.6705822521</v>
      </c>
      <c r="F332" s="17">
        <v>302.77076203167911</v>
      </c>
      <c r="G332" s="23">
        <f t="shared" si="10"/>
        <v>-3.5822227575201239E-2</v>
      </c>
      <c r="H332" s="23">
        <f t="shared" si="11"/>
        <v>1.1483281799083294E-2</v>
      </c>
      <c r="I332" s="36" t="s">
        <v>1276</v>
      </c>
    </row>
    <row r="333" spans="1:9" x14ac:dyDescent="0.35">
      <c r="A333" s="2" t="s">
        <v>331</v>
      </c>
      <c r="B333" s="2" t="s">
        <v>7</v>
      </c>
      <c r="C333" s="17">
        <v>3329236.1281785639</v>
      </c>
      <c r="D333" s="17">
        <v>183.21143082954572</v>
      </c>
      <c r="E333" s="17">
        <v>3139365.4521853905</v>
      </c>
      <c r="F333" s="17">
        <v>164.97937074931281</v>
      </c>
      <c r="G333" s="23">
        <f t="shared" si="10"/>
        <v>-5.7031303483136314E-2</v>
      </c>
      <c r="H333" s="23">
        <f t="shared" si="11"/>
        <v>-9.9513769406645053E-2</v>
      </c>
      <c r="I333" s="36" t="s">
        <v>1276</v>
      </c>
    </row>
    <row r="334" spans="1:9" x14ac:dyDescent="0.35">
      <c r="A334" s="2" t="s">
        <v>332</v>
      </c>
      <c r="B334" s="2" t="s">
        <v>7</v>
      </c>
      <c r="C334" s="17">
        <v>20167937.136021011</v>
      </c>
      <c r="D334" s="17">
        <v>1569.2269157920405</v>
      </c>
      <c r="E334" s="17">
        <v>17464817.654950924</v>
      </c>
      <c r="F334" s="17">
        <v>1153.1310873503755</v>
      </c>
      <c r="G334" s="23">
        <f t="shared" si="10"/>
        <v>-0.1340305388121312</v>
      </c>
      <c r="H334" s="23">
        <f t="shared" si="11"/>
        <v>-0.26515975749220927</v>
      </c>
      <c r="I334" s="36" t="s">
        <v>1276</v>
      </c>
    </row>
    <row r="335" spans="1:9" x14ac:dyDescent="0.35">
      <c r="A335" s="2" t="s">
        <v>333</v>
      </c>
      <c r="B335" s="2" t="s">
        <v>7</v>
      </c>
      <c r="C335" s="17">
        <v>2070661.1597308381</v>
      </c>
      <c r="D335" s="17">
        <v>56.319229436161123</v>
      </c>
      <c r="E335" s="17">
        <v>1691909.7768716181</v>
      </c>
      <c r="F335" s="17">
        <v>28.225591630780013</v>
      </c>
      <c r="G335" s="23">
        <f t="shared" si="10"/>
        <v>-0.18291325989253274</v>
      </c>
      <c r="H335" s="23">
        <f t="shared" si="11"/>
        <v>-0.49882851890269136</v>
      </c>
      <c r="I335" s="36" t="s">
        <v>1276</v>
      </c>
    </row>
    <row r="336" spans="1:9" x14ac:dyDescent="0.35">
      <c r="A336" s="2" t="s">
        <v>334</v>
      </c>
      <c r="B336" s="2" t="s">
        <v>7</v>
      </c>
      <c r="C336" s="17">
        <v>7977074.2384278374</v>
      </c>
      <c r="D336" s="17">
        <v>382.53780289854626</v>
      </c>
      <c r="E336" s="17">
        <v>7145438.3638467267</v>
      </c>
      <c r="F336" s="17">
        <v>322.76357298487613</v>
      </c>
      <c r="G336" s="23">
        <f t="shared" si="10"/>
        <v>-0.10425324495225129</v>
      </c>
      <c r="H336" s="23">
        <f t="shared" si="11"/>
        <v>-0.15625705344870972</v>
      </c>
      <c r="I336" s="36" t="s">
        <v>1276</v>
      </c>
    </row>
    <row r="337" spans="1:9" x14ac:dyDescent="0.35">
      <c r="A337" s="2" t="s">
        <v>335</v>
      </c>
      <c r="B337" s="2" t="s">
        <v>7</v>
      </c>
      <c r="C337" s="17">
        <v>4468417.9620825928</v>
      </c>
      <c r="D337" s="17">
        <v>336.42997930821548</v>
      </c>
      <c r="E337" s="17">
        <v>4169606.1298523219</v>
      </c>
      <c r="F337" s="17">
        <v>268.77047560465672</v>
      </c>
      <c r="G337" s="23">
        <f t="shared" si="10"/>
        <v>-6.6871952168727697E-2</v>
      </c>
      <c r="H337" s="23">
        <f t="shared" si="11"/>
        <v>-0.20111020974612218</v>
      </c>
      <c r="I337" s="36" t="s">
        <v>1276</v>
      </c>
    </row>
    <row r="338" spans="1:9" x14ac:dyDescent="0.35">
      <c r="A338" s="2" t="s">
        <v>336</v>
      </c>
      <c r="B338" s="2" t="s">
        <v>7</v>
      </c>
      <c r="C338" s="17">
        <v>1983285.4075217224</v>
      </c>
      <c r="D338" s="17">
        <v>115.0477024278278</v>
      </c>
      <c r="E338" s="17">
        <v>1821527.4350634487</v>
      </c>
      <c r="F338" s="17">
        <v>119.03910196131403</v>
      </c>
      <c r="G338" s="23">
        <f t="shared" si="10"/>
        <v>-8.1560612428648621E-2</v>
      </c>
      <c r="H338" s="23">
        <f t="shared" si="11"/>
        <v>3.4693431066040906E-2</v>
      </c>
      <c r="I338" s="36" t="s">
        <v>1276</v>
      </c>
    </row>
    <row r="339" spans="1:9" x14ac:dyDescent="0.35">
      <c r="A339" s="2" t="s">
        <v>337</v>
      </c>
      <c r="B339" s="2" t="s">
        <v>7</v>
      </c>
      <c r="C339" s="17">
        <v>4470369.9067248832</v>
      </c>
      <c r="D339" s="17">
        <v>325.869291966047</v>
      </c>
      <c r="E339" s="17">
        <v>4267055.2836647741</v>
      </c>
      <c r="F339" s="17">
        <v>302.54971930693165</v>
      </c>
      <c r="G339" s="23">
        <f t="shared" si="10"/>
        <v>-4.548049206269443E-2</v>
      </c>
      <c r="H339" s="23">
        <f t="shared" si="11"/>
        <v>-7.1561123536442534E-2</v>
      </c>
      <c r="I339" s="36" t="s">
        <v>1276</v>
      </c>
    </row>
    <row r="340" spans="1:9" x14ac:dyDescent="0.35">
      <c r="A340" s="2" t="s">
        <v>338</v>
      </c>
      <c r="B340" s="2" t="s">
        <v>7</v>
      </c>
      <c r="C340" s="17">
        <v>2230215.3398570889</v>
      </c>
      <c r="D340" s="17">
        <v>76.185602294342715</v>
      </c>
      <c r="E340" s="17">
        <v>2025242.6859417188</v>
      </c>
      <c r="F340" s="17">
        <v>62.220553130482372</v>
      </c>
      <c r="G340" s="23">
        <f t="shared" si="10"/>
        <v>-9.1907113296290338E-2</v>
      </c>
      <c r="H340" s="23">
        <f t="shared" si="11"/>
        <v>-0.18330299614757184</v>
      </c>
      <c r="I340" s="36" t="s">
        <v>1276</v>
      </c>
    </row>
    <row r="341" spans="1:9" x14ac:dyDescent="0.35">
      <c r="A341" s="2" t="s">
        <v>339</v>
      </c>
      <c r="B341" s="2" t="s">
        <v>7</v>
      </c>
      <c r="C341" s="17">
        <v>9346759.6998618245</v>
      </c>
      <c r="D341" s="17">
        <v>524.91788195408219</v>
      </c>
      <c r="E341" s="17">
        <v>8828799.0427048299</v>
      </c>
      <c r="F341" s="17">
        <v>496.77203243301318</v>
      </c>
      <c r="G341" s="23">
        <f t="shared" si="10"/>
        <v>-5.5416066507481918E-2</v>
      </c>
      <c r="H341" s="23">
        <f t="shared" si="11"/>
        <v>-5.3619528860956389E-2</v>
      </c>
      <c r="I341" s="36" t="s">
        <v>1276</v>
      </c>
    </row>
    <row r="342" spans="1:9" x14ac:dyDescent="0.35">
      <c r="A342" s="2" t="s">
        <v>340</v>
      </c>
      <c r="B342" s="2" t="s">
        <v>7</v>
      </c>
      <c r="C342" s="17">
        <v>19318777.640606746</v>
      </c>
      <c r="D342" s="17">
        <v>982.10510390468551</v>
      </c>
      <c r="E342" s="17">
        <v>15373311.551377013</v>
      </c>
      <c r="F342" s="17">
        <v>721.99606551721968</v>
      </c>
      <c r="G342" s="23">
        <f t="shared" si="10"/>
        <v>-0.2042295927117373</v>
      </c>
      <c r="H342" s="23">
        <f t="shared" si="11"/>
        <v>-0.26484847431635966</v>
      </c>
      <c r="I342" s="36" t="s">
        <v>1276</v>
      </c>
    </row>
    <row r="343" spans="1:9" x14ac:dyDescent="0.35">
      <c r="A343" s="2" t="s">
        <v>341</v>
      </c>
      <c r="B343" s="2" t="s">
        <v>7</v>
      </c>
      <c r="C343" s="17">
        <v>14000056.219894297</v>
      </c>
      <c r="D343" s="17">
        <v>927.39506130076245</v>
      </c>
      <c r="E343" s="17">
        <v>13799321.745386856</v>
      </c>
      <c r="F343" s="17">
        <v>819.34211981944031</v>
      </c>
      <c r="G343" s="23">
        <f t="shared" si="10"/>
        <v>-1.4338119172849816E-2</v>
      </c>
      <c r="H343" s="23">
        <f t="shared" si="11"/>
        <v>-0.11651231065406721</v>
      </c>
      <c r="I343" s="36" t="s">
        <v>1276</v>
      </c>
    </row>
    <row r="344" spans="1:9" x14ac:dyDescent="0.35">
      <c r="A344" s="2" t="s">
        <v>342</v>
      </c>
      <c r="B344" s="2" t="s">
        <v>7</v>
      </c>
      <c r="C344" s="17">
        <v>11144178.999879116</v>
      </c>
      <c r="D344" s="17">
        <v>748.98635008618203</v>
      </c>
      <c r="E344" s="17">
        <v>9103344.2905771211</v>
      </c>
      <c r="F344" s="17">
        <v>685.32915697877559</v>
      </c>
      <c r="G344" s="23">
        <f t="shared" si="10"/>
        <v>-0.18313010849198785</v>
      </c>
      <c r="H344" s="23">
        <f t="shared" si="11"/>
        <v>-8.499112580634044E-2</v>
      </c>
      <c r="I344" s="36" t="s">
        <v>1276</v>
      </c>
    </row>
    <row r="345" spans="1:9" x14ac:dyDescent="0.35">
      <c r="A345" s="2" t="s">
        <v>343</v>
      </c>
      <c r="B345" s="2" t="s">
        <v>7</v>
      </c>
      <c r="C345" s="17">
        <v>1505286.8615571167</v>
      </c>
      <c r="D345" s="17">
        <v>88.854471590047837</v>
      </c>
      <c r="E345" s="17">
        <v>1031997.5180366568</v>
      </c>
      <c r="F345" s="17">
        <v>69.50953310634236</v>
      </c>
      <c r="G345" s="23">
        <f t="shared" si="10"/>
        <v>-0.31441803925058798</v>
      </c>
      <c r="H345" s="23">
        <f t="shared" si="11"/>
        <v>-0.21771485596085871</v>
      </c>
      <c r="I345" s="36" t="s">
        <v>1276</v>
      </c>
    </row>
    <row r="346" spans="1:9" x14ac:dyDescent="0.35">
      <c r="A346" s="2" t="s">
        <v>344</v>
      </c>
      <c r="B346" s="2" t="s">
        <v>7</v>
      </c>
      <c r="C346" s="17">
        <v>6564055.3025000002</v>
      </c>
      <c r="D346" s="17">
        <v>389.85034816000007</v>
      </c>
      <c r="E346" s="17">
        <v>5634983.0986356605</v>
      </c>
      <c r="F346" s="17">
        <v>381.32181452033507</v>
      </c>
      <c r="G346" s="23">
        <f t="shared" si="10"/>
        <v>-0.14153936264225125</v>
      </c>
      <c r="H346" s="23">
        <f t="shared" si="11"/>
        <v>-2.1876429455347745E-2</v>
      </c>
      <c r="I346" s="36" t="s">
        <v>1276</v>
      </c>
    </row>
    <row r="347" spans="1:9" x14ac:dyDescent="0.35">
      <c r="A347" s="2" t="s">
        <v>345</v>
      </c>
      <c r="B347" s="2" t="s">
        <v>7</v>
      </c>
      <c r="C347" s="17">
        <v>7743502.4258268019</v>
      </c>
      <c r="D347" s="17">
        <v>351.27835911075647</v>
      </c>
      <c r="E347" s="17">
        <v>7614784.4564254796</v>
      </c>
      <c r="F347" s="17">
        <v>359.60652434176251</v>
      </c>
      <c r="G347" s="23">
        <f t="shared" si="10"/>
        <v>-1.6622706667206683E-2</v>
      </c>
      <c r="H347" s="23">
        <f t="shared" si="11"/>
        <v>2.3708164807215486E-2</v>
      </c>
      <c r="I347" s="36" t="s">
        <v>1276</v>
      </c>
    </row>
    <row r="348" spans="1:9" x14ac:dyDescent="0.35">
      <c r="A348" s="2" t="s">
        <v>346</v>
      </c>
      <c r="B348" s="2" t="s">
        <v>7</v>
      </c>
      <c r="C348" s="17">
        <v>2700682.6790881068</v>
      </c>
      <c r="D348" s="17">
        <v>114.05281573774353</v>
      </c>
      <c r="E348" s="17">
        <v>2499987.2337472839</v>
      </c>
      <c r="F348" s="17">
        <v>103.33511597775005</v>
      </c>
      <c r="G348" s="23">
        <f t="shared" si="10"/>
        <v>-7.4312856854618817E-2</v>
      </c>
      <c r="H348" s="23">
        <f t="shared" si="11"/>
        <v>-9.3971373619026466E-2</v>
      </c>
      <c r="I348" s="36" t="s">
        <v>1276</v>
      </c>
    </row>
    <row r="349" spans="1:9" x14ac:dyDescent="0.35">
      <c r="A349" s="2" t="s">
        <v>347</v>
      </c>
      <c r="B349" s="2" t="s">
        <v>7</v>
      </c>
      <c r="C349" s="17">
        <v>11277867.973000001</v>
      </c>
      <c r="D349" s="17">
        <v>758.04389169600006</v>
      </c>
      <c r="E349" s="17">
        <v>8731075.7277791612</v>
      </c>
      <c r="F349" s="17">
        <v>444.26667828431346</v>
      </c>
      <c r="G349" s="23">
        <f t="shared" si="10"/>
        <v>-0.2258221368895289</v>
      </c>
      <c r="H349" s="23">
        <f t="shared" si="11"/>
        <v>-0.41393013893913327</v>
      </c>
      <c r="I349" s="36" t="s">
        <v>1276</v>
      </c>
    </row>
    <row r="350" spans="1:9" x14ac:dyDescent="0.35">
      <c r="A350" s="2" t="s">
        <v>348</v>
      </c>
      <c r="B350" s="2" t="s">
        <v>7</v>
      </c>
      <c r="C350" s="17">
        <v>20006298.538000003</v>
      </c>
      <c r="D350" s="17">
        <v>1370.9823378160002</v>
      </c>
      <c r="E350" s="17">
        <v>17102055.911550894</v>
      </c>
      <c r="F350" s="17">
        <v>1076.1781776972589</v>
      </c>
      <c r="G350" s="23">
        <f t="shared" si="10"/>
        <v>-0.14516641451354853</v>
      </c>
      <c r="H350" s="23">
        <f t="shared" si="11"/>
        <v>-0.2150313333637614</v>
      </c>
      <c r="I350" s="36" t="s">
        <v>1276</v>
      </c>
    </row>
    <row r="351" spans="1:9" x14ac:dyDescent="0.35">
      <c r="A351" s="2" t="s">
        <v>349</v>
      </c>
      <c r="B351" s="2" t="s">
        <v>290</v>
      </c>
      <c r="C351" s="17">
        <v>13649031.287064102</v>
      </c>
      <c r="D351" s="17">
        <v>519.66824531223438</v>
      </c>
      <c r="E351" s="17">
        <v>11406141.987875011</v>
      </c>
      <c r="F351" s="17">
        <v>472.74251679922719</v>
      </c>
      <c r="G351" s="23">
        <f t="shared" si="10"/>
        <v>-0.16432589624985283</v>
      </c>
      <c r="H351" s="23">
        <f t="shared" si="11"/>
        <v>-9.0299395693905854E-2</v>
      </c>
      <c r="I351" s="36" t="s">
        <v>1276</v>
      </c>
    </row>
    <row r="352" spans="1:9" x14ac:dyDescent="0.35">
      <c r="A352" s="2" t="s">
        <v>350</v>
      </c>
      <c r="B352" s="2" t="s">
        <v>7</v>
      </c>
      <c r="C352" s="17">
        <v>9554726.5156688467</v>
      </c>
      <c r="D352" s="17">
        <v>638.0399067225984</v>
      </c>
      <c r="E352" s="17">
        <v>8814651.7490204964</v>
      </c>
      <c r="F352" s="17">
        <v>543.72617340388354</v>
      </c>
      <c r="G352" s="23">
        <f t="shared" si="10"/>
        <v>-7.7456404998583445E-2</v>
      </c>
      <c r="H352" s="23">
        <f t="shared" si="11"/>
        <v>-0.14781792224121773</v>
      </c>
      <c r="I352" s="36" t="s">
        <v>1276</v>
      </c>
    </row>
    <row r="353" spans="1:9" x14ac:dyDescent="0.35">
      <c r="A353" s="2" t="s">
        <v>351</v>
      </c>
      <c r="B353" s="2" t="s">
        <v>7</v>
      </c>
      <c r="C353" s="17">
        <v>8364306.9989897627</v>
      </c>
      <c r="D353" s="17">
        <v>430.71318431457024</v>
      </c>
      <c r="E353" s="17">
        <v>7227502.8730787095</v>
      </c>
      <c r="F353" s="17">
        <v>358.44066545795204</v>
      </c>
      <c r="G353" s="23">
        <f t="shared" si="10"/>
        <v>-0.13591133444149719</v>
      </c>
      <c r="H353" s="23">
        <f t="shared" si="11"/>
        <v>-0.16779732195017777</v>
      </c>
      <c r="I353" s="36" t="s">
        <v>1276</v>
      </c>
    </row>
    <row r="354" spans="1:9" x14ac:dyDescent="0.35">
      <c r="A354" s="2" t="s">
        <v>352</v>
      </c>
      <c r="B354" s="2" t="s">
        <v>7</v>
      </c>
      <c r="C354" s="17">
        <v>6561034.5226667095</v>
      </c>
      <c r="D354" s="17">
        <v>537.22939612133507</v>
      </c>
      <c r="E354" s="17">
        <v>5716303.8624927141</v>
      </c>
      <c r="F354" s="17">
        <v>470.83100812807385</v>
      </c>
      <c r="G354" s="23">
        <f t="shared" si="10"/>
        <v>-0.12874961368602242</v>
      </c>
      <c r="H354" s="23">
        <f t="shared" si="11"/>
        <v>-0.12359410797815859</v>
      </c>
      <c r="I354" s="36" t="s">
        <v>1276</v>
      </c>
    </row>
    <row r="355" spans="1:9" x14ac:dyDescent="0.35">
      <c r="A355" s="2" t="s">
        <v>353</v>
      </c>
      <c r="B355" s="2" t="s">
        <v>7</v>
      </c>
      <c r="C355" s="17">
        <v>23847248.480343759</v>
      </c>
      <c r="D355" s="17">
        <v>1252.6652949356817</v>
      </c>
      <c r="E355" s="17">
        <v>20466518.366991144</v>
      </c>
      <c r="F355" s="17">
        <v>1063.1145802538379</v>
      </c>
      <c r="G355" s="23">
        <f t="shared" si="10"/>
        <v>-0.1417660455099968</v>
      </c>
      <c r="H355" s="23">
        <f t="shared" si="11"/>
        <v>-0.15131792622352194</v>
      </c>
      <c r="I355" s="36" t="s">
        <v>1276</v>
      </c>
    </row>
    <row r="356" spans="1:9" x14ac:dyDescent="0.35">
      <c r="A356" s="2" t="s">
        <v>354</v>
      </c>
      <c r="B356" s="2" t="s">
        <v>7</v>
      </c>
      <c r="C356" s="17">
        <v>5246912.3685888434</v>
      </c>
      <c r="D356" s="17">
        <v>392.14550798303878</v>
      </c>
      <c r="E356" s="17">
        <v>5555356.5730973184</v>
      </c>
      <c r="F356" s="17">
        <v>472.15520881288842</v>
      </c>
      <c r="G356" s="23">
        <f t="shared" si="10"/>
        <v>5.8785850199253677E-2</v>
      </c>
      <c r="H356" s="23">
        <f t="shared" si="11"/>
        <v>0.20403064475064761</v>
      </c>
      <c r="I356" s="36" t="s">
        <v>1276</v>
      </c>
    </row>
    <row r="357" spans="1:9" x14ac:dyDescent="0.35">
      <c r="A357" s="2" t="s">
        <v>355</v>
      </c>
      <c r="B357" s="2" t="s">
        <v>7</v>
      </c>
      <c r="C357" s="17">
        <v>13926533.585713878</v>
      </c>
      <c r="D357" s="17">
        <v>860.08453718519229</v>
      </c>
      <c r="E357" s="17">
        <v>10813706.533655943</v>
      </c>
      <c r="F357" s="17">
        <v>545.32165170797373</v>
      </c>
      <c r="G357" s="23">
        <f t="shared" si="10"/>
        <v>-0.22351772125485242</v>
      </c>
      <c r="H357" s="23">
        <f t="shared" si="11"/>
        <v>-0.36596738095925591</v>
      </c>
      <c r="I357" s="36" t="s">
        <v>1276</v>
      </c>
    </row>
    <row r="358" spans="1:9" x14ac:dyDescent="0.35">
      <c r="A358" s="2" t="s">
        <v>356</v>
      </c>
      <c r="B358" s="2" t="s">
        <v>7</v>
      </c>
      <c r="C358" s="17">
        <v>5290278.0021095872</v>
      </c>
      <c r="D358" s="17">
        <v>257.23734267502562</v>
      </c>
      <c r="E358" s="17">
        <v>4681028.2206981592</v>
      </c>
      <c r="F358" s="17">
        <v>189.84642782643962</v>
      </c>
      <c r="G358" s="23">
        <f t="shared" si="10"/>
        <v>-0.11516403885929613</v>
      </c>
      <c r="H358" s="23">
        <f t="shared" si="11"/>
        <v>-0.26197951723410012</v>
      </c>
      <c r="I358" s="36" t="s">
        <v>1276</v>
      </c>
    </row>
    <row r="359" spans="1:9" x14ac:dyDescent="0.35">
      <c r="A359" s="2" t="s">
        <v>357</v>
      </c>
      <c r="B359" s="2" t="s">
        <v>7</v>
      </c>
      <c r="C359" s="17">
        <v>15658911.370060205</v>
      </c>
      <c r="D359" s="17">
        <v>934.53232861607091</v>
      </c>
      <c r="E359" s="17">
        <v>13201558.029025182</v>
      </c>
      <c r="F359" s="17">
        <v>782.17836830584395</v>
      </c>
      <c r="G359" s="23">
        <f t="shared" si="10"/>
        <v>-0.15693002425018357</v>
      </c>
      <c r="H359" s="23">
        <f t="shared" si="11"/>
        <v>-0.16302695545679485</v>
      </c>
      <c r="I359" s="36" t="s">
        <v>1276</v>
      </c>
    </row>
    <row r="360" spans="1:9" x14ac:dyDescent="0.35">
      <c r="A360" s="2" t="s">
        <v>358</v>
      </c>
      <c r="B360" s="2" t="s">
        <v>7</v>
      </c>
      <c r="C360" s="17">
        <v>9022402.6778259482</v>
      </c>
      <c r="D360" s="17">
        <v>724.16712127941571</v>
      </c>
      <c r="E360" s="17">
        <v>7534904.146119792</v>
      </c>
      <c r="F360" s="17">
        <v>538.83071157522443</v>
      </c>
      <c r="G360" s="23">
        <f t="shared" si="10"/>
        <v>-0.16486722936473791</v>
      </c>
      <c r="H360" s="23">
        <f t="shared" si="11"/>
        <v>-0.25593043961558193</v>
      </c>
      <c r="I360" s="36" t="s">
        <v>1276</v>
      </c>
    </row>
    <row r="361" spans="1:9" x14ac:dyDescent="0.35">
      <c r="A361" s="2" t="s">
        <v>359</v>
      </c>
      <c r="B361" s="2" t="s">
        <v>7</v>
      </c>
      <c r="C361" s="17">
        <v>9052392.2512794286</v>
      </c>
      <c r="D361" s="17">
        <v>466.28355536590067</v>
      </c>
      <c r="E361" s="17">
        <v>7539565.7937868796</v>
      </c>
      <c r="F361" s="17">
        <v>353.77111174466637</v>
      </c>
      <c r="G361" s="23">
        <f t="shared" si="10"/>
        <v>-0.16711896872108389</v>
      </c>
      <c r="H361" s="23">
        <f t="shared" si="11"/>
        <v>-0.24129618625075436</v>
      </c>
      <c r="I361" s="36" t="s">
        <v>1276</v>
      </c>
    </row>
    <row r="362" spans="1:9" x14ac:dyDescent="0.35">
      <c r="A362" s="2" t="s">
        <v>360</v>
      </c>
      <c r="B362" s="2" t="s">
        <v>7</v>
      </c>
      <c r="C362" s="17">
        <v>6456415.8574005412</v>
      </c>
      <c r="D362" s="17">
        <v>564.3038823968983</v>
      </c>
      <c r="E362" s="17">
        <v>5416998.0364868967</v>
      </c>
      <c r="F362" s="17">
        <v>395.26018203400457</v>
      </c>
      <c r="G362" s="23">
        <f t="shared" si="10"/>
        <v>-0.16098991203025315</v>
      </c>
      <c r="H362" s="23">
        <f t="shared" si="11"/>
        <v>-0.2995614696905422</v>
      </c>
      <c r="I362" s="36" t="s">
        <v>1276</v>
      </c>
    </row>
    <row r="363" spans="1:9" x14ac:dyDescent="0.35">
      <c r="A363" s="2" t="s">
        <v>361</v>
      </c>
      <c r="B363" s="2" t="s">
        <v>7</v>
      </c>
      <c r="C363" s="17">
        <v>459349.37166844378</v>
      </c>
      <c r="D363" s="17">
        <v>38.83945719094492</v>
      </c>
      <c r="E363" s="17">
        <v>446946.59202259872</v>
      </c>
      <c r="F363" s="17">
        <v>40.365675691399197</v>
      </c>
      <c r="G363" s="23">
        <f t="shared" si="10"/>
        <v>-2.7000754569002281E-2</v>
      </c>
      <c r="H363" s="23">
        <f t="shared" si="11"/>
        <v>3.9295567210195247E-2</v>
      </c>
      <c r="I363" s="36" t="s">
        <v>1276</v>
      </c>
    </row>
    <row r="364" spans="1:9" x14ac:dyDescent="0.35">
      <c r="A364" s="2" t="s">
        <v>362</v>
      </c>
      <c r="B364" s="2" t="s">
        <v>7</v>
      </c>
      <c r="C364" s="17">
        <v>7626544.0537183136</v>
      </c>
      <c r="D364" s="17">
        <v>632.91538363147663</v>
      </c>
      <c r="E364" s="17">
        <v>6325459.8755260035</v>
      </c>
      <c r="F364" s="17">
        <v>506.98261858434984</v>
      </c>
      <c r="G364" s="23">
        <f t="shared" si="10"/>
        <v>-0.17059944439158753</v>
      </c>
      <c r="H364" s="23">
        <f t="shared" si="11"/>
        <v>-0.19897251402638177</v>
      </c>
      <c r="I364" s="36" t="s">
        <v>1276</v>
      </c>
    </row>
    <row r="365" spans="1:9" x14ac:dyDescent="0.35">
      <c r="A365" s="2" t="s">
        <v>363</v>
      </c>
      <c r="B365" s="2" t="s">
        <v>7</v>
      </c>
      <c r="C365" s="17">
        <v>12698987.704500001</v>
      </c>
      <c r="D365" s="17">
        <v>887.09556062399986</v>
      </c>
      <c r="E365" s="17">
        <v>10839955.354223566</v>
      </c>
      <c r="F365" s="17">
        <v>586.94003864894273</v>
      </c>
      <c r="G365" s="23">
        <f t="shared" si="10"/>
        <v>-0.14639216869370383</v>
      </c>
      <c r="H365" s="23">
        <f t="shared" si="11"/>
        <v>-0.33835759674405541</v>
      </c>
      <c r="I365" s="36" t="s">
        <v>1276</v>
      </c>
    </row>
    <row r="366" spans="1:9" x14ac:dyDescent="0.35">
      <c r="A366" s="2" t="s">
        <v>364</v>
      </c>
      <c r="B366" s="2" t="s">
        <v>7</v>
      </c>
      <c r="C366" s="17">
        <v>3388565.0944313374</v>
      </c>
      <c r="D366" s="17">
        <v>257.81663350214995</v>
      </c>
      <c r="E366" s="17">
        <v>2773840.0197684849</v>
      </c>
      <c r="F366" s="17">
        <v>200.88660564858336</v>
      </c>
      <c r="G366" s="23">
        <f t="shared" si="10"/>
        <v>-0.18141161746400347</v>
      </c>
      <c r="H366" s="23">
        <f t="shared" si="11"/>
        <v>-0.22081596164000744</v>
      </c>
      <c r="I366" s="36" t="s">
        <v>1276</v>
      </c>
    </row>
    <row r="367" spans="1:9" x14ac:dyDescent="0.35">
      <c r="A367" s="2" t="s">
        <v>365</v>
      </c>
      <c r="B367" s="2" t="s">
        <v>7</v>
      </c>
      <c r="C367" s="17">
        <v>18133535.579009309</v>
      </c>
      <c r="D367" s="17">
        <v>1274.3274856350629</v>
      </c>
      <c r="E367" s="17">
        <v>16359529.617592793</v>
      </c>
      <c r="F367" s="17">
        <v>1121.0328814366887</v>
      </c>
      <c r="G367" s="23">
        <f t="shared" si="10"/>
        <v>-9.7830119983332881E-2</v>
      </c>
      <c r="H367" s="23">
        <f t="shared" si="11"/>
        <v>-0.1202945129304651</v>
      </c>
      <c r="I367" s="36" t="s">
        <v>1276</v>
      </c>
    </row>
    <row r="368" spans="1:9" x14ac:dyDescent="0.35">
      <c r="A368" s="2" t="s">
        <v>366</v>
      </c>
      <c r="B368" s="2" t="s">
        <v>7</v>
      </c>
      <c r="C368" s="17">
        <v>4180017.1912572221</v>
      </c>
      <c r="D368" s="17">
        <v>215.60833488895125</v>
      </c>
      <c r="E368" s="17">
        <v>3592129.3168464238</v>
      </c>
      <c r="F368" s="17">
        <v>187.87388883569153</v>
      </c>
      <c r="G368" s="23">
        <f t="shared" si="10"/>
        <v>-0.1406424537297129</v>
      </c>
      <c r="H368" s="23">
        <f t="shared" si="11"/>
        <v>-0.12863345968301412</v>
      </c>
      <c r="I368" s="36" t="s">
        <v>1276</v>
      </c>
    </row>
    <row r="369" spans="1:9" x14ac:dyDescent="0.35">
      <c r="A369" s="2" t="s">
        <v>367</v>
      </c>
      <c r="B369" s="2" t="s">
        <v>7</v>
      </c>
      <c r="C369" s="17">
        <v>16674780.344920877</v>
      </c>
      <c r="D369" s="17">
        <v>1408.4737837062939</v>
      </c>
      <c r="E369" s="17">
        <v>14975472.162066553</v>
      </c>
      <c r="F369" s="17">
        <v>1125.8239550605194</v>
      </c>
      <c r="G369" s="23">
        <f t="shared" si="10"/>
        <v>-0.10190887961963063</v>
      </c>
      <c r="H369" s="23">
        <f t="shared" si="11"/>
        <v>-0.2006780899407318</v>
      </c>
      <c r="I369" s="36" t="s">
        <v>1276</v>
      </c>
    </row>
    <row r="370" spans="1:9" x14ac:dyDescent="0.35">
      <c r="A370" s="2" t="s">
        <v>368</v>
      </c>
      <c r="B370" s="2" t="s">
        <v>7</v>
      </c>
      <c r="C370" s="17">
        <v>3776327.2060986329</v>
      </c>
      <c r="D370" s="17">
        <v>197.02639353990992</v>
      </c>
      <c r="E370" s="17">
        <v>3206914.8764116005</v>
      </c>
      <c r="F370" s="17">
        <v>191.88303496318642</v>
      </c>
      <c r="G370" s="23">
        <f t="shared" si="10"/>
        <v>-0.15078469068237835</v>
      </c>
      <c r="H370" s="23">
        <f t="shared" si="11"/>
        <v>-2.6104921702693882E-2</v>
      </c>
      <c r="I370" s="36" t="s">
        <v>1276</v>
      </c>
    </row>
    <row r="371" spans="1:9" ht="207" customHeight="1" x14ac:dyDescent="0.35">
      <c r="A371" s="2" t="s">
        <v>369</v>
      </c>
      <c r="B371" s="2" t="s">
        <v>7</v>
      </c>
      <c r="C371" s="17">
        <v>3908817.2195000001</v>
      </c>
      <c r="D371" s="17">
        <v>259.50752409400002</v>
      </c>
      <c r="E371" s="17">
        <v>3439928.3908844534</v>
      </c>
      <c r="F371" s="17">
        <v>157.29982977616802</v>
      </c>
      <c r="G371" s="23">
        <f t="shared" si="10"/>
        <v>-0.11995670359729049</v>
      </c>
      <c r="H371" s="23">
        <f t="shared" si="11"/>
        <v>-0.39385252768551654</v>
      </c>
      <c r="I371" s="37" t="s">
        <v>1284</v>
      </c>
    </row>
    <row r="372" spans="1:9" x14ac:dyDescent="0.35">
      <c r="A372" s="2" t="s">
        <v>370</v>
      </c>
      <c r="B372" s="2" t="s">
        <v>7</v>
      </c>
      <c r="C372" s="17">
        <v>2537583.0024999999</v>
      </c>
      <c r="D372" s="17">
        <v>136.81918614000003</v>
      </c>
      <c r="E372" s="17">
        <v>2171568.926697317</v>
      </c>
      <c r="F372" s="17">
        <v>126.16911312181034</v>
      </c>
      <c r="G372" s="23">
        <f t="shared" si="10"/>
        <v>-0.14423728226508836</v>
      </c>
      <c r="H372" s="23">
        <f t="shared" si="11"/>
        <v>-7.784049385655617E-2</v>
      </c>
      <c r="I372" s="36" t="s">
        <v>1276</v>
      </c>
    </row>
    <row r="373" spans="1:9" x14ac:dyDescent="0.35">
      <c r="A373" s="2" t="s">
        <v>371</v>
      </c>
      <c r="B373" s="2" t="s">
        <v>7</v>
      </c>
      <c r="C373" s="17">
        <v>9797967.196737051</v>
      </c>
      <c r="D373" s="17">
        <v>548.81232396141388</v>
      </c>
      <c r="E373" s="17">
        <v>7718177.0840116786</v>
      </c>
      <c r="F373" s="17">
        <v>415.66165110818866</v>
      </c>
      <c r="G373" s="23">
        <f t="shared" si="10"/>
        <v>-0.21226751130765067</v>
      </c>
      <c r="H373" s="23">
        <f t="shared" si="11"/>
        <v>-0.24261604020136185</v>
      </c>
      <c r="I373" s="36" t="s">
        <v>1276</v>
      </c>
    </row>
    <row r="374" spans="1:9" x14ac:dyDescent="0.35">
      <c r="A374" s="2" t="s">
        <v>372</v>
      </c>
      <c r="B374" s="2" t="s">
        <v>7</v>
      </c>
      <c r="C374" s="17">
        <v>7255597.3130967254</v>
      </c>
      <c r="D374" s="17">
        <v>462.58792085432566</v>
      </c>
      <c r="E374" s="17">
        <v>6251708.742605078</v>
      </c>
      <c r="F374" s="17">
        <v>380.84857322803208</v>
      </c>
      <c r="G374" s="23">
        <f t="shared" si="10"/>
        <v>-0.13836056869908933</v>
      </c>
      <c r="H374" s="23">
        <f t="shared" si="11"/>
        <v>-0.17670013405307713</v>
      </c>
      <c r="I374" s="36" t="s">
        <v>1276</v>
      </c>
    </row>
    <row r="375" spans="1:9" x14ac:dyDescent="0.35">
      <c r="A375" s="2" t="s">
        <v>373</v>
      </c>
      <c r="B375" s="2" t="s">
        <v>7</v>
      </c>
      <c r="C375" s="17">
        <v>18599945.713060163</v>
      </c>
      <c r="D375" s="17">
        <v>1164.5653302965929</v>
      </c>
      <c r="E375" s="17">
        <v>16468528.713062534</v>
      </c>
      <c r="F375" s="17">
        <v>1070.9655768601358</v>
      </c>
      <c r="G375" s="23">
        <f t="shared" si="10"/>
        <v>-0.11459264628396362</v>
      </c>
      <c r="H375" s="23">
        <f t="shared" si="11"/>
        <v>-8.0373123775390978E-2</v>
      </c>
      <c r="I375" s="36" t="s">
        <v>1276</v>
      </c>
    </row>
    <row r="376" spans="1:9" x14ac:dyDescent="0.35">
      <c r="A376" s="2" t="s">
        <v>374</v>
      </c>
      <c r="B376" s="2" t="s">
        <v>7</v>
      </c>
      <c r="C376" s="17">
        <v>4172254.7494440167</v>
      </c>
      <c r="D376" s="17">
        <v>260.3705979732959</v>
      </c>
      <c r="E376" s="17">
        <v>4029979.3332688855</v>
      </c>
      <c r="F376" s="17">
        <v>259.40519291808687</v>
      </c>
      <c r="G376" s="23">
        <f t="shared" si="10"/>
        <v>-3.4100366521025702E-2</v>
      </c>
      <c r="H376" s="23">
        <f t="shared" si="11"/>
        <v>-3.7078113378533097E-3</v>
      </c>
      <c r="I376" s="36" t="s">
        <v>1276</v>
      </c>
    </row>
    <row r="377" spans="1:9" ht="223.5" customHeight="1" x14ac:dyDescent="0.35">
      <c r="A377" s="2" t="s">
        <v>375</v>
      </c>
      <c r="B377" s="2" t="s">
        <v>7</v>
      </c>
      <c r="C377" s="17">
        <v>33698445.08075767</v>
      </c>
      <c r="D377" s="17">
        <v>1769.6419460430257</v>
      </c>
      <c r="E377" s="17">
        <v>27876998.826050952</v>
      </c>
      <c r="F377" s="17">
        <v>1520.4575810694939</v>
      </c>
      <c r="G377" s="23">
        <f t="shared" si="10"/>
        <v>-0.17275118305179171</v>
      </c>
      <c r="H377" s="23">
        <f t="shared" si="11"/>
        <v>-0.14081061173460299</v>
      </c>
      <c r="I377" s="37" t="s">
        <v>1288</v>
      </c>
    </row>
    <row r="378" spans="1:9" x14ac:dyDescent="0.35">
      <c r="A378" s="2" t="s">
        <v>376</v>
      </c>
      <c r="B378" s="2" t="s">
        <v>7</v>
      </c>
      <c r="C378" s="17">
        <v>4451934.9129075073</v>
      </c>
      <c r="D378" s="17">
        <v>201.82009690054437</v>
      </c>
      <c r="E378" s="17">
        <v>3878614.1375097628</v>
      </c>
      <c r="F378" s="17">
        <v>171.32638096541689</v>
      </c>
      <c r="G378" s="23">
        <f t="shared" si="10"/>
        <v>-0.12878013416941789</v>
      </c>
      <c r="H378" s="23">
        <f t="shared" si="11"/>
        <v>-0.15109355511881747</v>
      </c>
      <c r="I378" s="36" t="s">
        <v>1276</v>
      </c>
    </row>
    <row r="379" spans="1:9" x14ac:dyDescent="0.35">
      <c r="A379" s="2" t="s">
        <v>377</v>
      </c>
      <c r="B379" s="2" t="s">
        <v>7</v>
      </c>
      <c r="C379" s="17">
        <v>8008006.9774587527</v>
      </c>
      <c r="D379" s="17">
        <v>477.25281507119723</v>
      </c>
      <c r="E379" s="17">
        <v>5783112.9802283794</v>
      </c>
      <c r="F379" s="17">
        <v>349.73260040604839</v>
      </c>
      <c r="G379" s="23">
        <f t="shared" si="10"/>
        <v>-0.27783367365851341</v>
      </c>
      <c r="H379" s="23">
        <f t="shared" si="11"/>
        <v>-0.26719635932608421</v>
      </c>
      <c r="I379" s="36" t="s">
        <v>1276</v>
      </c>
    </row>
    <row r="380" spans="1:9" x14ac:dyDescent="0.35">
      <c r="A380" s="2" t="s">
        <v>378</v>
      </c>
      <c r="B380" s="2" t="s">
        <v>7</v>
      </c>
      <c r="C380" s="17">
        <v>5066762.3243573336</v>
      </c>
      <c r="D380" s="17">
        <v>395.12997326601982</v>
      </c>
      <c r="E380" s="17">
        <v>4605734.3599347947</v>
      </c>
      <c r="F380" s="17">
        <v>366.10270353271784</v>
      </c>
      <c r="G380" s="23">
        <f t="shared" si="10"/>
        <v>-9.0990643513363445E-2</v>
      </c>
      <c r="H380" s="23">
        <f t="shared" si="11"/>
        <v>-7.346258623047934E-2</v>
      </c>
      <c r="I380" s="36" t="s">
        <v>1276</v>
      </c>
    </row>
    <row r="381" spans="1:9" x14ac:dyDescent="0.35">
      <c r="A381" s="2" t="s">
        <v>379</v>
      </c>
      <c r="B381" s="2" t="s">
        <v>208</v>
      </c>
      <c r="C381" s="17">
        <v>7607249.6128433775</v>
      </c>
      <c r="D381" s="17">
        <v>143.46276074256798</v>
      </c>
      <c r="E381" s="17">
        <v>8097163.7791982619</v>
      </c>
      <c r="F381" s="17">
        <v>117.91571842411125</v>
      </c>
      <c r="G381" s="23">
        <f t="shared" si="10"/>
        <v>6.4400958465692854E-2</v>
      </c>
      <c r="H381" s="23">
        <f t="shared" si="11"/>
        <v>-0.17807438101863088</v>
      </c>
      <c r="I381" s="36" t="s">
        <v>1276</v>
      </c>
    </row>
    <row r="382" spans="1:9" x14ac:dyDescent="0.35">
      <c r="A382" s="2" t="s">
        <v>380</v>
      </c>
      <c r="B382" s="2" t="s">
        <v>208</v>
      </c>
      <c r="C382" s="17">
        <v>124230.14110592939</v>
      </c>
      <c r="D382" s="17">
        <v>12.712270681279149</v>
      </c>
      <c r="E382" s="17">
        <v>121729.55455476684</v>
      </c>
      <c r="F382" s="17">
        <v>13.660480183211334</v>
      </c>
      <c r="G382" s="23">
        <f t="shared" si="10"/>
        <v>-2.0128662246550362E-2</v>
      </c>
      <c r="H382" s="23">
        <f t="shared" si="11"/>
        <v>7.4590096899728162E-2</v>
      </c>
      <c r="I382" s="36" t="s">
        <v>1276</v>
      </c>
    </row>
    <row r="383" spans="1:9" x14ac:dyDescent="0.35">
      <c r="A383" s="2" t="s">
        <v>381</v>
      </c>
      <c r="B383" s="2" t="s">
        <v>208</v>
      </c>
      <c r="C383" s="17">
        <v>2480235.7119999998</v>
      </c>
      <c r="D383" s="17">
        <v>292.04506458399999</v>
      </c>
      <c r="E383" s="17">
        <v>2045436.81154302</v>
      </c>
      <c r="F383" s="17">
        <v>217.26533220082965</v>
      </c>
      <c r="G383" s="23">
        <f t="shared" si="10"/>
        <v>-0.17530547534386115</v>
      </c>
      <c r="H383" s="23">
        <f t="shared" si="11"/>
        <v>-0.25605545667991142</v>
      </c>
      <c r="I383" s="36" t="s">
        <v>1276</v>
      </c>
    </row>
    <row r="384" spans="1:9" x14ac:dyDescent="0.35">
      <c r="A384" s="2" t="s">
        <v>382</v>
      </c>
      <c r="B384" s="2" t="s">
        <v>208</v>
      </c>
      <c r="C384" s="17">
        <v>817561.23612884735</v>
      </c>
      <c r="D384" s="17">
        <v>75.641340756333321</v>
      </c>
      <c r="E384" s="17">
        <v>613447.68110032717</v>
      </c>
      <c r="F384" s="17">
        <v>52.748697652874931</v>
      </c>
      <c r="G384" s="23">
        <f t="shared" si="10"/>
        <v>-0.24966148834917604</v>
      </c>
      <c r="H384" s="23">
        <f t="shared" si="11"/>
        <v>-0.30264724123814035</v>
      </c>
      <c r="I384" s="36" t="s">
        <v>1276</v>
      </c>
    </row>
    <row r="385" spans="1:9" x14ac:dyDescent="0.35">
      <c r="A385" s="2" t="s">
        <v>383</v>
      </c>
      <c r="B385" s="2" t="s">
        <v>208</v>
      </c>
      <c r="C385" s="17">
        <v>656801.08646798693</v>
      </c>
      <c r="D385" s="17">
        <v>51.483009984171034</v>
      </c>
      <c r="E385" s="17">
        <v>594862.60555416695</v>
      </c>
      <c r="F385" s="17">
        <v>40.442002778368355</v>
      </c>
      <c r="G385" s="23">
        <f t="shared" si="10"/>
        <v>-9.4303255871424199E-2</v>
      </c>
      <c r="H385" s="23">
        <f t="shared" si="11"/>
        <v>-0.21445924022696705</v>
      </c>
      <c r="I385" s="36" t="s">
        <v>1276</v>
      </c>
    </row>
    <row r="386" spans="1:9" x14ac:dyDescent="0.35">
      <c r="A386" s="2" t="s">
        <v>384</v>
      </c>
      <c r="B386" s="2" t="s">
        <v>208</v>
      </c>
      <c r="C386" s="17">
        <v>2478061.9463619497</v>
      </c>
      <c r="D386" s="17">
        <v>68.429778917524501</v>
      </c>
      <c r="E386" s="17">
        <v>2185186.2928829785</v>
      </c>
      <c r="F386" s="17">
        <v>81.720637174146546</v>
      </c>
      <c r="G386" s="23">
        <f t="shared" si="10"/>
        <v>-0.11818738184045111</v>
      </c>
      <c r="H386" s="23">
        <f t="shared" si="11"/>
        <v>0.19422623405872683</v>
      </c>
      <c r="I386" s="36" t="s">
        <v>1276</v>
      </c>
    </row>
    <row r="387" spans="1:9" x14ac:dyDescent="0.35">
      <c r="A387" s="2" t="s">
        <v>385</v>
      </c>
      <c r="B387" s="2" t="s">
        <v>208</v>
      </c>
      <c r="C387" s="17">
        <v>4903053.8969999999</v>
      </c>
      <c r="D387" s="17">
        <v>287.21817979400004</v>
      </c>
      <c r="E387" s="17">
        <v>5165456.4877343858</v>
      </c>
      <c r="F387" s="17">
        <v>245.97078841600171</v>
      </c>
      <c r="G387" s="23">
        <f t="shared" si="10"/>
        <v>5.3518194220736684E-2</v>
      </c>
      <c r="H387" s="23">
        <f t="shared" si="11"/>
        <v>-0.14360996023156325</v>
      </c>
      <c r="I387" s="36" t="s">
        <v>1276</v>
      </c>
    </row>
    <row r="388" spans="1:9" x14ac:dyDescent="0.35">
      <c r="A388" s="2" t="s">
        <v>386</v>
      </c>
      <c r="B388" s="2" t="s">
        <v>208</v>
      </c>
      <c r="C388" s="17">
        <v>40858.252</v>
      </c>
      <c r="D388" s="17">
        <v>6.7288588640000002</v>
      </c>
      <c r="E388" s="17">
        <v>33941.2568107595</v>
      </c>
      <c r="F388" s="17">
        <v>5.2082540256706054</v>
      </c>
      <c r="G388" s="23">
        <f t="shared" si="10"/>
        <v>-0.16929248929299523</v>
      </c>
      <c r="H388" s="23">
        <f t="shared" si="11"/>
        <v>-0.2259825728348632</v>
      </c>
      <c r="I388" s="36" t="s">
        <v>1276</v>
      </c>
    </row>
    <row r="389" spans="1:9" x14ac:dyDescent="0.35">
      <c r="A389" s="2" t="s">
        <v>387</v>
      </c>
      <c r="B389" s="2" t="s">
        <v>208</v>
      </c>
      <c r="C389" s="17">
        <v>10743095.279347241</v>
      </c>
      <c r="D389" s="17">
        <v>1515.6918418577009</v>
      </c>
      <c r="E389" s="17">
        <v>15827076.535092721</v>
      </c>
      <c r="F389" s="17">
        <v>2215.2070799994358</v>
      </c>
      <c r="G389" s="23">
        <f t="shared" si="10"/>
        <v>0.47323244591519498</v>
      </c>
      <c r="H389" s="23">
        <f t="shared" si="11"/>
        <v>0.46151547354400035</v>
      </c>
      <c r="I389" s="36" t="s">
        <v>1276</v>
      </c>
    </row>
    <row r="390" spans="1:9" x14ac:dyDescent="0.35">
      <c r="A390" s="2" t="s">
        <v>388</v>
      </c>
      <c r="B390" s="2" t="s">
        <v>208</v>
      </c>
      <c r="C390" s="17">
        <v>46864.494999999995</v>
      </c>
      <c r="D390" s="17">
        <v>0</v>
      </c>
      <c r="E390" s="17">
        <v>135165.73076614001</v>
      </c>
      <c r="F390" s="17">
        <v>0</v>
      </c>
      <c r="G390" s="23">
        <f t="shared" si="10"/>
        <v>1.8841819540814433</v>
      </c>
      <c r="H390" s="23" t="s">
        <v>586</v>
      </c>
      <c r="I390" s="36" t="s">
        <v>1276</v>
      </c>
    </row>
    <row r="391" spans="1:9" x14ac:dyDescent="0.35">
      <c r="A391" s="2" t="s">
        <v>389</v>
      </c>
      <c r="B391" s="2" t="s">
        <v>208</v>
      </c>
      <c r="C391" s="17">
        <v>2771450.5991759347</v>
      </c>
      <c r="D391" s="17">
        <v>128.43228243148053</v>
      </c>
      <c r="E391" s="17">
        <v>2637932.097132511</v>
      </c>
      <c r="F391" s="17">
        <v>107.72606580578662</v>
      </c>
      <c r="G391" s="23">
        <f t="shared" ref="G391:G454" si="12">(E391-C391)/C391</f>
        <v>-4.8176396174308217E-2</v>
      </c>
      <c r="H391" s="23">
        <f t="shared" ref="H391:H454" si="13">(F391-D391)/D391</f>
        <v>-0.16122283458398254</v>
      </c>
      <c r="I391" s="36" t="s">
        <v>1276</v>
      </c>
    </row>
    <row r="392" spans="1:9" x14ac:dyDescent="0.35">
      <c r="A392" s="2" t="s">
        <v>390</v>
      </c>
      <c r="B392" s="2" t="s">
        <v>208</v>
      </c>
      <c r="C392" s="17">
        <v>4008812.4499504287</v>
      </c>
      <c r="D392" s="17">
        <v>46.603692398973529</v>
      </c>
      <c r="E392" s="17">
        <v>2059684.697148015</v>
      </c>
      <c r="F392" s="17">
        <v>37.943839967561168</v>
      </c>
      <c r="G392" s="23">
        <f t="shared" si="12"/>
        <v>-0.48621076120099255</v>
      </c>
      <c r="H392" s="23">
        <f t="shared" si="13"/>
        <v>-0.1858190196020412</v>
      </c>
      <c r="I392" s="36" t="s">
        <v>1276</v>
      </c>
    </row>
    <row r="393" spans="1:9" x14ac:dyDescent="0.35">
      <c r="A393" s="2" t="s">
        <v>391</v>
      </c>
      <c r="B393" s="2" t="s">
        <v>208</v>
      </c>
      <c r="C393" s="17">
        <v>212228.973</v>
      </c>
      <c r="D393" s="17">
        <v>24.489278085999999</v>
      </c>
      <c r="E393" s="17">
        <v>199430.75307303501</v>
      </c>
      <c r="F393" s="17">
        <v>24.576654928017923</v>
      </c>
      <c r="G393" s="23">
        <f t="shared" si="12"/>
        <v>-6.030383008527769E-2</v>
      </c>
      <c r="H393" s="23">
        <f t="shared" si="13"/>
        <v>3.5679631596766464E-3</v>
      </c>
      <c r="I393" s="36" t="s">
        <v>1276</v>
      </c>
    </row>
    <row r="394" spans="1:9" x14ac:dyDescent="0.35">
      <c r="A394" s="2" t="s">
        <v>392</v>
      </c>
      <c r="B394" s="2" t="s">
        <v>208</v>
      </c>
      <c r="C394" s="17">
        <v>305394.27213137277</v>
      </c>
      <c r="D394" s="17">
        <v>6.5581529962678733</v>
      </c>
      <c r="E394" s="17">
        <v>225489.56720619442</v>
      </c>
      <c r="F394" s="17">
        <v>2.2705927521782776</v>
      </c>
      <c r="G394" s="23">
        <f t="shared" si="12"/>
        <v>-0.26164441254093135</v>
      </c>
      <c r="H394" s="23">
        <f t="shared" si="13"/>
        <v>-0.65377557469756642</v>
      </c>
      <c r="I394" s="36" t="s">
        <v>1276</v>
      </c>
    </row>
    <row r="395" spans="1:9" x14ac:dyDescent="0.35">
      <c r="A395" s="2" t="s">
        <v>393</v>
      </c>
      <c r="B395" s="2" t="s">
        <v>208</v>
      </c>
      <c r="C395" s="17">
        <v>8584132.4359384552</v>
      </c>
      <c r="D395" s="17">
        <v>24.804804846649905</v>
      </c>
      <c r="E395" s="17">
        <v>9164767.3230934609</v>
      </c>
      <c r="F395" s="17">
        <v>24.060016008984867</v>
      </c>
      <c r="G395" s="23">
        <f t="shared" si="12"/>
        <v>6.7640485685438775E-2</v>
      </c>
      <c r="H395" s="23">
        <f t="shared" si="13"/>
        <v>-3.0025990620346586E-2</v>
      </c>
      <c r="I395" s="36" t="s">
        <v>1276</v>
      </c>
    </row>
    <row r="396" spans="1:9" x14ac:dyDescent="0.35">
      <c r="A396" s="2" t="s">
        <v>394</v>
      </c>
      <c r="B396" s="2" t="s">
        <v>208</v>
      </c>
      <c r="C396" s="17">
        <v>812375.07350000006</v>
      </c>
      <c r="D396" s="17">
        <v>2.4167709020000001</v>
      </c>
      <c r="E396" s="17">
        <v>676611.512145377</v>
      </c>
      <c r="F396" s="17">
        <v>2.0864931209042101</v>
      </c>
      <c r="G396" s="23">
        <f t="shared" si="12"/>
        <v>-0.16711930952005391</v>
      </c>
      <c r="H396" s="23">
        <f t="shared" si="13"/>
        <v>-0.13666077360599982</v>
      </c>
      <c r="I396" s="36" t="s">
        <v>1276</v>
      </c>
    </row>
    <row r="397" spans="1:9" x14ac:dyDescent="0.35">
      <c r="A397" s="2" t="s">
        <v>395</v>
      </c>
      <c r="B397" s="2" t="s">
        <v>208</v>
      </c>
      <c r="C397" s="17">
        <v>276533.82134014781</v>
      </c>
      <c r="D397" s="17">
        <v>11.336125702428856</v>
      </c>
      <c r="E397" s="17">
        <v>231207.83619161265</v>
      </c>
      <c r="F397" s="17">
        <v>10.993078609780429</v>
      </c>
      <c r="G397" s="23">
        <f t="shared" si="12"/>
        <v>-0.16390756446670721</v>
      </c>
      <c r="H397" s="23">
        <f t="shared" si="13"/>
        <v>-3.0261405144345353E-2</v>
      </c>
      <c r="I397" s="36" t="s">
        <v>1276</v>
      </c>
    </row>
    <row r="398" spans="1:9" x14ac:dyDescent="0.35">
      <c r="A398" s="2" t="s">
        <v>396</v>
      </c>
      <c r="B398" s="2" t="s">
        <v>208</v>
      </c>
      <c r="C398" s="17">
        <v>611216.39589805016</v>
      </c>
      <c r="D398" s="17">
        <v>32.776034680803228</v>
      </c>
      <c r="E398" s="17">
        <v>599330.89351034444</v>
      </c>
      <c r="F398" s="17">
        <v>28.48228279045313</v>
      </c>
      <c r="G398" s="23">
        <f t="shared" si="12"/>
        <v>-1.9445653728320807E-2</v>
      </c>
      <c r="H398" s="23">
        <f t="shared" si="13"/>
        <v>-0.13100278701086829</v>
      </c>
      <c r="I398" s="36" t="s">
        <v>1276</v>
      </c>
    </row>
    <row r="399" spans="1:9" x14ac:dyDescent="0.35">
      <c r="A399" s="2" t="s">
        <v>1208</v>
      </c>
      <c r="B399" s="2" t="s">
        <v>208</v>
      </c>
      <c r="C399" s="17">
        <v>938801.94461048103</v>
      </c>
      <c r="D399" s="17">
        <v>115.90085454410755</v>
      </c>
      <c r="E399" s="17">
        <v>937744.28900505998</v>
      </c>
      <c r="F399" s="17">
        <v>114.85927434892092</v>
      </c>
      <c r="G399" s="23">
        <f t="shared" si="12"/>
        <v>-1.1266014216234767E-3</v>
      </c>
      <c r="H399" s="23">
        <f t="shared" si="13"/>
        <v>-8.9868206691283634E-3</v>
      </c>
      <c r="I399" s="36" t="s">
        <v>1276</v>
      </c>
    </row>
    <row r="400" spans="1:9" x14ac:dyDescent="0.35">
      <c r="A400" s="2" t="s">
        <v>397</v>
      </c>
      <c r="B400" s="2" t="s">
        <v>208</v>
      </c>
      <c r="C400" s="17">
        <v>73488687.5</v>
      </c>
      <c r="D400" s="17">
        <v>287.48083000000003</v>
      </c>
      <c r="E400" s="17">
        <v>65682080.5</v>
      </c>
      <c r="F400" s="17">
        <v>296.45604600000001</v>
      </c>
      <c r="G400" s="23">
        <f t="shared" si="12"/>
        <v>-0.10622868995993431</v>
      </c>
      <c r="H400" s="23">
        <f t="shared" si="13"/>
        <v>3.1220224318957157E-2</v>
      </c>
      <c r="I400" s="36" t="s">
        <v>1276</v>
      </c>
    </row>
    <row r="401" spans="1:9" x14ac:dyDescent="0.35">
      <c r="A401" s="2" t="s">
        <v>398</v>
      </c>
      <c r="B401" s="2" t="s">
        <v>208</v>
      </c>
      <c r="C401" s="17">
        <v>0</v>
      </c>
      <c r="D401" s="17">
        <v>0</v>
      </c>
      <c r="E401" s="17">
        <v>8746214.2695510387</v>
      </c>
      <c r="F401" s="17">
        <v>938.90150347784527</v>
      </c>
      <c r="G401" s="23" t="s">
        <v>582</v>
      </c>
      <c r="H401" s="23" t="s">
        <v>582</v>
      </c>
      <c r="I401" s="36" t="s">
        <v>1276</v>
      </c>
    </row>
    <row r="402" spans="1:9" x14ac:dyDescent="0.35">
      <c r="A402" s="2" t="s">
        <v>399</v>
      </c>
      <c r="B402" s="2" t="s">
        <v>208</v>
      </c>
      <c r="C402" s="17">
        <v>2384629.3511543958</v>
      </c>
      <c r="D402" s="17">
        <v>282.17701196004174</v>
      </c>
      <c r="E402" s="17">
        <v>3077419.7782280738</v>
      </c>
      <c r="F402" s="17">
        <v>386.49273985585876</v>
      </c>
      <c r="G402" s="23">
        <f t="shared" si="12"/>
        <v>0.29052331622870409</v>
      </c>
      <c r="H402" s="23">
        <f t="shared" si="13"/>
        <v>0.36968187865916186</v>
      </c>
      <c r="I402" s="36" t="s">
        <v>1276</v>
      </c>
    </row>
    <row r="403" spans="1:9" x14ac:dyDescent="0.35">
      <c r="A403" s="2" t="s">
        <v>400</v>
      </c>
      <c r="B403" s="2" t="s">
        <v>208</v>
      </c>
      <c r="C403" s="17">
        <v>142868445.10651532</v>
      </c>
      <c r="D403" s="17">
        <v>8415.074711991334</v>
      </c>
      <c r="E403" s="17">
        <v>129741400.06807661</v>
      </c>
      <c r="F403" s="17">
        <v>6291.3254328092489</v>
      </c>
      <c r="G403" s="23">
        <f t="shared" si="12"/>
        <v>-9.1882045952497507E-2</v>
      </c>
      <c r="H403" s="23">
        <f t="shared" si="13"/>
        <v>-0.25237438191199651</v>
      </c>
      <c r="I403" s="36" t="s">
        <v>1276</v>
      </c>
    </row>
    <row r="404" spans="1:9" ht="72.5" x14ac:dyDescent="0.35">
      <c r="A404" s="2" t="s">
        <v>401</v>
      </c>
      <c r="B404" s="2" t="s">
        <v>208</v>
      </c>
      <c r="C404" s="17">
        <v>146006829.07837644</v>
      </c>
      <c r="D404" s="17">
        <v>328.2880049357891</v>
      </c>
      <c r="E404" s="17">
        <v>150865217.79559702</v>
      </c>
      <c r="F404" s="17">
        <v>242.92042389513426</v>
      </c>
      <c r="G404" s="23">
        <f t="shared" si="12"/>
        <v>3.3275078623977189E-2</v>
      </c>
      <c r="H404" s="23">
        <f t="shared" si="13"/>
        <v>-0.26003868480467984</v>
      </c>
      <c r="I404" s="37" t="s">
        <v>1291</v>
      </c>
    </row>
    <row r="405" spans="1:9" x14ac:dyDescent="0.35">
      <c r="A405" s="2" t="s">
        <v>402</v>
      </c>
      <c r="B405" s="2" t="s">
        <v>208</v>
      </c>
      <c r="C405" s="17">
        <v>9771277.6682643667</v>
      </c>
      <c r="D405" s="17">
        <v>1100.1242526936646</v>
      </c>
      <c r="E405" s="17">
        <v>7421051.8095312212</v>
      </c>
      <c r="F405" s="17">
        <v>792.02296905583148</v>
      </c>
      <c r="G405" s="23">
        <f t="shared" si="12"/>
        <v>-0.24052390470555596</v>
      </c>
      <c r="H405" s="23">
        <f t="shared" si="13"/>
        <v>-0.28006044124874463</v>
      </c>
      <c r="I405" s="36" t="s">
        <v>1276</v>
      </c>
    </row>
    <row r="406" spans="1:9" x14ac:dyDescent="0.35">
      <c r="A406" s="2" t="s">
        <v>403</v>
      </c>
      <c r="B406" s="2" t="s">
        <v>7</v>
      </c>
      <c r="C406" s="17">
        <v>7335942.9245544961</v>
      </c>
      <c r="D406" s="17">
        <v>601.54942759865207</v>
      </c>
      <c r="E406" s="17">
        <v>5982297.4796332177</v>
      </c>
      <c r="F406" s="17">
        <v>511.09229992701336</v>
      </c>
      <c r="G406" s="23">
        <f t="shared" si="12"/>
        <v>-0.18452235231962139</v>
      </c>
      <c r="H406" s="23">
        <f t="shared" si="13"/>
        <v>-0.15037355788490722</v>
      </c>
      <c r="I406" s="36" t="s">
        <v>1276</v>
      </c>
    </row>
    <row r="407" spans="1:9" x14ac:dyDescent="0.35">
      <c r="A407" s="2" t="s">
        <v>404</v>
      </c>
      <c r="B407" s="2" t="s">
        <v>7</v>
      </c>
      <c r="C407" s="17">
        <v>15779905.838303287</v>
      </c>
      <c r="D407" s="17">
        <v>759.08456921136474</v>
      </c>
      <c r="E407" s="17">
        <v>13496819.204985173</v>
      </c>
      <c r="F407" s="17">
        <v>738.02805442788042</v>
      </c>
      <c r="G407" s="23">
        <f t="shared" si="12"/>
        <v>-0.14468315950126096</v>
      </c>
      <c r="H407" s="23">
        <f t="shared" si="13"/>
        <v>-2.7739352948987685E-2</v>
      </c>
      <c r="I407" s="36" t="s">
        <v>1276</v>
      </c>
    </row>
    <row r="408" spans="1:9" x14ac:dyDescent="0.35">
      <c r="A408" s="2" t="s">
        <v>405</v>
      </c>
      <c r="B408" s="2" t="s">
        <v>7</v>
      </c>
      <c r="C408" s="17">
        <v>6022669.7769999998</v>
      </c>
      <c r="D408" s="17">
        <v>374.36435891400004</v>
      </c>
      <c r="E408" s="17">
        <v>5027700.426618374</v>
      </c>
      <c r="F408" s="17">
        <v>324.83346566197559</v>
      </c>
      <c r="G408" s="23">
        <f t="shared" si="12"/>
        <v>-0.16520403529034891</v>
      </c>
      <c r="H408" s="23">
        <f t="shared" si="13"/>
        <v>-0.13230664744824921</v>
      </c>
      <c r="I408" s="36" t="s">
        <v>1276</v>
      </c>
    </row>
    <row r="409" spans="1:9" x14ac:dyDescent="0.35">
      <c r="A409" s="2" t="s">
        <v>406</v>
      </c>
      <c r="B409" s="2" t="s">
        <v>7</v>
      </c>
      <c r="C409" s="17">
        <v>5179893.1519999998</v>
      </c>
      <c r="D409" s="17">
        <v>274.24959780400002</v>
      </c>
      <c r="E409" s="17">
        <v>2984477.5291715036</v>
      </c>
      <c r="F409" s="17">
        <v>87.867249313045022</v>
      </c>
      <c r="G409" s="23">
        <f t="shared" si="12"/>
        <v>-0.42383415225096449</v>
      </c>
      <c r="H409" s="23">
        <f t="shared" si="13"/>
        <v>-0.67960846609575798</v>
      </c>
      <c r="I409" s="36" t="s">
        <v>1276</v>
      </c>
    </row>
    <row r="410" spans="1:9" x14ac:dyDescent="0.35">
      <c r="A410" s="2" t="s">
        <v>407</v>
      </c>
      <c r="B410" s="2" t="s">
        <v>7</v>
      </c>
      <c r="C410" s="17">
        <v>6898059.0540000014</v>
      </c>
      <c r="D410" s="17">
        <v>290.9699418080001</v>
      </c>
      <c r="E410" s="17">
        <v>6401882.389639182</v>
      </c>
      <c r="F410" s="17">
        <v>228.03645052562436</v>
      </c>
      <c r="G410" s="23">
        <f t="shared" si="12"/>
        <v>-7.1929895130877386E-2</v>
      </c>
      <c r="H410" s="23">
        <f t="shared" si="13"/>
        <v>-0.21628863411569549</v>
      </c>
      <c r="I410" s="36" t="s">
        <v>1276</v>
      </c>
    </row>
    <row r="411" spans="1:9" x14ac:dyDescent="0.35">
      <c r="A411" s="2" t="s">
        <v>408</v>
      </c>
      <c r="B411" s="2" t="s">
        <v>7</v>
      </c>
      <c r="C411" s="17">
        <v>4830335.5257074106</v>
      </c>
      <c r="D411" s="17">
        <v>324.20341704294668</v>
      </c>
      <c r="E411" s="17">
        <v>4357328.6933427397</v>
      </c>
      <c r="F411" s="17">
        <v>304.95021845480113</v>
      </c>
      <c r="G411" s="23">
        <f t="shared" si="12"/>
        <v>-9.7924218689838999E-2</v>
      </c>
      <c r="H411" s="23">
        <f t="shared" si="13"/>
        <v>-5.9386167992162502E-2</v>
      </c>
      <c r="I411" s="36" t="s">
        <v>1276</v>
      </c>
    </row>
    <row r="412" spans="1:9" x14ac:dyDescent="0.35">
      <c r="A412" s="2" t="s">
        <v>409</v>
      </c>
      <c r="B412" s="2" t="s">
        <v>7</v>
      </c>
      <c r="C412" s="17">
        <v>15797010.282193828</v>
      </c>
      <c r="D412" s="17">
        <v>1288.3011320410055</v>
      </c>
      <c r="E412" s="17">
        <v>14792818.373603355</v>
      </c>
      <c r="F412" s="17">
        <v>1305.5893116992215</v>
      </c>
      <c r="G412" s="23">
        <f t="shared" si="12"/>
        <v>-6.356847850649211E-2</v>
      </c>
      <c r="H412" s="23">
        <f t="shared" si="13"/>
        <v>1.3419362312308926E-2</v>
      </c>
      <c r="I412" s="36" t="s">
        <v>1276</v>
      </c>
    </row>
    <row r="413" spans="1:9" x14ac:dyDescent="0.35">
      <c r="A413" s="2" t="s">
        <v>410</v>
      </c>
      <c r="B413" s="2" t="s">
        <v>7</v>
      </c>
      <c r="C413" s="17">
        <v>5413839.4388325997</v>
      </c>
      <c r="D413" s="17">
        <v>218.46044835753318</v>
      </c>
      <c r="E413" s="17">
        <v>5254513.6054912889</v>
      </c>
      <c r="F413" s="17">
        <v>212.31077957355481</v>
      </c>
      <c r="G413" s="23">
        <f t="shared" si="12"/>
        <v>-2.9429360649023344E-2</v>
      </c>
      <c r="H413" s="23">
        <f t="shared" si="13"/>
        <v>-2.8150032787233867E-2</v>
      </c>
      <c r="I413" s="36" t="s">
        <v>1276</v>
      </c>
    </row>
    <row r="414" spans="1:9" x14ac:dyDescent="0.35">
      <c r="A414" s="2" t="s">
        <v>411</v>
      </c>
      <c r="B414" s="2" t="s">
        <v>7</v>
      </c>
      <c r="C414" s="17">
        <v>9941136.6898999996</v>
      </c>
      <c r="D414" s="17">
        <v>327.07385299680004</v>
      </c>
      <c r="E414" s="17">
        <v>8348426.2023725286</v>
      </c>
      <c r="F414" s="17">
        <v>158.37580226894744</v>
      </c>
      <c r="G414" s="23">
        <f t="shared" si="12"/>
        <v>-0.16021412210795108</v>
      </c>
      <c r="H414" s="23">
        <f t="shared" si="13"/>
        <v>-0.5157796906789216</v>
      </c>
      <c r="I414" s="36" t="s">
        <v>1276</v>
      </c>
    </row>
    <row r="415" spans="1:9" x14ac:dyDescent="0.35">
      <c r="A415" s="2" t="s">
        <v>412</v>
      </c>
      <c r="B415" s="2" t="s">
        <v>7</v>
      </c>
      <c r="C415" s="17">
        <v>1678414.4617536201</v>
      </c>
      <c r="D415" s="17">
        <v>88.900486678216566</v>
      </c>
      <c r="E415" s="17">
        <v>1365740.009689955</v>
      </c>
      <c r="F415" s="17">
        <v>54.357077059634406</v>
      </c>
      <c r="G415" s="23">
        <f t="shared" si="12"/>
        <v>-0.18629156217885565</v>
      </c>
      <c r="H415" s="23">
        <f t="shared" si="13"/>
        <v>-0.38856266044543925</v>
      </c>
      <c r="I415" s="36" t="s">
        <v>1276</v>
      </c>
    </row>
    <row r="416" spans="1:9" x14ac:dyDescent="0.35">
      <c r="A416" s="2" t="s">
        <v>413</v>
      </c>
      <c r="B416" s="2" t="s">
        <v>7</v>
      </c>
      <c r="C416" s="17">
        <v>4816233.8188952971</v>
      </c>
      <c r="D416" s="17">
        <v>368.94211645875441</v>
      </c>
      <c r="E416" s="17">
        <v>3819353.8054918409</v>
      </c>
      <c r="F416" s="17">
        <v>299.50338995742084</v>
      </c>
      <c r="G416" s="23">
        <f t="shared" si="12"/>
        <v>-0.2069833091351265</v>
      </c>
      <c r="H416" s="23">
        <f t="shared" si="13"/>
        <v>-0.18821035442587217</v>
      </c>
      <c r="I416" s="36" t="s">
        <v>1276</v>
      </c>
    </row>
    <row r="417" spans="1:9" x14ac:dyDescent="0.35">
      <c r="A417" s="2" t="s">
        <v>414</v>
      </c>
      <c r="B417" s="2" t="s">
        <v>415</v>
      </c>
      <c r="C417" s="17">
        <v>1563328.8319064057</v>
      </c>
      <c r="D417" s="17">
        <v>89.451534397738101</v>
      </c>
      <c r="E417" s="17">
        <v>1424984.4879709259</v>
      </c>
      <c r="F417" s="17">
        <v>69.915825001447715</v>
      </c>
      <c r="G417" s="23">
        <f t="shared" si="12"/>
        <v>-8.8493438560059992E-2</v>
      </c>
      <c r="H417" s="23">
        <f t="shared" si="13"/>
        <v>-0.21839434647846992</v>
      </c>
      <c r="I417" s="36" t="s">
        <v>1276</v>
      </c>
    </row>
    <row r="418" spans="1:9" x14ac:dyDescent="0.35">
      <c r="A418" s="2" t="s">
        <v>602</v>
      </c>
      <c r="B418" s="2" t="s">
        <v>415</v>
      </c>
      <c r="C418" s="17">
        <v>0</v>
      </c>
      <c r="D418" s="17">
        <v>0</v>
      </c>
      <c r="E418" s="17">
        <v>0</v>
      </c>
      <c r="F418" s="17">
        <v>0</v>
      </c>
      <c r="G418" s="23" t="s">
        <v>584</v>
      </c>
      <c r="H418" s="23" t="s">
        <v>584</v>
      </c>
      <c r="I418" s="36" t="s">
        <v>1276</v>
      </c>
    </row>
    <row r="419" spans="1:9" x14ac:dyDescent="0.35">
      <c r="A419" s="2" t="s">
        <v>416</v>
      </c>
      <c r="B419" s="2" t="s">
        <v>415</v>
      </c>
      <c r="C419" s="17">
        <v>512490.72134595952</v>
      </c>
      <c r="D419" s="17">
        <v>49.125571284964636</v>
      </c>
      <c r="E419" s="17">
        <v>325851.193198814</v>
      </c>
      <c r="F419" s="17">
        <v>38.868737094039396</v>
      </c>
      <c r="G419" s="23">
        <f t="shared" si="12"/>
        <v>-0.36418128245711895</v>
      </c>
      <c r="H419" s="23">
        <f t="shared" si="13"/>
        <v>-0.20878808984078817</v>
      </c>
      <c r="I419" s="36" t="s">
        <v>1276</v>
      </c>
    </row>
    <row r="420" spans="1:9" x14ac:dyDescent="0.35">
      <c r="A420" s="2" t="s">
        <v>603</v>
      </c>
      <c r="B420" s="2" t="s">
        <v>415</v>
      </c>
      <c r="C420" s="17">
        <v>0</v>
      </c>
      <c r="D420" s="17">
        <v>0</v>
      </c>
      <c r="E420" s="17">
        <v>0</v>
      </c>
      <c r="F420" s="17">
        <v>0</v>
      </c>
      <c r="G420" s="23" t="s">
        <v>584</v>
      </c>
      <c r="H420" s="23" t="s">
        <v>584</v>
      </c>
      <c r="I420" s="36" t="s">
        <v>1276</v>
      </c>
    </row>
    <row r="421" spans="1:9" x14ac:dyDescent="0.35">
      <c r="A421" s="2" t="s">
        <v>604</v>
      </c>
      <c r="B421" s="2" t="s">
        <v>415</v>
      </c>
      <c r="C421" s="17">
        <v>0</v>
      </c>
      <c r="D421" s="17">
        <v>0</v>
      </c>
      <c r="E421" s="17">
        <v>0</v>
      </c>
      <c r="F421" s="17">
        <v>0</v>
      </c>
      <c r="G421" s="23" t="s">
        <v>584</v>
      </c>
      <c r="H421" s="23" t="s">
        <v>584</v>
      </c>
      <c r="I421" s="36" t="s">
        <v>1276</v>
      </c>
    </row>
    <row r="422" spans="1:9" x14ac:dyDescent="0.35">
      <c r="A422" s="2" t="s">
        <v>605</v>
      </c>
      <c r="B422" s="2" t="s">
        <v>415</v>
      </c>
      <c r="C422" s="17">
        <v>0</v>
      </c>
      <c r="D422" s="17">
        <v>0</v>
      </c>
      <c r="E422" s="17">
        <v>0</v>
      </c>
      <c r="F422" s="17">
        <v>0</v>
      </c>
      <c r="G422" s="23" t="s">
        <v>584</v>
      </c>
      <c r="H422" s="23" t="s">
        <v>584</v>
      </c>
      <c r="I422" s="36" t="s">
        <v>1276</v>
      </c>
    </row>
    <row r="423" spans="1:9" x14ac:dyDescent="0.35">
      <c r="A423" s="2" t="s">
        <v>417</v>
      </c>
      <c r="B423" s="2" t="s">
        <v>415</v>
      </c>
      <c r="C423" s="17">
        <v>1650636.8214350375</v>
      </c>
      <c r="D423" s="17">
        <v>49.413913193043065</v>
      </c>
      <c r="E423" s="17">
        <v>1714522.4711232847</v>
      </c>
      <c r="F423" s="17">
        <v>62.533735409431387</v>
      </c>
      <c r="G423" s="23">
        <f t="shared" si="12"/>
        <v>3.8703637807319696E-2</v>
      </c>
      <c r="H423" s="23">
        <f t="shared" si="13"/>
        <v>0.26550866686339358</v>
      </c>
      <c r="I423" s="36" t="s">
        <v>1276</v>
      </c>
    </row>
    <row r="424" spans="1:9" x14ac:dyDescent="0.35">
      <c r="A424" s="2" t="s">
        <v>606</v>
      </c>
      <c r="B424" s="2" t="s">
        <v>415</v>
      </c>
      <c r="C424" s="17">
        <v>0</v>
      </c>
      <c r="D424" s="17">
        <v>0</v>
      </c>
      <c r="E424" s="17">
        <v>0</v>
      </c>
      <c r="F424" s="17">
        <v>0</v>
      </c>
      <c r="G424" s="23" t="s">
        <v>584</v>
      </c>
      <c r="H424" s="23" t="s">
        <v>584</v>
      </c>
      <c r="I424" s="36" t="s">
        <v>1276</v>
      </c>
    </row>
    <row r="425" spans="1:9" x14ac:dyDescent="0.35">
      <c r="A425" s="2" t="s">
        <v>418</v>
      </c>
      <c r="B425" s="2" t="s">
        <v>415</v>
      </c>
      <c r="C425" s="17">
        <v>440106.73895684676</v>
      </c>
      <c r="D425" s="17">
        <v>27.259596265146119</v>
      </c>
      <c r="E425" s="17">
        <v>347372.81328518485</v>
      </c>
      <c r="F425" s="17">
        <v>25.192026716793045</v>
      </c>
      <c r="G425" s="23">
        <f t="shared" si="12"/>
        <v>-0.21070780668222086</v>
      </c>
      <c r="H425" s="23">
        <f t="shared" si="13"/>
        <v>-7.5847401709197362E-2</v>
      </c>
      <c r="I425" s="36" t="s">
        <v>1276</v>
      </c>
    </row>
    <row r="426" spans="1:9" x14ac:dyDescent="0.35">
      <c r="A426" s="2" t="s">
        <v>419</v>
      </c>
      <c r="B426" s="2" t="s">
        <v>415</v>
      </c>
      <c r="C426" s="17">
        <v>235094.61255505381</v>
      </c>
      <c r="D426" s="17">
        <v>37.26686589422448</v>
      </c>
      <c r="E426" s="17">
        <v>82983.320039281549</v>
      </c>
      <c r="F426" s="17">
        <v>11.292429838535446</v>
      </c>
      <c r="G426" s="23">
        <f t="shared" si="12"/>
        <v>-0.64702160063387792</v>
      </c>
      <c r="H426" s="23">
        <f t="shared" si="13"/>
        <v>-0.69698471906419379</v>
      </c>
      <c r="I426" s="36" t="s">
        <v>1276</v>
      </c>
    </row>
    <row r="427" spans="1:9" x14ac:dyDescent="0.35">
      <c r="A427" s="2" t="s">
        <v>420</v>
      </c>
      <c r="B427" s="2" t="s">
        <v>415</v>
      </c>
      <c r="C427" s="17">
        <v>249693.17259854678</v>
      </c>
      <c r="D427" s="17">
        <v>20.120352135787176</v>
      </c>
      <c r="E427" s="17">
        <v>32305.578268788449</v>
      </c>
      <c r="F427" s="17">
        <v>3.8202859212659415</v>
      </c>
      <c r="G427" s="23">
        <f t="shared" si="12"/>
        <v>-0.87061889625340727</v>
      </c>
      <c r="H427" s="23">
        <f t="shared" si="13"/>
        <v>-0.81012827730430381</v>
      </c>
      <c r="I427" s="36" t="s">
        <v>1276</v>
      </c>
    </row>
    <row r="428" spans="1:9" x14ac:dyDescent="0.35">
      <c r="A428" s="2" t="s">
        <v>421</v>
      </c>
      <c r="B428" s="2" t="s">
        <v>415</v>
      </c>
      <c r="C428" s="17">
        <v>1124391.4550000001</v>
      </c>
      <c r="D428" s="17">
        <v>39.216854040000008</v>
      </c>
      <c r="E428" s="17">
        <v>1104209.2803488751</v>
      </c>
      <c r="F428" s="17">
        <v>49.539670600851686</v>
      </c>
      <c r="G428" s="23">
        <f t="shared" si="12"/>
        <v>-1.7949420160903819E-2</v>
      </c>
      <c r="H428" s="23">
        <f t="shared" si="13"/>
        <v>0.26322398401265729</v>
      </c>
      <c r="I428" s="36" t="s">
        <v>1276</v>
      </c>
    </row>
    <row r="429" spans="1:9" x14ac:dyDescent="0.35">
      <c r="A429" s="2" t="s">
        <v>607</v>
      </c>
      <c r="B429" s="2" t="s">
        <v>415</v>
      </c>
      <c r="C429" s="17">
        <v>0</v>
      </c>
      <c r="D429" s="17">
        <v>0</v>
      </c>
      <c r="E429" s="17">
        <v>0</v>
      </c>
      <c r="F429" s="17">
        <v>0</v>
      </c>
      <c r="G429" s="23" t="s">
        <v>584</v>
      </c>
      <c r="H429" s="23" t="s">
        <v>584</v>
      </c>
      <c r="I429" s="36" t="s">
        <v>1276</v>
      </c>
    </row>
    <row r="430" spans="1:9" x14ac:dyDescent="0.35">
      <c r="A430" s="2" t="s">
        <v>422</v>
      </c>
      <c r="B430" s="2" t="s">
        <v>415</v>
      </c>
      <c r="C430" s="17">
        <v>898465.30582613195</v>
      </c>
      <c r="D430" s="17">
        <v>70.345146856099035</v>
      </c>
      <c r="E430" s="17">
        <v>908042.89858745155</v>
      </c>
      <c r="F430" s="17">
        <v>64.118068572990978</v>
      </c>
      <c r="G430" s="23">
        <f t="shared" si="12"/>
        <v>1.0659947244722013E-2</v>
      </c>
      <c r="H430" s="23">
        <f t="shared" si="13"/>
        <v>-8.8521789510887336E-2</v>
      </c>
      <c r="I430" s="36" t="s">
        <v>1276</v>
      </c>
    </row>
    <row r="431" spans="1:9" x14ac:dyDescent="0.35">
      <c r="A431" s="2" t="s">
        <v>423</v>
      </c>
      <c r="B431" s="2" t="s">
        <v>415</v>
      </c>
      <c r="C431" s="17">
        <v>336357.5929742083</v>
      </c>
      <c r="D431" s="17">
        <v>18.504696667789112</v>
      </c>
      <c r="E431" s="17">
        <v>254035.91949826016</v>
      </c>
      <c r="F431" s="17">
        <v>12.436291580215395</v>
      </c>
      <c r="G431" s="23">
        <f t="shared" si="12"/>
        <v>-0.24474450761770231</v>
      </c>
      <c r="H431" s="23">
        <f t="shared" si="13"/>
        <v>-0.32793864155238556</v>
      </c>
      <c r="I431" s="36" t="s">
        <v>1276</v>
      </c>
    </row>
    <row r="432" spans="1:9" x14ac:dyDescent="0.35">
      <c r="A432" s="2" t="s">
        <v>608</v>
      </c>
      <c r="B432" s="2" t="s">
        <v>415</v>
      </c>
      <c r="C432" s="17">
        <v>0</v>
      </c>
      <c r="D432" s="17">
        <v>0</v>
      </c>
      <c r="E432" s="17">
        <v>0</v>
      </c>
      <c r="F432" s="17">
        <v>0</v>
      </c>
      <c r="G432" s="23" t="s">
        <v>584</v>
      </c>
      <c r="H432" s="23" t="s">
        <v>584</v>
      </c>
      <c r="I432" s="36" t="s">
        <v>1276</v>
      </c>
    </row>
    <row r="433" spans="1:9" x14ac:dyDescent="0.35">
      <c r="A433" s="2" t="s">
        <v>424</v>
      </c>
      <c r="B433" s="2" t="s">
        <v>415</v>
      </c>
      <c r="C433" s="17">
        <v>316058.28815528582</v>
      </c>
      <c r="D433" s="17">
        <v>12.53158425089795</v>
      </c>
      <c r="E433" s="17">
        <v>738371.81929490331</v>
      </c>
      <c r="F433" s="17">
        <v>10.787214570794481</v>
      </c>
      <c r="G433" s="23">
        <f t="shared" si="12"/>
        <v>1.3361887568413531</v>
      </c>
      <c r="H433" s="23">
        <f t="shared" si="13"/>
        <v>-0.13919785760355693</v>
      </c>
      <c r="I433" s="36" t="s">
        <v>1276</v>
      </c>
    </row>
    <row r="434" spans="1:9" x14ac:dyDescent="0.35">
      <c r="A434" s="2" t="s">
        <v>425</v>
      </c>
      <c r="B434" s="2" t="s">
        <v>415</v>
      </c>
      <c r="C434" s="17">
        <v>236433.01453649532</v>
      </c>
      <c r="D434" s="17">
        <v>11.951775760511552</v>
      </c>
      <c r="E434" s="17">
        <v>216375.28216394814</v>
      </c>
      <c r="F434" s="17">
        <v>12.483226668871943</v>
      </c>
      <c r="G434" s="23">
        <f t="shared" si="12"/>
        <v>-8.4834736011248163E-2</v>
      </c>
      <c r="H434" s="23">
        <f t="shared" si="13"/>
        <v>4.446627170803312E-2</v>
      </c>
      <c r="I434" s="36" t="s">
        <v>1276</v>
      </c>
    </row>
    <row r="435" spans="1:9" x14ac:dyDescent="0.35">
      <c r="A435" s="2" t="s">
        <v>609</v>
      </c>
      <c r="B435" s="2" t="s">
        <v>415</v>
      </c>
      <c r="C435" s="17">
        <v>0</v>
      </c>
      <c r="D435" s="17">
        <v>0</v>
      </c>
      <c r="E435" s="17">
        <v>0</v>
      </c>
      <c r="F435" s="17">
        <v>0</v>
      </c>
      <c r="G435" s="23" t="s">
        <v>584</v>
      </c>
      <c r="H435" s="23" t="s">
        <v>584</v>
      </c>
      <c r="I435" s="36" t="s">
        <v>1276</v>
      </c>
    </row>
    <row r="436" spans="1:9" x14ac:dyDescent="0.35">
      <c r="A436" s="2" t="s">
        <v>426</v>
      </c>
      <c r="B436" s="2" t="s">
        <v>415</v>
      </c>
      <c r="C436" s="17">
        <v>348802.33386688028</v>
      </c>
      <c r="D436" s="17">
        <v>25.993378491576916</v>
      </c>
      <c r="E436" s="17">
        <v>220305.3572367694</v>
      </c>
      <c r="F436" s="17">
        <v>11.023325873513482</v>
      </c>
      <c r="G436" s="23">
        <f t="shared" si="12"/>
        <v>-0.36839483040601295</v>
      </c>
      <c r="H436" s="23">
        <f t="shared" si="13"/>
        <v>-0.57591792551762511</v>
      </c>
      <c r="I436" s="36" t="s">
        <v>1276</v>
      </c>
    </row>
    <row r="437" spans="1:9" x14ac:dyDescent="0.35">
      <c r="A437" s="2" t="s">
        <v>610</v>
      </c>
      <c r="B437" s="2" t="s">
        <v>415</v>
      </c>
      <c r="C437" s="17">
        <v>0</v>
      </c>
      <c r="D437" s="17">
        <v>0</v>
      </c>
      <c r="E437" s="17">
        <v>0</v>
      </c>
      <c r="F437" s="17">
        <v>0</v>
      </c>
      <c r="G437" s="23" t="s">
        <v>584</v>
      </c>
      <c r="H437" s="23" t="s">
        <v>584</v>
      </c>
      <c r="I437" s="36" t="s">
        <v>1276</v>
      </c>
    </row>
    <row r="438" spans="1:9" x14ac:dyDescent="0.35">
      <c r="A438" s="2" t="s">
        <v>611</v>
      </c>
      <c r="B438" s="2" t="s">
        <v>415</v>
      </c>
      <c r="C438" s="17">
        <v>0</v>
      </c>
      <c r="D438" s="17">
        <v>0</v>
      </c>
      <c r="E438" s="17">
        <v>0</v>
      </c>
      <c r="F438" s="17">
        <v>0</v>
      </c>
      <c r="G438" s="23" t="s">
        <v>584</v>
      </c>
      <c r="H438" s="23" t="s">
        <v>584</v>
      </c>
      <c r="I438" s="36" t="s">
        <v>1276</v>
      </c>
    </row>
    <row r="439" spans="1:9" x14ac:dyDescent="0.35">
      <c r="A439" s="2" t="s">
        <v>427</v>
      </c>
      <c r="B439" s="2" t="s">
        <v>415</v>
      </c>
      <c r="C439" s="17">
        <v>0</v>
      </c>
      <c r="D439" s="17">
        <v>0</v>
      </c>
      <c r="E439" s="17">
        <v>1021130.0117117418</v>
      </c>
      <c r="F439" s="17">
        <v>41.597889401642924</v>
      </c>
      <c r="G439" s="23" t="s">
        <v>582</v>
      </c>
      <c r="H439" s="23" t="s">
        <v>582</v>
      </c>
      <c r="I439" s="36" t="s">
        <v>1276</v>
      </c>
    </row>
    <row r="440" spans="1:9" x14ac:dyDescent="0.35">
      <c r="A440" s="2" t="s">
        <v>428</v>
      </c>
      <c r="B440" s="2" t="s">
        <v>415</v>
      </c>
      <c r="C440" s="17">
        <v>854311.62325116456</v>
      </c>
      <c r="D440" s="17">
        <v>59.322575901083148</v>
      </c>
      <c r="E440" s="17">
        <v>822738.52747189207</v>
      </c>
      <c r="F440" s="17">
        <v>67.363795606117478</v>
      </c>
      <c r="G440" s="23">
        <f t="shared" si="12"/>
        <v>-3.6957352469486553E-2</v>
      </c>
      <c r="H440" s="23">
        <f t="shared" si="13"/>
        <v>0.13555075083797075</v>
      </c>
      <c r="I440" s="36" t="s">
        <v>1276</v>
      </c>
    </row>
    <row r="441" spans="1:9" x14ac:dyDescent="0.35">
      <c r="A441" s="2" t="s">
        <v>612</v>
      </c>
      <c r="B441" s="2" t="s">
        <v>415</v>
      </c>
      <c r="C441" s="17">
        <v>0</v>
      </c>
      <c r="D441" s="17">
        <v>0</v>
      </c>
      <c r="E441" s="17">
        <v>0</v>
      </c>
      <c r="F441" s="17">
        <v>0</v>
      </c>
      <c r="G441" s="23" t="s">
        <v>584</v>
      </c>
      <c r="H441" s="23" t="s">
        <v>584</v>
      </c>
      <c r="I441" s="36" t="s">
        <v>1276</v>
      </c>
    </row>
    <row r="442" spans="1:9" x14ac:dyDescent="0.35">
      <c r="A442" s="2" t="s">
        <v>429</v>
      </c>
      <c r="B442" s="2" t="s">
        <v>415</v>
      </c>
      <c r="C442" s="17">
        <v>667739.56139127398</v>
      </c>
      <c r="D442" s="17">
        <v>48.518250070499136</v>
      </c>
      <c r="E442" s="17">
        <v>591087.26321640599</v>
      </c>
      <c r="F442" s="17">
        <v>40.508059942478496</v>
      </c>
      <c r="G442" s="23">
        <f t="shared" si="12"/>
        <v>-0.11479370492165912</v>
      </c>
      <c r="H442" s="23">
        <f t="shared" si="13"/>
        <v>-0.16509643518431688</v>
      </c>
      <c r="I442" s="36" t="s">
        <v>1276</v>
      </c>
    </row>
    <row r="443" spans="1:9" x14ac:dyDescent="0.35">
      <c r="A443" s="2" t="s">
        <v>430</v>
      </c>
      <c r="B443" s="2" t="s">
        <v>415</v>
      </c>
      <c r="C443" s="17">
        <v>483025.83541430801</v>
      </c>
      <c r="D443" s="17">
        <v>30.052658289911079</v>
      </c>
      <c r="E443" s="17">
        <v>389661.74194102566</v>
      </c>
      <c r="F443" s="17">
        <v>29.122460280587568</v>
      </c>
      <c r="G443" s="23">
        <f t="shared" si="12"/>
        <v>-0.19329006158273238</v>
      </c>
      <c r="H443" s="23">
        <f t="shared" si="13"/>
        <v>-3.0952270522963576E-2</v>
      </c>
      <c r="I443" s="36" t="s">
        <v>1276</v>
      </c>
    </row>
    <row r="444" spans="1:9" x14ac:dyDescent="0.35">
      <c r="A444" s="2" t="s">
        <v>613</v>
      </c>
      <c r="B444" s="2" t="s">
        <v>415</v>
      </c>
      <c r="C444" s="17">
        <v>0</v>
      </c>
      <c r="D444" s="17">
        <v>0</v>
      </c>
      <c r="E444" s="17">
        <v>0</v>
      </c>
      <c r="F444" s="17">
        <v>0</v>
      </c>
      <c r="G444" s="23" t="s">
        <v>584</v>
      </c>
      <c r="H444" s="23" t="s">
        <v>584</v>
      </c>
      <c r="I444" s="36" t="s">
        <v>1276</v>
      </c>
    </row>
    <row r="445" spans="1:9" ht="273.5" customHeight="1" x14ac:dyDescent="0.35">
      <c r="A445" s="2" t="s">
        <v>431</v>
      </c>
      <c r="B445" s="2" t="s">
        <v>415</v>
      </c>
      <c r="C445" s="17">
        <v>437380.17632372904</v>
      </c>
      <c r="D445" s="17">
        <v>32.687232090918684</v>
      </c>
      <c r="E445" s="17">
        <v>628324.80929346266</v>
      </c>
      <c r="F445" s="17">
        <v>38.609532718418464</v>
      </c>
      <c r="G445" s="23">
        <f t="shared" si="12"/>
        <v>0.43656444280274154</v>
      </c>
      <c r="H445" s="23">
        <f t="shared" si="13"/>
        <v>0.18118085407253373</v>
      </c>
      <c r="I445" s="37" t="s">
        <v>1285</v>
      </c>
    </row>
    <row r="446" spans="1:9" x14ac:dyDescent="0.35">
      <c r="A446" s="2" t="s">
        <v>614</v>
      </c>
      <c r="B446" s="2" t="s">
        <v>415</v>
      </c>
      <c r="C446" s="17">
        <v>0</v>
      </c>
      <c r="D446" s="17">
        <v>0</v>
      </c>
      <c r="E446" s="17">
        <v>0</v>
      </c>
      <c r="F446" s="17">
        <v>0</v>
      </c>
      <c r="G446" s="23" t="s">
        <v>584</v>
      </c>
      <c r="H446" s="23" t="s">
        <v>584</v>
      </c>
      <c r="I446" s="36" t="s">
        <v>1276</v>
      </c>
    </row>
    <row r="447" spans="1:9" x14ac:dyDescent="0.35">
      <c r="A447" s="2" t="s">
        <v>432</v>
      </c>
      <c r="B447" s="2" t="s">
        <v>415</v>
      </c>
      <c r="C447" s="17">
        <v>2206779.8151051803</v>
      </c>
      <c r="D447" s="17">
        <v>127.75004300708754</v>
      </c>
      <c r="E447" s="17">
        <v>2095406.573735934</v>
      </c>
      <c r="F447" s="17">
        <v>112.59863898622341</v>
      </c>
      <c r="G447" s="23">
        <f t="shared" si="12"/>
        <v>-5.0468669600341604E-2</v>
      </c>
      <c r="H447" s="23">
        <f t="shared" si="13"/>
        <v>-0.11860194849424464</v>
      </c>
      <c r="I447" s="36" t="s">
        <v>1276</v>
      </c>
    </row>
    <row r="448" spans="1:9" x14ac:dyDescent="0.35">
      <c r="A448" s="2" t="s">
        <v>433</v>
      </c>
      <c r="B448" s="2" t="s">
        <v>415</v>
      </c>
      <c r="C448" s="17">
        <v>7944119.0101743666</v>
      </c>
      <c r="D448" s="17">
        <v>804.81371248475318</v>
      </c>
      <c r="E448" s="17">
        <v>6342247.2997564748</v>
      </c>
      <c r="F448" s="17">
        <v>630.95363370729319</v>
      </c>
      <c r="G448" s="23">
        <f t="shared" si="12"/>
        <v>-0.20164246134358102</v>
      </c>
      <c r="H448" s="23">
        <f t="shared" si="13"/>
        <v>-0.21602524420302255</v>
      </c>
      <c r="I448" s="36" t="s">
        <v>1276</v>
      </c>
    </row>
    <row r="449" spans="1:9" x14ac:dyDescent="0.35">
      <c r="A449" s="2" t="s">
        <v>434</v>
      </c>
      <c r="B449" s="2" t="s">
        <v>415</v>
      </c>
      <c r="C449" s="17">
        <v>543298.04116848647</v>
      </c>
      <c r="D449" s="17">
        <v>43.617072636252821</v>
      </c>
      <c r="E449" s="17">
        <v>556719.87242104101</v>
      </c>
      <c r="F449" s="17">
        <v>43.125653206552464</v>
      </c>
      <c r="G449" s="23">
        <f t="shared" si="12"/>
        <v>2.470436157599213E-2</v>
      </c>
      <c r="H449" s="23">
        <f t="shared" si="13"/>
        <v>-1.1266676097192015E-2</v>
      </c>
      <c r="I449" s="36" t="s">
        <v>1276</v>
      </c>
    </row>
    <row r="450" spans="1:9" x14ac:dyDescent="0.35">
      <c r="A450" s="2" t="s">
        <v>435</v>
      </c>
      <c r="B450" s="2" t="s">
        <v>415</v>
      </c>
      <c r="C450" s="17">
        <v>0</v>
      </c>
      <c r="D450" s="17">
        <v>0</v>
      </c>
      <c r="E450" s="17">
        <v>1075297.9060397977</v>
      </c>
      <c r="F450" s="17">
        <v>41.78843212695471</v>
      </c>
      <c r="G450" s="23" t="s">
        <v>582</v>
      </c>
      <c r="H450" s="23" t="s">
        <v>582</v>
      </c>
      <c r="I450" s="36" t="s">
        <v>1276</v>
      </c>
    </row>
    <row r="451" spans="1:9" x14ac:dyDescent="0.35">
      <c r="A451" s="2" t="s">
        <v>615</v>
      </c>
      <c r="B451" s="2" t="s">
        <v>415</v>
      </c>
      <c r="C451" s="17">
        <v>0</v>
      </c>
      <c r="D451" s="17">
        <v>0</v>
      </c>
      <c r="E451" s="17">
        <v>0</v>
      </c>
      <c r="F451" s="17">
        <v>0</v>
      </c>
      <c r="G451" s="23" t="s">
        <v>584</v>
      </c>
      <c r="H451" s="23" t="s">
        <v>584</v>
      </c>
      <c r="I451" s="36" t="s">
        <v>1276</v>
      </c>
    </row>
    <row r="452" spans="1:9" x14ac:dyDescent="0.35">
      <c r="A452" s="2" t="s">
        <v>616</v>
      </c>
      <c r="B452" s="2" t="s">
        <v>415</v>
      </c>
      <c r="C452" s="17">
        <v>0</v>
      </c>
      <c r="D452" s="17">
        <v>0</v>
      </c>
      <c r="E452" s="17">
        <v>0</v>
      </c>
      <c r="F452" s="17">
        <v>0</v>
      </c>
      <c r="G452" s="23" t="s">
        <v>584</v>
      </c>
      <c r="H452" s="23" t="s">
        <v>584</v>
      </c>
      <c r="I452" s="36" t="s">
        <v>1276</v>
      </c>
    </row>
    <row r="453" spans="1:9" x14ac:dyDescent="0.35">
      <c r="A453" s="2" t="s">
        <v>617</v>
      </c>
      <c r="B453" s="2" t="s">
        <v>415</v>
      </c>
      <c r="C453" s="17">
        <v>0</v>
      </c>
      <c r="D453" s="17">
        <v>0</v>
      </c>
      <c r="E453" s="17">
        <v>0</v>
      </c>
      <c r="F453" s="17">
        <v>0</v>
      </c>
      <c r="G453" s="23" t="s">
        <v>584</v>
      </c>
      <c r="H453" s="23" t="s">
        <v>584</v>
      </c>
      <c r="I453" s="36" t="s">
        <v>1276</v>
      </c>
    </row>
    <row r="454" spans="1:9" x14ac:dyDescent="0.35">
      <c r="A454" s="2" t="s">
        <v>436</v>
      </c>
      <c r="B454" s="2" t="s">
        <v>415</v>
      </c>
      <c r="C454" s="17">
        <v>387797.34299999999</v>
      </c>
      <c r="D454" s="17">
        <v>17.175311426</v>
      </c>
      <c r="E454" s="17">
        <v>285356.02910606668</v>
      </c>
      <c r="F454" s="17">
        <v>16.94979042203569</v>
      </c>
      <c r="G454" s="23">
        <f t="shared" si="12"/>
        <v>-0.26416197981514616</v>
      </c>
      <c r="H454" s="23">
        <f t="shared" si="13"/>
        <v>-1.3130533611339147E-2</v>
      </c>
      <c r="I454" s="36" t="s">
        <v>1276</v>
      </c>
    </row>
    <row r="455" spans="1:9" x14ac:dyDescent="0.35">
      <c r="A455" s="2" t="s">
        <v>618</v>
      </c>
      <c r="B455" s="2" t="s">
        <v>415</v>
      </c>
      <c r="C455" s="17">
        <v>0</v>
      </c>
      <c r="D455" s="17">
        <v>0</v>
      </c>
      <c r="E455" s="17">
        <v>0</v>
      </c>
      <c r="F455" s="17">
        <v>0</v>
      </c>
      <c r="G455" s="23" t="s">
        <v>584</v>
      </c>
      <c r="H455" s="23" t="s">
        <v>584</v>
      </c>
      <c r="I455" s="36" t="s">
        <v>1276</v>
      </c>
    </row>
    <row r="456" spans="1:9" x14ac:dyDescent="0.35">
      <c r="A456" s="2" t="s">
        <v>619</v>
      </c>
      <c r="B456" s="2" t="s">
        <v>415</v>
      </c>
      <c r="C456" s="17">
        <v>0</v>
      </c>
      <c r="D456" s="17">
        <v>0</v>
      </c>
      <c r="E456" s="17">
        <v>0</v>
      </c>
      <c r="F456" s="17">
        <v>0</v>
      </c>
      <c r="G456" s="23" t="s">
        <v>584</v>
      </c>
      <c r="H456" s="23" t="s">
        <v>584</v>
      </c>
      <c r="I456" s="36" t="s">
        <v>1276</v>
      </c>
    </row>
    <row r="457" spans="1:9" x14ac:dyDescent="0.35">
      <c r="A457" s="2" t="s">
        <v>437</v>
      </c>
      <c r="B457" s="2" t="s">
        <v>415</v>
      </c>
      <c r="C457" s="17">
        <v>1203553.8474550704</v>
      </c>
      <c r="D457" s="17">
        <v>63.942869102538843</v>
      </c>
      <c r="E457" s="17">
        <v>1223301.562792758</v>
      </c>
      <c r="F457" s="17">
        <v>58.539645048804559</v>
      </c>
      <c r="G457" s="23">
        <f t="shared" ref="G457:G518" si="14">(E457-C457)/C457</f>
        <v>1.6407836989964703E-2</v>
      </c>
      <c r="H457" s="23">
        <f t="shared" ref="H457:H518" si="15">(F457-D457)/D457</f>
        <v>-8.4500807198214234E-2</v>
      </c>
      <c r="I457" s="36" t="s">
        <v>1276</v>
      </c>
    </row>
    <row r="458" spans="1:9" x14ac:dyDescent="0.35">
      <c r="A458" s="2" t="s">
        <v>620</v>
      </c>
      <c r="B458" s="2" t="s">
        <v>415</v>
      </c>
      <c r="C458" s="17">
        <v>0</v>
      </c>
      <c r="D458" s="17">
        <v>0</v>
      </c>
      <c r="E458" s="17">
        <v>0</v>
      </c>
      <c r="F458" s="17">
        <v>0</v>
      </c>
      <c r="G458" s="23" t="s">
        <v>584</v>
      </c>
      <c r="H458" s="23" t="s">
        <v>584</v>
      </c>
      <c r="I458" s="36" t="s">
        <v>1276</v>
      </c>
    </row>
    <row r="459" spans="1:9" x14ac:dyDescent="0.35">
      <c r="A459" s="2" t="s">
        <v>438</v>
      </c>
      <c r="B459" s="2" t="s">
        <v>415</v>
      </c>
      <c r="C459" s="17">
        <v>335203.80850000004</v>
      </c>
      <c r="D459" s="17">
        <v>19.403547982000003</v>
      </c>
      <c r="E459" s="17">
        <v>331128.71320929099</v>
      </c>
      <c r="F459" s="17">
        <v>27.897179257066576</v>
      </c>
      <c r="G459" s="23">
        <f t="shared" si="14"/>
        <v>-1.215706739414643E-2</v>
      </c>
      <c r="H459" s="23">
        <f t="shared" si="15"/>
        <v>0.43773598946676245</v>
      </c>
      <c r="I459" s="36" t="s">
        <v>1276</v>
      </c>
    </row>
    <row r="460" spans="1:9" x14ac:dyDescent="0.35">
      <c r="A460" s="2" t="s">
        <v>439</v>
      </c>
      <c r="B460" s="2" t="s">
        <v>415</v>
      </c>
      <c r="C460" s="17">
        <v>767992.60000000009</v>
      </c>
      <c r="D460" s="17">
        <v>59.157182630000008</v>
      </c>
      <c r="E460" s="17">
        <v>720813.99781658524</v>
      </c>
      <c r="F460" s="17">
        <v>56.590269766876304</v>
      </c>
      <c r="G460" s="23">
        <f t="shared" si="14"/>
        <v>-6.1431063506881253E-2</v>
      </c>
      <c r="H460" s="23">
        <f t="shared" si="15"/>
        <v>-4.3391398119456116E-2</v>
      </c>
      <c r="I460" s="36" t="s">
        <v>1276</v>
      </c>
    </row>
    <row r="461" spans="1:9" x14ac:dyDescent="0.35">
      <c r="A461" s="2" t="s">
        <v>621</v>
      </c>
      <c r="B461" s="2" t="s">
        <v>415</v>
      </c>
      <c r="C461" s="17">
        <v>0</v>
      </c>
      <c r="D461" s="17">
        <v>0</v>
      </c>
      <c r="E461" s="17">
        <v>0</v>
      </c>
      <c r="F461" s="17">
        <v>0</v>
      </c>
      <c r="G461" s="23" t="s">
        <v>584</v>
      </c>
      <c r="H461" s="23" t="s">
        <v>584</v>
      </c>
      <c r="I461" s="36" t="s">
        <v>1276</v>
      </c>
    </row>
    <row r="462" spans="1:9" x14ac:dyDescent="0.35">
      <c r="A462" s="2" t="s">
        <v>622</v>
      </c>
      <c r="B462" s="2" t="s">
        <v>415</v>
      </c>
      <c r="C462" s="17">
        <v>0</v>
      </c>
      <c r="D462" s="17">
        <v>0</v>
      </c>
      <c r="E462" s="17">
        <v>0</v>
      </c>
      <c r="F462" s="17">
        <v>0</v>
      </c>
      <c r="G462" s="23" t="s">
        <v>584</v>
      </c>
      <c r="H462" s="23" t="s">
        <v>584</v>
      </c>
      <c r="I462" s="36" t="s">
        <v>1276</v>
      </c>
    </row>
    <row r="463" spans="1:9" x14ac:dyDescent="0.35">
      <c r="A463" s="2" t="s">
        <v>440</v>
      </c>
      <c r="B463" s="2" t="s">
        <v>415</v>
      </c>
      <c r="C463" s="17">
        <v>0</v>
      </c>
      <c r="D463" s="17">
        <v>0</v>
      </c>
      <c r="E463" s="17">
        <v>644646.86548081494</v>
      </c>
      <c r="F463" s="17">
        <v>45.541275547011118</v>
      </c>
      <c r="G463" s="23" t="s">
        <v>582</v>
      </c>
      <c r="H463" s="23" t="s">
        <v>582</v>
      </c>
      <c r="I463" s="36" t="s">
        <v>1276</v>
      </c>
    </row>
    <row r="464" spans="1:9" x14ac:dyDescent="0.35">
      <c r="A464" s="2" t="s">
        <v>441</v>
      </c>
      <c r="B464" s="2" t="s">
        <v>415</v>
      </c>
      <c r="C464" s="17">
        <v>774639.30938987969</v>
      </c>
      <c r="D464" s="17">
        <v>53.718989334261117</v>
      </c>
      <c r="E464" s="17">
        <v>663796.75609084603</v>
      </c>
      <c r="F464" s="17">
        <v>38.550078228952472</v>
      </c>
      <c r="G464" s="23">
        <f t="shared" si="14"/>
        <v>-0.14308924418815683</v>
      </c>
      <c r="H464" s="23">
        <f t="shared" si="15"/>
        <v>-0.28237521392894399</v>
      </c>
      <c r="I464" s="36" t="s">
        <v>1276</v>
      </c>
    </row>
    <row r="465" spans="1:9" x14ac:dyDescent="0.35">
      <c r="A465" s="2" t="s">
        <v>442</v>
      </c>
      <c r="B465" s="2" t="s">
        <v>415</v>
      </c>
      <c r="C465" s="17">
        <v>621281.36617928895</v>
      </c>
      <c r="D465" s="17">
        <v>6.3922023946305808</v>
      </c>
      <c r="E465" s="17">
        <v>655578.00407766306</v>
      </c>
      <c r="F465" s="17">
        <v>5.2410074221349934</v>
      </c>
      <c r="G465" s="23">
        <f t="shared" si="14"/>
        <v>5.5203068634247135E-2</v>
      </c>
      <c r="H465" s="23">
        <f t="shared" si="15"/>
        <v>-0.18009363618751897</v>
      </c>
      <c r="I465" s="36" t="s">
        <v>1276</v>
      </c>
    </row>
    <row r="466" spans="1:9" x14ac:dyDescent="0.35">
      <c r="A466" s="2" t="s">
        <v>623</v>
      </c>
      <c r="B466" s="2" t="s">
        <v>415</v>
      </c>
      <c r="C466" s="17">
        <v>0</v>
      </c>
      <c r="D466" s="17">
        <v>0</v>
      </c>
      <c r="E466" s="17">
        <v>0</v>
      </c>
      <c r="F466" s="17">
        <v>0</v>
      </c>
      <c r="G466" s="23" t="s">
        <v>584</v>
      </c>
      <c r="H466" s="23" t="s">
        <v>584</v>
      </c>
      <c r="I466" s="36" t="s">
        <v>1276</v>
      </c>
    </row>
    <row r="467" spans="1:9" x14ac:dyDescent="0.35">
      <c r="A467" s="2" t="s">
        <v>624</v>
      </c>
      <c r="B467" s="2" t="s">
        <v>415</v>
      </c>
      <c r="C467" s="17">
        <v>0</v>
      </c>
      <c r="D467" s="17">
        <v>0</v>
      </c>
      <c r="E467" s="17">
        <v>0</v>
      </c>
      <c r="F467" s="17">
        <v>0</v>
      </c>
      <c r="G467" s="23" t="s">
        <v>584</v>
      </c>
      <c r="H467" s="23" t="s">
        <v>584</v>
      </c>
      <c r="I467" s="36" t="s">
        <v>1276</v>
      </c>
    </row>
    <row r="468" spans="1:9" x14ac:dyDescent="0.35">
      <c r="A468" s="2" t="s">
        <v>443</v>
      </c>
      <c r="B468" s="2" t="s">
        <v>415</v>
      </c>
      <c r="C468" s="17">
        <v>1053362.7415</v>
      </c>
      <c r="D468" s="17">
        <v>52.171458248000015</v>
      </c>
      <c r="E468" s="17">
        <v>898268.68342820765</v>
      </c>
      <c r="F468" s="17">
        <v>36.515327169297869</v>
      </c>
      <c r="G468" s="23">
        <f t="shared" si="14"/>
        <v>-0.14723708363838342</v>
      </c>
      <c r="H468" s="23">
        <f t="shared" si="15"/>
        <v>-0.30008996498199897</v>
      </c>
      <c r="I468" s="36" t="s">
        <v>1276</v>
      </c>
    </row>
    <row r="469" spans="1:9" x14ac:dyDescent="0.35">
      <c r="A469" s="2" t="s">
        <v>625</v>
      </c>
      <c r="B469" s="2" t="s">
        <v>415</v>
      </c>
      <c r="C469" s="17">
        <v>0</v>
      </c>
      <c r="D469" s="17">
        <v>0</v>
      </c>
      <c r="E469" s="17">
        <v>0</v>
      </c>
      <c r="F469" s="17">
        <v>0</v>
      </c>
      <c r="G469" s="23" t="s">
        <v>584</v>
      </c>
      <c r="H469" s="23" t="s">
        <v>584</v>
      </c>
      <c r="I469" s="36" t="s">
        <v>1276</v>
      </c>
    </row>
    <row r="470" spans="1:9" x14ac:dyDescent="0.35">
      <c r="A470" s="2" t="s">
        <v>626</v>
      </c>
      <c r="B470" s="2" t="s">
        <v>415</v>
      </c>
      <c r="C470" s="17">
        <v>0</v>
      </c>
      <c r="D470" s="17">
        <v>0</v>
      </c>
      <c r="E470" s="17">
        <v>0</v>
      </c>
      <c r="F470" s="17">
        <v>0</v>
      </c>
      <c r="G470" s="23" t="s">
        <v>584</v>
      </c>
      <c r="H470" s="23" t="s">
        <v>584</v>
      </c>
      <c r="I470" s="36" t="s">
        <v>1276</v>
      </c>
    </row>
    <row r="471" spans="1:9" x14ac:dyDescent="0.35">
      <c r="A471" s="2" t="s">
        <v>444</v>
      </c>
      <c r="B471" s="2" t="s">
        <v>415</v>
      </c>
      <c r="C471" s="17">
        <v>3297428.6395</v>
      </c>
      <c r="D471" s="17">
        <v>68.645003153999994</v>
      </c>
      <c r="E471" s="17">
        <v>3428501.233774222</v>
      </c>
      <c r="F471" s="17">
        <v>70.145669547809717</v>
      </c>
      <c r="G471" s="23">
        <f t="shared" si="14"/>
        <v>3.9749941122030431E-2</v>
      </c>
      <c r="H471" s="23">
        <f t="shared" si="15"/>
        <v>2.1861261925257534E-2</v>
      </c>
      <c r="I471" s="36" t="s">
        <v>1276</v>
      </c>
    </row>
    <row r="472" spans="1:9" x14ac:dyDescent="0.35">
      <c r="A472" s="2" t="s">
        <v>445</v>
      </c>
      <c r="B472" s="2" t="s">
        <v>415</v>
      </c>
      <c r="C472" s="17">
        <v>563745.39399999997</v>
      </c>
      <c r="D472" s="17">
        <v>41.315361178000003</v>
      </c>
      <c r="E472" s="17">
        <v>485331.88504497777</v>
      </c>
      <c r="F472" s="17">
        <v>40.944640416840706</v>
      </c>
      <c r="G472" s="23">
        <f t="shared" si="14"/>
        <v>-0.13909383524829688</v>
      </c>
      <c r="H472" s="23">
        <f t="shared" si="15"/>
        <v>-8.9729522044382538E-3</v>
      </c>
      <c r="I472" s="36" t="s">
        <v>1276</v>
      </c>
    </row>
    <row r="473" spans="1:9" x14ac:dyDescent="0.35">
      <c r="A473" s="2" t="s">
        <v>446</v>
      </c>
      <c r="B473" s="2" t="s">
        <v>415</v>
      </c>
      <c r="C473" s="17">
        <v>495520.75943980203</v>
      </c>
      <c r="D473" s="17">
        <v>37.981943184576664</v>
      </c>
      <c r="E473" s="17">
        <v>458574.81038585899</v>
      </c>
      <c r="F473" s="17">
        <v>43.650600894174644</v>
      </c>
      <c r="G473" s="23">
        <f t="shared" si="14"/>
        <v>-7.4559841036148142E-2</v>
      </c>
      <c r="H473" s="23">
        <f t="shared" si="15"/>
        <v>0.14924612155967451</v>
      </c>
      <c r="I473" s="36" t="s">
        <v>1276</v>
      </c>
    </row>
    <row r="474" spans="1:9" x14ac:dyDescent="0.35">
      <c r="A474" s="2" t="s">
        <v>447</v>
      </c>
      <c r="B474" s="2" t="s">
        <v>415</v>
      </c>
      <c r="C474" s="17">
        <v>4317890.7154768286</v>
      </c>
      <c r="D474" s="17">
        <v>190.62504868731625</v>
      </c>
      <c r="E474" s="17">
        <v>3900629.1062316452</v>
      </c>
      <c r="F474" s="17">
        <v>171.4673473093099</v>
      </c>
      <c r="G474" s="23">
        <f t="shared" si="14"/>
        <v>-9.6635518761410993E-2</v>
      </c>
      <c r="H474" s="23">
        <f t="shared" si="15"/>
        <v>-0.10049939139651515</v>
      </c>
      <c r="I474" s="36" t="s">
        <v>1276</v>
      </c>
    </row>
    <row r="475" spans="1:9" x14ac:dyDescent="0.35">
      <c r="A475" s="2" t="s">
        <v>448</v>
      </c>
      <c r="B475" s="2" t="s">
        <v>415</v>
      </c>
      <c r="C475" s="17">
        <v>257620.75826156579</v>
      </c>
      <c r="D475" s="17">
        <v>1.2688446221052057</v>
      </c>
      <c r="E475" s="17">
        <v>624462.65200960147</v>
      </c>
      <c r="F475" s="17">
        <v>29.73207350986036</v>
      </c>
      <c r="G475" s="23">
        <f t="shared" si="14"/>
        <v>1.4239609269978788</v>
      </c>
      <c r="H475" s="23">
        <f t="shared" si="15"/>
        <v>22.432399043887926</v>
      </c>
      <c r="I475" s="36" t="s">
        <v>1276</v>
      </c>
    </row>
    <row r="476" spans="1:9" x14ac:dyDescent="0.35">
      <c r="A476" s="2" t="s">
        <v>449</v>
      </c>
      <c r="B476" s="2" t="s">
        <v>415</v>
      </c>
      <c r="C476" s="17">
        <v>324912.375</v>
      </c>
      <c r="D476" s="17">
        <v>28.165387249999995</v>
      </c>
      <c r="E476" s="17">
        <v>302266.21597818204</v>
      </c>
      <c r="F476" s="17">
        <v>26.688075294299878</v>
      </c>
      <c r="G476" s="23">
        <f t="shared" si="14"/>
        <v>-6.9699281296435572E-2</v>
      </c>
      <c r="H476" s="23">
        <f t="shared" si="15"/>
        <v>-5.2451327673476843E-2</v>
      </c>
      <c r="I476" s="36" t="s">
        <v>1276</v>
      </c>
    </row>
    <row r="477" spans="1:9" x14ac:dyDescent="0.35">
      <c r="A477" s="2" t="s">
        <v>627</v>
      </c>
      <c r="B477" s="2" t="s">
        <v>415</v>
      </c>
      <c r="C477" s="17">
        <v>0</v>
      </c>
      <c r="D477" s="17">
        <v>0</v>
      </c>
      <c r="E477" s="17">
        <v>0</v>
      </c>
      <c r="F477" s="17">
        <v>0</v>
      </c>
      <c r="G477" s="23" t="s">
        <v>584</v>
      </c>
      <c r="H477" s="23" t="s">
        <v>584</v>
      </c>
      <c r="I477" s="36" t="s">
        <v>1276</v>
      </c>
    </row>
    <row r="478" spans="1:9" x14ac:dyDescent="0.35">
      <c r="A478" s="2" t="s">
        <v>450</v>
      </c>
      <c r="B478" s="2" t="s">
        <v>415</v>
      </c>
      <c r="C478" s="17">
        <v>571259.38643528405</v>
      </c>
      <c r="D478" s="17">
        <v>44.39795466312389</v>
      </c>
      <c r="E478" s="17">
        <v>1100596.0975203069</v>
      </c>
      <c r="F478" s="17">
        <v>38.316423819682825</v>
      </c>
      <c r="G478" s="23">
        <f t="shared" si="14"/>
        <v>0.92661359034840052</v>
      </c>
      <c r="H478" s="23">
        <f t="shared" si="15"/>
        <v>-0.13697772542869571</v>
      </c>
      <c r="I478" s="36" t="s">
        <v>1276</v>
      </c>
    </row>
    <row r="479" spans="1:9" x14ac:dyDescent="0.35">
      <c r="A479" s="2" t="s">
        <v>628</v>
      </c>
      <c r="B479" s="2" t="s">
        <v>415</v>
      </c>
      <c r="C479" s="17">
        <v>0</v>
      </c>
      <c r="D479" s="17">
        <v>0</v>
      </c>
      <c r="E479" s="17">
        <v>0</v>
      </c>
      <c r="F479" s="17">
        <v>0</v>
      </c>
      <c r="G479" s="23" t="s">
        <v>584</v>
      </c>
      <c r="H479" s="23" t="s">
        <v>584</v>
      </c>
      <c r="I479" s="36" t="s">
        <v>1276</v>
      </c>
    </row>
    <row r="480" spans="1:9" x14ac:dyDescent="0.35">
      <c r="A480" s="2" t="s">
        <v>629</v>
      </c>
      <c r="B480" s="2" t="s">
        <v>415</v>
      </c>
      <c r="C480" s="17">
        <v>0</v>
      </c>
      <c r="D480" s="17">
        <v>0</v>
      </c>
      <c r="E480" s="17">
        <v>0</v>
      </c>
      <c r="F480" s="17">
        <v>0</v>
      </c>
      <c r="G480" s="23" t="s">
        <v>584</v>
      </c>
      <c r="H480" s="23" t="s">
        <v>584</v>
      </c>
      <c r="I480" s="36" t="s">
        <v>1276</v>
      </c>
    </row>
    <row r="481" spans="1:9" x14ac:dyDescent="0.35">
      <c r="A481" s="2" t="s">
        <v>451</v>
      </c>
      <c r="B481" s="2" t="s">
        <v>415</v>
      </c>
      <c r="C481" s="17">
        <v>200696.7118805896</v>
      </c>
      <c r="D481" s="17">
        <v>2.1609131091438076</v>
      </c>
      <c r="E481" s="17">
        <v>934933.801650487</v>
      </c>
      <c r="F481" s="17">
        <v>70.553014544428237</v>
      </c>
      <c r="G481" s="23">
        <f t="shared" si="14"/>
        <v>3.6584410521222357</v>
      </c>
      <c r="H481" s="23">
        <f t="shared" si="15"/>
        <v>31.649630494574861</v>
      </c>
      <c r="I481" s="36" t="s">
        <v>1276</v>
      </c>
    </row>
    <row r="482" spans="1:9" x14ac:dyDescent="0.35">
      <c r="A482" s="2" t="s">
        <v>452</v>
      </c>
      <c r="B482" s="2" t="s">
        <v>415</v>
      </c>
      <c r="C482" s="17">
        <v>521275.09190284042</v>
      </c>
      <c r="D482" s="17">
        <v>34.956127006316962</v>
      </c>
      <c r="E482" s="17">
        <v>463942.77404984238</v>
      </c>
      <c r="F482" s="17">
        <v>42.077905961512585</v>
      </c>
      <c r="G482" s="23">
        <f t="shared" si="14"/>
        <v>-0.10998476379087016</v>
      </c>
      <c r="H482" s="23">
        <f t="shared" si="15"/>
        <v>0.20373478314427221</v>
      </c>
      <c r="I482" s="36" t="s">
        <v>1276</v>
      </c>
    </row>
    <row r="483" spans="1:9" x14ac:dyDescent="0.35">
      <c r="A483" s="2" t="s">
        <v>453</v>
      </c>
      <c r="B483" s="2" t="s">
        <v>415</v>
      </c>
      <c r="C483" s="17">
        <v>403092.44570313604</v>
      </c>
      <c r="D483" s="17">
        <v>19.713160855581101</v>
      </c>
      <c r="E483" s="17">
        <v>383428.99509651726</v>
      </c>
      <c r="F483" s="17">
        <v>22.609004873200927</v>
      </c>
      <c r="G483" s="23">
        <f t="shared" si="14"/>
        <v>-4.8781491234147913E-2</v>
      </c>
      <c r="H483" s="23">
        <f t="shared" si="15"/>
        <v>0.14689902034660096</v>
      </c>
      <c r="I483" s="36" t="s">
        <v>1276</v>
      </c>
    </row>
    <row r="484" spans="1:9" x14ac:dyDescent="0.35">
      <c r="A484" s="2" t="s">
        <v>630</v>
      </c>
      <c r="B484" s="2" t="s">
        <v>415</v>
      </c>
      <c r="C484" s="17">
        <v>0</v>
      </c>
      <c r="D484" s="17">
        <v>0</v>
      </c>
      <c r="E484" s="17">
        <v>2674252.4958357532</v>
      </c>
      <c r="F484" s="17">
        <v>53.232970583794994</v>
      </c>
      <c r="G484" s="23" t="s">
        <v>582</v>
      </c>
      <c r="H484" s="23" t="s">
        <v>582</v>
      </c>
      <c r="I484" s="36" t="s">
        <v>1276</v>
      </c>
    </row>
    <row r="485" spans="1:9" x14ac:dyDescent="0.35">
      <c r="A485" s="2" t="s">
        <v>631</v>
      </c>
      <c r="B485" s="2" t="s">
        <v>415</v>
      </c>
      <c r="C485" s="17">
        <v>0</v>
      </c>
      <c r="D485" s="17">
        <v>0</v>
      </c>
      <c r="E485" s="17">
        <v>0</v>
      </c>
      <c r="F485" s="17">
        <v>0</v>
      </c>
      <c r="G485" s="23" t="s">
        <v>584</v>
      </c>
      <c r="H485" s="23" t="s">
        <v>584</v>
      </c>
      <c r="I485" s="36" t="s">
        <v>1276</v>
      </c>
    </row>
    <row r="486" spans="1:9" x14ac:dyDescent="0.35">
      <c r="A486" s="2" t="s">
        <v>454</v>
      </c>
      <c r="B486" s="2" t="s">
        <v>415</v>
      </c>
      <c r="C486" s="17">
        <v>349458.21849999996</v>
      </c>
      <c r="D486" s="17">
        <v>55.498159261999987</v>
      </c>
      <c r="E486" s="17">
        <v>193934.87872509187</v>
      </c>
      <c r="F486" s="17">
        <v>30.019422669415746</v>
      </c>
      <c r="G486" s="23">
        <f t="shared" si="14"/>
        <v>-0.44504129976530543</v>
      </c>
      <c r="H486" s="23">
        <f t="shared" si="15"/>
        <v>-0.45909156143904267</v>
      </c>
      <c r="I486" s="36" t="s">
        <v>1276</v>
      </c>
    </row>
    <row r="487" spans="1:9" x14ac:dyDescent="0.35">
      <c r="A487" s="2" t="s">
        <v>455</v>
      </c>
      <c r="B487" s="2" t="s">
        <v>415</v>
      </c>
      <c r="C487" s="17">
        <v>607251.86869889835</v>
      </c>
      <c r="D487" s="17">
        <v>36.301365817927298</v>
      </c>
      <c r="E487" s="17">
        <v>611265.72407080757</v>
      </c>
      <c r="F487" s="17">
        <v>32.382599003620975</v>
      </c>
      <c r="G487" s="23">
        <f t="shared" si="14"/>
        <v>6.6098691149511449E-3</v>
      </c>
      <c r="H487" s="23">
        <f t="shared" si="15"/>
        <v>-0.10795094691371239</v>
      </c>
      <c r="I487" s="36" t="s">
        <v>1276</v>
      </c>
    </row>
    <row r="488" spans="1:9" x14ac:dyDescent="0.35">
      <c r="A488" s="2" t="s">
        <v>456</v>
      </c>
      <c r="B488" s="2" t="s">
        <v>415</v>
      </c>
      <c r="C488" s="17">
        <v>1006348.2170477092</v>
      </c>
      <c r="D488" s="17">
        <v>63.470753178102122</v>
      </c>
      <c r="E488" s="17">
        <v>1128111.8309909573</v>
      </c>
      <c r="F488" s="17">
        <v>69.024094608214355</v>
      </c>
      <c r="G488" s="23">
        <f t="shared" si="14"/>
        <v>0.12099550819542573</v>
      </c>
      <c r="H488" s="23">
        <f t="shared" si="15"/>
        <v>8.7494493952660027E-2</v>
      </c>
      <c r="I488" s="36" t="s">
        <v>1276</v>
      </c>
    </row>
    <row r="489" spans="1:9" x14ac:dyDescent="0.35">
      <c r="A489" s="2" t="s">
        <v>457</v>
      </c>
      <c r="B489" s="2" t="s">
        <v>415</v>
      </c>
      <c r="C489" s="17">
        <v>860370.58798623621</v>
      </c>
      <c r="D489" s="17">
        <v>78.470899854586051</v>
      </c>
      <c r="E489" s="17">
        <v>718354.71936226683</v>
      </c>
      <c r="F489" s="17">
        <v>61.768097828384299</v>
      </c>
      <c r="G489" s="23">
        <f t="shared" si="14"/>
        <v>-0.16506360236740367</v>
      </c>
      <c r="H489" s="23">
        <f t="shared" si="15"/>
        <v>-0.21285345340952649</v>
      </c>
      <c r="I489" s="36" t="s">
        <v>1276</v>
      </c>
    </row>
    <row r="490" spans="1:9" x14ac:dyDescent="0.35">
      <c r="A490" s="2" t="s">
        <v>458</v>
      </c>
      <c r="B490" s="2" t="s">
        <v>415</v>
      </c>
      <c r="C490" s="17">
        <v>2049343.923042044</v>
      </c>
      <c r="D490" s="17">
        <v>104.76941854363878</v>
      </c>
      <c r="E490" s="17">
        <v>1981420.1762727858</v>
      </c>
      <c r="F490" s="17">
        <v>104.64972285759161</v>
      </c>
      <c r="G490" s="23">
        <f t="shared" si="14"/>
        <v>-3.3144142379202192E-2</v>
      </c>
      <c r="H490" s="23">
        <f t="shared" si="15"/>
        <v>-1.1424677898475685E-3</v>
      </c>
      <c r="I490" s="36" t="s">
        <v>1276</v>
      </c>
    </row>
    <row r="491" spans="1:9" x14ac:dyDescent="0.35">
      <c r="A491" s="2" t="s">
        <v>459</v>
      </c>
      <c r="B491" s="2" t="s">
        <v>415</v>
      </c>
      <c r="C491" s="17">
        <v>2542079.6448071841</v>
      </c>
      <c r="D491" s="17">
        <v>96.004304278529801</v>
      </c>
      <c r="E491" s="17">
        <v>2395732.0118354848</v>
      </c>
      <c r="F491" s="17">
        <v>103.80860062278796</v>
      </c>
      <c r="G491" s="23">
        <f t="shared" si="14"/>
        <v>-5.7570042414150945E-2</v>
      </c>
      <c r="H491" s="23">
        <f t="shared" si="15"/>
        <v>8.1291108798790576E-2</v>
      </c>
      <c r="I491" s="36" t="s">
        <v>1276</v>
      </c>
    </row>
    <row r="492" spans="1:9" x14ac:dyDescent="0.35">
      <c r="A492" s="2" t="s">
        <v>632</v>
      </c>
      <c r="B492" s="2" t="s">
        <v>415</v>
      </c>
      <c r="C492" s="17">
        <v>0</v>
      </c>
      <c r="D492" s="17">
        <v>0</v>
      </c>
      <c r="E492" s="17">
        <v>0</v>
      </c>
      <c r="F492" s="17">
        <v>0</v>
      </c>
      <c r="G492" s="23" t="s">
        <v>584</v>
      </c>
      <c r="H492" s="23" t="s">
        <v>584</v>
      </c>
      <c r="I492" s="36" t="s">
        <v>1276</v>
      </c>
    </row>
    <row r="493" spans="1:9" x14ac:dyDescent="0.35">
      <c r="A493" s="2" t="s">
        <v>460</v>
      </c>
      <c r="B493" s="2" t="s">
        <v>415</v>
      </c>
      <c r="C493" s="17">
        <v>549391.50160032499</v>
      </c>
      <c r="D493" s="17">
        <v>0</v>
      </c>
      <c r="E493" s="17">
        <v>226065.30669617499</v>
      </c>
      <c r="F493" s="17">
        <v>0</v>
      </c>
      <c r="G493" s="23">
        <f t="shared" si="14"/>
        <v>-0.58851692092493535</v>
      </c>
      <c r="H493" s="23" t="s">
        <v>586</v>
      </c>
      <c r="I493" s="36" t="s">
        <v>1276</v>
      </c>
    </row>
    <row r="494" spans="1:9" x14ac:dyDescent="0.35">
      <c r="A494" s="2" t="s">
        <v>461</v>
      </c>
      <c r="B494" s="2" t="s">
        <v>415</v>
      </c>
      <c r="C494" s="17">
        <v>970915.5216999579</v>
      </c>
      <c r="D494" s="17">
        <v>174.74940084651902</v>
      </c>
      <c r="E494" s="17">
        <v>885050.20367974532</v>
      </c>
      <c r="F494" s="17">
        <v>158.15709934314381</v>
      </c>
      <c r="G494" s="23">
        <f t="shared" si="14"/>
        <v>-8.8437475868006099E-2</v>
      </c>
      <c r="H494" s="23">
        <f t="shared" si="15"/>
        <v>-9.4949118125721613E-2</v>
      </c>
      <c r="I494" s="36" t="s">
        <v>1276</v>
      </c>
    </row>
    <row r="495" spans="1:9" x14ac:dyDescent="0.35">
      <c r="A495" s="2" t="s">
        <v>462</v>
      </c>
      <c r="B495" s="2" t="s">
        <v>415</v>
      </c>
      <c r="C495" s="17">
        <v>621142.90467592468</v>
      </c>
      <c r="D495" s="17">
        <v>47.885827226288626</v>
      </c>
      <c r="E495" s="17">
        <v>524996.2898072172</v>
      </c>
      <c r="F495" s="17">
        <v>42.458801638537992</v>
      </c>
      <c r="G495" s="23">
        <f t="shared" si="14"/>
        <v>-0.15478984649896477</v>
      </c>
      <c r="H495" s="23">
        <f t="shared" si="15"/>
        <v>-0.11333260595258707</v>
      </c>
      <c r="I495" s="36" t="s">
        <v>1276</v>
      </c>
    </row>
    <row r="496" spans="1:9" x14ac:dyDescent="0.35">
      <c r="A496" s="2" t="s">
        <v>463</v>
      </c>
      <c r="B496" s="2" t="s">
        <v>415</v>
      </c>
      <c r="C496" s="17">
        <v>539590.96676085202</v>
      </c>
      <c r="D496" s="17">
        <v>39.35964945085847</v>
      </c>
      <c r="E496" s="17">
        <v>546826.18083788594</v>
      </c>
      <c r="F496" s="17">
        <v>37.185368538661251</v>
      </c>
      <c r="G496" s="23">
        <f t="shared" si="14"/>
        <v>1.3408701262118388E-2</v>
      </c>
      <c r="H496" s="23">
        <f t="shared" si="15"/>
        <v>-5.5241368826515189E-2</v>
      </c>
      <c r="I496" s="36" t="s">
        <v>1276</v>
      </c>
    </row>
    <row r="497" spans="1:9" x14ac:dyDescent="0.35">
      <c r="A497" s="2" t="s">
        <v>633</v>
      </c>
      <c r="B497" s="2" t="s">
        <v>415</v>
      </c>
      <c r="C497" s="17">
        <v>0</v>
      </c>
      <c r="D497" s="17">
        <v>0</v>
      </c>
      <c r="E497" s="17">
        <v>0</v>
      </c>
      <c r="F497" s="17">
        <v>0</v>
      </c>
      <c r="G497" s="23" t="s">
        <v>584</v>
      </c>
      <c r="H497" s="23" t="s">
        <v>584</v>
      </c>
      <c r="I497" s="36" t="s">
        <v>1276</v>
      </c>
    </row>
    <row r="498" spans="1:9" x14ac:dyDescent="0.35">
      <c r="A498" s="2" t="s">
        <v>464</v>
      </c>
      <c r="B498" s="2" t="s">
        <v>415</v>
      </c>
      <c r="C498" s="17">
        <v>1165595.594</v>
      </c>
      <c r="D498" s="17">
        <v>63.055949138000003</v>
      </c>
      <c r="E498" s="17">
        <v>1065382.5091266176</v>
      </c>
      <c r="F498" s="17">
        <v>49.311019796315783</v>
      </c>
      <c r="G498" s="23">
        <f t="shared" si="14"/>
        <v>-8.5975861087016478E-2</v>
      </c>
      <c r="H498" s="23">
        <f t="shared" si="15"/>
        <v>-0.21797989768741713</v>
      </c>
      <c r="I498" s="36" t="s">
        <v>1276</v>
      </c>
    </row>
    <row r="499" spans="1:9" x14ac:dyDescent="0.35">
      <c r="A499" s="2" t="s">
        <v>465</v>
      </c>
      <c r="B499" s="2" t="s">
        <v>415</v>
      </c>
      <c r="C499" s="17">
        <v>430643.89233169949</v>
      </c>
      <c r="D499" s="17">
        <v>36.289847135206294</v>
      </c>
      <c r="E499" s="17">
        <v>329156.15080252453</v>
      </c>
      <c r="F499" s="17">
        <v>29.862546794229967</v>
      </c>
      <c r="G499" s="23">
        <f t="shared" si="14"/>
        <v>-0.23566511295370926</v>
      </c>
      <c r="H499" s="23">
        <f t="shared" si="15"/>
        <v>-0.1771101519670204</v>
      </c>
      <c r="I499" s="36" t="s">
        <v>1276</v>
      </c>
    </row>
    <row r="500" spans="1:9" x14ac:dyDescent="0.35">
      <c r="A500" s="2" t="s">
        <v>466</v>
      </c>
      <c r="B500" s="2" t="s">
        <v>415</v>
      </c>
      <c r="C500" s="17">
        <v>0</v>
      </c>
      <c r="D500" s="17">
        <v>0</v>
      </c>
      <c r="E500" s="17">
        <v>467966.9276877587</v>
      </c>
      <c r="F500" s="17">
        <v>28.591752969164968</v>
      </c>
      <c r="G500" s="23" t="s">
        <v>582</v>
      </c>
      <c r="H500" s="23" t="s">
        <v>582</v>
      </c>
      <c r="I500" s="36" t="s">
        <v>1276</v>
      </c>
    </row>
    <row r="501" spans="1:9" x14ac:dyDescent="0.35">
      <c r="A501" s="2" t="s">
        <v>1211</v>
      </c>
      <c r="B501" s="2" t="s">
        <v>415</v>
      </c>
      <c r="C501" s="17">
        <v>0</v>
      </c>
      <c r="D501" s="17">
        <v>0</v>
      </c>
      <c r="E501" s="17">
        <v>0</v>
      </c>
      <c r="F501" s="17">
        <v>0</v>
      </c>
      <c r="G501" s="23" t="s">
        <v>584</v>
      </c>
      <c r="H501" s="23" t="s">
        <v>584</v>
      </c>
      <c r="I501" s="36" t="s">
        <v>1276</v>
      </c>
    </row>
    <row r="502" spans="1:9" x14ac:dyDescent="0.35">
      <c r="A502" s="2" t="s">
        <v>467</v>
      </c>
      <c r="B502" s="2" t="s">
        <v>415</v>
      </c>
      <c r="C502" s="17">
        <v>2613381.7896246556</v>
      </c>
      <c r="D502" s="17">
        <v>38.862298060059132</v>
      </c>
      <c r="E502" s="17">
        <v>1330528.2715396164</v>
      </c>
      <c r="F502" s="17">
        <v>35.795796344042827</v>
      </c>
      <c r="G502" s="23">
        <f t="shared" si="14"/>
        <v>-0.49087872394996973</v>
      </c>
      <c r="H502" s="23">
        <f t="shared" si="15"/>
        <v>-7.8906854949165064E-2</v>
      </c>
      <c r="I502" s="36" t="s">
        <v>1276</v>
      </c>
    </row>
    <row r="503" spans="1:9" x14ac:dyDescent="0.35">
      <c r="A503" s="2" t="s">
        <v>468</v>
      </c>
      <c r="B503" s="2" t="s">
        <v>415</v>
      </c>
      <c r="C503" s="17">
        <v>917291.08466659102</v>
      </c>
      <c r="D503" s="17">
        <v>58.568504060700491</v>
      </c>
      <c r="E503" s="17">
        <v>915840.5475044623</v>
      </c>
      <c r="F503" s="17">
        <v>54.243336009453479</v>
      </c>
      <c r="G503" s="23">
        <f t="shared" si="14"/>
        <v>-1.5813270033644207E-3</v>
      </c>
      <c r="H503" s="23">
        <f t="shared" si="15"/>
        <v>-7.3848019863447439E-2</v>
      </c>
      <c r="I503" s="36" t="s">
        <v>1276</v>
      </c>
    </row>
    <row r="504" spans="1:9" x14ac:dyDescent="0.35">
      <c r="A504" s="2" t="s">
        <v>469</v>
      </c>
      <c r="B504" s="2" t="s">
        <v>415</v>
      </c>
      <c r="C504" s="17">
        <v>2518616.0230608047</v>
      </c>
      <c r="D504" s="17">
        <v>111.32738582974643</v>
      </c>
      <c r="E504" s="17">
        <v>1840576.3167764191</v>
      </c>
      <c r="F504" s="17">
        <v>84.90570913379247</v>
      </c>
      <c r="G504" s="23">
        <f t="shared" si="14"/>
        <v>-0.26921122556044991</v>
      </c>
      <c r="H504" s="23">
        <f t="shared" si="15"/>
        <v>-0.23733312786452002</v>
      </c>
      <c r="I504" s="36" t="s">
        <v>1276</v>
      </c>
    </row>
    <row r="505" spans="1:9" x14ac:dyDescent="0.35">
      <c r="A505" s="2" t="s">
        <v>470</v>
      </c>
      <c r="B505" s="2" t="s">
        <v>415</v>
      </c>
      <c r="C505" s="17">
        <v>689397.25585182873</v>
      </c>
      <c r="D505" s="17">
        <v>56.700721541347647</v>
      </c>
      <c r="E505" s="17">
        <v>565943.64144862432</v>
      </c>
      <c r="F505" s="17">
        <v>59.235084028569361</v>
      </c>
      <c r="G505" s="23">
        <f t="shared" si="14"/>
        <v>-0.17907471106867612</v>
      </c>
      <c r="H505" s="23">
        <f t="shared" si="15"/>
        <v>4.4697182299057517E-2</v>
      </c>
      <c r="I505" s="36" t="s">
        <v>1276</v>
      </c>
    </row>
    <row r="506" spans="1:9" x14ac:dyDescent="0.35">
      <c r="A506" s="2" t="s">
        <v>471</v>
      </c>
      <c r="B506" s="2" t="s">
        <v>415</v>
      </c>
      <c r="C506" s="17">
        <v>145471.41749999998</v>
      </c>
      <c r="D506" s="17">
        <v>0</v>
      </c>
      <c r="E506" s="17">
        <v>88763.458488545264</v>
      </c>
      <c r="F506" s="17">
        <v>0</v>
      </c>
      <c r="G506" s="23">
        <f t="shared" si="14"/>
        <v>-0.38982200067896311</v>
      </c>
      <c r="H506" s="23" t="s">
        <v>586</v>
      </c>
      <c r="I506" s="36" t="s">
        <v>1276</v>
      </c>
    </row>
    <row r="507" spans="1:9" x14ac:dyDescent="0.35">
      <c r="A507" s="2" t="s">
        <v>472</v>
      </c>
      <c r="B507" s="2" t="s">
        <v>415</v>
      </c>
      <c r="C507" s="17">
        <v>234600</v>
      </c>
      <c r="D507" s="17">
        <v>0</v>
      </c>
      <c r="E507" s="17">
        <v>234582.51</v>
      </c>
      <c r="F507" s="17">
        <v>0</v>
      </c>
      <c r="G507" s="23">
        <f t="shared" si="14"/>
        <v>-7.455242966747948E-5</v>
      </c>
      <c r="H507" s="23" t="s">
        <v>586</v>
      </c>
      <c r="I507" s="36" t="s">
        <v>1276</v>
      </c>
    </row>
    <row r="508" spans="1:9" x14ac:dyDescent="0.35">
      <c r="A508" s="2" t="s">
        <v>634</v>
      </c>
      <c r="B508" s="2" t="s">
        <v>415</v>
      </c>
      <c r="C508" s="17">
        <v>0</v>
      </c>
      <c r="D508" s="17">
        <v>0</v>
      </c>
      <c r="E508" s="17">
        <v>0</v>
      </c>
      <c r="F508" s="17">
        <v>0</v>
      </c>
      <c r="G508" s="23" t="s">
        <v>584</v>
      </c>
      <c r="H508" s="23" t="s">
        <v>584</v>
      </c>
      <c r="I508" s="36" t="s">
        <v>1276</v>
      </c>
    </row>
    <row r="509" spans="1:9" x14ac:dyDescent="0.35">
      <c r="A509" s="2" t="s">
        <v>635</v>
      </c>
      <c r="B509" s="2" t="s">
        <v>415</v>
      </c>
      <c r="C509" s="17">
        <v>0</v>
      </c>
      <c r="D509" s="17">
        <v>0</v>
      </c>
      <c r="E509" s="17">
        <v>0</v>
      </c>
      <c r="F509" s="17">
        <v>0</v>
      </c>
      <c r="G509" s="23" t="s">
        <v>584</v>
      </c>
      <c r="H509" s="23" t="s">
        <v>584</v>
      </c>
      <c r="I509" s="36" t="s">
        <v>1276</v>
      </c>
    </row>
    <row r="510" spans="1:9" x14ac:dyDescent="0.35">
      <c r="A510" s="2" t="s">
        <v>473</v>
      </c>
      <c r="B510" s="2" t="s">
        <v>415</v>
      </c>
      <c r="C510" s="17">
        <v>595739.03943111002</v>
      </c>
      <c r="D510" s="17">
        <v>39.770065043465124</v>
      </c>
      <c r="E510" s="17">
        <v>602504.89690365002</v>
      </c>
      <c r="F510" s="17">
        <v>37.797923653081043</v>
      </c>
      <c r="G510" s="23">
        <f t="shared" si="14"/>
        <v>1.1357082589384986E-2</v>
      </c>
      <c r="H510" s="23">
        <f t="shared" si="15"/>
        <v>-4.9588588508183408E-2</v>
      </c>
      <c r="I510" s="36" t="s">
        <v>1276</v>
      </c>
    </row>
    <row r="511" spans="1:9" x14ac:dyDescent="0.35">
      <c r="A511" s="2" t="s">
        <v>474</v>
      </c>
      <c r="B511" s="2" t="s">
        <v>415</v>
      </c>
      <c r="C511" s="17">
        <v>502176.37769508496</v>
      </c>
      <c r="D511" s="17">
        <v>18.69656278999782</v>
      </c>
      <c r="E511" s="17">
        <v>388427.75425898808</v>
      </c>
      <c r="F511" s="17">
        <v>13.207053062137133</v>
      </c>
      <c r="G511" s="23">
        <f t="shared" si="14"/>
        <v>-0.22651129859629435</v>
      </c>
      <c r="H511" s="23">
        <f t="shared" si="15"/>
        <v>-0.29361063792952541</v>
      </c>
      <c r="I511" s="36" t="s">
        <v>1276</v>
      </c>
    </row>
    <row r="512" spans="1:9" x14ac:dyDescent="0.35">
      <c r="A512" s="2" t="s">
        <v>475</v>
      </c>
      <c r="B512" s="2" t="s">
        <v>415</v>
      </c>
      <c r="C512" s="17">
        <v>398542.48761043581</v>
      </c>
      <c r="D512" s="17">
        <v>23.104442745099316</v>
      </c>
      <c r="E512" s="17">
        <v>321992.92149996624</v>
      </c>
      <c r="F512" s="17">
        <v>23.070117106132827</v>
      </c>
      <c r="G512" s="23">
        <f t="shared" si="14"/>
        <v>-0.19207379009812034</v>
      </c>
      <c r="H512" s="23">
        <f t="shared" si="15"/>
        <v>-1.4856726624047337E-3</v>
      </c>
      <c r="I512" s="36" t="s">
        <v>1276</v>
      </c>
    </row>
    <row r="513" spans="1:9" x14ac:dyDescent="0.35">
      <c r="A513" s="2" t="s">
        <v>476</v>
      </c>
      <c r="B513" s="2" t="s">
        <v>415</v>
      </c>
      <c r="C513" s="17">
        <v>1427324.3831353891</v>
      </c>
      <c r="D513" s="17">
        <v>101.49015386118032</v>
      </c>
      <c r="E513" s="17">
        <v>1798187.0966436446</v>
      </c>
      <c r="F513" s="17">
        <v>143.38780451526324</v>
      </c>
      <c r="G513" s="23">
        <f t="shared" si="14"/>
        <v>0.25983071394996082</v>
      </c>
      <c r="H513" s="23">
        <f t="shared" si="15"/>
        <v>0.41282478211030332</v>
      </c>
      <c r="I513" s="36" t="s">
        <v>1276</v>
      </c>
    </row>
    <row r="514" spans="1:9" x14ac:dyDescent="0.35">
      <c r="A514" s="2" t="s">
        <v>477</v>
      </c>
      <c r="B514" s="2" t="s">
        <v>415</v>
      </c>
      <c r="C514" s="17">
        <v>0</v>
      </c>
      <c r="D514" s="17">
        <v>0</v>
      </c>
      <c r="E514" s="17">
        <v>682692.76991238154</v>
      </c>
      <c r="F514" s="17">
        <v>41.527774847183096</v>
      </c>
      <c r="G514" s="23" t="s">
        <v>582</v>
      </c>
      <c r="H514" s="23" t="s">
        <v>582</v>
      </c>
      <c r="I514" s="36" t="s">
        <v>1276</v>
      </c>
    </row>
    <row r="515" spans="1:9" x14ac:dyDescent="0.35">
      <c r="A515" s="2" t="s">
        <v>636</v>
      </c>
      <c r="B515" s="2" t="s">
        <v>415</v>
      </c>
      <c r="C515" s="17">
        <v>0</v>
      </c>
      <c r="D515" s="17">
        <v>0</v>
      </c>
      <c r="E515" s="17">
        <v>0</v>
      </c>
      <c r="F515" s="17">
        <v>0</v>
      </c>
      <c r="G515" s="23" t="s">
        <v>584</v>
      </c>
      <c r="H515" s="23" t="s">
        <v>584</v>
      </c>
      <c r="I515" s="36" t="s">
        <v>1276</v>
      </c>
    </row>
    <row r="516" spans="1:9" x14ac:dyDescent="0.35">
      <c r="A516" s="2" t="s">
        <v>637</v>
      </c>
      <c r="B516" s="2" t="s">
        <v>415</v>
      </c>
      <c r="C516" s="17">
        <v>0</v>
      </c>
      <c r="D516" s="17">
        <v>0</v>
      </c>
      <c r="E516" s="17">
        <v>0</v>
      </c>
      <c r="F516" s="17">
        <v>0</v>
      </c>
      <c r="G516" s="23" t="s">
        <v>584</v>
      </c>
      <c r="H516" s="23" t="s">
        <v>584</v>
      </c>
      <c r="I516" s="36" t="s">
        <v>1276</v>
      </c>
    </row>
    <row r="517" spans="1:9" x14ac:dyDescent="0.35">
      <c r="A517" s="2" t="s">
        <v>478</v>
      </c>
      <c r="B517" s="2" t="s">
        <v>290</v>
      </c>
      <c r="C517" s="17">
        <v>0</v>
      </c>
      <c r="D517" s="17">
        <v>0</v>
      </c>
      <c r="E517" s="17">
        <v>1831982.2555021346</v>
      </c>
      <c r="F517" s="17">
        <v>133.15291184247531</v>
      </c>
      <c r="G517" s="23" t="s">
        <v>582</v>
      </c>
      <c r="H517" s="23" t="s">
        <v>582</v>
      </c>
      <c r="I517" s="36" t="s">
        <v>1276</v>
      </c>
    </row>
    <row r="518" spans="1:9" x14ac:dyDescent="0.35">
      <c r="A518" s="2" t="s">
        <v>479</v>
      </c>
      <c r="B518" s="2" t="s">
        <v>7</v>
      </c>
      <c r="C518" s="17">
        <v>10535822.991446979</v>
      </c>
      <c r="D518" s="17">
        <v>602.98741338776017</v>
      </c>
      <c r="E518" s="17">
        <v>8557517.3393573631</v>
      </c>
      <c r="F518" s="17">
        <v>439.54052410265484</v>
      </c>
      <c r="G518" s="23">
        <f t="shared" si="14"/>
        <v>-0.18776944655349775</v>
      </c>
      <c r="H518" s="23">
        <f t="shared" si="15"/>
        <v>-0.27106185909721192</v>
      </c>
      <c r="I518" s="36" t="s">
        <v>1276</v>
      </c>
    </row>
    <row r="519" spans="1:9" x14ac:dyDescent="0.35">
      <c r="A519" s="2" t="s">
        <v>480</v>
      </c>
      <c r="B519" s="2" t="s">
        <v>17</v>
      </c>
      <c r="C519" s="17">
        <v>1884321.9828832271</v>
      </c>
      <c r="D519" s="17">
        <v>213.89473764680039</v>
      </c>
      <c r="E519" s="17">
        <v>1524936.2313648688</v>
      </c>
      <c r="F519" s="17">
        <v>170.60533478018334</v>
      </c>
      <c r="G519" s="23">
        <f t="shared" ref="G519:G582" si="16">(E519-C519)/C519</f>
        <v>-0.19072417282340312</v>
      </c>
      <c r="H519" s="23">
        <f t="shared" ref="H519:H582" si="17">(F519-D519)/D519</f>
        <v>-0.20238647917603228</v>
      </c>
      <c r="I519" s="36" t="s">
        <v>1276</v>
      </c>
    </row>
    <row r="520" spans="1:9" x14ac:dyDescent="0.35">
      <c r="A520" s="2" t="s">
        <v>481</v>
      </c>
      <c r="B520" s="2" t="s">
        <v>208</v>
      </c>
      <c r="C520" s="17">
        <v>38033.36531330915</v>
      </c>
      <c r="D520" s="17">
        <v>3.174495279547938</v>
      </c>
      <c r="E520" s="17">
        <v>27386.18611603825</v>
      </c>
      <c r="F520" s="17">
        <v>1.902778148154975</v>
      </c>
      <c r="G520" s="23">
        <f t="shared" si="16"/>
        <v>-0.27994312650385145</v>
      </c>
      <c r="H520" s="23">
        <f t="shared" si="17"/>
        <v>-0.40060451171124783</v>
      </c>
      <c r="I520" s="36" t="s">
        <v>1276</v>
      </c>
    </row>
    <row r="521" spans="1:9" x14ac:dyDescent="0.35">
      <c r="A521" s="2" t="s">
        <v>482</v>
      </c>
      <c r="B521" s="2" t="s">
        <v>208</v>
      </c>
      <c r="C521" s="17">
        <v>1684974.8484587907</v>
      </c>
      <c r="D521" s="17">
        <v>180.94044561990955</v>
      </c>
      <c r="E521" s="17">
        <v>1193173.1984845381</v>
      </c>
      <c r="F521" s="17">
        <v>89.61441580597652</v>
      </c>
      <c r="G521" s="23">
        <f t="shared" si="16"/>
        <v>-0.29187477215110519</v>
      </c>
      <c r="H521" s="23">
        <f t="shared" si="17"/>
        <v>-0.50472977172707978</v>
      </c>
      <c r="I521" s="36" t="s">
        <v>1276</v>
      </c>
    </row>
    <row r="522" spans="1:9" ht="204.5" customHeight="1" x14ac:dyDescent="0.35">
      <c r="A522" s="2" t="s">
        <v>483</v>
      </c>
      <c r="B522" s="2" t="s">
        <v>484</v>
      </c>
      <c r="C522" s="17">
        <v>67954311.654554993</v>
      </c>
      <c r="D522" s="17">
        <v>5348.9375938227295</v>
      </c>
      <c r="E522" s="17">
        <v>57817623.26666037</v>
      </c>
      <c r="F522" s="17">
        <v>4002.469597216515</v>
      </c>
      <c r="G522" s="23">
        <f t="shared" si="16"/>
        <v>-0.14916917177271058</v>
      </c>
      <c r="H522" s="23">
        <f t="shared" si="17"/>
        <v>-0.25172624899591195</v>
      </c>
      <c r="I522" s="37" t="s">
        <v>1278</v>
      </c>
    </row>
    <row r="523" spans="1:9" x14ac:dyDescent="0.35">
      <c r="A523" s="2" t="s">
        <v>486</v>
      </c>
      <c r="B523" s="2" t="s">
        <v>484</v>
      </c>
      <c r="C523" s="17">
        <v>34306376.295426324</v>
      </c>
      <c r="D523" s="17">
        <v>3399.997825428828</v>
      </c>
      <c r="E523" s="17">
        <v>30975250.407301746</v>
      </c>
      <c r="F523" s="17">
        <v>3077.6291356611314</v>
      </c>
      <c r="G523" s="23">
        <f t="shared" si="16"/>
        <v>-9.7099322278718161E-2</v>
      </c>
      <c r="H523" s="23">
        <f t="shared" si="17"/>
        <v>-9.4814381161269598E-2</v>
      </c>
      <c r="I523" s="36" t="s">
        <v>1276</v>
      </c>
    </row>
    <row r="524" spans="1:9" x14ac:dyDescent="0.35">
      <c r="A524" s="2" t="s">
        <v>487</v>
      </c>
      <c r="B524" s="2" t="s">
        <v>484</v>
      </c>
      <c r="C524" s="17">
        <v>66218271.618647426</v>
      </c>
      <c r="D524" s="17">
        <v>6253.6722314998487</v>
      </c>
      <c r="E524" s="17">
        <v>54767340.536268204</v>
      </c>
      <c r="F524" s="17">
        <v>4195.3951551217297</v>
      </c>
      <c r="G524" s="23">
        <f t="shared" si="16"/>
        <v>-0.17292706080166817</v>
      </c>
      <c r="H524" s="23">
        <f t="shared" si="17"/>
        <v>-0.32913094901433176</v>
      </c>
      <c r="I524" s="36" t="s">
        <v>1276</v>
      </c>
    </row>
    <row r="525" spans="1:9" x14ac:dyDescent="0.35">
      <c r="A525" s="2" t="s">
        <v>488</v>
      </c>
      <c r="B525" s="2" t="s">
        <v>484</v>
      </c>
      <c r="C525" s="17">
        <v>23286307.330412425</v>
      </c>
      <c r="D525" s="17">
        <v>1863.7462992909179</v>
      </c>
      <c r="E525" s="17">
        <v>19226065.241906673</v>
      </c>
      <c r="F525" s="17">
        <v>1340.9999319223775</v>
      </c>
      <c r="G525" s="23">
        <f t="shared" si="16"/>
        <v>-0.17436178398294125</v>
      </c>
      <c r="H525" s="23">
        <f t="shared" si="17"/>
        <v>-0.28048150521743481</v>
      </c>
      <c r="I525" s="36" t="s">
        <v>1276</v>
      </c>
    </row>
    <row r="526" spans="1:9" x14ac:dyDescent="0.35">
      <c r="A526" s="2" t="s">
        <v>489</v>
      </c>
      <c r="B526" s="2" t="s">
        <v>484</v>
      </c>
      <c r="C526" s="17">
        <v>36271161.353315793</v>
      </c>
      <c r="D526" s="17">
        <v>5471.3584307095753</v>
      </c>
      <c r="E526" s="17">
        <v>15299734.0210566</v>
      </c>
      <c r="F526" s="17">
        <v>1073.4469994833405</v>
      </c>
      <c r="G526" s="23">
        <f t="shared" si="16"/>
        <v>-0.57818461140456567</v>
      </c>
      <c r="H526" s="23">
        <f t="shared" si="17"/>
        <v>-0.80380612729403533</v>
      </c>
      <c r="I526" s="36" t="s">
        <v>1276</v>
      </c>
    </row>
    <row r="527" spans="1:9" x14ac:dyDescent="0.35">
      <c r="A527" s="2" t="s">
        <v>490</v>
      </c>
      <c r="B527" s="2" t="s">
        <v>17</v>
      </c>
      <c r="C527" s="17">
        <v>1457030.1185834713</v>
      </c>
      <c r="D527" s="17">
        <v>100.70620296084088</v>
      </c>
      <c r="E527" s="17">
        <v>1432241.6200369834</v>
      </c>
      <c r="F527" s="17">
        <v>127.92710599291513</v>
      </c>
      <c r="G527" s="23">
        <f t="shared" si="16"/>
        <v>-1.7013030980160746E-2</v>
      </c>
      <c r="H527" s="23">
        <f t="shared" si="17"/>
        <v>0.27030016256951883</v>
      </c>
      <c r="I527" s="36" t="s">
        <v>1276</v>
      </c>
    </row>
    <row r="528" spans="1:9" x14ac:dyDescent="0.35">
      <c r="A528" s="2" t="s">
        <v>491</v>
      </c>
      <c r="B528" s="2" t="s">
        <v>7</v>
      </c>
      <c r="C528" s="17">
        <v>3465958.2188834078</v>
      </c>
      <c r="D528" s="17">
        <v>110.92701475525232</v>
      </c>
      <c r="E528" s="17">
        <v>3036458.8166528554</v>
      </c>
      <c r="F528" s="17">
        <v>79.219401163748643</v>
      </c>
      <c r="G528" s="23">
        <f t="shared" si="16"/>
        <v>-0.12391938249299492</v>
      </c>
      <c r="H528" s="23">
        <f t="shared" si="17"/>
        <v>-0.28584212476521498</v>
      </c>
      <c r="I528" s="36" t="s">
        <v>1276</v>
      </c>
    </row>
    <row r="529" spans="1:9" x14ac:dyDescent="0.35">
      <c r="A529" s="2" t="s">
        <v>492</v>
      </c>
      <c r="B529" s="2" t="s">
        <v>7</v>
      </c>
      <c r="C529" s="17">
        <v>11962663.857370988</v>
      </c>
      <c r="D529" s="17">
        <v>932.45777925961693</v>
      </c>
      <c r="E529" s="17">
        <v>9716790.6396288462</v>
      </c>
      <c r="F529" s="17">
        <v>741.06827311944244</v>
      </c>
      <c r="G529" s="23">
        <f t="shared" si="16"/>
        <v>-0.18774022613352212</v>
      </c>
      <c r="H529" s="23">
        <f t="shared" si="17"/>
        <v>-0.20525273143427483</v>
      </c>
      <c r="I529" s="36" t="s">
        <v>1276</v>
      </c>
    </row>
    <row r="530" spans="1:9" x14ac:dyDescent="0.35">
      <c r="A530" s="2" t="s">
        <v>493</v>
      </c>
      <c r="B530" s="2" t="s">
        <v>7</v>
      </c>
      <c r="C530" s="17">
        <v>5956394.3647406045</v>
      </c>
      <c r="D530" s="17">
        <v>329.78039987641591</v>
      </c>
      <c r="E530" s="17">
        <v>4998000.1306714658</v>
      </c>
      <c r="F530" s="17">
        <v>307.32116486389862</v>
      </c>
      <c r="G530" s="23">
        <f t="shared" si="16"/>
        <v>-0.16090174279635294</v>
      </c>
      <c r="H530" s="23">
        <f t="shared" si="17"/>
        <v>-6.8103607797594459E-2</v>
      </c>
      <c r="I530" s="36" t="s">
        <v>1276</v>
      </c>
    </row>
    <row r="531" spans="1:9" x14ac:dyDescent="0.35">
      <c r="A531" s="2" t="s">
        <v>494</v>
      </c>
      <c r="B531" s="2" t="s">
        <v>7</v>
      </c>
      <c r="C531" s="17">
        <v>8238217.9932566695</v>
      </c>
      <c r="D531" s="17">
        <v>535.27902603467794</v>
      </c>
      <c r="E531" s="17">
        <v>7466083.184348153</v>
      </c>
      <c r="F531" s="17">
        <v>468.16537566132257</v>
      </c>
      <c r="G531" s="23">
        <f t="shared" si="16"/>
        <v>-9.372595014365262E-2</v>
      </c>
      <c r="H531" s="23">
        <f t="shared" si="17"/>
        <v>-0.12538068392204746</v>
      </c>
      <c r="I531" s="36" t="s">
        <v>1276</v>
      </c>
    </row>
    <row r="532" spans="1:9" x14ac:dyDescent="0.35">
      <c r="A532" s="2" t="s">
        <v>495</v>
      </c>
      <c r="B532" s="2" t="s">
        <v>7</v>
      </c>
      <c r="C532" s="17">
        <v>4312528.3926429925</v>
      </c>
      <c r="D532" s="17">
        <v>251.17942073299497</v>
      </c>
      <c r="E532" s="17">
        <v>4398443.4143396243</v>
      </c>
      <c r="F532" s="17">
        <v>265.43802068425202</v>
      </c>
      <c r="G532" s="23">
        <f t="shared" si="16"/>
        <v>1.9922192707925012E-2</v>
      </c>
      <c r="H532" s="23">
        <f t="shared" si="17"/>
        <v>5.6766593018040358E-2</v>
      </c>
      <c r="I532" s="36" t="s">
        <v>1276</v>
      </c>
    </row>
    <row r="533" spans="1:9" x14ac:dyDescent="0.35">
      <c r="A533" s="2" t="s">
        <v>496</v>
      </c>
      <c r="B533" s="2" t="s">
        <v>7</v>
      </c>
      <c r="C533" s="17">
        <v>5215304.6075674603</v>
      </c>
      <c r="D533" s="17">
        <v>301.64557111394657</v>
      </c>
      <c r="E533" s="17">
        <v>4475746.1382152457</v>
      </c>
      <c r="F533" s="17">
        <v>297.34956018244253</v>
      </c>
      <c r="G533" s="23">
        <f t="shared" si="16"/>
        <v>-0.14180542173492755</v>
      </c>
      <c r="H533" s="23">
        <f t="shared" si="17"/>
        <v>-1.4241916152255472E-2</v>
      </c>
      <c r="I533" s="36" t="s">
        <v>1276</v>
      </c>
    </row>
    <row r="534" spans="1:9" ht="43.5" x14ac:dyDescent="0.35">
      <c r="A534" s="2" t="s">
        <v>497</v>
      </c>
      <c r="B534" s="2" t="s">
        <v>7</v>
      </c>
      <c r="C534" s="17">
        <v>6125472.0537249045</v>
      </c>
      <c r="D534" s="17">
        <v>455.08686908556484</v>
      </c>
      <c r="E534" s="17">
        <v>5032789.2941275891</v>
      </c>
      <c r="F534" s="17">
        <v>371.33580511624365</v>
      </c>
      <c r="G534" s="23">
        <f t="shared" si="16"/>
        <v>-0.17838343722960162</v>
      </c>
      <c r="H534" s="23">
        <f t="shared" si="17"/>
        <v>-0.18403313665720034</v>
      </c>
      <c r="I534" s="39" t="s">
        <v>1281</v>
      </c>
    </row>
    <row r="535" spans="1:9" x14ac:dyDescent="0.35">
      <c r="A535" s="2" t="s">
        <v>498</v>
      </c>
      <c r="B535" s="2" t="s">
        <v>7</v>
      </c>
      <c r="C535" s="17">
        <v>30798473.908687644</v>
      </c>
      <c r="D535" s="17">
        <v>1623.4831377249943</v>
      </c>
      <c r="E535" s="17">
        <v>26591375.517671678</v>
      </c>
      <c r="F535" s="17">
        <v>1240.8845277770856</v>
      </c>
      <c r="G535" s="23">
        <f t="shared" si="16"/>
        <v>-0.13660087196168594</v>
      </c>
      <c r="H535" s="23">
        <f t="shared" si="17"/>
        <v>-0.23566528105986279</v>
      </c>
      <c r="I535" s="36" t="s">
        <v>1276</v>
      </c>
    </row>
    <row r="536" spans="1:9" ht="360" customHeight="1" x14ac:dyDescent="0.35">
      <c r="A536" s="2" t="s">
        <v>499</v>
      </c>
      <c r="B536" s="2" t="s">
        <v>7</v>
      </c>
      <c r="C536" s="17">
        <v>15070927.486257389</v>
      </c>
      <c r="D536" s="17">
        <v>1342.836102815495</v>
      </c>
      <c r="E536" s="17">
        <v>10516997.396793043</v>
      </c>
      <c r="F536" s="17">
        <v>889.77462354636759</v>
      </c>
      <c r="G536" s="23">
        <f t="shared" si="16"/>
        <v>-0.30216654506611507</v>
      </c>
      <c r="H536" s="23">
        <f t="shared" si="17"/>
        <v>-0.33739149425548159</v>
      </c>
      <c r="I536" s="37" t="s">
        <v>1277</v>
      </c>
    </row>
    <row r="537" spans="1:9" x14ac:dyDescent="0.35">
      <c r="A537" s="2" t="s">
        <v>500</v>
      </c>
      <c r="B537" s="2" t="s">
        <v>7</v>
      </c>
      <c r="C537" s="17">
        <v>2660528.8694837177</v>
      </c>
      <c r="D537" s="17">
        <v>166.82044866755919</v>
      </c>
      <c r="E537" s="17">
        <v>2416959.6012679897</v>
      </c>
      <c r="F537" s="17">
        <v>164.05501546154741</v>
      </c>
      <c r="G537" s="23">
        <f t="shared" si="16"/>
        <v>-9.1549191970614938E-2</v>
      </c>
      <c r="H537" s="23">
        <f t="shared" si="17"/>
        <v>-1.6577303490669482E-2</v>
      </c>
      <c r="I537" s="36" t="s">
        <v>1276</v>
      </c>
    </row>
    <row r="538" spans="1:9" x14ac:dyDescent="0.35">
      <c r="A538" s="2" t="s">
        <v>501</v>
      </c>
      <c r="B538" s="2" t="s">
        <v>7</v>
      </c>
      <c r="C538" s="17">
        <v>3956374.8977859979</v>
      </c>
      <c r="D538" s="17">
        <v>293.96929530653358</v>
      </c>
      <c r="E538" s="17">
        <v>3593511.1801439282</v>
      </c>
      <c r="F538" s="17">
        <v>260.79759668719623</v>
      </c>
      <c r="G538" s="23">
        <f t="shared" si="16"/>
        <v>-9.1716211687908972E-2</v>
      </c>
      <c r="H538" s="23">
        <f t="shared" si="17"/>
        <v>-0.11284069169451146</v>
      </c>
      <c r="I538" s="36" t="s">
        <v>1276</v>
      </c>
    </row>
    <row r="539" spans="1:9" x14ac:dyDescent="0.35">
      <c r="A539" s="2" t="s">
        <v>502</v>
      </c>
      <c r="B539" s="2" t="s">
        <v>7</v>
      </c>
      <c r="C539" s="17">
        <v>1923926.8688291851</v>
      </c>
      <c r="D539" s="17">
        <v>141.5936555144024</v>
      </c>
      <c r="E539" s="17">
        <v>1729030.8980729904</v>
      </c>
      <c r="F539" s="17">
        <v>116.81669833558064</v>
      </c>
      <c r="G539" s="23">
        <f t="shared" si="16"/>
        <v>-0.10130113255021989</v>
      </c>
      <c r="H539" s="23">
        <f t="shared" si="17"/>
        <v>-0.17498635153396078</v>
      </c>
      <c r="I539" s="36" t="s">
        <v>1276</v>
      </c>
    </row>
    <row r="540" spans="1:9" x14ac:dyDescent="0.35">
      <c r="A540" s="2" t="s">
        <v>503</v>
      </c>
      <c r="B540" s="2" t="s">
        <v>7</v>
      </c>
      <c r="C540" s="17">
        <v>5442601.8319910914</v>
      </c>
      <c r="D540" s="17">
        <v>333.9172105738071</v>
      </c>
      <c r="E540" s="17">
        <v>4666837.0275808657</v>
      </c>
      <c r="F540" s="17">
        <v>273.11922586806003</v>
      </c>
      <c r="G540" s="23">
        <f t="shared" si="16"/>
        <v>-0.14253565268183951</v>
      </c>
      <c r="H540" s="23">
        <f t="shared" si="17"/>
        <v>-0.18207502572650008</v>
      </c>
      <c r="I540" s="36" t="s">
        <v>1276</v>
      </c>
    </row>
    <row r="541" spans="1:9" x14ac:dyDescent="0.35">
      <c r="A541" s="2" t="s">
        <v>504</v>
      </c>
      <c r="B541" s="2" t="s">
        <v>7</v>
      </c>
      <c r="C541" s="17">
        <v>2327552.1568774348</v>
      </c>
      <c r="D541" s="17">
        <v>174.4118020773289</v>
      </c>
      <c r="E541" s="17">
        <v>2063672.0655761061</v>
      </c>
      <c r="F541" s="17">
        <v>157.95264491723466</v>
      </c>
      <c r="G541" s="23">
        <f t="shared" si="16"/>
        <v>-0.11337236440507582</v>
      </c>
      <c r="H541" s="23">
        <f t="shared" si="17"/>
        <v>-9.4369514929940029E-2</v>
      </c>
      <c r="I541" s="36" t="s">
        <v>1276</v>
      </c>
    </row>
    <row r="542" spans="1:9" x14ac:dyDescent="0.35">
      <c r="A542" s="2" t="s">
        <v>505</v>
      </c>
      <c r="B542" s="2" t="s">
        <v>7</v>
      </c>
      <c r="C542" s="17">
        <v>6983558.0129704326</v>
      </c>
      <c r="D542" s="17">
        <v>470.84504987822254</v>
      </c>
      <c r="E542" s="17">
        <v>5934149.8785868082</v>
      </c>
      <c r="F542" s="17">
        <v>442.17174424182491</v>
      </c>
      <c r="G542" s="23">
        <f t="shared" si="16"/>
        <v>-0.15026840651063228</v>
      </c>
      <c r="H542" s="23">
        <f t="shared" si="17"/>
        <v>-6.0897540802040025E-2</v>
      </c>
      <c r="I542" s="36" t="s">
        <v>1276</v>
      </c>
    </row>
    <row r="543" spans="1:9" ht="62" customHeight="1" x14ac:dyDescent="0.35">
      <c r="A543" s="2" t="s">
        <v>506</v>
      </c>
      <c r="B543" s="2" t="s">
        <v>7</v>
      </c>
      <c r="C543" s="17">
        <v>7408142.8755367352</v>
      </c>
      <c r="D543" s="17">
        <v>471.36929479030914</v>
      </c>
      <c r="E543" s="17">
        <v>5521040.9316434152</v>
      </c>
      <c r="F543" s="17">
        <v>306.44288477255787</v>
      </c>
      <c r="G543" s="23">
        <f t="shared" si="16"/>
        <v>-0.25473347039848976</v>
      </c>
      <c r="H543" s="23">
        <f t="shared" si="17"/>
        <v>-0.34988789435493367</v>
      </c>
      <c r="I543" s="37" t="s">
        <v>1286</v>
      </c>
    </row>
    <row r="544" spans="1:9" ht="388.5" customHeight="1" x14ac:dyDescent="0.35">
      <c r="A544" s="2" t="s">
        <v>507</v>
      </c>
      <c r="B544" s="2" t="s">
        <v>7</v>
      </c>
      <c r="C544" s="17">
        <v>11672258.5</v>
      </c>
      <c r="D544" s="17">
        <v>794.910662</v>
      </c>
      <c r="E544" s="17">
        <v>9958055.1465576328</v>
      </c>
      <c r="F544" s="17">
        <v>655.44208667348914</v>
      </c>
      <c r="G544" s="23">
        <f t="shared" si="16"/>
        <v>-0.146861325376093</v>
      </c>
      <c r="H544" s="23">
        <f t="shared" si="17"/>
        <v>-0.17545188660019617</v>
      </c>
      <c r="I544" s="37" t="s">
        <v>1301</v>
      </c>
    </row>
    <row r="545" spans="1:9" x14ac:dyDescent="0.35">
      <c r="A545" s="2" t="s">
        <v>508</v>
      </c>
      <c r="B545" s="2" t="s">
        <v>7</v>
      </c>
      <c r="C545" s="17">
        <v>12663783.30419492</v>
      </c>
      <c r="D545" s="17">
        <v>975.77953438516602</v>
      </c>
      <c r="E545" s="17">
        <v>11623857.918285236</v>
      </c>
      <c r="F545" s="17">
        <v>879.61262463240337</v>
      </c>
      <c r="G545" s="23">
        <f t="shared" si="16"/>
        <v>-8.2118065425614575E-2</v>
      </c>
      <c r="H545" s="23">
        <f t="shared" si="17"/>
        <v>-9.8553931870847197E-2</v>
      </c>
      <c r="I545" s="36" t="s">
        <v>1276</v>
      </c>
    </row>
    <row r="546" spans="1:9" x14ac:dyDescent="0.35">
      <c r="A546" s="2" t="s">
        <v>509</v>
      </c>
      <c r="B546" s="2" t="s">
        <v>7</v>
      </c>
      <c r="C546" s="17">
        <v>7331964.037469835</v>
      </c>
      <c r="D546" s="17">
        <v>467.67242400464653</v>
      </c>
      <c r="E546" s="17">
        <v>6267738.1410228219</v>
      </c>
      <c r="F546" s="17">
        <v>388.45662971473843</v>
      </c>
      <c r="G546" s="23">
        <f t="shared" si="16"/>
        <v>-0.14514881565271065</v>
      </c>
      <c r="H546" s="23">
        <f t="shared" si="17"/>
        <v>-0.16938307717951115</v>
      </c>
      <c r="I546" s="36" t="s">
        <v>1276</v>
      </c>
    </row>
    <row r="547" spans="1:9" x14ac:dyDescent="0.35">
      <c r="A547" s="2" t="s">
        <v>510</v>
      </c>
      <c r="B547" s="2" t="s">
        <v>7</v>
      </c>
      <c r="C547" s="17">
        <v>9415015.8713411577</v>
      </c>
      <c r="D547" s="17">
        <v>637.99027218570234</v>
      </c>
      <c r="E547" s="17">
        <v>8339234.4634713121</v>
      </c>
      <c r="F547" s="17">
        <v>595.28988861869095</v>
      </c>
      <c r="G547" s="23">
        <f t="shared" si="16"/>
        <v>-0.114262304235139</v>
      </c>
      <c r="H547" s="23">
        <f t="shared" si="17"/>
        <v>-6.6929521387094779E-2</v>
      </c>
      <c r="I547" s="36" t="s">
        <v>1276</v>
      </c>
    </row>
    <row r="548" spans="1:9" x14ac:dyDescent="0.35">
      <c r="A548" s="2" t="s">
        <v>511</v>
      </c>
      <c r="B548" s="2" t="s">
        <v>7</v>
      </c>
      <c r="C548" s="17">
        <v>4851879.1923817256</v>
      </c>
      <c r="D548" s="17">
        <v>311.98629189318143</v>
      </c>
      <c r="E548" s="17">
        <v>4052694.7983809244</v>
      </c>
      <c r="F548" s="17">
        <v>242.39895909885118</v>
      </c>
      <c r="G548" s="23">
        <f t="shared" si="16"/>
        <v>-0.16471646599438347</v>
      </c>
      <c r="H548" s="23">
        <f t="shared" si="17"/>
        <v>-0.22304612286669223</v>
      </c>
      <c r="I548" s="36" t="s">
        <v>1276</v>
      </c>
    </row>
    <row r="549" spans="1:9" x14ac:dyDescent="0.35">
      <c r="A549" s="2" t="s">
        <v>512</v>
      </c>
      <c r="B549" s="2" t="s">
        <v>7</v>
      </c>
      <c r="C549" s="17">
        <v>4264802.9469359107</v>
      </c>
      <c r="D549" s="17">
        <v>301.94423206374705</v>
      </c>
      <c r="E549" s="17">
        <v>3807332.5707457708</v>
      </c>
      <c r="F549" s="17">
        <v>247.99423383972064</v>
      </c>
      <c r="G549" s="23">
        <f t="shared" si="16"/>
        <v>-0.10726647441444252</v>
      </c>
      <c r="H549" s="23">
        <f t="shared" si="17"/>
        <v>-0.17867537278419143</v>
      </c>
      <c r="I549" s="36" t="s">
        <v>1276</v>
      </c>
    </row>
    <row r="550" spans="1:9" x14ac:dyDescent="0.35">
      <c r="A550" s="2" t="s">
        <v>513</v>
      </c>
      <c r="B550" s="2" t="s">
        <v>7</v>
      </c>
      <c r="C550" s="17">
        <v>4375328.0143228211</v>
      </c>
      <c r="D550" s="17">
        <v>327.01670428802419</v>
      </c>
      <c r="E550" s="17">
        <v>3788023.8102535419</v>
      </c>
      <c r="F550" s="17">
        <v>273.43796447587869</v>
      </c>
      <c r="G550" s="23">
        <f t="shared" si="16"/>
        <v>-0.13423089700857033</v>
      </c>
      <c r="H550" s="23">
        <f t="shared" si="17"/>
        <v>-0.16384098766084845</v>
      </c>
      <c r="I550" s="36" t="s">
        <v>1276</v>
      </c>
    </row>
    <row r="551" spans="1:9" x14ac:dyDescent="0.35">
      <c r="A551" s="2" t="s">
        <v>514</v>
      </c>
      <c r="B551" s="2" t="s">
        <v>7</v>
      </c>
      <c r="C551" s="17">
        <v>37365593.231316626</v>
      </c>
      <c r="D551" s="17">
        <v>2425.0097240687469</v>
      </c>
      <c r="E551" s="17">
        <v>33050678.161585301</v>
      </c>
      <c r="F551" s="17">
        <v>1954.997898655253</v>
      </c>
      <c r="G551" s="23">
        <f t="shared" si="16"/>
        <v>-0.11547829691928815</v>
      </c>
      <c r="H551" s="23">
        <f t="shared" si="17"/>
        <v>-0.19381853225103579</v>
      </c>
      <c r="I551" s="36" t="s">
        <v>1276</v>
      </c>
    </row>
    <row r="552" spans="1:9" x14ac:dyDescent="0.35">
      <c r="A552" s="2" t="s">
        <v>515</v>
      </c>
      <c r="B552" s="2" t="s">
        <v>7</v>
      </c>
      <c r="C552" s="17">
        <v>13278241.566813815</v>
      </c>
      <c r="D552" s="17">
        <v>880.30845525980328</v>
      </c>
      <c r="E552" s="17">
        <v>11849970.623527784</v>
      </c>
      <c r="F552" s="17">
        <v>797.17902985025808</v>
      </c>
      <c r="G552" s="23">
        <f t="shared" si="16"/>
        <v>-0.10756476571835352</v>
      </c>
      <c r="H552" s="23">
        <f t="shared" si="17"/>
        <v>-9.4432156039000473E-2</v>
      </c>
      <c r="I552" s="36" t="s">
        <v>1276</v>
      </c>
    </row>
    <row r="553" spans="1:9" x14ac:dyDescent="0.35">
      <c r="A553" s="2" t="s">
        <v>516</v>
      </c>
      <c r="B553" s="2" t="s">
        <v>7</v>
      </c>
      <c r="C553" s="17">
        <v>17817035.362500004</v>
      </c>
      <c r="D553" s="17">
        <v>997.8588437999997</v>
      </c>
      <c r="E553" s="17">
        <v>12632232.665363017</v>
      </c>
      <c r="F553" s="17">
        <v>691.45006006523329</v>
      </c>
      <c r="G553" s="23">
        <f t="shared" si="16"/>
        <v>-0.29100254849634422</v>
      </c>
      <c r="H553" s="23">
        <f t="shared" si="17"/>
        <v>-0.30706626056238046</v>
      </c>
      <c r="I553" s="36" t="s">
        <v>1276</v>
      </c>
    </row>
    <row r="554" spans="1:9" x14ac:dyDescent="0.35">
      <c r="A554" s="2" t="s">
        <v>517</v>
      </c>
      <c r="B554" s="2" t="s">
        <v>7</v>
      </c>
      <c r="C554" s="17">
        <v>1245732.979243852</v>
      </c>
      <c r="D554" s="17">
        <v>81.153057356922062</v>
      </c>
      <c r="E554" s="17">
        <v>729137.18640545476</v>
      </c>
      <c r="F554" s="17">
        <v>26.46152754893226</v>
      </c>
      <c r="G554" s="23">
        <f t="shared" si="16"/>
        <v>-0.41469223456857179</v>
      </c>
      <c r="H554" s="23">
        <f t="shared" si="17"/>
        <v>-0.67393061443697799</v>
      </c>
      <c r="I554" s="36" t="s">
        <v>1276</v>
      </c>
    </row>
    <row r="555" spans="1:9" x14ac:dyDescent="0.35">
      <c r="A555" s="2" t="s">
        <v>518</v>
      </c>
      <c r="B555" s="2" t="s">
        <v>17</v>
      </c>
      <c r="C555" s="17">
        <v>8417106.6497328319</v>
      </c>
      <c r="D555" s="17">
        <v>773.66219246570074</v>
      </c>
      <c r="E555" s="17">
        <v>7536465.9072418818</v>
      </c>
      <c r="F555" s="17">
        <v>430.57269997033751</v>
      </c>
      <c r="G555" s="23">
        <f t="shared" si="16"/>
        <v>-0.1046251139658427</v>
      </c>
      <c r="H555" s="23">
        <f t="shared" si="17"/>
        <v>-0.44346162425479208</v>
      </c>
      <c r="I555" s="36" t="s">
        <v>1276</v>
      </c>
    </row>
    <row r="556" spans="1:9" x14ac:dyDescent="0.35">
      <c r="A556" s="2" t="s">
        <v>519</v>
      </c>
      <c r="B556" s="2" t="s">
        <v>7</v>
      </c>
      <c r="C556" s="17">
        <v>6325317.8423599508</v>
      </c>
      <c r="D556" s="17">
        <v>500.70560867600017</v>
      </c>
      <c r="E556" s="17">
        <v>5805862.7481934335</v>
      </c>
      <c r="F556" s="17">
        <v>443.39583943055345</v>
      </c>
      <c r="G556" s="23">
        <f t="shared" si="16"/>
        <v>-8.2123160782179863E-2</v>
      </c>
      <c r="H556" s="23">
        <f t="shared" si="17"/>
        <v>-0.11445801335636945</v>
      </c>
      <c r="I556" s="36" t="s">
        <v>1276</v>
      </c>
    </row>
    <row r="557" spans="1:9" x14ac:dyDescent="0.35">
      <c r="A557" s="2" t="s">
        <v>520</v>
      </c>
      <c r="B557" s="2" t="s">
        <v>7</v>
      </c>
      <c r="C557" s="17">
        <v>6512658.3763597757</v>
      </c>
      <c r="D557" s="17">
        <v>434.23570063458737</v>
      </c>
      <c r="E557" s="17">
        <v>5449654.5219285693</v>
      </c>
      <c r="F557" s="17">
        <v>350.33859695111119</v>
      </c>
      <c r="G557" s="23">
        <f t="shared" si="16"/>
        <v>-0.16322119064156534</v>
      </c>
      <c r="H557" s="23">
        <f t="shared" si="17"/>
        <v>-0.19320637055145365</v>
      </c>
      <c r="I557" s="36" t="s">
        <v>1276</v>
      </c>
    </row>
    <row r="558" spans="1:9" x14ac:dyDescent="0.35">
      <c r="A558" s="2" t="s">
        <v>521</v>
      </c>
      <c r="B558" s="2" t="s">
        <v>17</v>
      </c>
      <c r="C558" s="17">
        <v>1715554.4666933473</v>
      </c>
      <c r="D558" s="17">
        <v>10.829607166381422</v>
      </c>
      <c r="E558" s="17">
        <v>1790838.811385046</v>
      </c>
      <c r="F558" s="17">
        <v>4.4025144904299101</v>
      </c>
      <c r="G558" s="23">
        <f t="shared" si="16"/>
        <v>4.3883389395852755E-2</v>
      </c>
      <c r="H558" s="23">
        <f t="shared" si="17"/>
        <v>-0.59347422092126034</v>
      </c>
      <c r="I558" s="36" t="s">
        <v>1276</v>
      </c>
    </row>
    <row r="559" spans="1:9" x14ac:dyDescent="0.35">
      <c r="A559" s="2" t="s">
        <v>522</v>
      </c>
      <c r="B559" s="2" t="s">
        <v>7</v>
      </c>
      <c r="C559" s="17">
        <v>5353131.5734999999</v>
      </c>
      <c r="D559" s="17">
        <v>311.43372915200001</v>
      </c>
      <c r="E559" s="17">
        <v>4882897.4066586178</v>
      </c>
      <c r="F559" s="17">
        <v>263.28020566796022</v>
      </c>
      <c r="G559" s="23">
        <f t="shared" si="16"/>
        <v>-8.7842818803336886E-2</v>
      </c>
      <c r="H559" s="23">
        <f t="shared" si="17"/>
        <v>-0.15461884496312128</v>
      </c>
      <c r="I559" s="36" t="s">
        <v>1276</v>
      </c>
    </row>
    <row r="560" spans="1:9" x14ac:dyDescent="0.35">
      <c r="A560" s="2" t="s">
        <v>523</v>
      </c>
      <c r="B560" s="2" t="s">
        <v>7</v>
      </c>
      <c r="C560" s="17">
        <v>7057257.7674224097</v>
      </c>
      <c r="D560" s="17">
        <v>445.69204266379364</v>
      </c>
      <c r="E560" s="17">
        <v>6792354.5064853095</v>
      </c>
      <c r="F560" s="17">
        <v>378.14663374566055</v>
      </c>
      <c r="G560" s="23">
        <f t="shared" si="16"/>
        <v>-3.7536288125954831E-2</v>
      </c>
      <c r="H560" s="23">
        <f t="shared" si="17"/>
        <v>-0.15155174975624539</v>
      </c>
      <c r="I560" s="36" t="s">
        <v>1276</v>
      </c>
    </row>
    <row r="561" spans="1:9" x14ac:dyDescent="0.35">
      <c r="A561" s="2" t="s">
        <v>524</v>
      </c>
      <c r="B561" s="2" t="s">
        <v>290</v>
      </c>
      <c r="C561" s="17">
        <v>524033.54940840555</v>
      </c>
      <c r="D561" s="17">
        <v>36.54393603084916</v>
      </c>
      <c r="E561" s="17">
        <v>410007.9815905685</v>
      </c>
      <c r="F561" s="17">
        <v>37.329479415405217</v>
      </c>
      <c r="G561" s="23">
        <f t="shared" si="16"/>
        <v>-0.2175921139907232</v>
      </c>
      <c r="H561" s="23">
        <f t="shared" si="17"/>
        <v>2.1495861417142575E-2</v>
      </c>
      <c r="I561" s="36" t="s">
        <v>1276</v>
      </c>
    </row>
    <row r="562" spans="1:9" x14ac:dyDescent="0.35">
      <c r="A562" s="2" t="s">
        <v>525</v>
      </c>
      <c r="B562" s="2" t="s">
        <v>7</v>
      </c>
      <c r="C562" s="17">
        <v>17461054.966637902</v>
      </c>
      <c r="D562" s="17">
        <v>1276.9658702235449</v>
      </c>
      <c r="E562" s="17">
        <v>15426726.190144598</v>
      </c>
      <c r="F562" s="17">
        <v>1081.310383102068</v>
      </c>
      <c r="G562" s="23">
        <f t="shared" si="16"/>
        <v>-0.11650663607555267</v>
      </c>
      <c r="H562" s="23">
        <f t="shared" si="17"/>
        <v>-0.15321904185835877</v>
      </c>
      <c r="I562" s="36" t="s">
        <v>1276</v>
      </c>
    </row>
    <row r="563" spans="1:9" x14ac:dyDescent="0.35">
      <c r="A563" s="2" t="s">
        <v>526</v>
      </c>
      <c r="B563" s="2" t="s">
        <v>7</v>
      </c>
      <c r="C563" s="17">
        <v>4255540.4291855106</v>
      </c>
      <c r="D563" s="17">
        <v>178.63984187231145</v>
      </c>
      <c r="E563" s="17">
        <v>3345830.0581384446</v>
      </c>
      <c r="F563" s="17">
        <v>171.15461720451799</v>
      </c>
      <c r="G563" s="23">
        <f t="shared" si="16"/>
        <v>-0.2137708209298296</v>
      </c>
      <c r="H563" s="23">
        <f t="shared" si="17"/>
        <v>-4.1901205181001919E-2</v>
      </c>
      <c r="I563" s="36" t="s">
        <v>1276</v>
      </c>
    </row>
    <row r="564" spans="1:9" x14ac:dyDescent="0.35">
      <c r="A564" s="2" t="s">
        <v>527</v>
      </c>
      <c r="B564" s="2" t="s">
        <v>7</v>
      </c>
      <c r="C564" s="17">
        <v>9852029.0225410406</v>
      </c>
      <c r="D564" s="17">
        <v>580.15178108593398</v>
      </c>
      <c r="E564" s="17">
        <v>8387758.5217530616</v>
      </c>
      <c r="F564" s="17">
        <v>545.59171674789445</v>
      </c>
      <c r="G564" s="23">
        <f t="shared" si="16"/>
        <v>-0.14862628778678869</v>
      </c>
      <c r="H564" s="23">
        <f t="shared" si="17"/>
        <v>-5.9570728669227982E-2</v>
      </c>
      <c r="I564" s="36" t="s">
        <v>1276</v>
      </c>
    </row>
    <row r="565" spans="1:9" x14ac:dyDescent="0.35">
      <c r="A565" s="2" t="s">
        <v>528</v>
      </c>
      <c r="B565" s="2" t="s">
        <v>7</v>
      </c>
      <c r="C565" s="17">
        <v>10706060.598292105</v>
      </c>
      <c r="D565" s="17">
        <v>576.76992868994353</v>
      </c>
      <c r="E565" s="17">
        <v>9407083.6928290371</v>
      </c>
      <c r="F565" s="17">
        <v>497.64470210713739</v>
      </c>
      <c r="G565" s="23">
        <f t="shared" si="16"/>
        <v>-0.12133098757822167</v>
      </c>
      <c r="H565" s="23">
        <f t="shared" si="17"/>
        <v>-0.13718680993395166</v>
      </c>
      <c r="I565" s="36" t="s">
        <v>1276</v>
      </c>
    </row>
    <row r="566" spans="1:9" x14ac:dyDescent="0.35">
      <c r="A566" s="2" t="s">
        <v>529</v>
      </c>
      <c r="B566" s="2" t="s">
        <v>7</v>
      </c>
      <c r="C566" s="17">
        <v>8787450.6837950014</v>
      </c>
      <c r="D566" s="17">
        <v>612.68485556922656</v>
      </c>
      <c r="E566" s="17">
        <v>7514495.0545011964</v>
      </c>
      <c r="F566" s="17">
        <v>492.82348714301315</v>
      </c>
      <c r="G566" s="23">
        <f t="shared" si="16"/>
        <v>-0.14486062853715598</v>
      </c>
      <c r="H566" s="23">
        <f t="shared" si="17"/>
        <v>-0.19563298706780324</v>
      </c>
      <c r="I566" s="36" t="s">
        <v>1276</v>
      </c>
    </row>
    <row r="567" spans="1:9" x14ac:dyDescent="0.35">
      <c r="A567" s="2" t="s">
        <v>530</v>
      </c>
      <c r="B567" s="2" t="s">
        <v>7</v>
      </c>
      <c r="C567" s="17">
        <v>4181516.8351699603</v>
      </c>
      <c r="D567" s="17">
        <v>226.26106460593275</v>
      </c>
      <c r="E567" s="17">
        <v>3456356.3499223581</v>
      </c>
      <c r="F567" s="17">
        <v>178.53010586079085</v>
      </c>
      <c r="G567" s="23">
        <f t="shared" si="16"/>
        <v>-0.17342043900156331</v>
      </c>
      <c r="H567" s="23">
        <f t="shared" si="17"/>
        <v>-0.21095524688824588</v>
      </c>
      <c r="I567" s="36" t="s">
        <v>1276</v>
      </c>
    </row>
    <row r="568" spans="1:9" x14ac:dyDescent="0.35">
      <c r="A568" s="2" t="s">
        <v>531</v>
      </c>
      <c r="B568" s="2" t="s">
        <v>7</v>
      </c>
      <c r="C568" s="17">
        <v>14224974.812693976</v>
      </c>
      <c r="D568" s="17">
        <v>737.00657956172699</v>
      </c>
      <c r="E568" s="17">
        <v>11325156.189136013</v>
      </c>
      <c r="F568" s="17">
        <v>584.49787439419151</v>
      </c>
      <c r="G568" s="23">
        <f t="shared" si="16"/>
        <v>-0.20385404274812804</v>
      </c>
      <c r="H568" s="23">
        <f t="shared" si="17"/>
        <v>-0.20692990998564392</v>
      </c>
      <c r="I568" s="36" t="s">
        <v>1276</v>
      </c>
    </row>
    <row r="569" spans="1:9" x14ac:dyDescent="0.35">
      <c r="A569" s="2" t="s">
        <v>532</v>
      </c>
      <c r="B569" s="2" t="s">
        <v>7</v>
      </c>
      <c r="C569" s="17">
        <v>19423847.4155</v>
      </c>
      <c r="D569" s="17">
        <v>1120.576253706</v>
      </c>
      <c r="E569" s="17">
        <v>18094183.545336321</v>
      </c>
      <c r="F569" s="17">
        <v>1045.961784590786</v>
      </c>
      <c r="G569" s="23">
        <f t="shared" si="16"/>
        <v>-6.845522628553101E-2</v>
      </c>
      <c r="H569" s="23">
        <f t="shared" si="17"/>
        <v>-6.658580249978259E-2</v>
      </c>
      <c r="I569" s="36" t="s">
        <v>1276</v>
      </c>
    </row>
    <row r="570" spans="1:9" x14ac:dyDescent="0.35">
      <c r="A570" s="2" t="s">
        <v>533</v>
      </c>
      <c r="B570" s="2" t="s">
        <v>7</v>
      </c>
      <c r="C570" s="17">
        <v>13557749.483257059</v>
      </c>
      <c r="D570" s="17">
        <v>1023.2608762536352</v>
      </c>
      <c r="E570" s="17">
        <v>10897306.133110153</v>
      </c>
      <c r="F570" s="17">
        <v>763.61011781465629</v>
      </c>
      <c r="G570" s="23">
        <f t="shared" si="16"/>
        <v>-0.19623045502001504</v>
      </c>
      <c r="H570" s="23">
        <f t="shared" si="17"/>
        <v>-0.25374834948211134</v>
      </c>
      <c r="I570" s="36" t="s">
        <v>1276</v>
      </c>
    </row>
    <row r="571" spans="1:9" x14ac:dyDescent="0.35">
      <c r="A571" s="2" t="s">
        <v>534</v>
      </c>
      <c r="B571" s="2" t="s">
        <v>7</v>
      </c>
      <c r="C571" s="17">
        <v>5385201.1343938736</v>
      </c>
      <c r="D571" s="17">
        <v>194.28282266226617</v>
      </c>
      <c r="E571" s="17">
        <v>4600858.7990477066</v>
      </c>
      <c r="F571" s="17">
        <v>162.78113166145229</v>
      </c>
      <c r="G571" s="23">
        <f t="shared" si="16"/>
        <v>-0.14564773269781461</v>
      </c>
      <c r="H571" s="23">
        <f t="shared" si="17"/>
        <v>-0.16214346986081837</v>
      </c>
      <c r="I571" s="36" t="s">
        <v>1276</v>
      </c>
    </row>
    <row r="572" spans="1:9" x14ac:dyDescent="0.35">
      <c r="A572" s="2" t="s">
        <v>535</v>
      </c>
      <c r="B572" s="2" t="s">
        <v>7</v>
      </c>
      <c r="C572" s="17">
        <v>21508746.332288757</v>
      </c>
      <c r="D572" s="17">
        <v>1274.1838470015643</v>
      </c>
      <c r="E572" s="17">
        <v>18380213.36727133</v>
      </c>
      <c r="F572" s="17">
        <v>1170.7815726137596</v>
      </c>
      <c r="G572" s="23">
        <f t="shared" si="16"/>
        <v>-0.14545398958566441</v>
      </c>
      <c r="H572" s="23">
        <f t="shared" si="17"/>
        <v>-8.1151769920120298E-2</v>
      </c>
      <c r="I572" s="36" t="s">
        <v>1276</v>
      </c>
    </row>
    <row r="573" spans="1:9" x14ac:dyDescent="0.35">
      <c r="A573" s="2" t="s">
        <v>536</v>
      </c>
      <c r="B573" s="2" t="s">
        <v>7</v>
      </c>
      <c r="C573" s="17">
        <v>9422891.982322365</v>
      </c>
      <c r="D573" s="17">
        <v>769.06915515236597</v>
      </c>
      <c r="E573" s="17">
        <v>8029563.2112722918</v>
      </c>
      <c r="F573" s="17">
        <v>652.74457921239696</v>
      </c>
      <c r="G573" s="23">
        <f t="shared" si="16"/>
        <v>-0.1478663634968968</v>
      </c>
      <c r="H573" s="23">
        <f t="shared" si="17"/>
        <v>-0.15125372687313546</v>
      </c>
      <c r="I573" s="36" t="s">
        <v>1276</v>
      </c>
    </row>
    <row r="574" spans="1:9" x14ac:dyDescent="0.35">
      <c r="A574" s="2" t="s">
        <v>537</v>
      </c>
      <c r="B574" s="2" t="s">
        <v>7</v>
      </c>
      <c r="C574" s="17">
        <v>20261909.572029736</v>
      </c>
      <c r="D574" s="17">
        <v>1281.0090226032773</v>
      </c>
      <c r="E574" s="17">
        <v>17927936.823977288</v>
      </c>
      <c r="F574" s="17">
        <v>1174.6636681645559</v>
      </c>
      <c r="G574" s="23">
        <f t="shared" si="16"/>
        <v>-0.1151901670351124</v>
      </c>
      <c r="H574" s="23">
        <f t="shared" si="17"/>
        <v>-8.3016866050330762E-2</v>
      </c>
      <c r="I574" s="36" t="s">
        <v>1276</v>
      </c>
    </row>
    <row r="575" spans="1:9" x14ac:dyDescent="0.35">
      <c r="A575" s="2" t="s">
        <v>538</v>
      </c>
      <c r="B575" s="2" t="s">
        <v>7</v>
      </c>
      <c r="C575" s="17">
        <v>1343737.9778859969</v>
      </c>
      <c r="D575" s="17">
        <v>93.897749747615919</v>
      </c>
      <c r="E575" s="17">
        <v>1150715.6831039065</v>
      </c>
      <c r="F575" s="17">
        <v>81.112956720394976</v>
      </c>
      <c r="G575" s="23">
        <f t="shared" si="16"/>
        <v>-0.1436457835967084</v>
      </c>
      <c r="H575" s="23">
        <f t="shared" si="17"/>
        <v>-0.13615654327803048</v>
      </c>
      <c r="I575" s="36" t="s">
        <v>1276</v>
      </c>
    </row>
    <row r="576" spans="1:9" x14ac:dyDescent="0.35">
      <c r="A576" s="2" t="s">
        <v>539</v>
      </c>
      <c r="B576" s="2" t="s">
        <v>7</v>
      </c>
      <c r="C576" s="17">
        <v>1243822.1760957316</v>
      </c>
      <c r="D576" s="17">
        <v>43.246130467560334</v>
      </c>
      <c r="E576" s="17">
        <v>1079105.8473049446</v>
      </c>
      <c r="F576" s="17">
        <v>32.310718562205416</v>
      </c>
      <c r="G576" s="23">
        <f t="shared" si="16"/>
        <v>-0.13242755432116482</v>
      </c>
      <c r="H576" s="23">
        <f t="shared" si="17"/>
        <v>-0.25286451729034481</v>
      </c>
      <c r="I576" s="36" t="s">
        <v>1276</v>
      </c>
    </row>
    <row r="577" spans="1:9" x14ac:dyDescent="0.35">
      <c r="A577" s="2" t="s">
        <v>540</v>
      </c>
      <c r="B577" s="2" t="s">
        <v>7</v>
      </c>
      <c r="C577" s="17">
        <v>3086018.1729586297</v>
      </c>
      <c r="D577" s="17">
        <v>242.11829286347066</v>
      </c>
      <c r="E577" s="17">
        <v>2532827.322663052</v>
      </c>
      <c r="F577" s="17">
        <v>165.74206381910156</v>
      </c>
      <c r="G577" s="23">
        <f t="shared" si="16"/>
        <v>-0.17925715899631989</v>
      </c>
      <c r="H577" s="23">
        <f t="shared" si="17"/>
        <v>-0.3154500560081071</v>
      </c>
      <c r="I577" s="36" t="s">
        <v>1276</v>
      </c>
    </row>
    <row r="578" spans="1:9" x14ac:dyDescent="0.35">
      <c r="A578" s="2" t="s">
        <v>541</v>
      </c>
      <c r="B578" s="2" t="s">
        <v>7</v>
      </c>
      <c r="C578" s="17">
        <v>3823816.0694999998</v>
      </c>
      <c r="D578" s="17">
        <v>285.51314373400004</v>
      </c>
      <c r="E578" s="17">
        <v>3272504.2534333742</v>
      </c>
      <c r="F578" s="17">
        <v>268.97381844663568</v>
      </c>
      <c r="G578" s="23">
        <f t="shared" si="16"/>
        <v>-0.14417843485309553</v>
      </c>
      <c r="H578" s="23">
        <f t="shared" si="17"/>
        <v>-5.7928419935627626E-2</v>
      </c>
      <c r="I578" s="36" t="s">
        <v>1276</v>
      </c>
    </row>
    <row r="579" spans="1:9" x14ac:dyDescent="0.35">
      <c r="A579" s="2" t="s">
        <v>542</v>
      </c>
      <c r="B579" s="2" t="s">
        <v>7</v>
      </c>
      <c r="C579" s="17">
        <v>5749645.163417805</v>
      </c>
      <c r="D579" s="17">
        <v>428.25369995735502</v>
      </c>
      <c r="E579" s="17">
        <v>4693545.0350862276</v>
      </c>
      <c r="F579" s="17">
        <v>218.47706602935708</v>
      </c>
      <c r="G579" s="23">
        <f t="shared" si="16"/>
        <v>-0.18368092261606486</v>
      </c>
      <c r="H579" s="23">
        <f t="shared" si="17"/>
        <v>-0.48984196505222782</v>
      </c>
      <c r="I579" s="36" t="s">
        <v>1276</v>
      </c>
    </row>
    <row r="580" spans="1:9" x14ac:dyDescent="0.35">
      <c r="A580" s="2" t="s">
        <v>543</v>
      </c>
      <c r="B580" s="2" t="s">
        <v>7</v>
      </c>
      <c r="C580" s="17">
        <v>3627912.1629212666</v>
      </c>
      <c r="D580" s="17">
        <v>259.20593099557971</v>
      </c>
      <c r="E580" s="17">
        <v>2833182.7188142231</v>
      </c>
      <c r="F580" s="17">
        <v>184.01787581868496</v>
      </c>
      <c r="G580" s="23">
        <f t="shared" si="16"/>
        <v>-0.21905972592983389</v>
      </c>
      <c r="H580" s="23">
        <f t="shared" si="17"/>
        <v>-0.29007073599013039</v>
      </c>
      <c r="I580" s="36" t="s">
        <v>1276</v>
      </c>
    </row>
    <row r="581" spans="1:9" x14ac:dyDescent="0.35">
      <c r="A581" s="2" t="s">
        <v>544</v>
      </c>
      <c r="B581" s="2" t="s">
        <v>7</v>
      </c>
      <c r="C581" s="17">
        <v>22140567.375604972</v>
      </c>
      <c r="D581" s="17">
        <v>1660.924531258712</v>
      </c>
      <c r="E581" s="17">
        <v>19040255.288871277</v>
      </c>
      <c r="F581" s="17">
        <v>1431.0927439884856</v>
      </c>
      <c r="G581" s="23">
        <f t="shared" si="16"/>
        <v>-0.14002857443254577</v>
      </c>
      <c r="H581" s="23">
        <f t="shared" si="17"/>
        <v>-0.1383758159656123</v>
      </c>
      <c r="I581" s="36" t="s">
        <v>1276</v>
      </c>
    </row>
    <row r="582" spans="1:9" x14ac:dyDescent="0.35">
      <c r="A582" s="2" t="s">
        <v>545</v>
      </c>
      <c r="B582" s="2" t="s">
        <v>7</v>
      </c>
      <c r="C582" s="17">
        <v>3542050.9927777778</v>
      </c>
      <c r="D582" s="17">
        <v>221.71039881166669</v>
      </c>
      <c r="E582" s="17">
        <v>2930899.3748228969</v>
      </c>
      <c r="F582" s="17">
        <v>168.87443991307495</v>
      </c>
      <c r="G582" s="23">
        <f t="shared" si="16"/>
        <v>-0.1725417333632451</v>
      </c>
      <c r="H582" s="23">
        <f t="shared" si="17"/>
        <v>-0.23831069350731529</v>
      </c>
      <c r="I582" s="36" t="s">
        <v>1276</v>
      </c>
    </row>
    <row r="583" spans="1:9" x14ac:dyDescent="0.35">
      <c r="A583" s="2" t="s">
        <v>546</v>
      </c>
      <c r="B583" s="2" t="s">
        <v>208</v>
      </c>
      <c r="C583" s="17">
        <v>1563708.8656429294</v>
      </c>
      <c r="D583" s="17">
        <v>223.32112244459086</v>
      </c>
      <c r="E583" s="17">
        <v>1442628.170259167</v>
      </c>
      <c r="F583" s="17">
        <v>198.98363328410412</v>
      </c>
      <c r="G583" s="23">
        <f t="shared" ref="G583:G616" si="18">(E583-C583)/C583</f>
        <v>-7.7431738122159546E-2</v>
      </c>
      <c r="H583" s="23">
        <f t="shared" ref="H583:H616" si="19">(F583-D583)/D583</f>
        <v>-0.10897979059963402</v>
      </c>
      <c r="I583" s="36" t="s">
        <v>1276</v>
      </c>
    </row>
    <row r="584" spans="1:9" x14ac:dyDescent="0.35">
      <c r="A584" s="2" t="s">
        <v>547</v>
      </c>
      <c r="B584" s="2" t="s">
        <v>7</v>
      </c>
      <c r="C584" s="17">
        <v>10892732.844609912</v>
      </c>
      <c r="D584" s="17">
        <v>701.6766830193709</v>
      </c>
      <c r="E584" s="17">
        <v>10526531.725486275</v>
      </c>
      <c r="F584" s="17">
        <v>720.76661365732343</v>
      </c>
      <c r="G584" s="23">
        <f t="shared" si="18"/>
        <v>-3.3618847019170783E-2</v>
      </c>
      <c r="H584" s="23">
        <f t="shared" si="19"/>
        <v>2.7206163607727474E-2</v>
      </c>
      <c r="I584" s="36" t="s">
        <v>1276</v>
      </c>
    </row>
    <row r="585" spans="1:9" x14ac:dyDescent="0.35">
      <c r="A585" s="2" t="s">
        <v>548</v>
      </c>
      <c r="B585" s="2" t="s">
        <v>7</v>
      </c>
      <c r="C585" s="17">
        <v>9544382.1074303128</v>
      </c>
      <c r="D585" s="17">
        <v>655.30643314976487</v>
      </c>
      <c r="E585" s="17">
        <v>7895908.0079589337</v>
      </c>
      <c r="F585" s="17">
        <v>476.96655922813972</v>
      </c>
      <c r="G585" s="23">
        <f t="shared" si="18"/>
        <v>-0.17271669144386415</v>
      </c>
      <c r="H585" s="23">
        <f t="shared" si="19"/>
        <v>-0.27214729613506944</v>
      </c>
      <c r="I585" s="36" t="s">
        <v>1276</v>
      </c>
    </row>
    <row r="586" spans="1:9" ht="236" customHeight="1" x14ac:dyDescent="0.35">
      <c r="A586" s="2" t="s">
        <v>549</v>
      </c>
      <c r="B586" s="2" t="s">
        <v>7</v>
      </c>
      <c r="C586" s="17">
        <v>14646271.61009619</v>
      </c>
      <c r="D586" s="17">
        <v>948.09046545387378</v>
      </c>
      <c r="E586" s="17">
        <v>13012576.914214492</v>
      </c>
      <c r="F586" s="17">
        <v>868.94213928806391</v>
      </c>
      <c r="G586" s="23">
        <f t="shared" si="18"/>
        <v>-0.11154338382988439</v>
      </c>
      <c r="H586" s="23">
        <f t="shared" si="19"/>
        <v>-8.3481829055120443E-2</v>
      </c>
      <c r="I586" s="37" t="s">
        <v>1283</v>
      </c>
    </row>
    <row r="587" spans="1:9" x14ac:dyDescent="0.35">
      <c r="A587" s="2" t="s">
        <v>550</v>
      </c>
      <c r="B587" s="2" t="s">
        <v>551</v>
      </c>
      <c r="C587" s="17">
        <v>562704.22983642563</v>
      </c>
      <c r="D587" s="17">
        <v>37.492764703388936</v>
      </c>
      <c r="E587" s="17">
        <v>455899.07785182295</v>
      </c>
      <c r="F587" s="17">
        <v>26.402806455521844</v>
      </c>
      <c r="G587" s="23">
        <f t="shared" si="18"/>
        <v>-0.18980691155573901</v>
      </c>
      <c r="H587" s="23">
        <f t="shared" si="19"/>
        <v>-0.29578928989636982</v>
      </c>
      <c r="I587" s="36" t="s">
        <v>1276</v>
      </c>
    </row>
    <row r="588" spans="1:9" x14ac:dyDescent="0.35">
      <c r="A588" s="2" t="s">
        <v>552</v>
      </c>
      <c r="B588" s="2" t="s">
        <v>7</v>
      </c>
      <c r="C588" s="17">
        <v>12264690.870109512</v>
      </c>
      <c r="D588" s="17">
        <v>555.6757988963667</v>
      </c>
      <c r="E588" s="17">
        <v>11132851.270144604</v>
      </c>
      <c r="F588" s="17">
        <v>538.30559062470013</v>
      </c>
      <c r="G588" s="23">
        <f t="shared" si="18"/>
        <v>-9.2284396887925904E-2</v>
      </c>
      <c r="H588" s="23">
        <f t="shared" si="19"/>
        <v>-3.1259609121300075E-2</v>
      </c>
      <c r="I588" s="36" t="s">
        <v>1276</v>
      </c>
    </row>
    <row r="589" spans="1:9" x14ac:dyDescent="0.35">
      <c r="A589" s="2" t="s">
        <v>553</v>
      </c>
      <c r="B589" s="2" t="s">
        <v>7</v>
      </c>
      <c r="C589" s="17">
        <v>20798675.737432744</v>
      </c>
      <c r="D589" s="17">
        <v>1468.3637986083975</v>
      </c>
      <c r="E589" s="17">
        <v>17419484.329733435</v>
      </c>
      <c r="F589" s="17">
        <v>1314.3110712190933</v>
      </c>
      <c r="G589" s="23">
        <f t="shared" si="18"/>
        <v>-0.16247146935502035</v>
      </c>
      <c r="H589" s="23">
        <f t="shared" si="19"/>
        <v>-0.10491455015119792</v>
      </c>
      <c r="I589" s="36" t="s">
        <v>1276</v>
      </c>
    </row>
    <row r="590" spans="1:9" x14ac:dyDescent="0.35">
      <c r="A590" s="2" t="s">
        <v>554</v>
      </c>
      <c r="B590" s="2" t="s">
        <v>7</v>
      </c>
      <c r="C590" s="17">
        <v>5413808.0394989178</v>
      </c>
      <c r="D590" s="17">
        <v>253.7942202601109</v>
      </c>
      <c r="E590" s="17">
        <v>5132041.4302705703</v>
      </c>
      <c r="F590" s="17">
        <v>221.35761728076736</v>
      </c>
      <c r="G590" s="23">
        <f t="shared" si="18"/>
        <v>-5.204591798833464E-2</v>
      </c>
      <c r="H590" s="23">
        <f t="shared" si="19"/>
        <v>-0.12780670476301481</v>
      </c>
      <c r="I590" s="36" t="s">
        <v>1276</v>
      </c>
    </row>
    <row r="591" spans="1:9" x14ac:dyDescent="0.35">
      <c r="A591" s="2" t="s">
        <v>555</v>
      </c>
      <c r="B591" s="2" t="s">
        <v>7</v>
      </c>
      <c r="C591" s="17">
        <v>6046606.7503364226</v>
      </c>
      <c r="D591" s="17">
        <v>312.08772603605286</v>
      </c>
      <c r="E591" s="17">
        <v>5557653.1057207212</v>
      </c>
      <c r="F591" s="17">
        <v>282.02621179186701</v>
      </c>
      <c r="G591" s="23">
        <f t="shared" si="18"/>
        <v>-8.086413831832158E-2</v>
      </c>
      <c r="H591" s="23">
        <f t="shared" si="19"/>
        <v>-9.6323923487824356E-2</v>
      </c>
      <c r="I591" s="36" t="s">
        <v>1276</v>
      </c>
    </row>
    <row r="592" spans="1:9" x14ac:dyDescent="0.35">
      <c r="A592" s="2" t="s">
        <v>556</v>
      </c>
      <c r="B592" s="2" t="s">
        <v>7</v>
      </c>
      <c r="C592" s="17">
        <v>4135942.7802348309</v>
      </c>
      <c r="D592" s="17">
        <v>178.44279900107861</v>
      </c>
      <c r="E592" s="17">
        <v>3422913.2014889801</v>
      </c>
      <c r="F592" s="17">
        <v>144.44437145502317</v>
      </c>
      <c r="G592" s="23">
        <f t="shared" si="18"/>
        <v>-0.17239831802154826</v>
      </c>
      <c r="H592" s="23">
        <f t="shared" si="19"/>
        <v>-0.19052843676729109</v>
      </c>
      <c r="I592" s="36" t="s">
        <v>1276</v>
      </c>
    </row>
    <row r="593" spans="1:9" x14ac:dyDescent="0.35">
      <c r="A593" s="2" t="s">
        <v>557</v>
      </c>
      <c r="B593" s="2" t="s">
        <v>7</v>
      </c>
      <c r="C593" s="17">
        <v>8495415.0878649205</v>
      </c>
      <c r="D593" s="17">
        <v>774.45612883129115</v>
      </c>
      <c r="E593" s="17">
        <v>6268905.4295830932</v>
      </c>
      <c r="F593" s="17">
        <v>539.90817892550024</v>
      </c>
      <c r="G593" s="23">
        <f t="shared" si="18"/>
        <v>-0.26208368105076274</v>
      </c>
      <c r="H593" s="23">
        <f t="shared" si="19"/>
        <v>-0.30285505036901222</v>
      </c>
      <c r="I593" s="36" t="s">
        <v>1276</v>
      </c>
    </row>
    <row r="594" spans="1:9" x14ac:dyDescent="0.35">
      <c r="A594" s="2" t="s">
        <v>558</v>
      </c>
      <c r="B594" s="2" t="s">
        <v>7</v>
      </c>
      <c r="C594" s="17">
        <v>11695371.640974807</v>
      </c>
      <c r="D594" s="17">
        <v>731.12061314302616</v>
      </c>
      <c r="E594" s="17">
        <v>9498063.2730680872</v>
      </c>
      <c r="F594" s="17">
        <v>538.51105976821168</v>
      </c>
      <c r="G594" s="23">
        <f t="shared" si="18"/>
        <v>-0.18787845614143941</v>
      </c>
      <c r="H594" s="23">
        <f t="shared" si="19"/>
        <v>-0.26344429347546661</v>
      </c>
      <c r="I594" s="36" t="s">
        <v>1276</v>
      </c>
    </row>
    <row r="595" spans="1:9" x14ac:dyDescent="0.35">
      <c r="A595" s="2" t="s">
        <v>559</v>
      </c>
      <c r="B595" s="2" t="s">
        <v>7</v>
      </c>
      <c r="C595" s="17">
        <v>4397723.7253974015</v>
      </c>
      <c r="D595" s="17">
        <v>222.60656003870412</v>
      </c>
      <c r="E595" s="17">
        <v>3697278.8525092355</v>
      </c>
      <c r="F595" s="17">
        <v>176.47399032557118</v>
      </c>
      <c r="G595" s="23">
        <f t="shared" si="18"/>
        <v>-0.15927441481669477</v>
      </c>
      <c r="H595" s="23">
        <f t="shared" si="19"/>
        <v>-0.20723814116309947</v>
      </c>
      <c r="I595" s="36" t="s">
        <v>1276</v>
      </c>
    </row>
    <row r="596" spans="1:9" x14ac:dyDescent="0.35">
      <c r="A596" s="2" t="s">
        <v>560</v>
      </c>
      <c r="B596" s="2" t="s">
        <v>7</v>
      </c>
      <c r="C596" s="17">
        <v>6121117.4594375845</v>
      </c>
      <c r="D596" s="17">
        <v>357.90384549107586</v>
      </c>
      <c r="E596" s="17">
        <v>5531199.6717103273</v>
      </c>
      <c r="F596" s="17">
        <v>313.95170111897443</v>
      </c>
      <c r="G596" s="23">
        <f t="shared" si="18"/>
        <v>-9.6374198279387299E-2</v>
      </c>
      <c r="H596" s="23">
        <f t="shared" si="19"/>
        <v>-0.12280433676758959</v>
      </c>
      <c r="I596" s="36" t="s">
        <v>1276</v>
      </c>
    </row>
    <row r="597" spans="1:9" x14ac:dyDescent="0.35">
      <c r="A597" s="2" t="s">
        <v>561</v>
      </c>
      <c r="B597" s="2" t="s">
        <v>7</v>
      </c>
      <c r="C597" s="17">
        <v>2649012.6568841171</v>
      </c>
      <c r="D597" s="17">
        <v>73.471750983037282</v>
      </c>
      <c r="E597" s="17">
        <v>2261782.1204197831</v>
      </c>
      <c r="F597" s="17">
        <v>56.470158747672194</v>
      </c>
      <c r="G597" s="23">
        <f t="shared" si="18"/>
        <v>-0.14617919452291755</v>
      </c>
      <c r="H597" s="23">
        <f t="shared" si="19"/>
        <v>-0.23140311763211296</v>
      </c>
      <c r="I597" s="36" t="s">
        <v>1276</v>
      </c>
    </row>
    <row r="598" spans="1:9" x14ac:dyDescent="0.35">
      <c r="A598" s="2" t="s">
        <v>562</v>
      </c>
      <c r="B598" s="2" t="s">
        <v>7</v>
      </c>
      <c r="C598" s="17">
        <v>7292517.6927447319</v>
      </c>
      <c r="D598" s="17">
        <v>505.10575412259379</v>
      </c>
      <c r="E598" s="17">
        <v>7453451.3419731911</v>
      </c>
      <c r="F598" s="17">
        <v>601.62114198938059</v>
      </c>
      <c r="G598" s="23">
        <f t="shared" si="18"/>
        <v>2.2068324824027624E-2</v>
      </c>
      <c r="H598" s="23">
        <f t="shared" si="19"/>
        <v>0.19107956517826885</v>
      </c>
      <c r="I598" s="36" t="s">
        <v>1276</v>
      </c>
    </row>
    <row r="599" spans="1:9" x14ac:dyDescent="0.35">
      <c r="A599" s="2" t="s">
        <v>563</v>
      </c>
      <c r="B599" s="2" t="s">
        <v>7</v>
      </c>
      <c r="C599" s="17">
        <v>4192820.8713374813</v>
      </c>
      <c r="D599" s="17">
        <v>309.552286946891</v>
      </c>
      <c r="E599" s="17">
        <v>3456350.492959992</v>
      </c>
      <c r="F599" s="17">
        <v>265.89437289787338</v>
      </c>
      <c r="G599" s="23">
        <f t="shared" si="18"/>
        <v>-0.17565033207406264</v>
      </c>
      <c r="H599" s="23">
        <f t="shared" si="19"/>
        <v>-0.14103566954589447</v>
      </c>
      <c r="I599" s="36" t="s">
        <v>1276</v>
      </c>
    </row>
    <row r="600" spans="1:9" x14ac:dyDescent="0.35">
      <c r="A600" s="2" t="s">
        <v>564</v>
      </c>
      <c r="B600" s="2" t="s">
        <v>7</v>
      </c>
      <c r="C600" s="17">
        <v>17591424.238154378</v>
      </c>
      <c r="D600" s="17">
        <v>939.43581238672812</v>
      </c>
      <c r="E600" s="17">
        <v>12906798.956620574</v>
      </c>
      <c r="F600" s="17">
        <v>704.28057552841096</v>
      </c>
      <c r="G600" s="23">
        <f t="shared" si="18"/>
        <v>-0.26630164892352659</v>
      </c>
      <c r="H600" s="23">
        <f t="shared" si="19"/>
        <v>-0.25031538478491933</v>
      </c>
      <c r="I600" s="36" t="s">
        <v>1276</v>
      </c>
    </row>
    <row r="601" spans="1:9" x14ac:dyDescent="0.35">
      <c r="A601" s="2" t="s">
        <v>565</v>
      </c>
      <c r="B601" s="2" t="s">
        <v>7</v>
      </c>
      <c r="C601" s="17">
        <v>11740704.074310392</v>
      </c>
      <c r="D601" s="17">
        <v>778.07110965260961</v>
      </c>
      <c r="E601" s="17">
        <v>10147833.889826939</v>
      </c>
      <c r="F601" s="17">
        <v>645.33788363945439</v>
      </c>
      <c r="G601" s="23">
        <f t="shared" si="18"/>
        <v>-0.13567075487140351</v>
      </c>
      <c r="H601" s="23">
        <f t="shared" si="19"/>
        <v>-0.17059266738796852</v>
      </c>
      <c r="I601" s="36" t="s">
        <v>1276</v>
      </c>
    </row>
    <row r="602" spans="1:9" x14ac:dyDescent="0.35">
      <c r="A602" s="2" t="s">
        <v>566</v>
      </c>
      <c r="B602" s="2" t="s">
        <v>7</v>
      </c>
      <c r="C602" s="17">
        <v>11004195.623503752</v>
      </c>
      <c r="D602" s="17">
        <v>585.82989931522582</v>
      </c>
      <c r="E602" s="17">
        <v>9414124.6608064417</v>
      </c>
      <c r="F602" s="17">
        <v>425.19985057809316</v>
      </c>
      <c r="G602" s="23">
        <f t="shared" si="18"/>
        <v>-0.14449679168744453</v>
      </c>
      <c r="H602" s="23">
        <f t="shared" si="19"/>
        <v>-0.27419230210832951</v>
      </c>
      <c r="I602" s="36" t="s">
        <v>1276</v>
      </c>
    </row>
    <row r="603" spans="1:9" x14ac:dyDescent="0.35">
      <c r="A603" s="2" t="s">
        <v>567</v>
      </c>
      <c r="B603" s="2" t="s">
        <v>7</v>
      </c>
      <c r="C603" s="17">
        <v>4895822.6550000003</v>
      </c>
      <c r="D603" s="17">
        <v>376.98949561000006</v>
      </c>
      <c r="E603" s="17">
        <v>4164869.2970567341</v>
      </c>
      <c r="F603" s="17">
        <v>265.99615575997416</v>
      </c>
      <c r="G603" s="23">
        <f t="shared" si="18"/>
        <v>-0.14930143705200574</v>
      </c>
      <c r="H603" s="23">
        <f t="shared" si="19"/>
        <v>-0.29442024550426671</v>
      </c>
      <c r="I603" s="36" t="s">
        <v>1276</v>
      </c>
    </row>
    <row r="604" spans="1:9" x14ac:dyDescent="0.35">
      <c r="A604" s="2" t="s">
        <v>568</v>
      </c>
      <c r="B604" s="2" t="s">
        <v>7</v>
      </c>
      <c r="C604" s="17">
        <v>10245408.592239533</v>
      </c>
      <c r="D604" s="17">
        <v>598.53463635355581</v>
      </c>
      <c r="E604" s="17">
        <v>8223945.0186094027</v>
      </c>
      <c r="F604" s="17">
        <v>541.01915406011517</v>
      </c>
      <c r="G604" s="23">
        <f t="shared" si="18"/>
        <v>-0.1973043393468274</v>
      </c>
      <c r="H604" s="23">
        <f t="shared" si="19"/>
        <v>-9.6093824484145829E-2</v>
      </c>
      <c r="I604" s="36" t="s">
        <v>1276</v>
      </c>
    </row>
    <row r="605" spans="1:9" x14ac:dyDescent="0.35">
      <c r="A605" s="2" t="s">
        <v>569</v>
      </c>
      <c r="B605" s="2" t="s">
        <v>7</v>
      </c>
      <c r="C605" s="17">
        <v>7893942.0492151165</v>
      </c>
      <c r="D605" s="17">
        <v>587.70806375040013</v>
      </c>
      <c r="E605" s="17">
        <v>6977996.9349496923</v>
      </c>
      <c r="F605" s="17">
        <v>524.60954242771493</v>
      </c>
      <c r="G605" s="23">
        <f t="shared" si="18"/>
        <v>-0.11603139579121882</v>
      </c>
      <c r="H605" s="23">
        <f t="shared" si="19"/>
        <v>-0.10736371544747626</v>
      </c>
      <c r="I605" s="36" t="s">
        <v>1276</v>
      </c>
    </row>
    <row r="606" spans="1:9" x14ac:dyDescent="0.35">
      <c r="A606" s="2" t="s">
        <v>570</v>
      </c>
      <c r="B606" s="2" t="s">
        <v>7</v>
      </c>
      <c r="C606" s="17">
        <v>8770598.0170138162</v>
      </c>
      <c r="D606" s="17">
        <v>497.04007760268939</v>
      </c>
      <c r="E606" s="17">
        <v>7469345.7117760349</v>
      </c>
      <c r="F606" s="17">
        <v>343.4699105754637</v>
      </c>
      <c r="G606" s="23">
        <f t="shared" si="18"/>
        <v>-0.14836528851436601</v>
      </c>
      <c r="H606" s="23">
        <f t="shared" si="19"/>
        <v>-0.30896938485910691</v>
      </c>
      <c r="I606" s="36" t="s">
        <v>1276</v>
      </c>
    </row>
    <row r="607" spans="1:9" x14ac:dyDescent="0.35">
      <c r="A607" s="2" t="s">
        <v>571</v>
      </c>
      <c r="B607" s="2" t="s">
        <v>7</v>
      </c>
      <c r="C607" s="17">
        <v>5036789.8948523765</v>
      </c>
      <c r="D607" s="17">
        <v>343.07325552810158</v>
      </c>
      <c r="E607" s="17">
        <v>4398438.3807787187</v>
      </c>
      <c r="F607" s="17">
        <v>286.24424161848481</v>
      </c>
      <c r="G607" s="23">
        <f t="shared" si="18"/>
        <v>-0.12673776897584235</v>
      </c>
      <c r="H607" s="23">
        <f t="shared" si="19"/>
        <v>-0.16564687860071867</v>
      </c>
      <c r="I607" s="36" t="s">
        <v>1276</v>
      </c>
    </row>
    <row r="608" spans="1:9" x14ac:dyDescent="0.35">
      <c r="A608" s="2" t="s">
        <v>572</v>
      </c>
      <c r="B608" s="2" t="s">
        <v>7</v>
      </c>
      <c r="C608" s="17">
        <v>13802382.021323157</v>
      </c>
      <c r="D608" s="17">
        <v>1050.251890726312</v>
      </c>
      <c r="E608" s="17">
        <v>11246912.476613568</v>
      </c>
      <c r="F608" s="17">
        <v>804.03202084636871</v>
      </c>
      <c r="G608" s="23">
        <f t="shared" si="18"/>
        <v>-0.18514699424792552</v>
      </c>
      <c r="H608" s="23">
        <f t="shared" si="19"/>
        <v>-0.23443887323989251</v>
      </c>
      <c r="I608" s="36" t="s">
        <v>1276</v>
      </c>
    </row>
    <row r="609" spans="1:9" x14ac:dyDescent="0.35">
      <c r="A609" s="2" t="s">
        <v>573</v>
      </c>
      <c r="B609" s="2" t="s">
        <v>7</v>
      </c>
      <c r="C609" s="17">
        <v>5318147.3619999997</v>
      </c>
      <c r="D609" s="17">
        <v>346.11648016400005</v>
      </c>
      <c r="E609" s="17">
        <v>4373219.3273996133</v>
      </c>
      <c r="F609" s="17">
        <v>200.29631255598201</v>
      </c>
      <c r="G609" s="23">
        <f t="shared" si="18"/>
        <v>-0.17767992691444084</v>
      </c>
      <c r="H609" s="23">
        <f t="shared" si="19"/>
        <v>-0.42130374011351385</v>
      </c>
      <c r="I609" s="36" t="s">
        <v>1276</v>
      </c>
    </row>
    <row r="610" spans="1:9" x14ac:dyDescent="0.35">
      <c r="A610" s="2" t="s">
        <v>574</v>
      </c>
      <c r="B610" s="2" t="s">
        <v>7</v>
      </c>
      <c r="C610" s="17">
        <v>1220355.323873431</v>
      </c>
      <c r="D610" s="17">
        <v>76.877246877735317</v>
      </c>
      <c r="E610" s="17">
        <v>1043936.0078733457</v>
      </c>
      <c r="F610" s="17">
        <v>66.15400539333217</v>
      </c>
      <c r="G610" s="23">
        <f t="shared" si="18"/>
        <v>-0.14456389262114819</v>
      </c>
      <c r="H610" s="23">
        <f t="shared" si="19"/>
        <v>-0.13948524329256048</v>
      </c>
      <c r="I610" s="36" t="s">
        <v>1276</v>
      </c>
    </row>
    <row r="611" spans="1:9" x14ac:dyDescent="0.35">
      <c r="A611" s="2" t="s">
        <v>575</v>
      </c>
      <c r="B611" s="2" t="s">
        <v>7</v>
      </c>
      <c r="C611" s="17">
        <v>5877163.8045244552</v>
      </c>
      <c r="D611" s="17">
        <v>294.33706603852733</v>
      </c>
      <c r="E611" s="17">
        <v>4809559.6314175595</v>
      </c>
      <c r="F611" s="17">
        <v>230.51194717697618</v>
      </c>
      <c r="G611" s="23">
        <f t="shared" si="18"/>
        <v>-0.18165295516946714</v>
      </c>
      <c r="H611" s="23">
        <f t="shared" si="19"/>
        <v>-0.21684363345932361</v>
      </c>
      <c r="I611" s="36" t="s">
        <v>1276</v>
      </c>
    </row>
    <row r="612" spans="1:9" x14ac:dyDescent="0.35">
      <c r="A612" s="2" t="s">
        <v>576</v>
      </c>
      <c r="B612" s="2" t="s">
        <v>7</v>
      </c>
      <c r="C612" s="17">
        <v>3197918.0930000003</v>
      </c>
      <c r="D612" s="17">
        <v>82.672636955999991</v>
      </c>
      <c r="E612" s="17">
        <v>2935990.4872757695</v>
      </c>
      <c r="F612" s="17">
        <v>88.151246695515965</v>
      </c>
      <c r="G612" s="23">
        <f t="shared" si="18"/>
        <v>-8.1905664281261767E-2</v>
      </c>
      <c r="H612" s="23">
        <f t="shared" si="19"/>
        <v>6.6268718904318957E-2</v>
      </c>
      <c r="I612" s="36" t="s">
        <v>1276</v>
      </c>
    </row>
    <row r="613" spans="1:9" x14ac:dyDescent="0.35">
      <c r="A613" s="2" t="s">
        <v>577</v>
      </c>
      <c r="B613" s="2" t="s">
        <v>7</v>
      </c>
      <c r="C613" s="17">
        <v>2074936.5579084947</v>
      </c>
      <c r="D613" s="17">
        <v>97.582255429882721</v>
      </c>
      <c r="E613" s="17">
        <v>1899007.8097866313</v>
      </c>
      <c r="F613" s="17">
        <v>81.647684694986324</v>
      </c>
      <c r="G613" s="23">
        <f t="shared" si="18"/>
        <v>-8.4787531190446144E-2</v>
      </c>
      <c r="H613" s="23">
        <f t="shared" si="19"/>
        <v>-0.16329373270477551</v>
      </c>
      <c r="I613" s="36" t="s">
        <v>1276</v>
      </c>
    </row>
    <row r="614" spans="1:9" x14ac:dyDescent="0.35">
      <c r="A614" s="2" t="s">
        <v>578</v>
      </c>
      <c r="B614" s="2" t="s">
        <v>7</v>
      </c>
      <c r="C614" s="17">
        <v>14374939.774179991</v>
      </c>
      <c r="D614" s="17">
        <v>916.90837924834227</v>
      </c>
      <c r="E614" s="17">
        <v>12944519.082570028</v>
      </c>
      <c r="F614" s="17">
        <v>912.48876914466268</v>
      </c>
      <c r="G614" s="23">
        <f t="shared" si="18"/>
        <v>-9.9507943273561383E-2</v>
      </c>
      <c r="H614" s="23">
        <f t="shared" si="19"/>
        <v>-4.8201218395481022E-3</v>
      </c>
      <c r="I614" s="36" t="s">
        <v>1276</v>
      </c>
    </row>
    <row r="615" spans="1:9" x14ac:dyDescent="0.35">
      <c r="A615" s="2" t="s">
        <v>579</v>
      </c>
      <c r="B615" s="2" t="s">
        <v>7</v>
      </c>
      <c r="C615" s="17">
        <v>6365242.4394731671</v>
      </c>
      <c r="D615" s="17">
        <v>308.62013702322838</v>
      </c>
      <c r="E615" s="17">
        <v>6097917.1488215299</v>
      </c>
      <c r="F615" s="17">
        <v>281.47421296554273</v>
      </c>
      <c r="G615" s="23">
        <f t="shared" si="18"/>
        <v>-4.1997660449483665E-2</v>
      </c>
      <c r="H615" s="23">
        <f t="shared" si="19"/>
        <v>-8.7959017579084614E-2</v>
      </c>
      <c r="I615" s="36" t="s">
        <v>1276</v>
      </c>
    </row>
    <row r="616" spans="1:9" x14ac:dyDescent="0.35">
      <c r="A616" s="3" t="s">
        <v>1274</v>
      </c>
      <c r="B616" s="2"/>
      <c r="C616" s="25">
        <f>SUM(C6:C615)</f>
        <v>4386552038.4887733</v>
      </c>
      <c r="D616" s="25">
        <f t="shared" ref="D616:F616" si="20">SUM(D6:D615)</f>
        <v>294871.2860843176</v>
      </c>
      <c r="E616" s="25">
        <f t="shared" si="20"/>
        <v>3845775305.3476119</v>
      </c>
      <c r="F616" s="25">
        <f t="shared" si="20"/>
        <v>241384.70690978479</v>
      </c>
      <c r="G616" s="26">
        <f t="shared" si="18"/>
        <v>-0.12328059222739014</v>
      </c>
      <c r="H616" s="26">
        <f t="shared" si="19"/>
        <v>-0.18138958148416826</v>
      </c>
    </row>
    <row r="617" spans="1:9" x14ac:dyDescent="0.35">
      <c r="G617" s="1"/>
      <c r="H617" s="1"/>
    </row>
    <row r="618" spans="1:9" x14ac:dyDescent="0.35">
      <c r="G618" s="1"/>
      <c r="H618" s="1"/>
    </row>
  </sheetData>
  <autoFilter ref="A5:I5" xr:uid="{DE3FA0F7-9231-4A31-9BC4-90E94186C766}"/>
  <mergeCells count="4">
    <mergeCell ref="A1:H1"/>
    <mergeCell ref="A2:H2"/>
    <mergeCell ref="A4:H4"/>
    <mergeCell ref="A3:H3"/>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0DEA-6837-4400-BCEC-8EA72BE6E5E4}">
  <dimension ref="A1:G2965"/>
  <sheetViews>
    <sheetView zoomScaleNormal="100" workbookViewId="0">
      <pane ySplit="1" topLeftCell="A1802" activePane="bottomLeft" state="frozen"/>
      <selection pane="bottomLeft" activeCell="D1808" sqref="D1808"/>
    </sheetView>
  </sheetViews>
  <sheetFormatPr defaultRowHeight="14.5" x14ac:dyDescent="0.35"/>
  <cols>
    <col min="1" max="1" width="73.7265625" customWidth="1"/>
    <col min="2" max="2" width="18.453125" customWidth="1"/>
    <col min="3" max="3" width="17.453125" customWidth="1"/>
    <col min="4" max="4" width="27.26953125" customWidth="1"/>
    <col min="5" max="5" width="7.26953125" customWidth="1"/>
    <col min="6" max="6" width="22.453125" customWidth="1"/>
    <col min="7" max="7" width="11.453125" style="8" customWidth="1"/>
  </cols>
  <sheetData>
    <row r="1" spans="1:7" ht="15" x14ac:dyDescent="0.4">
      <c r="A1" s="15" t="s">
        <v>0</v>
      </c>
      <c r="B1" s="15" t="s">
        <v>1</v>
      </c>
      <c r="C1" s="15" t="s">
        <v>2</v>
      </c>
      <c r="D1" s="15" t="s">
        <v>3</v>
      </c>
      <c r="E1" s="15" t="s">
        <v>4</v>
      </c>
      <c r="F1" s="15" t="s">
        <v>5</v>
      </c>
      <c r="G1" s="16" t="s">
        <v>1206</v>
      </c>
    </row>
    <row r="2" spans="1:7" x14ac:dyDescent="0.35">
      <c r="A2" s="2" t="s">
        <v>6</v>
      </c>
      <c r="B2" s="2" t="s">
        <v>7</v>
      </c>
      <c r="C2" s="2" t="s">
        <v>8</v>
      </c>
      <c r="D2" s="17">
        <v>12633427.028289801</v>
      </c>
      <c r="E2" s="2">
        <v>2019</v>
      </c>
      <c r="F2" s="17">
        <f>Tabel1[[#This Row],[Benaderend Verbruik (kWh)]]</f>
        <v>12633427.028289801</v>
      </c>
      <c r="G2" s="17">
        <f>Tabel1[[#This Row],[Benaderend Verbruik (kWh)]]*0.000182</f>
        <v>2299.2837191487438</v>
      </c>
    </row>
    <row r="3" spans="1:7" x14ac:dyDescent="0.35">
      <c r="A3" s="2" t="s">
        <v>6</v>
      </c>
      <c r="B3" s="2" t="s">
        <v>7</v>
      </c>
      <c r="C3" s="2" t="s">
        <v>9</v>
      </c>
      <c r="D3" s="17">
        <v>5680696.46563196</v>
      </c>
      <c r="E3" s="2">
        <v>2019</v>
      </c>
      <c r="F3" s="17">
        <f>Tabel1[[#This Row],[Benaderend Verbruik (kWh)]]*2.5</f>
        <v>14201741.164079901</v>
      </c>
      <c r="G3" s="17">
        <f>Tabel1[[#This Row],[Benaderend Verbruik (kWh)]]*0</f>
        <v>0</v>
      </c>
    </row>
    <row r="4" spans="1:7" x14ac:dyDescent="0.35">
      <c r="A4" s="2" t="s">
        <v>6</v>
      </c>
      <c r="B4" s="2" t="s">
        <v>7</v>
      </c>
      <c r="C4" s="2" t="s">
        <v>10</v>
      </c>
      <c r="D4" s="17">
        <v>3851338</v>
      </c>
      <c r="E4" s="2">
        <v>2019</v>
      </c>
      <c r="F4" s="17">
        <f>Tabel1[[#This Row],[Benaderend Verbruik (kWh)]]*2.5</f>
        <v>9628345</v>
      </c>
      <c r="G4" s="17">
        <f>Tabel1[[#This Row],[Benaderend Verbruik (kWh)]]*0</f>
        <v>0</v>
      </c>
    </row>
    <row r="5" spans="1:7" x14ac:dyDescent="0.35">
      <c r="A5" s="2" t="s">
        <v>640</v>
      </c>
      <c r="B5" s="2" t="s">
        <v>641</v>
      </c>
      <c r="C5" s="2" t="s">
        <v>9</v>
      </c>
      <c r="D5" s="17">
        <v>4889664.8111112388</v>
      </c>
      <c r="E5" s="2">
        <v>2022</v>
      </c>
      <c r="F5" s="17">
        <f>Tabel1[[#This Row],[Benaderend Verbruik (kWh)]]*2.5</f>
        <v>12224162.027778096</v>
      </c>
      <c r="G5" s="17">
        <f>Tabel1[[#This Row],[Benaderend Verbruik (kWh)]]*0</f>
        <v>0</v>
      </c>
    </row>
    <row r="6" spans="1:7" x14ac:dyDescent="0.35">
      <c r="A6" s="2" t="s">
        <v>640</v>
      </c>
      <c r="B6" s="2" t="s">
        <v>641</v>
      </c>
      <c r="C6" s="2" t="s">
        <v>10</v>
      </c>
      <c r="D6" s="17">
        <v>3274225</v>
      </c>
      <c r="E6" s="2">
        <v>2022</v>
      </c>
      <c r="F6" s="17">
        <f>Tabel1[[#This Row],[Benaderend Verbruik (kWh)]]*2.5</f>
        <v>8185562.5</v>
      </c>
      <c r="G6" s="17">
        <f>Tabel1[[#This Row],[Benaderend Verbruik (kWh)]]*0</f>
        <v>0</v>
      </c>
    </row>
    <row r="7" spans="1:7" x14ac:dyDescent="0.35">
      <c r="A7" s="2" t="s">
        <v>640</v>
      </c>
      <c r="B7" s="2" t="s">
        <v>641</v>
      </c>
      <c r="C7" s="2" t="s">
        <v>8</v>
      </c>
      <c r="D7" s="17">
        <v>10043172.465489063</v>
      </c>
      <c r="E7" s="2">
        <v>2022</v>
      </c>
      <c r="F7" s="17">
        <f>Tabel1[[#This Row],[Benaderend Verbruik (kWh)]]</f>
        <v>10043172.465489063</v>
      </c>
      <c r="G7" s="17">
        <f>Tabel1[[#This Row],[Benaderend Verbruik (kWh)]]*0.000182</f>
        <v>1827.8573887190096</v>
      </c>
    </row>
    <row r="8" spans="1:7" x14ac:dyDescent="0.35">
      <c r="A8" s="2" t="s">
        <v>11</v>
      </c>
      <c r="B8" s="2" t="s">
        <v>7</v>
      </c>
      <c r="C8" s="2" t="s">
        <v>8</v>
      </c>
      <c r="D8" s="17">
        <v>3385064.4021080723</v>
      </c>
      <c r="E8" s="2">
        <v>2019</v>
      </c>
      <c r="F8" s="17">
        <f>Tabel1[[#This Row],[Benaderend Verbruik (kWh)]]</f>
        <v>3385064.4021080723</v>
      </c>
      <c r="G8" s="17">
        <f>Tabel1[[#This Row],[Benaderend Verbruik (kWh)]]*0.000182</f>
        <v>616.08172118366917</v>
      </c>
    </row>
    <row r="9" spans="1:7" x14ac:dyDescent="0.35">
      <c r="A9" s="2" t="s">
        <v>11</v>
      </c>
      <c r="B9" s="2" t="s">
        <v>7</v>
      </c>
      <c r="C9" s="2" t="s">
        <v>10</v>
      </c>
      <c r="D9" s="17">
        <v>2651519</v>
      </c>
      <c r="E9" s="2">
        <v>2019</v>
      </c>
      <c r="F9" s="17">
        <f>Tabel1[[#This Row],[Benaderend Verbruik (kWh)]]*2.5</f>
        <v>6628797.5</v>
      </c>
      <c r="G9" s="17">
        <f>Tabel1[[#This Row],[Benaderend Verbruik (kWh)]]*0</f>
        <v>0</v>
      </c>
    </row>
    <row r="10" spans="1:7" x14ac:dyDescent="0.35">
      <c r="A10" s="2" t="s">
        <v>11</v>
      </c>
      <c r="B10" s="2" t="s">
        <v>7</v>
      </c>
      <c r="C10" s="2" t="s">
        <v>9</v>
      </c>
      <c r="D10" s="17">
        <v>1392916.0427153469</v>
      </c>
      <c r="E10" s="2">
        <v>2019</v>
      </c>
      <c r="F10" s="17">
        <f>Tabel1[[#This Row],[Benaderend Verbruik (kWh)]]*2.5</f>
        <v>3482290.106788367</v>
      </c>
      <c r="G10" s="17">
        <f>Tabel1[[#This Row],[Benaderend Verbruik (kWh)]]*0</f>
        <v>0</v>
      </c>
    </row>
    <row r="11" spans="1:7" x14ac:dyDescent="0.35">
      <c r="A11" s="2" t="s">
        <v>642</v>
      </c>
      <c r="B11" s="2" t="s">
        <v>641</v>
      </c>
      <c r="C11" s="2" t="s">
        <v>9</v>
      </c>
      <c r="D11" s="17">
        <v>1179038.2077922581</v>
      </c>
      <c r="E11" s="2">
        <v>2022</v>
      </c>
      <c r="F11" s="17">
        <f>Tabel1[[#This Row],[Benaderend Verbruik (kWh)]]*2.5</f>
        <v>2947595.5194806452</v>
      </c>
      <c r="G11" s="17">
        <f>Tabel1[[#This Row],[Benaderend Verbruik (kWh)]]*0</f>
        <v>0</v>
      </c>
    </row>
    <row r="12" spans="1:7" x14ac:dyDescent="0.35">
      <c r="A12" s="2" t="s">
        <v>642</v>
      </c>
      <c r="B12" s="2" t="s">
        <v>641</v>
      </c>
      <c r="C12" s="2" t="s">
        <v>10</v>
      </c>
      <c r="D12" s="17">
        <v>2432116</v>
      </c>
      <c r="E12" s="2">
        <v>2022</v>
      </c>
      <c r="F12" s="17">
        <f>Tabel1[[#This Row],[Benaderend Verbruik (kWh)]]*2.5</f>
        <v>6080290</v>
      </c>
      <c r="G12" s="17">
        <f>Tabel1[[#This Row],[Benaderend Verbruik (kWh)]]*0</f>
        <v>0</v>
      </c>
    </row>
    <row r="13" spans="1:7" x14ac:dyDescent="0.35">
      <c r="A13" s="2" t="s">
        <v>642</v>
      </c>
      <c r="B13" s="2" t="s">
        <v>641</v>
      </c>
      <c r="C13" s="2" t="s">
        <v>8</v>
      </c>
      <c r="D13" s="17">
        <v>2809461.2579538133</v>
      </c>
      <c r="E13" s="2">
        <v>2022</v>
      </c>
      <c r="F13" s="17">
        <f>Tabel1[[#This Row],[Benaderend Verbruik (kWh)]]</f>
        <v>2809461.2579538133</v>
      </c>
      <c r="G13" s="17">
        <f>Tabel1[[#This Row],[Benaderend Verbruik (kWh)]]*0.000182</f>
        <v>511.32194894759402</v>
      </c>
    </row>
    <row r="14" spans="1:7" x14ac:dyDescent="0.35">
      <c r="A14" s="2" t="s">
        <v>11</v>
      </c>
      <c r="B14" s="2" t="s">
        <v>7</v>
      </c>
      <c r="C14" s="2" t="s">
        <v>12</v>
      </c>
      <c r="D14" s="17">
        <v>30458.333333333332</v>
      </c>
      <c r="E14" s="2">
        <v>2019</v>
      </c>
      <c r="F14" s="17">
        <f>Tabel1[[#This Row],[Benaderend Verbruik (kWh)]]</f>
        <v>30458.333333333332</v>
      </c>
      <c r="G14" s="17">
        <f>Tabel1[[#This Row],[Benaderend Verbruik (kWh)]]*0.000267</f>
        <v>8.1323749999999997</v>
      </c>
    </row>
    <row r="15" spans="1:7" x14ac:dyDescent="0.35">
      <c r="A15" s="2" t="s">
        <v>11</v>
      </c>
      <c r="B15" s="2" t="s">
        <v>7</v>
      </c>
      <c r="C15" s="2" t="s">
        <v>12</v>
      </c>
      <c r="D15" s="17">
        <v>74927.5</v>
      </c>
      <c r="E15" s="2">
        <v>2022</v>
      </c>
      <c r="F15" s="17">
        <f>Tabel1[[#This Row],[Benaderend Verbruik (kWh)]]</f>
        <v>74927.5</v>
      </c>
      <c r="G15" s="17">
        <f>Tabel1[[#This Row],[Benaderend Verbruik (kWh)]]*0.000267</f>
        <v>20.0056425</v>
      </c>
    </row>
    <row r="16" spans="1:7" x14ac:dyDescent="0.35">
      <c r="A16" s="2" t="s">
        <v>13</v>
      </c>
      <c r="B16" s="2" t="s">
        <v>7</v>
      </c>
      <c r="C16" s="2" t="s">
        <v>8</v>
      </c>
      <c r="D16" s="17">
        <v>3593112.9605156588</v>
      </c>
      <c r="E16" s="2">
        <v>2019</v>
      </c>
      <c r="F16" s="17">
        <f>Tabel1[[#This Row],[Benaderend Verbruik (kWh)]]</f>
        <v>3593112.9605156588</v>
      </c>
      <c r="G16" s="17">
        <f>Tabel1[[#This Row],[Benaderend Verbruik (kWh)]]*0.000182</f>
        <v>653.94655881384995</v>
      </c>
    </row>
    <row r="17" spans="1:7" x14ac:dyDescent="0.35">
      <c r="A17" s="2" t="s">
        <v>13</v>
      </c>
      <c r="B17" s="2" t="s">
        <v>7</v>
      </c>
      <c r="C17" s="2" t="s">
        <v>9</v>
      </c>
      <c r="D17" s="17">
        <v>1878420.1526801931</v>
      </c>
      <c r="E17" s="2">
        <v>2019</v>
      </c>
      <c r="F17" s="17">
        <f>Tabel1[[#This Row],[Benaderend Verbruik (kWh)]]*2.5</f>
        <v>4696050.3817004822</v>
      </c>
      <c r="G17" s="17">
        <f>Tabel1[[#This Row],[Benaderend Verbruik (kWh)]]*0</f>
        <v>0</v>
      </c>
    </row>
    <row r="18" spans="1:7" x14ac:dyDescent="0.35">
      <c r="A18" s="2" t="s">
        <v>13</v>
      </c>
      <c r="B18" s="2" t="s">
        <v>7</v>
      </c>
      <c r="C18" s="2" t="s">
        <v>10</v>
      </c>
      <c r="D18" s="17">
        <v>1797667</v>
      </c>
      <c r="E18" s="2">
        <v>2019</v>
      </c>
      <c r="F18" s="17">
        <f>Tabel1[[#This Row],[Benaderend Verbruik (kWh)]]*2.5</f>
        <v>4494167.5</v>
      </c>
      <c r="G18" s="17">
        <f>Tabel1[[#This Row],[Benaderend Verbruik (kWh)]]*0</f>
        <v>0</v>
      </c>
    </row>
    <row r="19" spans="1:7" x14ac:dyDescent="0.35">
      <c r="A19" s="2" t="s">
        <v>643</v>
      </c>
      <c r="B19" s="2" t="s">
        <v>641</v>
      </c>
      <c r="C19" s="2" t="s">
        <v>9</v>
      </c>
      <c r="D19" s="17">
        <v>1614255.9017250172</v>
      </c>
      <c r="E19" s="2">
        <v>2022</v>
      </c>
      <c r="F19" s="17">
        <f>Tabel1[[#This Row],[Benaderend Verbruik (kWh)]]*2.5</f>
        <v>4035639.7543125432</v>
      </c>
      <c r="G19" s="17">
        <f>Tabel1[[#This Row],[Benaderend Verbruik (kWh)]]*0</f>
        <v>0</v>
      </c>
    </row>
    <row r="20" spans="1:7" x14ac:dyDescent="0.35">
      <c r="A20" s="2" t="s">
        <v>643</v>
      </c>
      <c r="B20" s="2" t="s">
        <v>641</v>
      </c>
      <c r="C20" s="2" t="s">
        <v>10</v>
      </c>
      <c r="D20" s="17">
        <v>1581040</v>
      </c>
      <c r="E20" s="2">
        <v>2022</v>
      </c>
      <c r="F20" s="17">
        <f>Tabel1[[#This Row],[Benaderend Verbruik (kWh)]]*2.5</f>
        <v>3952600</v>
      </c>
      <c r="G20" s="17">
        <f>Tabel1[[#This Row],[Benaderend Verbruik (kWh)]]*0</f>
        <v>0</v>
      </c>
    </row>
    <row r="21" spans="1:7" x14ac:dyDescent="0.35">
      <c r="A21" s="2" t="s">
        <v>643</v>
      </c>
      <c r="B21" s="2" t="s">
        <v>641</v>
      </c>
      <c r="C21" s="2" t="s">
        <v>8</v>
      </c>
      <c r="D21" s="17">
        <v>2887574.1271435772</v>
      </c>
      <c r="E21" s="2">
        <v>2022</v>
      </c>
      <c r="F21" s="17">
        <f>Tabel1[[#This Row],[Benaderend Verbruik (kWh)]]</f>
        <v>2887574.1271435772</v>
      </c>
      <c r="G21" s="17">
        <f>Tabel1[[#This Row],[Benaderend Verbruik (kWh)]]*0.000182</f>
        <v>525.5384911401311</v>
      </c>
    </row>
    <row r="22" spans="1:7" x14ac:dyDescent="0.35">
      <c r="A22" s="2" t="s">
        <v>14</v>
      </c>
      <c r="B22" s="2" t="s">
        <v>7</v>
      </c>
      <c r="C22" s="2" t="s">
        <v>8</v>
      </c>
      <c r="D22" s="17">
        <v>4679825.7939999998</v>
      </c>
      <c r="E22" s="2">
        <v>2019</v>
      </c>
      <c r="F22" s="17">
        <f>Tabel1[[#This Row],[Benaderend Verbruik (kWh)]]</f>
        <v>4679825.7939999998</v>
      </c>
      <c r="G22" s="17">
        <f>Tabel1[[#This Row],[Benaderend Verbruik (kWh)]]*0.000182</f>
        <v>851.72829450799998</v>
      </c>
    </row>
    <row r="23" spans="1:7" x14ac:dyDescent="0.35">
      <c r="A23" s="2" t="s">
        <v>14</v>
      </c>
      <c r="B23" s="2" t="s">
        <v>7</v>
      </c>
      <c r="C23" s="2" t="s">
        <v>9</v>
      </c>
      <c r="D23" s="17">
        <v>1137917.0338038015</v>
      </c>
      <c r="E23" s="2">
        <v>2019</v>
      </c>
      <c r="F23" s="17">
        <f>Tabel1[[#This Row],[Benaderend Verbruik (kWh)]]*2.5</f>
        <v>2844792.584509504</v>
      </c>
      <c r="G23" s="17">
        <f>Tabel1[[#This Row],[Benaderend Verbruik (kWh)]]*0</f>
        <v>0</v>
      </c>
    </row>
    <row r="24" spans="1:7" x14ac:dyDescent="0.35">
      <c r="A24" s="2" t="s">
        <v>14</v>
      </c>
      <c r="B24" s="2" t="s">
        <v>7</v>
      </c>
      <c r="C24" s="2" t="s">
        <v>10</v>
      </c>
      <c r="D24" s="17">
        <v>713756</v>
      </c>
      <c r="E24" s="2">
        <v>2019</v>
      </c>
      <c r="F24" s="17">
        <f>Tabel1[[#This Row],[Benaderend Verbruik (kWh)]]*2.5</f>
        <v>1784390</v>
      </c>
      <c r="G24" s="17">
        <f>Tabel1[[#This Row],[Benaderend Verbruik (kWh)]]*0</f>
        <v>0</v>
      </c>
    </row>
    <row r="25" spans="1:7" x14ac:dyDescent="0.35">
      <c r="A25" s="2" t="s">
        <v>644</v>
      </c>
      <c r="B25" s="2" t="s">
        <v>641</v>
      </c>
      <c r="C25" s="2" t="s">
        <v>9</v>
      </c>
      <c r="D25" s="17">
        <v>1000122.750476614</v>
      </c>
      <c r="E25" s="2">
        <v>2022</v>
      </c>
      <c r="F25" s="17">
        <f>Tabel1[[#This Row],[Benaderend Verbruik (kWh)]]*2.5</f>
        <v>2500306.876191535</v>
      </c>
      <c r="G25" s="17">
        <f>Tabel1[[#This Row],[Benaderend Verbruik (kWh)]]*0</f>
        <v>0</v>
      </c>
    </row>
    <row r="26" spans="1:7" x14ac:dyDescent="0.35">
      <c r="A26" s="2" t="s">
        <v>644</v>
      </c>
      <c r="B26" s="2" t="s">
        <v>641</v>
      </c>
      <c r="C26" s="2" t="s">
        <v>10</v>
      </c>
      <c r="D26" s="17">
        <v>675843</v>
      </c>
      <c r="E26" s="2">
        <v>2022</v>
      </c>
      <c r="F26" s="17">
        <f>Tabel1[[#This Row],[Benaderend Verbruik (kWh)]]*2.5</f>
        <v>1689607.5</v>
      </c>
      <c r="G26" s="17">
        <f>Tabel1[[#This Row],[Benaderend Verbruik (kWh)]]*0</f>
        <v>0</v>
      </c>
    </row>
    <row r="27" spans="1:7" x14ac:dyDescent="0.35">
      <c r="A27" s="2" t="s">
        <v>644</v>
      </c>
      <c r="B27" s="2" t="s">
        <v>641</v>
      </c>
      <c r="C27" s="2" t="s">
        <v>8</v>
      </c>
      <c r="D27" s="17">
        <v>3799866.7521116654</v>
      </c>
      <c r="E27" s="2">
        <v>2022</v>
      </c>
      <c r="F27" s="17">
        <f>Tabel1[[#This Row],[Benaderend Verbruik (kWh)]]</f>
        <v>3799866.7521116654</v>
      </c>
      <c r="G27" s="17">
        <f>Tabel1[[#This Row],[Benaderend Verbruik (kWh)]]*0.000182</f>
        <v>691.57574888432316</v>
      </c>
    </row>
    <row r="28" spans="1:7" x14ac:dyDescent="0.35">
      <c r="A28" s="2" t="s">
        <v>15</v>
      </c>
      <c r="B28" s="2" t="s">
        <v>7</v>
      </c>
      <c r="C28" s="2" t="s">
        <v>8</v>
      </c>
      <c r="D28" s="17">
        <v>967327.51430706563</v>
      </c>
      <c r="E28" s="2">
        <v>2019</v>
      </c>
      <c r="F28" s="17">
        <f>Tabel1[[#This Row],[Benaderend Verbruik (kWh)]]</f>
        <v>967327.51430706563</v>
      </c>
      <c r="G28" s="17">
        <f>Tabel1[[#This Row],[Benaderend Verbruik (kWh)]]*0.000182</f>
        <v>176.05360760388595</v>
      </c>
    </row>
    <row r="29" spans="1:7" x14ac:dyDescent="0.35">
      <c r="A29" s="2" t="s">
        <v>15</v>
      </c>
      <c r="B29" s="2" t="s">
        <v>7</v>
      </c>
      <c r="C29" s="2" t="s">
        <v>10</v>
      </c>
      <c r="D29" s="17">
        <v>819262</v>
      </c>
      <c r="E29" s="2">
        <v>2019</v>
      </c>
      <c r="F29" s="17">
        <f>Tabel1[[#This Row],[Benaderend Verbruik (kWh)]]*2.5</f>
        <v>2048155</v>
      </c>
      <c r="G29" s="17">
        <f>Tabel1[[#This Row],[Benaderend Verbruik (kWh)]]*0</f>
        <v>0</v>
      </c>
    </row>
    <row r="30" spans="1:7" x14ac:dyDescent="0.35">
      <c r="A30" s="2" t="s">
        <v>15</v>
      </c>
      <c r="B30" s="2" t="s">
        <v>7</v>
      </c>
      <c r="C30" s="2" t="s">
        <v>9</v>
      </c>
      <c r="D30" s="17">
        <v>430291.94291460724</v>
      </c>
      <c r="E30" s="2">
        <v>2019</v>
      </c>
      <c r="F30" s="17">
        <f>Tabel1[[#This Row],[Benaderend Verbruik (kWh)]]*2.5</f>
        <v>1075729.857286518</v>
      </c>
      <c r="G30" s="17">
        <f>Tabel1[[#This Row],[Benaderend Verbruik (kWh)]]*0</f>
        <v>0</v>
      </c>
    </row>
    <row r="31" spans="1:7" x14ac:dyDescent="0.35">
      <c r="A31" s="2" t="s">
        <v>645</v>
      </c>
      <c r="B31" s="2" t="s">
        <v>641</v>
      </c>
      <c r="C31" s="2" t="s">
        <v>9</v>
      </c>
      <c r="D31" s="17">
        <v>472792.99473435053</v>
      </c>
      <c r="E31" s="2">
        <v>2022</v>
      </c>
      <c r="F31" s="17">
        <f>Tabel1[[#This Row],[Benaderend Verbruik (kWh)]]*2.5</f>
        <v>1181982.4868358762</v>
      </c>
      <c r="G31" s="17">
        <f>Tabel1[[#This Row],[Benaderend Verbruik (kWh)]]*0</f>
        <v>0</v>
      </c>
    </row>
    <row r="32" spans="1:7" x14ac:dyDescent="0.35">
      <c r="A32" s="2" t="s">
        <v>645</v>
      </c>
      <c r="B32" s="2" t="s">
        <v>641</v>
      </c>
      <c r="C32" s="2" t="s">
        <v>10</v>
      </c>
      <c r="D32" s="17">
        <v>742074.99999999977</v>
      </c>
      <c r="E32" s="2">
        <v>2022</v>
      </c>
      <c r="F32" s="17">
        <f>Tabel1[[#This Row],[Benaderend Verbruik (kWh)]]*2.5</f>
        <v>1855187.4999999995</v>
      </c>
      <c r="G32" s="17">
        <f>Tabel1[[#This Row],[Benaderend Verbruik (kWh)]]*0</f>
        <v>0</v>
      </c>
    </row>
    <row r="33" spans="1:7" x14ac:dyDescent="0.35">
      <c r="A33" s="2" t="s">
        <v>645</v>
      </c>
      <c r="B33" s="2" t="s">
        <v>641</v>
      </c>
      <c r="C33" s="2" t="s">
        <v>8</v>
      </c>
      <c r="D33" s="17">
        <v>719074.167241149</v>
      </c>
      <c r="E33" s="2">
        <v>2022</v>
      </c>
      <c r="F33" s="17">
        <f>Tabel1[[#This Row],[Benaderend Verbruik (kWh)]]</f>
        <v>719074.167241149</v>
      </c>
      <c r="G33" s="17">
        <f>Tabel1[[#This Row],[Benaderend Verbruik (kWh)]]*0.000182</f>
        <v>130.87149843788913</v>
      </c>
    </row>
    <row r="34" spans="1:7" x14ac:dyDescent="0.35">
      <c r="A34" s="2" t="s">
        <v>16</v>
      </c>
      <c r="B34" s="2" t="s">
        <v>17</v>
      </c>
      <c r="C34" s="2" t="s">
        <v>8</v>
      </c>
      <c r="D34" s="17">
        <v>539526.31096136814</v>
      </c>
      <c r="E34" s="2">
        <v>2019</v>
      </c>
      <c r="F34" s="17">
        <f>Tabel1[[#This Row],[Benaderend Verbruik (kWh)]]</f>
        <v>539526.31096136814</v>
      </c>
      <c r="G34" s="17">
        <f>Tabel1[[#This Row],[Benaderend Verbruik (kWh)]]*0.000182</f>
        <v>98.193788594969007</v>
      </c>
    </row>
    <row r="35" spans="1:7" x14ac:dyDescent="0.35">
      <c r="A35" s="2" t="s">
        <v>16</v>
      </c>
      <c r="B35" s="2" t="s">
        <v>17</v>
      </c>
      <c r="C35" s="2" t="s">
        <v>9</v>
      </c>
      <c r="D35" s="17">
        <v>306336.01327950758</v>
      </c>
      <c r="E35" s="2">
        <v>2019</v>
      </c>
      <c r="F35" s="17">
        <f>Tabel1[[#This Row],[Benaderend Verbruik (kWh)]]*2.5</f>
        <v>765840.03319876897</v>
      </c>
      <c r="G35" s="17">
        <f>Tabel1[[#This Row],[Benaderend Verbruik (kWh)]]*0</f>
        <v>0</v>
      </c>
    </row>
    <row r="36" spans="1:7" x14ac:dyDescent="0.35">
      <c r="A36" s="2" t="s">
        <v>18</v>
      </c>
      <c r="B36" s="2" t="s">
        <v>17</v>
      </c>
      <c r="C36" s="2" t="s">
        <v>9</v>
      </c>
      <c r="D36" s="17">
        <v>1913759</v>
      </c>
      <c r="E36" s="2">
        <v>2019</v>
      </c>
      <c r="F36" s="17">
        <f>Tabel1[[#This Row],[Benaderend Verbruik (kWh)]]*2.5</f>
        <v>4784397.5</v>
      </c>
      <c r="G36" s="17">
        <f>Tabel1[[#This Row],[Benaderend Verbruik (kWh)]]*0</f>
        <v>0</v>
      </c>
    </row>
    <row r="37" spans="1:7" x14ac:dyDescent="0.35">
      <c r="A37" s="2" t="s">
        <v>18</v>
      </c>
      <c r="B37" s="2" t="s">
        <v>17</v>
      </c>
      <c r="C37" s="2" t="s">
        <v>8</v>
      </c>
      <c r="D37" s="17">
        <v>1408466.423</v>
      </c>
      <c r="E37" s="2">
        <v>2019</v>
      </c>
      <c r="F37" s="17">
        <f>Tabel1[[#This Row],[Benaderend Verbruik (kWh)]]</f>
        <v>1408466.423</v>
      </c>
      <c r="G37" s="17">
        <f>Tabel1[[#This Row],[Benaderend Verbruik (kWh)]]*0.000182</f>
        <v>256.34088898599998</v>
      </c>
    </row>
    <row r="38" spans="1:7" x14ac:dyDescent="0.35">
      <c r="A38" s="2" t="s">
        <v>646</v>
      </c>
      <c r="B38" s="2" t="s">
        <v>17</v>
      </c>
      <c r="C38" s="2" t="s">
        <v>9</v>
      </c>
      <c r="D38" s="17">
        <v>1786945.75</v>
      </c>
      <c r="E38" s="2">
        <v>2022</v>
      </c>
      <c r="F38" s="17">
        <f>Tabel1[[#This Row],[Benaderend Verbruik (kWh)]]*2.5</f>
        <v>4467364.375</v>
      </c>
      <c r="G38" s="17">
        <f>Tabel1[[#This Row],[Benaderend Verbruik (kWh)]]*0</f>
        <v>0</v>
      </c>
    </row>
    <row r="39" spans="1:7" x14ac:dyDescent="0.35">
      <c r="A39" s="2" t="s">
        <v>646</v>
      </c>
      <c r="B39" s="2" t="s">
        <v>17</v>
      </c>
      <c r="C39" s="2" t="s">
        <v>8</v>
      </c>
      <c r="D39" s="17">
        <v>1104738.6373436791</v>
      </c>
      <c r="E39" s="2">
        <v>2022</v>
      </c>
      <c r="F39" s="17">
        <f>Tabel1[[#This Row],[Benaderend Verbruik (kWh)]]</f>
        <v>1104738.6373436791</v>
      </c>
      <c r="G39" s="17">
        <f>Tabel1[[#This Row],[Benaderend Verbruik (kWh)]]*0.000182</f>
        <v>201.06243199654961</v>
      </c>
    </row>
    <row r="40" spans="1:7" x14ac:dyDescent="0.35">
      <c r="A40" s="2" t="s">
        <v>647</v>
      </c>
      <c r="B40" s="2" t="s">
        <v>17</v>
      </c>
      <c r="C40" s="2" t="s">
        <v>9</v>
      </c>
      <c r="D40" s="17">
        <v>651419.31138603238</v>
      </c>
      <c r="E40" s="2">
        <v>2022</v>
      </c>
      <c r="F40" s="17">
        <f>Tabel1[[#This Row],[Benaderend Verbruik (kWh)]]*2.5</f>
        <v>1628548.278465081</v>
      </c>
      <c r="G40" s="17">
        <f>Tabel1[[#This Row],[Benaderend Verbruik (kWh)]]*0</f>
        <v>0</v>
      </c>
    </row>
    <row r="41" spans="1:7" x14ac:dyDescent="0.35">
      <c r="A41" s="2" t="s">
        <v>647</v>
      </c>
      <c r="B41" s="2" t="s">
        <v>17</v>
      </c>
      <c r="C41" s="2" t="s">
        <v>8</v>
      </c>
      <c r="D41" s="17">
        <v>2019402.5017148613</v>
      </c>
      <c r="E41" s="2">
        <v>2022</v>
      </c>
      <c r="F41" s="17">
        <f>Tabel1[[#This Row],[Benaderend Verbruik (kWh)]]</f>
        <v>2019402.5017148613</v>
      </c>
      <c r="G41" s="17">
        <f>Tabel1[[#This Row],[Benaderend Verbruik (kWh)]]*0.000182</f>
        <v>367.53125531210475</v>
      </c>
    </row>
    <row r="42" spans="1:7" x14ac:dyDescent="0.35">
      <c r="A42" s="2" t="s">
        <v>20</v>
      </c>
      <c r="B42" s="2" t="s">
        <v>17</v>
      </c>
      <c r="C42" s="2" t="s">
        <v>8</v>
      </c>
      <c r="D42" s="17">
        <v>2583132.2385330205</v>
      </c>
      <c r="E42" s="2">
        <v>2019</v>
      </c>
      <c r="F42" s="17">
        <f>Tabel1[[#This Row],[Benaderend Verbruik (kWh)]]</f>
        <v>2583132.2385330205</v>
      </c>
      <c r="G42" s="17">
        <f>Tabel1[[#This Row],[Benaderend Verbruik (kWh)]]*0.000182</f>
        <v>470.13006741300973</v>
      </c>
    </row>
    <row r="43" spans="1:7" x14ac:dyDescent="0.35">
      <c r="A43" s="2" t="s">
        <v>20</v>
      </c>
      <c r="B43" s="2" t="s">
        <v>17</v>
      </c>
      <c r="C43" s="2" t="s">
        <v>9</v>
      </c>
      <c r="D43" s="17">
        <v>827893.41244998004</v>
      </c>
      <c r="E43" s="2">
        <v>2019</v>
      </c>
      <c r="F43" s="17">
        <f>Tabel1[[#This Row],[Benaderend Verbruik (kWh)]]*2.5</f>
        <v>2069733.5311249502</v>
      </c>
      <c r="G43" s="17">
        <f>Tabel1[[#This Row],[Benaderend Verbruik (kWh)]]*0</f>
        <v>0</v>
      </c>
    </row>
    <row r="44" spans="1:7" x14ac:dyDescent="0.35">
      <c r="A44" s="2" t="s">
        <v>648</v>
      </c>
      <c r="B44" s="2" t="s">
        <v>17</v>
      </c>
      <c r="C44" s="2" t="s">
        <v>9</v>
      </c>
      <c r="D44" s="17">
        <v>524385.81339035998</v>
      </c>
      <c r="E44" s="2">
        <v>2022</v>
      </c>
      <c r="F44" s="17">
        <f>Tabel1[[#This Row],[Benaderend Verbruik (kWh)]]*2.5</f>
        <v>1310964.5334759001</v>
      </c>
      <c r="G44" s="17">
        <f>Tabel1[[#This Row],[Benaderend Verbruik (kWh)]]*0</f>
        <v>0</v>
      </c>
    </row>
    <row r="45" spans="1:7" x14ac:dyDescent="0.35">
      <c r="A45" s="2" t="s">
        <v>648</v>
      </c>
      <c r="B45" s="2" t="s">
        <v>17</v>
      </c>
      <c r="C45" s="2" t="s">
        <v>8</v>
      </c>
      <c r="D45" s="17">
        <v>2425183.5373499198</v>
      </c>
      <c r="E45" s="2">
        <v>2022</v>
      </c>
      <c r="F45" s="17">
        <f>Tabel1[[#This Row],[Benaderend Verbruik (kWh)]]</f>
        <v>2425183.5373499198</v>
      </c>
      <c r="G45" s="17">
        <f>Tabel1[[#This Row],[Benaderend Verbruik (kWh)]]*0.000182</f>
        <v>441.38340379768539</v>
      </c>
    </row>
    <row r="46" spans="1:7" x14ac:dyDescent="0.35">
      <c r="A46" s="2" t="s">
        <v>21</v>
      </c>
      <c r="B46" s="2" t="s">
        <v>17</v>
      </c>
      <c r="C46" s="2" t="s">
        <v>8</v>
      </c>
      <c r="D46" s="17">
        <v>364499.35628964257</v>
      </c>
      <c r="E46" s="2">
        <v>2019</v>
      </c>
      <c r="F46" s="17">
        <f>Tabel1[[#This Row],[Benaderend Verbruik (kWh)]]</f>
        <v>364499.35628964257</v>
      </c>
      <c r="G46" s="17">
        <f>Tabel1[[#This Row],[Benaderend Verbruik (kWh)]]*0.000182</f>
        <v>66.338882844714945</v>
      </c>
    </row>
    <row r="47" spans="1:7" x14ac:dyDescent="0.35">
      <c r="A47" s="2" t="s">
        <v>21</v>
      </c>
      <c r="B47" s="2" t="s">
        <v>17</v>
      </c>
      <c r="C47" s="2" t="s">
        <v>9</v>
      </c>
      <c r="D47" s="17">
        <v>90187.75</v>
      </c>
      <c r="E47" s="2">
        <v>2019</v>
      </c>
      <c r="F47" s="17">
        <f>Tabel1[[#This Row],[Benaderend Verbruik (kWh)]]*2.5</f>
        <v>225469.375</v>
      </c>
      <c r="G47" s="17">
        <f>Tabel1[[#This Row],[Benaderend Verbruik (kWh)]]*0</f>
        <v>0</v>
      </c>
    </row>
    <row r="48" spans="1:7" x14ac:dyDescent="0.35">
      <c r="A48" s="2" t="s">
        <v>649</v>
      </c>
      <c r="B48" s="2" t="s">
        <v>17</v>
      </c>
      <c r="C48" s="2" t="s">
        <v>9</v>
      </c>
      <c r="D48" s="17">
        <v>80583.5</v>
      </c>
      <c r="E48" s="2">
        <v>2022</v>
      </c>
      <c r="F48" s="17">
        <f>Tabel1[[#This Row],[Benaderend Verbruik (kWh)]]*2.5</f>
        <v>201458.75</v>
      </c>
      <c r="G48" s="17">
        <f>Tabel1[[#This Row],[Benaderend Verbruik (kWh)]]*0</f>
        <v>0</v>
      </c>
    </row>
    <row r="49" spans="1:7" x14ac:dyDescent="0.35">
      <c r="A49" s="2" t="s">
        <v>649</v>
      </c>
      <c r="B49" s="2" t="s">
        <v>17</v>
      </c>
      <c r="C49" s="2" t="s">
        <v>8</v>
      </c>
      <c r="D49" s="17">
        <v>436361.46199335501</v>
      </c>
      <c r="E49" s="2">
        <v>2022</v>
      </c>
      <c r="F49" s="17">
        <f>Tabel1[[#This Row],[Benaderend Verbruik (kWh)]]</f>
        <v>436361.46199335501</v>
      </c>
      <c r="G49" s="17">
        <f>Tabel1[[#This Row],[Benaderend Verbruik (kWh)]]*0.000182</f>
        <v>79.417786082790613</v>
      </c>
    </row>
    <row r="50" spans="1:7" x14ac:dyDescent="0.35">
      <c r="A50" s="2" t="s">
        <v>22</v>
      </c>
      <c r="B50" s="2" t="s">
        <v>17</v>
      </c>
      <c r="C50" s="2" t="s">
        <v>8</v>
      </c>
      <c r="D50" s="17">
        <v>558894.92409344134</v>
      </c>
      <c r="E50" s="2">
        <v>2019</v>
      </c>
      <c r="F50" s="17">
        <f>Tabel1[[#This Row],[Benaderend Verbruik (kWh)]]</f>
        <v>558894.92409344134</v>
      </c>
      <c r="G50" s="17">
        <f>Tabel1[[#This Row],[Benaderend Verbruik (kWh)]]*0.000182</f>
        <v>101.71887618500632</v>
      </c>
    </row>
    <row r="51" spans="1:7" x14ac:dyDescent="0.35">
      <c r="A51" s="2" t="s">
        <v>22</v>
      </c>
      <c r="B51" s="2" t="s">
        <v>17</v>
      </c>
      <c r="C51" s="2" t="s">
        <v>9</v>
      </c>
      <c r="D51" s="17">
        <v>363061.26124488999</v>
      </c>
      <c r="E51" s="2">
        <v>2019</v>
      </c>
      <c r="F51" s="17">
        <f>Tabel1[[#This Row],[Benaderend Verbruik (kWh)]]*2.5</f>
        <v>907653.153112225</v>
      </c>
      <c r="G51" s="17">
        <f>Tabel1[[#This Row],[Benaderend Verbruik (kWh)]]*0</f>
        <v>0</v>
      </c>
    </row>
    <row r="52" spans="1:7" x14ac:dyDescent="0.35">
      <c r="A52" s="2" t="s">
        <v>650</v>
      </c>
      <c r="B52" s="2" t="s">
        <v>17</v>
      </c>
      <c r="C52" s="2" t="s">
        <v>9</v>
      </c>
      <c r="D52" s="17">
        <v>268583.5040593</v>
      </c>
      <c r="E52" s="2">
        <v>2022</v>
      </c>
      <c r="F52" s="17">
        <f>Tabel1[[#This Row],[Benaderend Verbruik (kWh)]]*2.5</f>
        <v>671458.76014825003</v>
      </c>
      <c r="G52" s="17">
        <f>Tabel1[[#This Row],[Benaderend Verbruik (kWh)]]*0</f>
        <v>0</v>
      </c>
    </row>
    <row r="53" spans="1:7" x14ac:dyDescent="0.35">
      <c r="A53" s="2" t="s">
        <v>650</v>
      </c>
      <c r="B53" s="2" t="s">
        <v>17</v>
      </c>
      <c r="C53" s="2" t="s">
        <v>8</v>
      </c>
      <c r="D53" s="17">
        <v>656552.9774203205</v>
      </c>
      <c r="E53" s="2">
        <v>2022</v>
      </c>
      <c r="F53" s="17">
        <f>Tabel1[[#This Row],[Benaderend Verbruik (kWh)]]</f>
        <v>656552.9774203205</v>
      </c>
      <c r="G53" s="17">
        <f>Tabel1[[#This Row],[Benaderend Verbruik (kWh)]]*0.000182</f>
        <v>119.49264189049833</v>
      </c>
    </row>
    <row r="54" spans="1:7" x14ac:dyDescent="0.35">
      <c r="A54" s="2" t="s">
        <v>23</v>
      </c>
      <c r="B54" s="2" t="s">
        <v>17</v>
      </c>
      <c r="C54" s="2" t="s">
        <v>9</v>
      </c>
      <c r="D54" s="17">
        <v>1232211.5628258006</v>
      </c>
      <c r="E54" s="2">
        <v>2019</v>
      </c>
      <c r="F54" s="17">
        <f>Tabel1[[#This Row],[Benaderend Verbruik (kWh)]]*2.5</f>
        <v>3080528.9070645017</v>
      </c>
      <c r="G54" s="17">
        <f>Tabel1[[#This Row],[Benaderend Verbruik (kWh)]]*0</f>
        <v>0</v>
      </c>
    </row>
    <row r="55" spans="1:7" x14ac:dyDescent="0.35">
      <c r="A55" s="2" t="s">
        <v>23</v>
      </c>
      <c r="B55" s="2" t="s">
        <v>17</v>
      </c>
      <c r="C55" s="2" t="s">
        <v>8</v>
      </c>
      <c r="D55" s="17">
        <v>24554.198404306204</v>
      </c>
      <c r="E55" s="2">
        <v>2019</v>
      </c>
      <c r="F55" s="17">
        <f>Tabel1[[#This Row],[Benaderend Verbruik (kWh)]]</f>
        <v>24554.198404306204</v>
      </c>
      <c r="G55" s="17">
        <f>Tabel1[[#This Row],[Benaderend Verbruik (kWh)]]*0.000182</f>
        <v>4.4688641095837296</v>
      </c>
    </row>
    <row r="56" spans="1:7" x14ac:dyDescent="0.35">
      <c r="A56" s="2" t="s">
        <v>651</v>
      </c>
      <c r="B56" s="2" t="s">
        <v>17</v>
      </c>
      <c r="C56" s="2" t="s">
        <v>9</v>
      </c>
      <c r="D56" s="17">
        <v>1185004.6549475226</v>
      </c>
      <c r="E56" s="2">
        <v>2022</v>
      </c>
      <c r="F56" s="17">
        <f>Tabel1[[#This Row],[Benaderend Verbruik (kWh)]]*2.5</f>
        <v>2962511.6373688066</v>
      </c>
      <c r="G56" s="17">
        <f>Tabel1[[#This Row],[Benaderend Verbruik (kWh)]]*0</f>
        <v>0</v>
      </c>
    </row>
    <row r="57" spans="1:7" x14ac:dyDescent="0.35">
      <c r="A57" s="2" t="s">
        <v>651</v>
      </c>
      <c r="B57" s="2" t="s">
        <v>17</v>
      </c>
      <c r="C57" s="2" t="s">
        <v>8</v>
      </c>
      <c r="D57" s="17">
        <v>13208.820765446901</v>
      </c>
      <c r="E57" s="2">
        <v>2022</v>
      </c>
      <c r="F57" s="17">
        <f>Tabel1[[#This Row],[Benaderend Verbruik (kWh)]]</f>
        <v>13208.820765446901</v>
      </c>
      <c r="G57" s="17">
        <f>Tabel1[[#This Row],[Benaderend Verbruik (kWh)]]*0.000182</f>
        <v>2.4040053793113358</v>
      </c>
    </row>
    <row r="58" spans="1:7" x14ac:dyDescent="0.35">
      <c r="A58" s="2" t="s">
        <v>24</v>
      </c>
      <c r="B58" s="2" t="s">
        <v>17</v>
      </c>
      <c r="C58" s="2" t="s">
        <v>8</v>
      </c>
      <c r="D58" s="17">
        <v>271222.1265175548</v>
      </c>
      <c r="E58" s="2">
        <v>2019</v>
      </c>
      <c r="F58" s="17">
        <f>Tabel1[[#This Row],[Benaderend Verbruik (kWh)]]</f>
        <v>271222.1265175548</v>
      </c>
      <c r="G58" s="17">
        <f>Tabel1[[#This Row],[Benaderend Verbruik (kWh)]]*0.000182</f>
        <v>49.362427026194979</v>
      </c>
    </row>
    <row r="59" spans="1:7" x14ac:dyDescent="0.35">
      <c r="A59" s="2" t="s">
        <v>24</v>
      </c>
      <c r="B59" s="2" t="s">
        <v>17</v>
      </c>
      <c r="C59" s="2" t="s">
        <v>9</v>
      </c>
      <c r="D59" s="17">
        <v>127348.16470643798</v>
      </c>
      <c r="E59" s="2">
        <v>2019</v>
      </c>
      <c r="F59" s="17">
        <f>Tabel1[[#This Row],[Benaderend Verbruik (kWh)]]*2.5</f>
        <v>318370.41176609497</v>
      </c>
      <c r="G59" s="17">
        <f>Tabel1[[#This Row],[Benaderend Verbruik (kWh)]]*0</f>
        <v>0</v>
      </c>
    </row>
    <row r="60" spans="1:7" x14ac:dyDescent="0.35">
      <c r="A60" s="2" t="s">
        <v>652</v>
      </c>
      <c r="B60" s="2" t="s">
        <v>17</v>
      </c>
      <c r="C60" s="2" t="s">
        <v>9</v>
      </c>
      <c r="D60" s="17">
        <v>113934.16210866961</v>
      </c>
      <c r="E60" s="2">
        <v>2022</v>
      </c>
      <c r="F60" s="17">
        <f>Tabel1[[#This Row],[Benaderend Verbruik (kWh)]]*2.5</f>
        <v>284835.40527167404</v>
      </c>
      <c r="G60" s="17">
        <f>Tabel1[[#This Row],[Benaderend Verbruik (kWh)]]*0</f>
        <v>0</v>
      </c>
    </row>
    <row r="61" spans="1:7" x14ac:dyDescent="0.35">
      <c r="A61" s="2" t="s">
        <v>652</v>
      </c>
      <c r="B61" s="2" t="s">
        <v>17</v>
      </c>
      <c r="C61" s="2" t="s">
        <v>8</v>
      </c>
      <c r="D61" s="17">
        <v>289365.07733316545</v>
      </c>
      <c r="E61" s="2">
        <v>2022</v>
      </c>
      <c r="F61" s="17">
        <f>Tabel1[[#This Row],[Benaderend Verbruik (kWh)]]</f>
        <v>289365.07733316545</v>
      </c>
      <c r="G61" s="17">
        <f>Tabel1[[#This Row],[Benaderend Verbruik (kWh)]]*0.000182</f>
        <v>52.664444074636116</v>
      </c>
    </row>
    <row r="62" spans="1:7" x14ac:dyDescent="0.35">
      <c r="A62" s="2" t="s">
        <v>25</v>
      </c>
      <c r="B62" s="2" t="s">
        <v>17</v>
      </c>
      <c r="C62" s="2" t="s">
        <v>8</v>
      </c>
      <c r="D62" s="17">
        <v>1490218.4880685208</v>
      </c>
      <c r="E62" s="2">
        <v>2019</v>
      </c>
      <c r="F62" s="17">
        <f>Tabel1[[#This Row],[Benaderend Verbruik (kWh)]]</f>
        <v>1490218.4880685208</v>
      </c>
      <c r="G62" s="17">
        <f>Tabel1[[#This Row],[Benaderend Verbruik (kWh)]]*0.000182</f>
        <v>271.21976482847077</v>
      </c>
    </row>
    <row r="63" spans="1:7" x14ac:dyDescent="0.35">
      <c r="A63" s="2" t="s">
        <v>25</v>
      </c>
      <c r="B63" s="2" t="s">
        <v>17</v>
      </c>
      <c r="C63" s="2" t="s">
        <v>9</v>
      </c>
      <c r="D63" s="17">
        <v>545639.46232050005</v>
      </c>
      <c r="E63" s="2">
        <v>2019</v>
      </c>
      <c r="F63" s="17">
        <f>Tabel1[[#This Row],[Benaderend Verbruik (kWh)]]*2.5</f>
        <v>1364098.6558012501</v>
      </c>
      <c r="G63" s="17">
        <f>Tabel1[[#This Row],[Benaderend Verbruik (kWh)]]*0</f>
        <v>0</v>
      </c>
    </row>
    <row r="64" spans="1:7" x14ac:dyDescent="0.35">
      <c r="A64" s="2" t="s">
        <v>653</v>
      </c>
      <c r="B64" s="2" t="s">
        <v>17</v>
      </c>
      <c r="C64" s="2" t="s">
        <v>9</v>
      </c>
      <c r="D64" s="17">
        <v>409282.77372338</v>
      </c>
      <c r="E64" s="2">
        <v>2022</v>
      </c>
      <c r="F64" s="17">
        <f>Tabel1[[#This Row],[Benaderend Verbruik (kWh)]]*2.5</f>
        <v>1023206.93430845</v>
      </c>
      <c r="G64" s="17">
        <f>Tabel1[[#This Row],[Benaderend Verbruik (kWh)]]*0</f>
        <v>0</v>
      </c>
    </row>
    <row r="65" spans="1:7" x14ac:dyDescent="0.35">
      <c r="A65" s="2" t="s">
        <v>653</v>
      </c>
      <c r="B65" s="2" t="s">
        <v>17</v>
      </c>
      <c r="C65" s="2" t="s">
        <v>8</v>
      </c>
      <c r="D65" s="17">
        <v>1387865.2366854334</v>
      </c>
      <c r="E65" s="2">
        <v>2022</v>
      </c>
      <c r="F65" s="17">
        <f>Tabel1[[#This Row],[Benaderend Verbruik (kWh)]]</f>
        <v>1387865.2366854334</v>
      </c>
      <c r="G65" s="17">
        <f>Tabel1[[#This Row],[Benaderend Verbruik (kWh)]]*0.000182</f>
        <v>252.59147307674888</v>
      </c>
    </row>
    <row r="66" spans="1:7" x14ac:dyDescent="0.35">
      <c r="A66" s="2" t="s">
        <v>26</v>
      </c>
      <c r="B66" s="2" t="s">
        <v>17</v>
      </c>
      <c r="C66" s="2" t="s">
        <v>8</v>
      </c>
      <c r="D66" s="17">
        <v>1427605.0808601449</v>
      </c>
      <c r="E66" s="2">
        <v>2019</v>
      </c>
      <c r="F66" s="17">
        <f>Tabel1[[#This Row],[Benaderend Verbruik (kWh)]]</f>
        <v>1427605.0808601449</v>
      </c>
      <c r="G66" s="17">
        <f>Tabel1[[#This Row],[Benaderend Verbruik (kWh)]]*0.000182</f>
        <v>259.82412471654641</v>
      </c>
    </row>
    <row r="67" spans="1:7" x14ac:dyDescent="0.35">
      <c r="A67" s="2" t="s">
        <v>26</v>
      </c>
      <c r="B67" s="2" t="s">
        <v>17</v>
      </c>
      <c r="C67" s="2" t="s">
        <v>9</v>
      </c>
      <c r="D67" s="17">
        <v>493254.80954003561</v>
      </c>
      <c r="E67" s="2">
        <v>2019</v>
      </c>
      <c r="F67" s="17">
        <f>Tabel1[[#This Row],[Benaderend Verbruik (kWh)]]*2.5</f>
        <v>1233137.0238500889</v>
      </c>
      <c r="G67" s="17">
        <f>Tabel1[[#This Row],[Benaderend Verbruik (kWh)]]*0</f>
        <v>0</v>
      </c>
    </row>
    <row r="68" spans="1:7" x14ac:dyDescent="0.35">
      <c r="A68" s="2" t="s">
        <v>654</v>
      </c>
      <c r="B68" s="2" t="s">
        <v>17</v>
      </c>
      <c r="C68" s="2" t="s">
        <v>9</v>
      </c>
      <c r="D68" s="17">
        <v>358769.00112104206</v>
      </c>
      <c r="E68" s="2">
        <v>2022</v>
      </c>
      <c r="F68" s="17">
        <f>Tabel1[[#This Row],[Benaderend Verbruik (kWh)]]*2.5</f>
        <v>896922.50280260516</v>
      </c>
      <c r="G68" s="17">
        <f>Tabel1[[#This Row],[Benaderend Verbruik (kWh)]]*0</f>
        <v>0</v>
      </c>
    </row>
    <row r="69" spans="1:7" x14ac:dyDescent="0.35">
      <c r="A69" s="2" t="s">
        <v>654</v>
      </c>
      <c r="B69" s="2" t="s">
        <v>17</v>
      </c>
      <c r="C69" s="2" t="s">
        <v>8</v>
      </c>
      <c r="D69" s="17">
        <v>1000986.5825791641</v>
      </c>
      <c r="E69" s="2">
        <v>2022</v>
      </c>
      <c r="F69" s="17">
        <f>Tabel1[[#This Row],[Benaderend Verbruik (kWh)]]</f>
        <v>1000986.5825791641</v>
      </c>
      <c r="G69" s="17">
        <f>Tabel1[[#This Row],[Benaderend Verbruik (kWh)]]*0.000182</f>
        <v>182.17955802940787</v>
      </c>
    </row>
    <row r="70" spans="1:7" x14ac:dyDescent="0.35">
      <c r="A70" s="2" t="s">
        <v>27</v>
      </c>
      <c r="B70" s="2" t="s">
        <v>17</v>
      </c>
      <c r="C70" s="2" t="s">
        <v>8</v>
      </c>
      <c r="D70" s="17">
        <v>229686.94607581801</v>
      </c>
      <c r="E70" s="2">
        <v>2019</v>
      </c>
      <c r="F70" s="17">
        <f>Tabel1[[#This Row],[Benaderend Verbruik (kWh)]]</f>
        <v>229686.94607581801</v>
      </c>
      <c r="G70" s="17">
        <f>Tabel1[[#This Row],[Benaderend Verbruik (kWh)]]*0.000182</f>
        <v>41.803024185798876</v>
      </c>
    </row>
    <row r="71" spans="1:7" x14ac:dyDescent="0.35">
      <c r="A71" s="2" t="s">
        <v>27</v>
      </c>
      <c r="B71" s="2" t="s">
        <v>17</v>
      </c>
      <c r="C71" s="2" t="s">
        <v>9</v>
      </c>
      <c r="D71" s="17">
        <v>178581.08248254997</v>
      </c>
      <c r="E71" s="2">
        <v>2019</v>
      </c>
      <c r="F71" s="17">
        <f>Tabel1[[#This Row],[Benaderend Verbruik (kWh)]]*2.5</f>
        <v>446452.70620637492</v>
      </c>
      <c r="G71" s="17">
        <f>Tabel1[[#This Row],[Benaderend Verbruik (kWh)]]*0</f>
        <v>0</v>
      </c>
    </row>
    <row r="72" spans="1:7" x14ac:dyDescent="0.35">
      <c r="A72" s="2" t="s">
        <v>655</v>
      </c>
      <c r="B72" s="2" t="s">
        <v>17</v>
      </c>
      <c r="C72" s="2" t="s">
        <v>9</v>
      </c>
      <c r="D72" s="17">
        <v>143307.5407945629</v>
      </c>
      <c r="E72" s="2">
        <v>2022</v>
      </c>
      <c r="F72" s="17">
        <f>Tabel1[[#This Row],[Benaderend Verbruik (kWh)]]*2.5</f>
        <v>358268.85198640724</v>
      </c>
      <c r="G72" s="17">
        <f>Tabel1[[#This Row],[Benaderend Verbruik (kWh)]]*0</f>
        <v>0</v>
      </c>
    </row>
    <row r="73" spans="1:7" x14ac:dyDescent="0.35">
      <c r="A73" s="2" t="s">
        <v>655</v>
      </c>
      <c r="B73" s="2" t="s">
        <v>17</v>
      </c>
      <c r="C73" s="2" t="s">
        <v>8</v>
      </c>
      <c r="D73" s="17">
        <v>175532.27358581801</v>
      </c>
      <c r="E73" s="2">
        <v>2022</v>
      </c>
      <c r="F73" s="17">
        <f>Tabel1[[#This Row],[Benaderend Verbruik (kWh)]]</f>
        <v>175532.27358581801</v>
      </c>
      <c r="G73" s="17">
        <f>Tabel1[[#This Row],[Benaderend Verbruik (kWh)]]*0.000182</f>
        <v>31.946873792618877</v>
      </c>
    </row>
    <row r="74" spans="1:7" x14ac:dyDescent="0.35">
      <c r="A74" s="2" t="s">
        <v>28</v>
      </c>
      <c r="B74" s="2" t="s">
        <v>17</v>
      </c>
      <c r="C74" s="2" t="s">
        <v>8</v>
      </c>
      <c r="D74" s="17">
        <v>2198819.6188461445</v>
      </c>
      <c r="E74" s="2">
        <v>2019</v>
      </c>
      <c r="F74" s="17">
        <f>Tabel1[[#This Row],[Benaderend Verbruik (kWh)]]</f>
        <v>2198819.6188461445</v>
      </c>
      <c r="G74" s="17">
        <f>Tabel1[[#This Row],[Benaderend Verbruik (kWh)]]*0.000182</f>
        <v>400.18517062999831</v>
      </c>
    </row>
    <row r="75" spans="1:7" x14ac:dyDescent="0.35">
      <c r="A75" s="2" t="s">
        <v>28</v>
      </c>
      <c r="B75" s="2" t="s">
        <v>17</v>
      </c>
      <c r="C75" s="2" t="s">
        <v>9</v>
      </c>
      <c r="D75" s="17">
        <v>1213217.3014492921</v>
      </c>
      <c r="E75" s="2">
        <v>2019</v>
      </c>
      <c r="F75" s="17">
        <f>Tabel1[[#This Row],[Benaderend Verbruik (kWh)]]*2.5</f>
        <v>3033043.2536232304</v>
      </c>
      <c r="G75" s="17">
        <f>Tabel1[[#This Row],[Benaderend Verbruik (kWh)]]*0</f>
        <v>0</v>
      </c>
    </row>
    <row r="76" spans="1:7" x14ac:dyDescent="0.35">
      <c r="A76" s="2" t="s">
        <v>656</v>
      </c>
      <c r="B76" s="2" t="s">
        <v>17</v>
      </c>
      <c r="C76" s="2" t="s">
        <v>9</v>
      </c>
      <c r="D76" s="17">
        <v>1143309.0527143294</v>
      </c>
      <c r="E76" s="2">
        <v>2022</v>
      </c>
      <c r="F76" s="17">
        <f>Tabel1[[#This Row],[Benaderend Verbruik (kWh)]]*2.5</f>
        <v>2858272.6317858235</v>
      </c>
      <c r="G76" s="17">
        <f>Tabel1[[#This Row],[Benaderend Verbruik (kWh)]]*0</f>
        <v>0</v>
      </c>
    </row>
    <row r="77" spans="1:7" x14ac:dyDescent="0.35">
      <c r="A77" s="2" t="s">
        <v>656</v>
      </c>
      <c r="B77" s="2" t="s">
        <v>17</v>
      </c>
      <c r="C77" s="2" t="s">
        <v>8</v>
      </c>
      <c r="D77" s="17">
        <v>1523195.4007497979</v>
      </c>
      <c r="E77" s="2">
        <v>2022</v>
      </c>
      <c r="F77" s="17">
        <f>Tabel1[[#This Row],[Benaderend Verbruik (kWh)]]</f>
        <v>1523195.4007497979</v>
      </c>
      <c r="G77" s="17">
        <f>Tabel1[[#This Row],[Benaderend Verbruik (kWh)]]*0.000182</f>
        <v>277.22156293646322</v>
      </c>
    </row>
    <row r="78" spans="1:7" x14ac:dyDescent="0.35">
      <c r="A78" s="2" t="s">
        <v>29</v>
      </c>
      <c r="B78" s="2" t="s">
        <v>17</v>
      </c>
      <c r="C78" s="2" t="s">
        <v>8</v>
      </c>
      <c r="D78" s="17">
        <v>838172.37200000009</v>
      </c>
      <c r="E78" s="2">
        <v>2019</v>
      </c>
      <c r="F78" s="17">
        <f>Tabel1[[#This Row],[Benaderend Verbruik (kWh)]]</f>
        <v>838172.37200000009</v>
      </c>
      <c r="G78" s="17">
        <f>Tabel1[[#This Row],[Benaderend Verbruik (kWh)]]*0.000182</f>
        <v>152.54737170400003</v>
      </c>
    </row>
    <row r="79" spans="1:7" x14ac:dyDescent="0.35">
      <c r="A79" s="2" t="s">
        <v>29</v>
      </c>
      <c r="B79" s="2" t="s">
        <v>17</v>
      </c>
      <c r="C79" s="2" t="s">
        <v>9</v>
      </c>
      <c r="D79" s="17">
        <v>377939.397</v>
      </c>
      <c r="E79" s="2">
        <v>2019</v>
      </c>
      <c r="F79" s="17">
        <f>Tabel1[[#This Row],[Benaderend Verbruik (kWh)]]*2.5</f>
        <v>944848.49249999993</v>
      </c>
      <c r="G79" s="17">
        <f>Tabel1[[#This Row],[Benaderend Verbruik (kWh)]]*0</f>
        <v>0</v>
      </c>
    </row>
    <row r="80" spans="1:7" x14ac:dyDescent="0.35">
      <c r="A80" s="2" t="s">
        <v>657</v>
      </c>
      <c r="B80" s="2" t="s">
        <v>17</v>
      </c>
      <c r="C80" s="2" t="s">
        <v>9</v>
      </c>
      <c r="D80" s="17">
        <v>304541.07576979167</v>
      </c>
      <c r="E80" s="2">
        <v>2022</v>
      </c>
      <c r="F80" s="17">
        <f>Tabel1[[#This Row],[Benaderend Verbruik (kWh)]]*2.5</f>
        <v>761352.68942447915</v>
      </c>
      <c r="G80" s="17">
        <f>Tabel1[[#This Row],[Benaderend Verbruik (kWh)]]*0</f>
        <v>0</v>
      </c>
    </row>
    <row r="81" spans="1:7" x14ac:dyDescent="0.35">
      <c r="A81" s="2" t="s">
        <v>657</v>
      </c>
      <c r="B81" s="2" t="s">
        <v>17</v>
      </c>
      <c r="C81" s="2" t="s">
        <v>8</v>
      </c>
      <c r="D81" s="17">
        <v>798655.23217321141</v>
      </c>
      <c r="E81" s="2">
        <v>2022</v>
      </c>
      <c r="F81" s="17">
        <f>Tabel1[[#This Row],[Benaderend Verbruik (kWh)]]</f>
        <v>798655.23217321141</v>
      </c>
      <c r="G81" s="17">
        <f>Tabel1[[#This Row],[Benaderend Verbruik (kWh)]]*0.000182</f>
        <v>145.35525225552448</v>
      </c>
    </row>
    <row r="82" spans="1:7" x14ac:dyDescent="0.35">
      <c r="A82" s="2" t="s">
        <v>30</v>
      </c>
      <c r="B82" s="2" t="s">
        <v>17</v>
      </c>
      <c r="C82" s="2" t="s">
        <v>9</v>
      </c>
      <c r="D82" s="17">
        <v>342105</v>
      </c>
      <c r="E82" s="2">
        <v>2019</v>
      </c>
      <c r="F82" s="17">
        <f>Tabel1[[#This Row],[Benaderend Verbruik (kWh)]]*2.5</f>
        <v>855262.5</v>
      </c>
      <c r="G82" s="17">
        <f>Tabel1[[#This Row],[Benaderend Verbruik (kWh)]]*0</f>
        <v>0</v>
      </c>
    </row>
    <row r="83" spans="1:7" x14ac:dyDescent="0.35">
      <c r="A83" s="2" t="s">
        <v>30</v>
      </c>
      <c r="B83" s="2" t="s">
        <v>17</v>
      </c>
      <c r="C83" s="2" t="s">
        <v>8</v>
      </c>
      <c r="D83" s="17">
        <v>199813</v>
      </c>
      <c r="E83" s="2">
        <v>2019</v>
      </c>
      <c r="F83" s="17">
        <f>Tabel1[[#This Row],[Benaderend Verbruik (kWh)]]</f>
        <v>199813</v>
      </c>
      <c r="G83" s="17">
        <f>Tabel1[[#This Row],[Benaderend Verbruik (kWh)]]*0.000182</f>
        <v>36.365966</v>
      </c>
    </row>
    <row r="84" spans="1:7" x14ac:dyDescent="0.35">
      <c r="A84" s="2" t="s">
        <v>658</v>
      </c>
      <c r="B84" s="2" t="s">
        <v>17</v>
      </c>
      <c r="C84" s="2" t="s">
        <v>9</v>
      </c>
      <c r="D84" s="17">
        <v>351256.75</v>
      </c>
      <c r="E84" s="2">
        <v>2022</v>
      </c>
      <c r="F84" s="17">
        <f>Tabel1[[#This Row],[Benaderend Verbruik (kWh)]]*2.5</f>
        <v>878141.875</v>
      </c>
      <c r="G84" s="17">
        <f>Tabel1[[#This Row],[Benaderend Verbruik (kWh)]]*0</f>
        <v>0</v>
      </c>
    </row>
    <row r="85" spans="1:7" x14ac:dyDescent="0.35">
      <c r="A85" s="2" t="s">
        <v>658</v>
      </c>
      <c r="B85" s="2" t="s">
        <v>17</v>
      </c>
      <c r="C85" s="2" t="s">
        <v>8</v>
      </c>
      <c r="D85" s="17">
        <v>161628.29384153199</v>
      </c>
      <c r="E85" s="2">
        <v>2022</v>
      </c>
      <c r="F85" s="17">
        <f>Tabel1[[#This Row],[Benaderend Verbruik (kWh)]]</f>
        <v>161628.29384153199</v>
      </c>
      <c r="G85" s="17">
        <f>Tabel1[[#This Row],[Benaderend Verbruik (kWh)]]*0.000182</f>
        <v>29.416349479158825</v>
      </c>
    </row>
    <row r="86" spans="1:7" x14ac:dyDescent="0.35">
      <c r="A86" s="2" t="s">
        <v>659</v>
      </c>
      <c r="B86" s="2" t="s">
        <v>17</v>
      </c>
      <c r="C86" s="2" t="s">
        <v>9</v>
      </c>
      <c r="D86" s="17">
        <v>5836.0031676941999</v>
      </c>
      <c r="E86" s="2">
        <v>2019</v>
      </c>
      <c r="F86" s="17">
        <f>Tabel1[[#This Row],[Benaderend Verbruik (kWh)]]*2.5</f>
        <v>14590.007919235501</v>
      </c>
      <c r="G86" s="17">
        <f>Tabel1[[#This Row],[Benaderend Verbruik (kWh)]]*0</f>
        <v>0</v>
      </c>
    </row>
    <row r="87" spans="1:7" x14ac:dyDescent="0.35">
      <c r="A87" s="2" t="s">
        <v>659</v>
      </c>
      <c r="B87" s="2" t="s">
        <v>17</v>
      </c>
      <c r="C87" s="2" t="s">
        <v>9</v>
      </c>
      <c r="D87" s="17">
        <v>6508.2214490635006</v>
      </c>
      <c r="E87" s="2">
        <v>2022</v>
      </c>
      <c r="F87" s="17">
        <f>Tabel1[[#This Row],[Benaderend Verbruik (kWh)]]*2.5</f>
        <v>16270.553622658752</v>
      </c>
      <c r="G87" s="17">
        <f>Tabel1[[#This Row],[Benaderend Verbruik (kWh)]]*0</f>
        <v>0</v>
      </c>
    </row>
    <row r="88" spans="1:7" x14ac:dyDescent="0.35">
      <c r="A88" s="2" t="s">
        <v>659</v>
      </c>
      <c r="B88" s="2" t="s">
        <v>17</v>
      </c>
      <c r="C88" s="2" t="s">
        <v>8</v>
      </c>
      <c r="D88" s="17">
        <v>17479.120598097401</v>
      </c>
      <c r="E88" s="2">
        <v>2019</v>
      </c>
      <c r="F88" s="17">
        <f>Tabel1[[#This Row],[Benaderend Verbruik (kWh)]]</f>
        <v>17479.120598097401</v>
      </c>
      <c r="G88" s="17">
        <f>Tabel1[[#This Row],[Benaderend Verbruik (kWh)]]*0.000182</f>
        <v>3.181199948853727</v>
      </c>
    </row>
    <row r="89" spans="1:7" x14ac:dyDescent="0.35">
      <c r="A89" s="2" t="s">
        <v>659</v>
      </c>
      <c r="B89" s="2" t="s">
        <v>17</v>
      </c>
      <c r="C89" s="2" t="s">
        <v>8</v>
      </c>
      <c r="D89" s="17">
        <v>320.29624104359999</v>
      </c>
      <c r="E89" s="2">
        <v>2022</v>
      </c>
      <c r="F89" s="17">
        <f>Tabel1[[#This Row],[Benaderend Verbruik (kWh)]]</f>
        <v>320.29624104359999</v>
      </c>
      <c r="G89" s="17">
        <f>Tabel1[[#This Row],[Benaderend Verbruik (kWh)]]*0.000182</f>
        <v>5.8293915869935202E-2</v>
      </c>
    </row>
    <row r="90" spans="1:7" x14ac:dyDescent="0.35">
      <c r="A90" s="2" t="s">
        <v>31</v>
      </c>
      <c r="B90" s="2" t="s">
        <v>17</v>
      </c>
      <c r="C90" s="2" t="s">
        <v>8</v>
      </c>
      <c r="D90" s="17">
        <v>271443.80393789883</v>
      </c>
      <c r="E90" s="2">
        <v>2019</v>
      </c>
      <c r="F90" s="17">
        <f>Tabel1[[#This Row],[Benaderend Verbruik (kWh)]]</f>
        <v>271443.80393789883</v>
      </c>
      <c r="G90" s="17">
        <f>Tabel1[[#This Row],[Benaderend Verbruik (kWh)]]*0.000182</f>
        <v>49.402772316697586</v>
      </c>
    </row>
    <row r="91" spans="1:7" x14ac:dyDescent="0.35">
      <c r="A91" s="2" t="s">
        <v>31</v>
      </c>
      <c r="B91" s="2" t="s">
        <v>17</v>
      </c>
      <c r="C91" s="2" t="s">
        <v>9</v>
      </c>
      <c r="D91" s="17">
        <v>87833</v>
      </c>
      <c r="E91" s="2">
        <v>2019</v>
      </c>
      <c r="F91" s="17">
        <f>Tabel1[[#This Row],[Benaderend Verbruik (kWh)]]*2.5</f>
        <v>219582.5</v>
      </c>
      <c r="G91" s="17">
        <f>Tabel1[[#This Row],[Benaderend Verbruik (kWh)]]*0</f>
        <v>0</v>
      </c>
    </row>
    <row r="92" spans="1:7" x14ac:dyDescent="0.35">
      <c r="A92" s="2" t="s">
        <v>660</v>
      </c>
      <c r="B92" s="2" t="s">
        <v>17</v>
      </c>
      <c r="C92" s="2" t="s">
        <v>9</v>
      </c>
      <c r="D92" s="17">
        <v>84316.867926549807</v>
      </c>
      <c r="E92" s="2">
        <v>2022</v>
      </c>
      <c r="F92" s="17">
        <f>Tabel1[[#This Row],[Benaderend Verbruik (kWh)]]*2.5</f>
        <v>210792.16981637452</v>
      </c>
      <c r="G92" s="17">
        <f>Tabel1[[#This Row],[Benaderend Verbruik (kWh)]]*0</f>
        <v>0</v>
      </c>
    </row>
    <row r="93" spans="1:7" x14ac:dyDescent="0.35">
      <c r="A93" s="2" t="s">
        <v>660</v>
      </c>
      <c r="B93" s="2" t="s">
        <v>17</v>
      </c>
      <c r="C93" s="2" t="s">
        <v>8</v>
      </c>
      <c r="D93" s="17">
        <v>227466.260027468</v>
      </c>
      <c r="E93" s="2">
        <v>2022</v>
      </c>
      <c r="F93" s="17">
        <f>Tabel1[[#This Row],[Benaderend Verbruik (kWh)]]</f>
        <v>227466.260027468</v>
      </c>
      <c r="G93" s="17">
        <f>Tabel1[[#This Row],[Benaderend Verbruik (kWh)]]*0.000182</f>
        <v>41.398859324999179</v>
      </c>
    </row>
    <row r="94" spans="1:7" x14ac:dyDescent="0.35">
      <c r="A94" s="2" t="s">
        <v>32</v>
      </c>
      <c r="B94" s="2" t="s">
        <v>17</v>
      </c>
      <c r="C94" s="2" t="s">
        <v>9</v>
      </c>
      <c r="D94" s="17">
        <v>194087.152</v>
      </c>
      <c r="E94" s="2">
        <v>2019</v>
      </c>
      <c r="F94" s="17">
        <f>Tabel1[[#This Row],[Benaderend Verbruik (kWh)]]*2.5</f>
        <v>485217.88</v>
      </c>
      <c r="G94" s="17">
        <f>Tabel1[[#This Row],[Benaderend Verbruik (kWh)]]*0</f>
        <v>0</v>
      </c>
    </row>
    <row r="95" spans="1:7" x14ac:dyDescent="0.35">
      <c r="A95" s="2" t="s">
        <v>32</v>
      </c>
      <c r="B95" s="2" t="s">
        <v>17</v>
      </c>
      <c r="C95" s="2" t="s">
        <v>8</v>
      </c>
      <c r="D95" s="17">
        <v>46474.790999999997</v>
      </c>
      <c r="E95" s="2">
        <v>2019</v>
      </c>
      <c r="F95" s="17">
        <f>Tabel1[[#This Row],[Benaderend Verbruik (kWh)]]</f>
        <v>46474.790999999997</v>
      </c>
      <c r="G95" s="17">
        <f>Tabel1[[#This Row],[Benaderend Verbruik (kWh)]]*0.000182</f>
        <v>8.4584119619999996</v>
      </c>
    </row>
    <row r="96" spans="1:7" x14ac:dyDescent="0.35">
      <c r="A96" s="2" t="s">
        <v>661</v>
      </c>
      <c r="B96" s="2" t="s">
        <v>17</v>
      </c>
      <c r="C96" s="2" t="s">
        <v>9</v>
      </c>
      <c r="D96" s="17">
        <v>149974.06620920429</v>
      </c>
      <c r="E96" s="2">
        <v>2022</v>
      </c>
      <c r="F96" s="17">
        <f>Tabel1[[#This Row],[Benaderend Verbruik (kWh)]]*2.5</f>
        <v>374935.16552301071</v>
      </c>
      <c r="G96" s="17">
        <f>Tabel1[[#This Row],[Benaderend Verbruik (kWh)]]*0</f>
        <v>0</v>
      </c>
    </row>
    <row r="97" spans="1:7" x14ac:dyDescent="0.35">
      <c r="A97" s="2" t="s">
        <v>661</v>
      </c>
      <c r="B97" s="2" t="s">
        <v>17</v>
      </c>
      <c r="C97" s="2" t="s">
        <v>8</v>
      </c>
      <c r="D97" s="17">
        <v>332320.0099421849</v>
      </c>
      <c r="E97" s="2">
        <v>2022</v>
      </c>
      <c r="F97" s="17">
        <f>Tabel1[[#This Row],[Benaderend Verbruik (kWh)]]</f>
        <v>332320.0099421849</v>
      </c>
      <c r="G97" s="17">
        <f>Tabel1[[#This Row],[Benaderend Verbruik (kWh)]]*0.000182</f>
        <v>60.482241809477657</v>
      </c>
    </row>
    <row r="98" spans="1:7" x14ac:dyDescent="0.35">
      <c r="A98" s="2" t="s">
        <v>33</v>
      </c>
      <c r="B98" s="2" t="s">
        <v>17</v>
      </c>
      <c r="C98" s="2" t="s">
        <v>8</v>
      </c>
      <c r="D98" s="17">
        <v>3344932.6995794205</v>
      </c>
      <c r="E98" s="2">
        <v>2019</v>
      </c>
      <c r="F98" s="17">
        <f>Tabel1[[#This Row],[Benaderend Verbruik (kWh)]]</f>
        <v>3344932.6995794205</v>
      </c>
      <c r="G98" s="17">
        <f>Tabel1[[#This Row],[Benaderend Verbruik (kWh)]]*0.000182</f>
        <v>608.77775132345459</v>
      </c>
    </row>
    <row r="99" spans="1:7" x14ac:dyDescent="0.35">
      <c r="A99" s="2" t="s">
        <v>33</v>
      </c>
      <c r="B99" s="2" t="s">
        <v>17</v>
      </c>
      <c r="C99" s="2" t="s">
        <v>9</v>
      </c>
      <c r="D99" s="17">
        <v>1325802.3024408296</v>
      </c>
      <c r="E99" s="2">
        <v>2019</v>
      </c>
      <c r="F99" s="17">
        <f>Tabel1[[#This Row],[Benaderend Verbruik (kWh)]]*2.5</f>
        <v>3314505.7561020739</v>
      </c>
      <c r="G99" s="17">
        <f>Tabel1[[#This Row],[Benaderend Verbruik (kWh)]]*0</f>
        <v>0</v>
      </c>
    </row>
    <row r="100" spans="1:7" x14ac:dyDescent="0.35">
      <c r="A100" s="2" t="s">
        <v>662</v>
      </c>
      <c r="B100" s="2" t="s">
        <v>17</v>
      </c>
      <c r="C100" s="2" t="s">
        <v>9</v>
      </c>
      <c r="D100" s="17">
        <v>1265010.1806312243</v>
      </c>
      <c r="E100" s="2">
        <v>2022</v>
      </c>
      <c r="F100" s="17">
        <f>Tabel1[[#This Row],[Benaderend Verbruik (kWh)]]*2.5</f>
        <v>3162525.4515780606</v>
      </c>
      <c r="G100" s="17">
        <f>Tabel1[[#This Row],[Benaderend Verbruik (kWh)]]*0</f>
        <v>0</v>
      </c>
    </row>
    <row r="101" spans="1:7" x14ac:dyDescent="0.35">
      <c r="A101" s="2" t="s">
        <v>662</v>
      </c>
      <c r="B101" s="2" t="s">
        <v>17</v>
      </c>
      <c r="C101" s="2" t="s">
        <v>8</v>
      </c>
      <c r="D101" s="17">
        <v>2595939.1802359298</v>
      </c>
      <c r="E101" s="2">
        <v>2022</v>
      </c>
      <c r="F101" s="17">
        <f>Tabel1[[#This Row],[Benaderend Verbruik (kWh)]]</f>
        <v>2595939.1802359298</v>
      </c>
      <c r="G101" s="17">
        <f>Tabel1[[#This Row],[Benaderend Verbruik (kWh)]]*0.000182</f>
        <v>472.46093080293923</v>
      </c>
    </row>
    <row r="102" spans="1:7" x14ac:dyDescent="0.35">
      <c r="A102" s="2" t="s">
        <v>34</v>
      </c>
      <c r="B102" s="2" t="s">
        <v>17</v>
      </c>
      <c r="C102" s="2" t="s">
        <v>9</v>
      </c>
      <c r="D102" s="17">
        <v>207703.30862009001</v>
      </c>
      <c r="E102" s="2">
        <v>2019</v>
      </c>
      <c r="F102" s="17">
        <f>Tabel1[[#This Row],[Benaderend Verbruik (kWh)]]*2.5</f>
        <v>519258.27155022504</v>
      </c>
      <c r="G102" s="17">
        <f>Tabel1[[#This Row],[Benaderend Verbruik (kWh)]]*0</f>
        <v>0</v>
      </c>
    </row>
    <row r="103" spans="1:7" x14ac:dyDescent="0.35">
      <c r="A103" s="2" t="s">
        <v>34</v>
      </c>
      <c r="B103" s="2" t="s">
        <v>17</v>
      </c>
      <c r="C103" s="2" t="s">
        <v>8</v>
      </c>
      <c r="D103" s="17">
        <v>21849.552017735401</v>
      </c>
      <c r="E103" s="2">
        <v>2019</v>
      </c>
      <c r="F103" s="17">
        <f>Tabel1[[#This Row],[Benaderend Verbruik (kWh)]]</f>
        <v>21849.552017735401</v>
      </c>
      <c r="G103" s="17">
        <f>Tabel1[[#This Row],[Benaderend Verbruik (kWh)]]*0.000182</f>
        <v>3.9766184672278433</v>
      </c>
    </row>
    <row r="104" spans="1:7" x14ac:dyDescent="0.35">
      <c r="A104" s="2" t="s">
        <v>663</v>
      </c>
      <c r="B104" s="2" t="s">
        <v>17</v>
      </c>
      <c r="C104" s="2" t="s">
        <v>9</v>
      </c>
      <c r="D104" s="17">
        <v>360102.06406737003</v>
      </c>
      <c r="E104" s="2">
        <v>2022</v>
      </c>
      <c r="F104" s="17">
        <f>Tabel1[[#This Row],[Benaderend Verbruik (kWh)]]*2.5</f>
        <v>900255.16016842506</v>
      </c>
      <c r="G104" s="17">
        <f>Tabel1[[#This Row],[Benaderend Verbruik (kWh)]]*0</f>
        <v>0</v>
      </c>
    </row>
    <row r="105" spans="1:7" x14ac:dyDescent="0.35">
      <c r="A105" s="2" t="s">
        <v>663</v>
      </c>
      <c r="B105" s="2" t="s">
        <v>17</v>
      </c>
      <c r="C105" s="2" t="s">
        <v>8</v>
      </c>
      <c r="D105" s="17">
        <v>164084.78630106599</v>
      </c>
      <c r="E105" s="2">
        <v>2022</v>
      </c>
      <c r="F105" s="17">
        <f>Tabel1[[#This Row],[Benaderend Verbruik (kWh)]]</f>
        <v>164084.78630106599</v>
      </c>
      <c r="G105" s="17">
        <f>Tabel1[[#This Row],[Benaderend Verbruik (kWh)]]*0.000182</f>
        <v>29.86343110679401</v>
      </c>
    </row>
    <row r="106" spans="1:7" x14ac:dyDescent="0.35">
      <c r="A106" s="2" t="s">
        <v>35</v>
      </c>
      <c r="B106" s="2" t="s">
        <v>17</v>
      </c>
      <c r="C106" s="2" t="s">
        <v>8</v>
      </c>
      <c r="D106" s="17">
        <v>434974.21307531081</v>
      </c>
      <c r="E106" s="2">
        <v>2019</v>
      </c>
      <c r="F106" s="17">
        <f>Tabel1[[#This Row],[Benaderend Verbruik (kWh)]]</f>
        <v>434974.21307531081</v>
      </c>
      <c r="G106" s="17">
        <f>Tabel1[[#This Row],[Benaderend Verbruik (kWh)]]*0.000182</f>
        <v>79.165306779706569</v>
      </c>
    </row>
    <row r="107" spans="1:7" x14ac:dyDescent="0.35">
      <c r="A107" s="2" t="s">
        <v>35</v>
      </c>
      <c r="B107" s="2" t="s">
        <v>17</v>
      </c>
      <c r="C107" s="2" t="s">
        <v>9</v>
      </c>
      <c r="D107" s="17">
        <v>234436.77329092997</v>
      </c>
      <c r="E107" s="2">
        <v>2019</v>
      </c>
      <c r="F107" s="17">
        <f>Tabel1[[#This Row],[Benaderend Verbruik (kWh)]]*2.5</f>
        <v>586091.93322732486</v>
      </c>
      <c r="G107" s="17">
        <f>Tabel1[[#This Row],[Benaderend Verbruik (kWh)]]*0</f>
        <v>0</v>
      </c>
    </row>
    <row r="108" spans="1:7" x14ac:dyDescent="0.35">
      <c r="A108" s="2" t="s">
        <v>664</v>
      </c>
      <c r="B108" s="2" t="s">
        <v>17</v>
      </c>
      <c r="C108" s="2" t="s">
        <v>9</v>
      </c>
      <c r="D108" s="17">
        <v>211856.75677589999</v>
      </c>
      <c r="E108" s="2">
        <v>2022</v>
      </c>
      <c r="F108" s="17">
        <f>Tabel1[[#This Row],[Benaderend Verbruik (kWh)]]*2.5</f>
        <v>529641.89193974994</v>
      </c>
      <c r="G108" s="17">
        <f>Tabel1[[#This Row],[Benaderend Verbruik (kWh)]]*0</f>
        <v>0</v>
      </c>
    </row>
    <row r="109" spans="1:7" x14ac:dyDescent="0.35">
      <c r="A109" s="2" t="s">
        <v>664</v>
      </c>
      <c r="B109" s="2" t="s">
        <v>17</v>
      </c>
      <c r="C109" s="2" t="s">
        <v>8</v>
      </c>
      <c r="D109" s="17">
        <v>581337.53023036802</v>
      </c>
      <c r="E109" s="2">
        <v>2022</v>
      </c>
      <c r="F109" s="17">
        <f>Tabel1[[#This Row],[Benaderend Verbruik (kWh)]]</f>
        <v>581337.53023036802</v>
      </c>
      <c r="G109" s="17">
        <f>Tabel1[[#This Row],[Benaderend Verbruik (kWh)]]*0.000182</f>
        <v>105.80343050192698</v>
      </c>
    </row>
    <row r="110" spans="1:7" x14ac:dyDescent="0.35">
      <c r="A110" s="2" t="s">
        <v>36</v>
      </c>
      <c r="B110" s="2" t="s">
        <v>17</v>
      </c>
      <c r="C110" s="2" t="s">
        <v>8</v>
      </c>
      <c r="D110" s="17">
        <v>2140902.6069999998</v>
      </c>
      <c r="E110" s="2">
        <v>2019</v>
      </c>
      <c r="F110" s="17">
        <f>Tabel1[[#This Row],[Benaderend Verbruik (kWh)]]</f>
        <v>2140902.6069999998</v>
      </c>
      <c r="G110" s="17">
        <f>Tabel1[[#This Row],[Benaderend Verbruik (kWh)]]*0.000182</f>
        <v>389.64427447399999</v>
      </c>
    </row>
    <row r="111" spans="1:7" x14ac:dyDescent="0.35">
      <c r="A111" s="2" t="s">
        <v>36</v>
      </c>
      <c r="B111" s="2" t="s">
        <v>17</v>
      </c>
      <c r="C111" s="2" t="s">
        <v>9</v>
      </c>
      <c r="D111" s="17">
        <v>671610.26500000001</v>
      </c>
      <c r="E111" s="2">
        <v>2019</v>
      </c>
      <c r="F111" s="17">
        <f>Tabel1[[#This Row],[Benaderend Verbruik (kWh)]]*2.5</f>
        <v>1679025.6625000001</v>
      </c>
      <c r="G111" s="17">
        <f>Tabel1[[#This Row],[Benaderend Verbruik (kWh)]]*0</f>
        <v>0</v>
      </c>
    </row>
    <row r="112" spans="1:7" x14ac:dyDescent="0.35">
      <c r="A112" s="2" t="s">
        <v>665</v>
      </c>
      <c r="B112" s="2" t="s">
        <v>17</v>
      </c>
      <c r="C112" s="2" t="s">
        <v>9</v>
      </c>
      <c r="D112" s="17">
        <v>640182.20651133335</v>
      </c>
      <c r="E112" s="2">
        <v>2022</v>
      </c>
      <c r="F112" s="17">
        <f>Tabel1[[#This Row],[Benaderend Verbruik (kWh)]]*2.5</f>
        <v>1600455.5162783335</v>
      </c>
      <c r="G112" s="17">
        <f>Tabel1[[#This Row],[Benaderend Verbruik (kWh)]]*0</f>
        <v>0</v>
      </c>
    </row>
    <row r="113" spans="1:7" x14ac:dyDescent="0.35">
      <c r="A113" s="2" t="s">
        <v>665</v>
      </c>
      <c r="B113" s="2" t="s">
        <v>17</v>
      </c>
      <c r="C113" s="2" t="s">
        <v>8</v>
      </c>
      <c r="D113" s="17">
        <v>1891905.7178277217</v>
      </c>
      <c r="E113" s="2">
        <v>2022</v>
      </c>
      <c r="F113" s="17">
        <f>Tabel1[[#This Row],[Benaderend Verbruik (kWh)]]</f>
        <v>1891905.7178277217</v>
      </c>
      <c r="G113" s="17">
        <f>Tabel1[[#This Row],[Benaderend Verbruik (kWh)]]*0.000182</f>
        <v>344.32684064464536</v>
      </c>
    </row>
    <row r="114" spans="1:7" x14ac:dyDescent="0.35">
      <c r="A114" s="2" t="s">
        <v>666</v>
      </c>
      <c r="B114" s="2" t="s">
        <v>17</v>
      </c>
      <c r="C114" s="2" t="s">
        <v>9</v>
      </c>
      <c r="D114" s="17">
        <v>338132.01890868996</v>
      </c>
      <c r="E114" s="2">
        <v>2022</v>
      </c>
      <c r="F114" s="17">
        <f>Tabel1[[#This Row],[Benaderend Verbruik (kWh)]]*2.5</f>
        <v>845330.04727172491</v>
      </c>
      <c r="G114" s="17">
        <f>Tabel1[[#This Row],[Benaderend Verbruik (kWh)]]*0</f>
        <v>0</v>
      </c>
    </row>
    <row r="115" spans="1:7" x14ac:dyDescent="0.35">
      <c r="A115" s="2" t="s">
        <v>666</v>
      </c>
      <c r="B115" s="2" t="s">
        <v>17</v>
      </c>
      <c r="C115" s="2" t="s">
        <v>8</v>
      </c>
      <c r="D115" s="17">
        <v>584975.95280579897</v>
      </c>
      <c r="E115" s="2">
        <v>2022</v>
      </c>
      <c r="F115" s="17">
        <f>Tabel1[[#This Row],[Benaderend Verbruik (kWh)]]</f>
        <v>584975.95280579897</v>
      </c>
      <c r="G115" s="17">
        <f>Tabel1[[#This Row],[Benaderend Verbruik (kWh)]]*0.000182</f>
        <v>106.46562341065541</v>
      </c>
    </row>
    <row r="116" spans="1:7" x14ac:dyDescent="0.35">
      <c r="A116" s="2" t="s">
        <v>37</v>
      </c>
      <c r="B116" s="2" t="s">
        <v>17</v>
      </c>
      <c r="C116" s="2" t="s">
        <v>9</v>
      </c>
      <c r="D116" s="17">
        <v>190801</v>
      </c>
      <c r="E116" s="2">
        <v>2019</v>
      </c>
      <c r="F116" s="17">
        <f>Tabel1[[#This Row],[Benaderend Verbruik (kWh)]]*2.5</f>
        <v>477002.5</v>
      </c>
      <c r="G116" s="17">
        <f>Tabel1[[#This Row],[Benaderend Verbruik (kWh)]]*0</f>
        <v>0</v>
      </c>
    </row>
    <row r="117" spans="1:7" x14ac:dyDescent="0.35">
      <c r="A117" s="2" t="s">
        <v>667</v>
      </c>
      <c r="B117" s="2" t="s">
        <v>17</v>
      </c>
      <c r="C117" s="2" t="s">
        <v>9</v>
      </c>
      <c r="D117" s="17">
        <v>161137.19617615</v>
      </c>
      <c r="E117" s="2">
        <v>2022</v>
      </c>
      <c r="F117" s="17">
        <f>Tabel1[[#This Row],[Benaderend Verbruik (kWh)]]*2.5</f>
        <v>402842.990440375</v>
      </c>
      <c r="G117" s="17">
        <f>Tabel1[[#This Row],[Benaderend Verbruik (kWh)]]*0</f>
        <v>0</v>
      </c>
    </row>
    <row r="118" spans="1:7" x14ac:dyDescent="0.35">
      <c r="A118" s="2" t="s">
        <v>38</v>
      </c>
      <c r="B118" s="2" t="s">
        <v>17</v>
      </c>
      <c r="C118" s="2" t="s">
        <v>8</v>
      </c>
      <c r="D118" s="17">
        <v>417448.7308164913</v>
      </c>
      <c r="E118" s="2">
        <v>2019</v>
      </c>
      <c r="F118" s="17">
        <f>Tabel1[[#This Row],[Benaderend Verbruik (kWh)]]</f>
        <v>417448.7308164913</v>
      </c>
      <c r="G118" s="17">
        <f>Tabel1[[#This Row],[Benaderend Verbruik (kWh)]]*0.000182</f>
        <v>75.975669008601415</v>
      </c>
    </row>
    <row r="119" spans="1:7" x14ac:dyDescent="0.35">
      <c r="A119" s="2" t="s">
        <v>38</v>
      </c>
      <c r="B119" s="2" t="s">
        <v>17</v>
      </c>
      <c r="C119" s="2" t="s">
        <v>9</v>
      </c>
      <c r="D119" s="17">
        <v>219523.75799556953</v>
      </c>
      <c r="E119" s="2">
        <v>2019</v>
      </c>
      <c r="F119" s="17">
        <f>Tabel1[[#This Row],[Benaderend Verbruik (kWh)]]*2.5</f>
        <v>548809.3949889238</v>
      </c>
      <c r="G119" s="17">
        <f>Tabel1[[#This Row],[Benaderend Verbruik (kWh)]]*0</f>
        <v>0</v>
      </c>
    </row>
    <row r="120" spans="1:7" x14ac:dyDescent="0.35">
      <c r="A120" s="2" t="s">
        <v>668</v>
      </c>
      <c r="B120" s="2" t="s">
        <v>17</v>
      </c>
      <c r="C120" s="2" t="s">
        <v>9</v>
      </c>
      <c r="D120" s="17">
        <v>175483.392998642</v>
      </c>
      <c r="E120" s="2">
        <v>2022</v>
      </c>
      <c r="F120" s="17">
        <f>Tabel1[[#This Row],[Benaderend Verbruik (kWh)]]*2.5</f>
        <v>438708.48249660502</v>
      </c>
      <c r="G120" s="17">
        <f>Tabel1[[#This Row],[Benaderend Verbruik (kWh)]]*0</f>
        <v>0</v>
      </c>
    </row>
    <row r="121" spans="1:7" x14ac:dyDescent="0.35">
      <c r="A121" s="2" t="s">
        <v>668</v>
      </c>
      <c r="B121" s="2" t="s">
        <v>17</v>
      </c>
      <c r="C121" s="2" t="s">
        <v>8</v>
      </c>
      <c r="D121" s="17">
        <v>301413.70170737122</v>
      </c>
      <c r="E121" s="2">
        <v>2022</v>
      </c>
      <c r="F121" s="17">
        <f>Tabel1[[#This Row],[Benaderend Verbruik (kWh)]]</f>
        <v>301413.70170737122</v>
      </c>
      <c r="G121" s="17">
        <f>Tabel1[[#This Row],[Benaderend Verbruik (kWh)]]*0.000182</f>
        <v>54.857293710741565</v>
      </c>
    </row>
    <row r="122" spans="1:7" x14ac:dyDescent="0.35">
      <c r="A122" s="2" t="s">
        <v>39</v>
      </c>
      <c r="B122" s="2" t="s">
        <v>17</v>
      </c>
      <c r="C122" s="2" t="s">
        <v>8</v>
      </c>
      <c r="D122" s="17">
        <v>2863791.7569884979</v>
      </c>
      <c r="E122" s="2">
        <v>2019</v>
      </c>
      <c r="F122" s="17">
        <f>Tabel1[[#This Row],[Benaderend Verbruik (kWh)]]</f>
        <v>2863791.7569884979</v>
      </c>
      <c r="G122" s="17">
        <f>Tabel1[[#This Row],[Benaderend Verbruik (kWh)]]*0.000182</f>
        <v>521.21009977190658</v>
      </c>
    </row>
    <row r="123" spans="1:7" x14ac:dyDescent="0.35">
      <c r="A123" s="2" t="s">
        <v>39</v>
      </c>
      <c r="B123" s="2" t="s">
        <v>17</v>
      </c>
      <c r="C123" s="2" t="s">
        <v>9</v>
      </c>
      <c r="D123" s="17">
        <v>1154652.8757540311</v>
      </c>
      <c r="E123" s="2">
        <v>2019</v>
      </c>
      <c r="F123" s="17">
        <f>Tabel1[[#This Row],[Benaderend Verbruik (kWh)]]*2.5</f>
        <v>2886632.1893850779</v>
      </c>
      <c r="G123" s="17">
        <f>Tabel1[[#This Row],[Benaderend Verbruik (kWh)]]*0</f>
        <v>0</v>
      </c>
    </row>
    <row r="124" spans="1:7" x14ac:dyDescent="0.35">
      <c r="A124" s="2" t="s">
        <v>669</v>
      </c>
      <c r="B124" s="2" t="s">
        <v>17</v>
      </c>
      <c r="C124" s="2" t="s">
        <v>9</v>
      </c>
      <c r="D124" s="17">
        <v>1179890.0831730138</v>
      </c>
      <c r="E124" s="2">
        <v>2022</v>
      </c>
      <c r="F124" s="17">
        <f>Tabel1[[#This Row],[Benaderend Verbruik (kWh)]]*2.5</f>
        <v>2949725.2079325346</v>
      </c>
      <c r="G124" s="17">
        <f>Tabel1[[#This Row],[Benaderend Verbruik (kWh)]]*0</f>
        <v>0</v>
      </c>
    </row>
    <row r="125" spans="1:7" x14ac:dyDescent="0.35">
      <c r="A125" s="2" t="s">
        <v>669</v>
      </c>
      <c r="B125" s="2" t="s">
        <v>17</v>
      </c>
      <c r="C125" s="2" t="s">
        <v>8</v>
      </c>
      <c r="D125" s="17">
        <v>2340463.7861788026</v>
      </c>
      <c r="E125" s="2">
        <v>2022</v>
      </c>
      <c r="F125" s="17">
        <f>Tabel1[[#This Row],[Benaderend Verbruik (kWh)]]</f>
        <v>2340463.7861788026</v>
      </c>
      <c r="G125" s="17">
        <f>Tabel1[[#This Row],[Benaderend Verbruik (kWh)]]*0.000182</f>
        <v>425.96440908454207</v>
      </c>
    </row>
    <row r="126" spans="1:7" x14ac:dyDescent="0.35">
      <c r="A126" s="2" t="s">
        <v>40</v>
      </c>
      <c r="B126" s="2" t="s">
        <v>17</v>
      </c>
      <c r="C126" s="2" t="s">
        <v>9</v>
      </c>
      <c r="D126" s="17">
        <v>357179</v>
      </c>
      <c r="E126" s="2">
        <v>2019</v>
      </c>
      <c r="F126" s="17">
        <f>Tabel1[[#This Row],[Benaderend Verbruik (kWh)]]*2.5</f>
        <v>892947.5</v>
      </c>
      <c r="G126" s="17">
        <f>Tabel1[[#This Row],[Benaderend Verbruik (kWh)]]*0</f>
        <v>0</v>
      </c>
    </row>
    <row r="127" spans="1:7" x14ac:dyDescent="0.35">
      <c r="A127" s="2" t="s">
        <v>40</v>
      </c>
      <c r="B127" s="2" t="s">
        <v>17</v>
      </c>
      <c r="C127" s="2" t="s">
        <v>8</v>
      </c>
      <c r="D127" s="17">
        <v>326996.13087417552</v>
      </c>
      <c r="E127" s="2">
        <v>2019</v>
      </c>
      <c r="F127" s="17">
        <f>Tabel1[[#This Row],[Benaderend Verbruik (kWh)]]</f>
        <v>326996.13087417552</v>
      </c>
      <c r="G127" s="17">
        <f>Tabel1[[#This Row],[Benaderend Verbruik (kWh)]]*0.000182</f>
        <v>59.513295819099945</v>
      </c>
    </row>
    <row r="128" spans="1:7" x14ac:dyDescent="0.35">
      <c r="A128" s="2" t="s">
        <v>670</v>
      </c>
      <c r="B128" s="2" t="s">
        <v>17</v>
      </c>
      <c r="C128" s="2" t="s">
        <v>9</v>
      </c>
      <c r="D128" s="17">
        <v>366965</v>
      </c>
      <c r="E128" s="2">
        <v>2022</v>
      </c>
      <c r="F128" s="17">
        <f>Tabel1[[#This Row],[Benaderend Verbruik (kWh)]]*2.5</f>
        <v>917412.5</v>
      </c>
      <c r="G128" s="17">
        <f>Tabel1[[#This Row],[Benaderend Verbruik (kWh)]]*0</f>
        <v>0</v>
      </c>
    </row>
    <row r="129" spans="1:7" x14ac:dyDescent="0.35">
      <c r="A129" s="2" t="s">
        <v>670</v>
      </c>
      <c r="B129" s="2" t="s">
        <v>17</v>
      </c>
      <c r="C129" s="2" t="s">
        <v>8</v>
      </c>
      <c r="D129" s="17">
        <v>422347.17022767698</v>
      </c>
      <c r="E129" s="2">
        <v>2022</v>
      </c>
      <c r="F129" s="17">
        <f>Tabel1[[#This Row],[Benaderend Verbruik (kWh)]]</f>
        <v>422347.17022767698</v>
      </c>
      <c r="G129" s="17">
        <f>Tabel1[[#This Row],[Benaderend Verbruik (kWh)]]*0.000182</f>
        <v>76.867184981437219</v>
      </c>
    </row>
    <row r="130" spans="1:7" x14ac:dyDescent="0.35">
      <c r="A130" s="2" t="s">
        <v>41</v>
      </c>
      <c r="B130" s="2" t="s">
        <v>17</v>
      </c>
      <c r="C130" s="2" t="s">
        <v>8</v>
      </c>
      <c r="D130" s="17">
        <v>200644.40383459401</v>
      </c>
      <c r="E130" s="2">
        <v>2019</v>
      </c>
      <c r="F130" s="17">
        <f>Tabel1[[#This Row],[Benaderend Verbruik (kWh)]]</f>
        <v>200644.40383459401</v>
      </c>
      <c r="G130" s="17">
        <f>Tabel1[[#This Row],[Benaderend Verbruik (kWh)]]*0.000182</f>
        <v>36.517281497896107</v>
      </c>
    </row>
    <row r="131" spans="1:7" x14ac:dyDescent="0.35">
      <c r="A131" s="2" t="s">
        <v>41</v>
      </c>
      <c r="B131" s="2" t="s">
        <v>17</v>
      </c>
      <c r="C131" s="2" t="s">
        <v>9</v>
      </c>
      <c r="D131" s="17">
        <v>182298.24205500001</v>
      </c>
      <c r="E131" s="2">
        <v>2019</v>
      </c>
      <c r="F131" s="17">
        <f>Tabel1[[#This Row],[Benaderend Verbruik (kWh)]]*2.5</f>
        <v>455745.60513750004</v>
      </c>
      <c r="G131" s="17">
        <f>Tabel1[[#This Row],[Benaderend Verbruik (kWh)]]*0</f>
        <v>0</v>
      </c>
    </row>
    <row r="132" spans="1:7" x14ac:dyDescent="0.35">
      <c r="A132" s="2" t="s">
        <v>671</v>
      </c>
      <c r="B132" s="2" t="s">
        <v>17</v>
      </c>
      <c r="C132" s="2" t="s">
        <v>9</v>
      </c>
      <c r="D132" s="17">
        <v>140811.23904525</v>
      </c>
      <c r="E132" s="2">
        <v>2022</v>
      </c>
      <c r="F132" s="17">
        <f>Tabel1[[#This Row],[Benaderend Verbruik (kWh)]]*2.5</f>
        <v>352028.09761312499</v>
      </c>
      <c r="G132" s="17">
        <f>Tabel1[[#This Row],[Benaderend Verbruik (kWh)]]*0</f>
        <v>0</v>
      </c>
    </row>
    <row r="133" spans="1:7" x14ac:dyDescent="0.35">
      <c r="A133" s="2" t="s">
        <v>671</v>
      </c>
      <c r="B133" s="2" t="s">
        <v>17</v>
      </c>
      <c r="C133" s="2" t="s">
        <v>8</v>
      </c>
      <c r="D133" s="17">
        <v>181644.91671078201</v>
      </c>
      <c r="E133" s="2">
        <v>2022</v>
      </c>
      <c r="F133" s="17">
        <f>Tabel1[[#This Row],[Benaderend Verbruik (kWh)]]</f>
        <v>181644.91671078201</v>
      </c>
      <c r="G133" s="17">
        <f>Tabel1[[#This Row],[Benaderend Verbruik (kWh)]]*0.000182</f>
        <v>33.059374841362327</v>
      </c>
    </row>
    <row r="134" spans="1:7" x14ac:dyDescent="0.35">
      <c r="A134" s="2" t="s">
        <v>42</v>
      </c>
      <c r="B134" s="2" t="s">
        <v>17</v>
      </c>
      <c r="C134" s="2" t="s">
        <v>8</v>
      </c>
      <c r="D134" s="17">
        <v>4215596.4909851085</v>
      </c>
      <c r="E134" s="2">
        <v>2019</v>
      </c>
      <c r="F134" s="17">
        <f>Tabel1[[#This Row],[Benaderend Verbruik (kWh)]]</f>
        <v>4215596.4909851085</v>
      </c>
      <c r="G134" s="17">
        <f>Tabel1[[#This Row],[Benaderend Verbruik (kWh)]]*0.000182</f>
        <v>767.23856135928975</v>
      </c>
    </row>
    <row r="135" spans="1:7" x14ac:dyDescent="0.35">
      <c r="A135" s="2" t="s">
        <v>42</v>
      </c>
      <c r="B135" s="2" t="s">
        <v>17</v>
      </c>
      <c r="C135" s="2" t="s">
        <v>9</v>
      </c>
      <c r="D135" s="17">
        <v>1477654.7834280799</v>
      </c>
      <c r="E135" s="2">
        <v>2019</v>
      </c>
      <c r="F135" s="17">
        <f>Tabel1[[#This Row],[Benaderend Verbruik (kWh)]]*2.5</f>
        <v>3694136.9585702</v>
      </c>
      <c r="G135" s="17">
        <f>Tabel1[[#This Row],[Benaderend Verbruik (kWh)]]*0</f>
        <v>0</v>
      </c>
    </row>
    <row r="136" spans="1:7" x14ac:dyDescent="0.35">
      <c r="A136" s="2" t="s">
        <v>672</v>
      </c>
      <c r="B136" s="2" t="s">
        <v>17</v>
      </c>
      <c r="C136" s="2" t="s">
        <v>9</v>
      </c>
      <c r="D136" s="17">
        <v>1461752.892566497</v>
      </c>
      <c r="E136" s="2">
        <v>2022</v>
      </c>
      <c r="F136" s="17">
        <f>Tabel1[[#This Row],[Benaderend Verbruik (kWh)]]*2.5</f>
        <v>3654382.2314162422</v>
      </c>
      <c r="G136" s="17">
        <f>Tabel1[[#This Row],[Benaderend Verbruik (kWh)]]*0</f>
        <v>0</v>
      </c>
    </row>
    <row r="137" spans="1:7" x14ac:dyDescent="0.35">
      <c r="A137" s="2" t="s">
        <v>672</v>
      </c>
      <c r="B137" s="2" t="s">
        <v>17</v>
      </c>
      <c r="C137" s="2" t="s">
        <v>8</v>
      </c>
      <c r="D137" s="17">
        <v>3276977.0938131399</v>
      </c>
      <c r="E137" s="2">
        <v>2022</v>
      </c>
      <c r="F137" s="17">
        <f>Tabel1[[#This Row],[Benaderend Verbruik (kWh)]]</f>
        <v>3276977.0938131399</v>
      </c>
      <c r="G137" s="17">
        <f>Tabel1[[#This Row],[Benaderend Verbruik (kWh)]]*0.000182</f>
        <v>596.40983107399154</v>
      </c>
    </row>
    <row r="138" spans="1:7" x14ac:dyDescent="0.35">
      <c r="A138" s="2" t="s">
        <v>43</v>
      </c>
      <c r="B138" s="2" t="s">
        <v>17</v>
      </c>
      <c r="C138" s="2" t="s">
        <v>8</v>
      </c>
      <c r="D138" s="17">
        <v>563501.12300000002</v>
      </c>
      <c r="E138" s="2">
        <v>2019</v>
      </c>
      <c r="F138" s="17">
        <f>Tabel1[[#This Row],[Benaderend Verbruik (kWh)]]</f>
        <v>563501.12300000002</v>
      </c>
      <c r="G138" s="17">
        <f>Tabel1[[#This Row],[Benaderend Verbruik (kWh)]]*0.000182</f>
        <v>102.55720438600001</v>
      </c>
    </row>
    <row r="139" spans="1:7" x14ac:dyDescent="0.35">
      <c r="A139" s="2" t="s">
        <v>43</v>
      </c>
      <c r="B139" s="2" t="s">
        <v>17</v>
      </c>
      <c r="C139" s="2" t="s">
        <v>9</v>
      </c>
      <c r="D139" s="17">
        <v>159015.37599999999</v>
      </c>
      <c r="E139" s="2">
        <v>2019</v>
      </c>
      <c r="F139" s="17">
        <f>Tabel1[[#This Row],[Benaderend Verbruik (kWh)]]*2.5</f>
        <v>397538.43999999994</v>
      </c>
      <c r="G139" s="17">
        <f>Tabel1[[#This Row],[Benaderend Verbruik (kWh)]]*0</f>
        <v>0</v>
      </c>
    </row>
    <row r="140" spans="1:7" x14ac:dyDescent="0.35">
      <c r="A140" s="2" t="s">
        <v>673</v>
      </c>
      <c r="B140" s="2" t="s">
        <v>17</v>
      </c>
      <c r="C140" s="2" t="s">
        <v>9</v>
      </c>
      <c r="D140" s="17">
        <v>124437.6714322737</v>
      </c>
      <c r="E140" s="2">
        <v>2022</v>
      </c>
      <c r="F140" s="17">
        <f>Tabel1[[#This Row],[Benaderend Verbruik (kWh)]]*2.5</f>
        <v>311094.17858068424</v>
      </c>
      <c r="G140" s="17">
        <f>Tabel1[[#This Row],[Benaderend Verbruik (kWh)]]*0</f>
        <v>0</v>
      </c>
    </row>
    <row r="141" spans="1:7" x14ac:dyDescent="0.35">
      <c r="A141" s="2" t="s">
        <v>673</v>
      </c>
      <c r="B141" s="2" t="s">
        <v>17</v>
      </c>
      <c r="C141" s="2" t="s">
        <v>8</v>
      </c>
      <c r="D141" s="17">
        <v>483417.92357115401</v>
      </c>
      <c r="E141" s="2">
        <v>2022</v>
      </c>
      <c r="F141" s="17">
        <f>Tabel1[[#This Row],[Benaderend Verbruik (kWh)]]</f>
        <v>483417.92357115401</v>
      </c>
      <c r="G141" s="17">
        <f>Tabel1[[#This Row],[Benaderend Verbruik (kWh)]]*0.000182</f>
        <v>87.982062089950034</v>
      </c>
    </row>
    <row r="142" spans="1:7" x14ac:dyDescent="0.35">
      <c r="A142" s="2" t="s">
        <v>44</v>
      </c>
      <c r="B142" s="2" t="s">
        <v>17</v>
      </c>
      <c r="C142" s="2" t="s">
        <v>8</v>
      </c>
      <c r="D142" s="17">
        <v>655918.67719962145</v>
      </c>
      <c r="E142" s="2">
        <v>2019</v>
      </c>
      <c r="F142" s="17">
        <f>Tabel1[[#This Row],[Benaderend Verbruik (kWh)]]</f>
        <v>655918.67719962145</v>
      </c>
      <c r="G142" s="17">
        <f>Tabel1[[#This Row],[Benaderend Verbruik (kWh)]]*0.000182</f>
        <v>119.3771992503311</v>
      </c>
    </row>
    <row r="143" spans="1:7" x14ac:dyDescent="0.35">
      <c r="A143" s="2" t="s">
        <v>44</v>
      </c>
      <c r="B143" s="2" t="s">
        <v>17</v>
      </c>
      <c r="C143" s="2" t="s">
        <v>9</v>
      </c>
      <c r="D143" s="17">
        <v>47757.7235621168</v>
      </c>
      <c r="E143" s="2">
        <v>2019</v>
      </c>
      <c r="F143" s="17">
        <f>Tabel1[[#This Row],[Benaderend Verbruik (kWh)]]*2.5</f>
        <v>119394.308905292</v>
      </c>
      <c r="G143" s="17">
        <f>Tabel1[[#This Row],[Benaderend Verbruik (kWh)]]*0</f>
        <v>0</v>
      </c>
    </row>
    <row r="144" spans="1:7" x14ac:dyDescent="0.35">
      <c r="A144" s="2" t="s">
        <v>674</v>
      </c>
      <c r="B144" s="2" t="s">
        <v>17</v>
      </c>
      <c r="C144" s="2" t="s">
        <v>9</v>
      </c>
      <c r="D144" s="17">
        <v>99938.357713323101</v>
      </c>
      <c r="E144" s="2">
        <v>2022</v>
      </c>
      <c r="F144" s="17">
        <f>Tabel1[[#This Row],[Benaderend Verbruik (kWh)]]*2.5</f>
        <v>249845.89428330775</v>
      </c>
      <c r="G144" s="17">
        <f>Tabel1[[#This Row],[Benaderend Verbruik (kWh)]]*0</f>
        <v>0</v>
      </c>
    </row>
    <row r="145" spans="1:7" x14ac:dyDescent="0.35">
      <c r="A145" s="2" t="s">
        <v>674</v>
      </c>
      <c r="B145" s="2" t="s">
        <v>17</v>
      </c>
      <c r="C145" s="2" t="s">
        <v>8</v>
      </c>
      <c r="D145" s="17">
        <v>681451.03819684661</v>
      </c>
      <c r="E145" s="2">
        <v>2022</v>
      </c>
      <c r="F145" s="17">
        <f>Tabel1[[#This Row],[Benaderend Verbruik (kWh)]]</f>
        <v>681451.03819684661</v>
      </c>
      <c r="G145" s="17">
        <f>Tabel1[[#This Row],[Benaderend Verbruik (kWh)]]*0.000182</f>
        <v>124.02408895182609</v>
      </c>
    </row>
    <row r="146" spans="1:7" x14ac:dyDescent="0.35">
      <c r="A146" s="2" t="s">
        <v>45</v>
      </c>
      <c r="B146" s="2" t="s">
        <v>17</v>
      </c>
      <c r="C146" s="2" t="s">
        <v>9</v>
      </c>
      <c r="D146" s="17">
        <v>577167.88693831884</v>
      </c>
      <c r="E146" s="2">
        <v>2019</v>
      </c>
      <c r="F146" s="17">
        <f>Tabel1[[#This Row],[Benaderend Verbruik (kWh)]]*2.5</f>
        <v>1442919.717345797</v>
      </c>
      <c r="G146" s="17">
        <f>Tabel1[[#This Row],[Benaderend Verbruik (kWh)]]*0</f>
        <v>0</v>
      </c>
    </row>
    <row r="147" spans="1:7" x14ac:dyDescent="0.35">
      <c r="A147" s="2" t="s">
        <v>675</v>
      </c>
      <c r="B147" s="2" t="s">
        <v>17</v>
      </c>
      <c r="C147" s="2" t="s">
        <v>9</v>
      </c>
      <c r="D147" s="17">
        <v>483312.82346518798</v>
      </c>
      <c r="E147" s="2">
        <v>2022</v>
      </c>
      <c r="F147" s="17">
        <f>Tabel1[[#This Row],[Benaderend Verbruik (kWh)]]*2.5</f>
        <v>1208282.0586629699</v>
      </c>
      <c r="G147" s="17">
        <f>Tabel1[[#This Row],[Benaderend Verbruik (kWh)]]*0</f>
        <v>0</v>
      </c>
    </row>
    <row r="148" spans="1:7" x14ac:dyDescent="0.35">
      <c r="A148" s="2" t="s">
        <v>46</v>
      </c>
      <c r="B148" s="2" t="s">
        <v>17</v>
      </c>
      <c r="C148" s="2" t="s">
        <v>8</v>
      </c>
      <c r="D148" s="17">
        <v>270248.86490813404</v>
      </c>
      <c r="E148" s="2">
        <v>2019</v>
      </c>
      <c r="F148" s="17">
        <f>Tabel1[[#This Row],[Benaderend Verbruik (kWh)]]</f>
        <v>270248.86490813404</v>
      </c>
      <c r="G148" s="17">
        <f>Tabel1[[#This Row],[Benaderend Verbruik (kWh)]]*0.000182</f>
        <v>49.185293413280398</v>
      </c>
    </row>
    <row r="149" spans="1:7" x14ac:dyDescent="0.35">
      <c r="A149" s="2" t="s">
        <v>46</v>
      </c>
      <c r="B149" s="2" t="s">
        <v>17</v>
      </c>
      <c r="C149" s="2" t="s">
        <v>9</v>
      </c>
      <c r="D149" s="17">
        <v>109221.54100000001</v>
      </c>
      <c r="E149" s="2">
        <v>2019</v>
      </c>
      <c r="F149" s="17">
        <f>Tabel1[[#This Row],[Benaderend Verbruik (kWh)]]*2.5</f>
        <v>273053.85250000004</v>
      </c>
      <c r="G149" s="17">
        <f>Tabel1[[#This Row],[Benaderend Verbruik (kWh)]]*0</f>
        <v>0</v>
      </c>
    </row>
    <row r="150" spans="1:7" x14ac:dyDescent="0.35">
      <c r="A150" s="2" t="s">
        <v>676</v>
      </c>
      <c r="B150" s="2" t="s">
        <v>17</v>
      </c>
      <c r="C150" s="2" t="s">
        <v>9</v>
      </c>
      <c r="D150" s="17">
        <v>95267.766077509616</v>
      </c>
      <c r="E150" s="2">
        <v>2022</v>
      </c>
      <c r="F150" s="17">
        <f>Tabel1[[#This Row],[Benaderend Verbruik (kWh)]]*2.5</f>
        <v>238169.41519377404</v>
      </c>
      <c r="G150" s="17">
        <f>Tabel1[[#This Row],[Benaderend Verbruik (kWh)]]*0</f>
        <v>0</v>
      </c>
    </row>
    <row r="151" spans="1:7" x14ac:dyDescent="0.35">
      <c r="A151" s="2" t="s">
        <v>676</v>
      </c>
      <c r="B151" s="2" t="s">
        <v>17</v>
      </c>
      <c r="C151" s="2" t="s">
        <v>8</v>
      </c>
      <c r="D151" s="17">
        <v>218543.08851114399</v>
      </c>
      <c r="E151" s="2">
        <v>2022</v>
      </c>
      <c r="F151" s="17">
        <f>Tabel1[[#This Row],[Benaderend Verbruik (kWh)]]</f>
        <v>218543.08851114399</v>
      </c>
      <c r="G151" s="17">
        <f>Tabel1[[#This Row],[Benaderend Verbruik (kWh)]]*0.000182</f>
        <v>39.774842109028206</v>
      </c>
    </row>
    <row r="152" spans="1:7" x14ac:dyDescent="0.35">
      <c r="A152" s="2" t="s">
        <v>47</v>
      </c>
      <c r="B152" s="2" t="s">
        <v>17</v>
      </c>
      <c r="C152" s="2" t="s">
        <v>8</v>
      </c>
      <c r="D152" s="17">
        <v>2458995.3024861463</v>
      </c>
      <c r="E152" s="2">
        <v>2019</v>
      </c>
      <c r="F152" s="17">
        <f>Tabel1[[#This Row],[Benaderend Verbruik (kWh)]]</f>
        <v>2458995.3024861463</v>
      </c>
      <c r="G152" s="17">
        <f>Tabel1[[#This Row],[Benaderend Verbruik (kWh)]]*0.000182</f>
        <v>447.53714505247865</v>
      </c>
    </row>
    <row r="153" spans="1:7" x14ac:dyDescent="0.35">
      <c r="A153" s="2" t="s">
        <v>47</v>
      </c>
      <c r="B153" s="2" t="s">
        <v>17</v>
      </c>
      <c r="C153" s="2" t="s">
        <v>9</v>
      </c>
      <c r="D153" s="17">
        <v>776666.31527031981</v>
      </c>
      <c r="E153" s="2">
        <v>2019</v>
      </c>
      <c r="F153" s="17">
        <f>Tabel1[[#This Row],[Benaderend Verbruik (kWh)]]*2.5</f>
        <v>1941665.7881757994</v>
      </c>
      <c r="G153" s="17">
        <f>Tabel1[[#This Row],[Benaderend Verbruik (kWh)]]*0</f>
        <v>0</v>
      </c>
    </row>
    <row r="154" spans="1:7" x14ac:dyDescent="0.35">
      <c r="A154" s="2" t="s">
        <v>677</v>
      </c>
      <c r="B154" s="2" t="s">
        <v>17</v>
      </c>
      <c r="C154" s="2" t="s">
        <v>9</v>
      </c>
      <c r="D154" s="17">
        <v>594629.3486472005</v>
      </c>
      <c r="E154" s="2">
        <v>2022</v>
      </c>
      <c r="F154" s="17">
        <f>Tabel1[[#This Row],[Benaderend Verbruik (kWh)]]*2.5</f>
        <v>1486573.3716180013</v>
      </c>
      <c r="G154" s="17">
        <f>Tabel1[[#This Row],[Benaderend Verbruik (kWh)]]*0</f>
        <v>0</v>
      </c>
    </row>
    <row r="155" spans="1:7" x14ac:dyDescent="0.35">
      <c r="A155" s="2" t="s">
        <v>677</v>
      </c>
      <c r="B155" s="2" t="s">
        <v>17</v>
      </c>
      <c r="C155" s="2" t="s">
        <v>8</v>
      </c>
      <c r="D155" s="17">
        <v>1933432.008736134</v>
      </c>
      <c r="E155" s="2">
        <v>2022</v>
      </c>
      <c r="F155" s="17">
        <f>Tabel1[[#This Row],[Benaderend Verbruik (kWh)]]</f>
        <v>1933432.008736134</v>
      </c>
      <c r="G155" s="17">
        <f>Tabel1[[#This Row],[Benaderend Verbruik (kWh)]]*0.000182</f>
        <v>351.88462558997639</v>
      </c>
    </row>
    <row r="156" spans="1:7" x14ac:dyDescent="0.35">
      <c r="A156" s="2" t="s">
        <v>48</v>
      </c>
      <c r="B156" s="2" t="s">
        <v>17</v>
      </c>
      <c r="C156" s="2" t="s">
        <v>8</v>
      </c>
      <c r="D156" s="17">
        <v>8890503.629999999</v>
      </c>
      <c r="E156" s="2">
        <v>2019</v>
      </c>
      <c r="F156" s="17">
        <f>Tabel1[[#This Row],[Benaderend Verbruik (kWh)]]</f>
        <v>8890503.629999999</v>
      </c>
      <c r="G156" s="17">
        <f>Tabel1[[#This Row],[Benaderend Verbruik (kWh)]]*0.000182</f>
        <v>1618.0716606599999</v>
      </c>
    </row>
    <row r="157" spans="1:7" x14ac:dyDescent="0.35">
      <c r="A157" s="2" t="s">
        <v>48</v>
      </c>
      <c r="B157" s="2" t="s">
        <v>17</v>
      </c>
      <c r="C157" s="2" t="s">
        <v>9</v>
      </c>
      <c r="D157" s="17">
        <v>2083033.5449999999</v>
      </c>
      <c r="E157" s="2">
        <v>2019</v>
      </c>
      <c r="F157" s="17">
        <f>Tabel1[[#This Row],[Benaderend Verbruik (kWh)]]*2.5</f>
        <v>5207583.8624999998</v>
      </c>
      <c r="G157" s="17">
        <f>Tabel1[[#This Row],[Benaderend Verbruik (kWh)]]*0</f>
        <v>0</v>
      </c>
    </row>
    <row r="158" spans="1:7" x14ac:dyDescent="0.35">
      <c r="A158" s="2" t="s">
        <v>678</v>
      </c>
      <c r="B158" s="2" t="s">
        <v>17</v>
      </c>
      <c r="C158" s="2" t="s">
        <v>9</v>
      </c>
      <c r="D158" s="17">
        <v>2506316.1814144361</v>
      </c>
      <c r="E158" s="2">
        <v>2022</v>
      </c>
      <c r="F158" s="17">
        <f>Tabel1[[#This Row],[Benaderend Verbruik (kWh)]]*2.5</f>
        <v>6265790.4535360904</v>
      </c>
      <c r="G158" s="17">
        <f>Tabel1[[#This Row],[Benaderend Verbruik (kWh)]]*0</f>
        <v>0</v>
      </c>
    </row>
    <row r="159" spans="1:7" x14ac:dyDescent="0.35">
      <c r="A159" s="2" t="s">
        <v>678</v>
      </c>
      <c r="B159" s="2" t="s">
        <v>17</v>
      </c>
      <c r="C159" s="2" t="s">
        <v>8</v>
      </c>
      <c r="D159" s="17">
        <v>5580376.5772292605</v>
      </c>
      <c r="E159" s="2">
        <v>2022</v>
      </c>
      <c r="F159" s="17">
        <f>Tabel1[[#This Row],[Benaderend Verbruik (kWh)]]</f>
        <v>5580376.5772292605</v>
      </c>
      <c r="G159" s="17">
        <f>Tabel1[[#This Row],[Benaderend Verbruik (kWh)]]*0.000182</f>
        <v>1015.6285370557255</v>
      </c>
    </row>
    <row r="160" spans="1:7" x14ac:dyDescent="0.35">
      <c r="A160" s="2" t="s">
        <v>49</v>
      </c>
      <c r="B160" s="2" t="s">
        <v>17</v>
      </c>
      <c r="C160" s="2" t="s">
        <v>8</v>
      </c>
      <c r="D160" s="17">
        <v>799807.34276465082</v>
      </c>
      <c r="E160" s="2">
        <v>2019</v>
      </c>
      <c r="F160" s="17">
        <f>Tabel1[[#This Row],[Benaderend Verbruik (kWh)]]</f>
        <v>799807.34276465082</v>
      </c>
      <c r="G160" s="17">
        <f>Tabel1[[#This Row],[Benaderend Verbruik (kWh)]]*0.000182</f>
        <v>145.56493638316644</v>
      </c>
    </row>
    <row r="161" spans="1:7" x14ac:dyDescent="0.35">
      <c r="A161" s="2" t="s">
        <v>49</v>
      </c>
      <c r="B161" s="2" t="s">
        <v>17</v>
      </c>
      <c r="C161" s="2" t="s">
        <v>9</v>
      </c>
      <c r="D161" s="17">
        <v>324842.35574010259</v>
      </c>
      <c r="E161" s="2">
        <v>2019</v>
      </c>
      <c r="F161" s="17">
        <f>Tabel1[[#This Row],[Benaderend Verbruik (kWh)]]*2.5</f>
        <v>812105.88935025642</v>
      </c>
      <c r="G161" s="17">
        <f>Tabel1[[#This Row],[Benaderend Verbruik (kWh)]]*0</f>
        <v>0</v>
      </c>
    </row>
    <row r="162" spans="1:7" x14ac:dyDescent="0.35">
      <c r="A162" s="2" t="s">
        <v>679</v>
      </c>
      <c r="B162" s="2" t="s">
        <v>17</v>
      </c>
      <c r="C162" s="2" t="s">
        <v>9</v>
      </c>
      <c r="D162" s="17">
        <v>314157.21736233332</v>
      </c>
      <c r="E162" s="2">
        <v>2022</v>
      </c>
      <c r="F162" s="17">
        <f>Tabel1[[#This Row],[Benaderend Verbruik (kWh)]]*2.5</f>
        <v>785393.0434058333</v>
      </c>
      <c r="G162" s="17">
        <f>Tabel1[[#This Row],[Benaderend Verbruik (kWh)]]*0</f>
        <v>0</v>
      </c>
    </row>
    <row r="163" spans="1:7" x14ac:dyDescent="0.35">
      <c r="A163" s="2" t="s">
        <v>679</v>
      </c>
      <c r="B163" s="2" t="s">
        <v>17</v>
      </c>
      <c r="C163" s="2" t="s">
        <v>8</v>
      </c>
      <c r="D163" s="17">
        <v>621320.07709431439</v>
      </c>
      <c r="E163" s="2">
        <v>2022</v>
      </c>
      <c r="F163" s="17">
        <f>Tabel1[[#This Row],[Benaderend Verbruik (kWh)]]</f>
        <v>621320.07709431439</v>
      </c>
      <c r="G163" s="17">
        <f>Tabel1[[#This Row],[Benaderend Verbruik (kWh)]]*0.000182</f>
        <v>113.08025403116523</v>
      </c>
    </row>
    <row r="164" spans="1:7" x14ac:dyDescent="0.35">
      <c r="A164" s="2" t="s">
        <v>50</v>
      </c>
      <c r="B164" s="2" t="s">
        <v>17</v>
      </c>
      <c r="C164" s="2" t="s">
        <v>8</v>
      </c>
      <c r="D164" s="17">
        <v>155505.78700000001</v>
      </c>
      <c r="E164" s="2">
        <v>2019</v>
      </c>
      <c r="F164" s="17">
        <f>Tabel1[[#This Row],[Benaderend Verbruik (kWh)]]</f>
        <v>155505.78700000001</v>
      </c>
      <c r="G164" s="17">
        <f>Tabel1[[#This Row],[Benaderend Verbruik (kWh)]]*0.000182</f>
        <v>28.302053234000002</v>
      </c>
    </row>
    <row r="165" spans="1:7" x14ac:dyDescent="0.35">
      <c r="A165" s="2" t="s">
        <v>50</v>
      </c>
      <c r="B165" s="2" t="s">
        <v>17</v>
      </c>
      <c r="C165" s="2" t="s">
        <v>9</v>
      </c>
      <c r="D165" s="17">
        <v>52700.78</v>
      </c>
      <c r="E165" s="2">
        <v>2019</v>
      </c>
      <c r="F165" s="17">
        <f>Tabel1[[#This Row],[Benaderend Verbruik (kWh)]]*2.5</f>
        <v>131751.95000000001</v>
      </c>
      <c r="G165" s="17">
        <f>Tabel1[[#This Row],[Benaderend Verbruik (kWh)]]*0</f>
        <v>0</v>
      </c>
    </row>
    <row r="166" spans="1:7" x14ac:dyDescent="0.35">
      <c r="A166" s="2" t="s">
        <v>680</v>
      </c>
      <c r="B166" s="2" t="s">
        <v>17</v>
      </c>
      <c r="C166" s="2" t="s">
        <v>9</v>
      </c>
      <c r="D166" s="17">
        <v>32605.496722043299</v>
      </c>
      <c r="E166" s="2">
        <v>2022</v>
      </c>
      <c r="F166" s="17">
        <f>Tabel1[[#This Row],[Benaderend Verbruik (kWh)]]*2.5</f>
        <v>81513.74180510825</v>
      </c>
      <c r="G166" s="17">
        <f>Tabel1[[#This Row],[Benaderend Verbruik (kWh)]]*0</f>
        <v>0</v>
      </c>
    </row>
    <row r="167" spans="1:7" x14ac:dyDescent="0.35">
      <c r="A167" s="2" t="s">
        <v>680</v>
      </c>
      <c r="B167" s="2" t="s">
        <v>17</v>
      </c>
      <c r="C167" s="2" t="s">
        <v>8</v>
      </c>
      <c r="D167" s="17">
        <v>236013.53700214831</v>
      </c>
      <c r="E167" s="2">
        <v>2022</v>
      </c>
      <c r="F167" s="17">
        <f>Tabel1[[#This Row],[Benaderend Verbruik (kWh)]]</f>
        <v>236013.53700214831</v>
      </c>
      <c r="G167" s="17">
        <f>Tabel1[[#This Row],[Benaderend Verbruik (kWh)]]*0.000182</f>
        <v>42.954463734390991</v>
      </c>
    </row>
    <row r="168" spans="1:7" x14ac:dyDescent="0.35">
      <c r="A168" s="2" t="s">
        <v>51</v>
      </c>
      <c r="B168" s="2" t="s">
        <v>17</v>
      </c>
      <c r="C168" s="2" t="s">
        <v>8</v>
      </c>
      <c r="D168" s="17">
        <v>155625.11400000003</v>
      </c>
      <c r="E168" s="2">
        <v>2019</v>
      </c>
      <c r="F168" s="17">
        <f>Tabel1[[#This Row],[Benaderend Verbruik (kWh)]]</f>
        <v>155625.11400000003</v>
      </c>
      <c r="G168" s="17">
        <f>Tabel1[[#This Row],[Benaderend Verbruik (kWh)]]*0.000182</f>
        <v>28.323770748000005</v>
      </c>
    </row>
    <row r="169" spans="1:7" x14ac:dyDescent="0.35">
      <c r="A169" s="2" t="s">
        <v>51</v>
      </c>
      <c r="B169" s="2" t="s">
        <v>17</v>
      </c>
      <c r="C169" s="2" t="s">
        <v>9</v>
      </c>
      <c r="D169" s="17">
        <v>70748.997999999992</v>
      </c>
      <c r="E169" s="2">
        <v>2019</v>
      </c>
      <c r="F169" s="17">
        <f>Tabel1[[#This Row],[Benaderend Verbruik (kWh)]]*2.5</f>
        <v>176872.495</v>
      </c>
      <c r="G169" s="17">
        <f>Tabel1[[#This Row],[Benaderend Verbruik (kWh)]]*0</f>
        <v>0</v>
      </c>
    </row>
    <row r="170" spans="1:7" x14ac:dyDescent="0.35">
      <c r="A170" s="2" t="s">
        <v>681</v>
      </c>
      <c r="B170" s="2" t="s">
        <v>17</v>
      </c>
      <c r="C170" s="2" t="s">
        <v>9</v>
      </c>
      <c r="D170" s="17">
        <v>77303.318769976802</v>
      </c>
      <c r="E170" s="2">
        <v>2022</v>
      </c>
      <c r="F170" s="17">
        <f>Tabel1[[#This Row],[Benaderend Verbruik (kWh)]]*2.5</f>
        <v>193258.296924942</v>
      </c>
      <c r="G170" s="17">
        <f>Tabel1[[#This Row],[Benaderend Verbruik (kWh)]]*0</f>
        <v>0</v>
      </c>
    </row>
    <row r="171" spans="1:7" x14ac:dyDescent="0.35">
      <c r="A171" s="2" t="s">
        <v>681</v>
      </c>
      <c r="B171" s="2" t="s">
        <v>17</v>
      </c>
      <c r="C171" s="2" t="s">
        <v>8</v>
      </c>
      <c r="D171" s="17">
        <v>242044.216448822</v>
      </c>
      <c r="E171" s="2">
        <v>2022</v>
      </c>
      <c r="F171" s="17">
        <f>Tabel1[[#This Row],[Benaderend Verbruik (kWh)]]</f>
        <v>242044.216448822</v>
      </c>
      <c r="G171" s="17">
        <f>Tabel1[[#This Row],[Benaderend Verbruik (kWh)]]*0.000182</f>
        <v>44.052047393685605</v>
      </c>
    </row>
    <row r="172" spans="1:7" x14ac:dyDescent="0.35">
      <c r="A172" s="2" t="s">
        <v>52</v>
      </c>
      <c r="B172" s="2" t="s">
        <v>17</v>
      </c>
      <c r="C172" s="2" t="s">
        <v>8</v>
      </c>
      <c r="D172" s="17">
        <v>1946041.8438035375</v>
      </c>
      <c r="E172" s="2">
        <v>2019</v>
      </c>
      <c r="F172" s="17">
        <f>Tabel1[[#This Row],[Benaderend Verbruik (kWh)]]</f>
        <v>1946041.8438035375</v>
      </c>
      <c r="G172" s="17">
        <f>Tabel1[[#This Row],[Benaderend Verbruik (kWh)]]*0.000182</f>
        <v>354.17961557224385</v>
      </c>
    </row>
    <row r="173" spans="1:7" x14ac:dyDescent="0.35">
      <c r="A173" s="2" t="s">
        <v>52</v>
      </c>
      <c r="B173" s="2" t="s">
        <v>17</v>
      </c>
      <c r="C173" s="2" t="s">
        <v>9</v>
      </c>
      <c r="D173" s="17">
        <v>935435.18657844956</v>
      </c>
      <c r="E173" s="2">
        <v>2019</v>
      </c>
      <c r="F173" s="17">
        <f>Tabel1[[#This Row],[Benaderend Verbruik (kWh)]]*2.5</f>
        <v>2338587.966446124</v>
      </c>
      <c r="G173" s="17">
        <f>Tabel1[[#This Row],[Benaderend Verbruik (kWh)]]*0</f>
        <v>0</v>
      </c>
    </row>
    <row r="174" spans="1:7" x14ac:dyDescent="0.35">
      <c r="A174" s="2" t="s">
        <v>682</v>
      </c>
      <c r="B174" s="2" t="s">
        <v>17</v>
      </c>
      <c r="C174" s="2" t="s">
        <v>9</v>
      </c>
      <c r="D174" s="17">
        <v>85220.308604839607</v>
      </c>
      <c r="E174" s="2">
        <v>2022</v>
      </c>
      <c r="F174" s="17">
        <f>Tabel1[[#This Row],[Benaderend Verbruik (kWh)]]*2.5</f>
        <v>213050.77151209902</v>
      </c>
      <c r="G174" s="17">
        <f>Tabel1[[#This Row],[Benaderend Verbruik (kWh)]]*0</f>
        <v>0</v>
      </c>
    </row>
    <row r="175" spans="1:7" x14ac:dyDescent="0.35">
      <c r="A175" s="2" t="s">
        <v>682</v>
      </c>
      <c r="B175" s="2" t="s">
        <v>17</v>
      </c>
      <c r="C175" s="2" t="s">
        <v>8</v>
      </c>
      <c r="D175" s="17">
        <v>279551.26372591581</v>
      </c>
      <c r="E175" s="2">
        <v>2022</v>
      </c>
      <c r="F175" s="17">
        <f>Tabel1[[#This Row],[Benaderend Verbruik (kWh)]]</f>
        <v>279551.26372591581</v>
      </c>
      <c r="G175" s="17">
        <f>Tabel1[[#This Row],[Benaderend Verbruik (kWh)]]*0.000182</f>
        <v>50.878329998116676</v>
      </c>
    </row>
    <row r="176" spans="1:7" x14ac:dyDescent="0.35">
      <c r="A176" s="2" t="s">
        <v>53</v>
      </c>
      <c r="B176" s="2" t="s">
        <v>17</v>
      </c>
      <c r="C176" s="2" t="s">
        <v>8</v>
      </c>
      <c r="D176" s="17">
        <v>685110.42769986484</v>
      </c>
      <c r="E176" s="2">
        <v>2019</v>
      </c>
      <c r="F176" s="17">
        <f>Tabel1[[#This Row],[Benaderend Verbruik (kWh)]]</f>
        <v>685110.42769986484</v>
      </c>
      <c r="G176" s="17">
        <f>Tabel1[[#This Row],[Benaderend Verbruik (kWh)]]*0.000182</f>
        <v>124.6900978413754</v>
      </c>
    </row>
    <row r="177" spans="1:7" x14ac:dyDescent="0.35">
      <c r="A177" s="2" t="s">
        <v>53</v>
      </c>
      <c r="B177" s="2" t="s">
        <v>17</v>
      </c>
      <c r="C177" s="2" t="s">
        <v>9</v>
      </c>
      <c r="D177" s="17">
        <v>426924.25</v>
      </c>
      <c r="E177" s="2">
        <v>2019</v>
      </c>
      <c r="F177" s="17">
        <f>Tabel1[[#This Row],[Benaderend Verbruik (kWh)]]*2.5</f>
        <v>1067310.625</v>
      </c>
      <c r="G177" s="17">
        <f>Tabel1[[#This Row],[Benaderend Verbruik (kWh)]]*0</f>
        <v>0</v>
      </c>
    </row>
    <row r="178" spans="1:7" x14ac:dyDescent="0.35">
      <c r="A178" s="2" t="s">
        <v>683</v>
      </c>
      <c r="B178" s="2" t="s">
        <v>17</v>
      </c>
      <c r="C178" s="2" t="s">
        <v>9</v>
      </c>
      <c r="D178" s="17">
        <v>469859.25</v>
      </c>
      <c r="E178" s="2">
        <v>2022</v>
      </c>
      <c r="F178" s="17">
        <f>Tabel1[[#This Row],[Benaderend Verbruik (kWh)]]*2.5</f>
        <v>1174648.125</v>
      </c>
      <c r="G178" s="17">
        <f>Tabel1[[#This Row],[Benaderend Verbruik (kWh)]]*0</f>
        <v>0</v>
      </c>
    </row>
    <row r="179" spans="1:7" x14ac:dyDescent="0.35">
      <c r="A179" s="2" t="s">
        <v>683</v>
      </c>
      <c r="B179" s="2" t="s">
        <v>17</v>
      </c>
      <c r="C179" s="2" t="s">
        <v>8</v>
      </c>
      <c r="D179" s="17">
        <v>673313.42362885689</v>
      </c>
      <c r="E179" s="2">
        <v>2022</v>
      </c>
      <c r="F179" s="17">
        <f>Tabel1[[#This Row],[Benaderend Verbruik (kWh)]]</f>
        <v>673313.42362885689</v>
      </c>
      <c r="G179" s="17">
        <f>Tabel1[[#This Row],[Benaderend Verbruik (kWh)]]*0.000182</f>
        <v>122.54304310045195</v>
      </c>
    </row>
    <row r="180" spans="1:7" x14ac:dyDescent="0.35">
      <c r="A180" s="2" t="s">
        <v>54</v>
      </c>
      <c r="B180" s="2" t="s">
        <v>17</v>
      </c>
      <c r="C180" s="2" t="s">
        <v>8</v>
      </c>
      <c r="D180" s="17">
        <v>2760285.7613585945</v>
      </c>
      <c r="E180" s="2">
        <v>2019</v>
      </c>
      <c r="F180" s="17">
        <f>Tabel1[[#This Row],[Benaderend Verbruik (kWh)]]</f>
        <v>2760285.7613585945</v>
      </c>
      <c r="G180" s="17">
        <f>Tabel1[[#This Row],[Benaderend Verbruik (kWh)]]*0.000182</f>
        <v>502.37200856726423</v>
      </c>
    </row>
    <row r="181" spans="1:7" x14ac:dyDescent="0.35">
      <c r="A181" s="2" t="s">
        <v>54</v>
      </c>
      <c r="B181" s="2" t="s">
        <v>17</v>
      </c>
      <c r="C181" s="2" t="s">
        <v>9</v>
      </c>
      <c r="D181" s="17">
        <v>1249122.253280459</v>
      </c>
      <c r="E181" s="2">
        <v>2019</v>
      </c>
      <c r="F181" s="17">
        <f>Tabel1[[#This Row],[Benaderend Verbruik (kWh)]]*2.5</f>
        <v>3122805.6332011474</v>
      </c>
      <c r="G181" s="17">
        <f>Tabel1[[#This Row],[Benaderend Verbruik (kWh)]]*0</f>
        <v>0</v>
      </c>
    </row>
    <row r="182" spans="1:7" x14ac:dyDescent="0.35">
      <c r="A182" s="2" t="s">
        <v>684</v>
      </c>
      <c r="B182" s="2" t="s">
        <v>17</v>
      </c>
      <c r="C182" s="2" t="s">
        <v>9</v>
      </c>
      <c r="D182" s="17">
        <v>1030953.0099201391</v>
      </c>
      <c r="E182" s="2">
        <v>2022</v>
      </c>
      <c r="F182" s="17">
        <f>Tabel1[[#This Row],[Benaderend Verbruik (kWh)]]*2.5</f>
        <v>2577382.5248003476</v>
      </c>
      <c r="G182" s="17">
        <f>Tabel1[[#This Row],[Benaderend Verbruik (kWh)]]*0</f>
        <v>0</v>
      </c>
    </row>
    <row r="183" spans="1:7" x14ac:dyDescent="0.35">
      <c r="A183" s="2" t="s">
        <v>684</v>
      </c>
      <c r="B183" s="2" t="s">
        <v>17</v>
      </c>
      <c r="C183" s="2" t="s">
        <v>8</v>
      </c>
      <c r="D183" s="17">
        <v>1673474.8814751618</v>
      </c>
      <c r="E183" s="2">
        <v>2022</v>
      </c>
      <c r="F183" s="17">
        <f>Tabel1[[#This Row],[Benaderend Verbruik (kWh)]]</f>
        <v>1673474.8814751618</v>
      </c>
      <c r="G183" s="17">
        <f>Tabel1[[#This Row],[Benaderend Verbruik (kWh)]]*0.000182</f>
        <v>304.57242842847944</v>
      </c>
    </row>
    <row r="184" spans="1:7" x14ac:dyDescent="0.35">
      <c r="A184" s="2" t="s">
        <v>55</v>
      </c>
      <c r="B184" s="2" t="s">
        <v>17</v>
      </c>
      <c r="C184" s="2" t="s">
        <v>8</v>
      </c>
      <c r="D184" s="17">
        <v>233257.31499999997</v>
      </c>
      <c r="E184" s="2">
        <v>2019</v>
      </c>
      <c r="F184" s="17">
        <f>Tabel1[[#This Row],[Benaderend Verbruik (kWh)]]</f>
        <v>233257.31499999997</v>
      </c>
      <c r="G184" s="17">
        <f>Tabel1[[#This Row],[Benaderend Verbruik (kWh)]]*0.000182</f>
        <v>42.452831329999995</v>
      </c>
    </row>
    <row r="185" spans="1:7" x14ac:dyDescent="0.35">
      <c r="A185" s="2" t="s">
        <v>55</v>
      </c>
      <c r="B185" s="2" t="s">
        <v>17</v>
      </c>
      <c r="C185" s="2" t="s">
        <v>9</v>
      </c>
      <c r="D185" s="17">
        <v>77930</v>
      </c>
      <c r="E185" s="2">
        <v>2019</v>
      </c>
      <c r="F185" s="17">
        <f>Tabel1[[#This Row],[Benaderend Verbruik (kWh)]]*2.5</f>
        <v>194825</v>
      </c>
      <c r="G185" s="17">
        <f>Tabel1[[#This Row],[Benaderend Verbruik (kWh)]]*0</f>
        <v>0</v>
      </c>
    </row>
    <row r="186" spans="1:7" x14ac:dyDescent="0.35">
      <c r="A186" s="2" t="s">
        <v>685</v>
      </c>
      <c r="B186" s="2" t="s">
        <v>17</v>
      </c>
      <c r="C186" s="2" t="s">
        <v>9</v>
      </c>
      <c r="D186" s="17">
        <v>78837.725008509995</v>
      </c>
      <c r="E186" s="2">
        <v>2022</v>
      </c>
      <c r="F186" s="17">
        <f>Tabel1[[#This Row],[Benaderend Verbruik (kWh)]]*2.5</f>
        <v>197094.31252127499</v>
      </c>
      <c r="G186" s="17">
        <f>Tabel1[[#This Row],[Benaderend Verbruik (kWh)]]*0</f>
        <v>0</v>
      </c>
    </row>
    <row r="187" spans="1:7" x14ac:dyDescent="0.35">
      <c r="A187" s="2" t="s">
        <v>685</v>
      </c>
      <c r="B187" s="2" t="s">
        <v>17</v>
      </c>
      <c r="C187" s="2" t="s">
        <v>8</v>
      </c>
      <c r="D187" s="17">
        <v>207580.61981611099</v>
      </c>
      <c r="E187" s="2">
        <v>2022</v>
      </c>
      <c r="F187" s="17">
        <f>Tabel1[[#This Row],[Benaderend Verbruik (kWh)]]</f>
        <v>207580.61981611099</v>
      </c>
      <c r="G187" s="17">
        <f>Tabel1[[#This Row],[Benaderend Verbruik (kWh)]]*0.000182</f>
        <v>37.779672806532204</v>
      </c>
    </row>
    <row r="188" spans="1:7" x14ac:dyDescent="0.35">
      <c r="A188" s="2" t="s">
        <v>56</v>
      </c>
      <c r="B188" s="2" t="s">
        <v>17</v>
      </c>
      <c r="C188" s="2" t="s">
        <v>8</v>
      </c>
      <c r="D188" s="17">
        <v>186158.02100000001</v>
      </c>
      <c r="E188" s="2">
        <v>2019</v>
      </c>
      <c r="F188" s="17">
        <f>Tabel1[[#This Row],[Benaderend Verbruik (kWh)]]</f>
        <v>186158.02100000001</v>
      </c>
      <c r="G188" s="17">
        <f>Tabel1[[#This Row],[Benaderend Verbruik (kWh)]]*0.000182</f>
        <v>33.880759822000002</v>
      </c>
    </row>
    <row r="189" spans="1:7" x14ac:dyDescent="0.35">
      <c r="A189" s="2" t="s">
        <v>56</v>
      </c>
      <c r="B189" s="2" t="s">
        <v>17</v>
      </c>
      <c r="C189" s="2" t="s">
        <v>9</v>
      </c>
      <c r="D189" s="17">
        <v>112431</v>
      </c>
      <c r="E189" s="2">
        <v>2019</v>
      </c>
      <c r="F189" s="17">
        <f>Tabel1[[#This Row],[Benaderend Verbruik (kWh)]]*2.5</f>
        <v>281077.5</v>
      </c>
      <c r="G189" s="17">
        <f>Tabel1[[#This Row],[Benaderend Verbruik (kWh)]]*0</f>
        <v>0</v>
      </c>
    </row>
    <row r="190" spans="1:7" x14ac:dyDescent="0.35">
      <c r="A190" s="2" t="s">
        <v>686</v>
      </c>
      <c r="B190" s="2" t="s">
        <v>17</v>
      </c>
      <c r="C190" s="2" t="s">
        <v>9</v>
      </c>
      <c r="D190" s="17">
        <v>96833.850034040006</v>
      </c>
      <c r="E190" s="2">
        <v>2022</v>
      </c>
      <c r="F190" s="17">
        <f>Tabel1[[#This Row],[Benaderend Verbruik (kWh)]]*2.5</f>
        <v>242084.62508510001</v>
      </c>
      <c r="G190" s="17">
        <f>Tabel1[[#This Row],[Benaderend Verbruik (kWh)]]*0</f>
        <v>0</v>
      </c>
    </row>
    <row r="191" spans="1:7" x14ac:dyDescent="0.35">
      <c r="A191" s="2" t="s">
        <v>686</v>
      </c>
      <c r="B191" s="2" t="s">
        <v>17</v>
      </c>
      <c r="C191" s="2" t="s">
        <v>8</v>
      </c>
      <c r="D191" s="17">
        <v>203211.51218737301</v>
      </c>
      <c r="E191" s="2">
        <v>2022</v>
      </c>
      <c r="F191" s="17">
        <f>Tabel1[[#This Row],[Benaderend Verbruik (kWh)]]</f>
        <v>203211.51218737301</v>
      </c>
      <c r="G191" s="17">
        <f>Tabel1[[#This Row],[Benaderend Verbruik (kWh)]]*0.000182</f>
        <v>36.984495218101891</v>
      </c>
    </row>
    <row r="192" spans="1:7" x14ac:dyDescent="0.35">
      <c r="A192" s="2" t="s">
        <v>57</v>
      </c>
      <c r="B192" s="2" t="s">
        <v>17</v>
      </c>
      <c r="C192" s="2" t="s">
        <v>8</v>
      </c>
      <c r="D192" s="17">
        <v>455711.08205982851</v>
      </c>
      <c r="E192" s="2">
        <v>2019</v>
      </c>
      <c r="F192" s="17">
        <f>Tabel1[[#This Row],[Benaderend Verbruik (kWh)]]</f>
        <v>455711.08205982851</v>
      </c>
      <c r="G192" s="17">
        <f>Tabel1[[#This Row],[Benaderend Verbruik (kWh)]]*0.000182</f>
        <v>82.939416934888797</v>
      </c>
    </row>
    <row r="193" spans="1:7" x14ac:dyDescent="0.35">
      <c r="A193" s="2" t="s">
        <v>57</v>
      </c>
      <c r="B193" s="2" t="s">
        <v>17</v>
      </c>
      <c r="C193" s="2" t="s">
        <v>9</v>
      </c>
      <c r="D193" s="17">
        <v>215389.92865146589</v>
      </c>
      <c r="E193" s="2">
        <v>2019</v>
      </c>
      <c r="F193" s="17">
        <f>Tabel1[[#This Row],[Benaderend Verbruik (kWh)]]*2.5</f>
        <v>538474.82162866474</v>
      </c>
      <c r="G193" s="17">
        <f>Tabel1[[#This Row],[Benaderend Verbruik (kWh)]]*0</f>
        <v>0</v>
      </c>
    </row>
    <row r="194" spans="1:7" x14ac:dyDescent="0.35">
      <c r="A194" s="2" t="s">
        <v>687</v>
      </c>
      <c r="B194" s="2" t="s">
        <v>17</v>
      </c>
      <c r="C194" s="2" t="s">
        <v>9</v>
      </c>
      <c r="D194" s="17">
        <v>218756.55838902891</v>
      </c>
      <c r="E194" s="2">
        <v>2022</v>
      </c>
      <c r="F194" s="17">
        <f>Tabel1[[#This Row],[Benaderend Verbruik (kWh)]]*2.5</f>
        <v>546891.39597257227</v>
      </c>
      <c r="G194" s="17">
        <f>Tabel1[[#This Row],[Benaderend Verbruik (kWh)]]*0</f>
        <v>0</v>
      </c>
    </row>
    <row r="195" spans="1:7" x14ac:dyDescent="0.35">
      <c r="A195" s="2" t="s">
        <v>687</v>
      </c>
      <c r="B195" s="2" t="s">
        <v>17</v>
      </c>
      <c r="C195" s="2" t="s">
        <v>8</v>
      </c>
      <c r="D195" s="17">
        <v>396593.29326920974</v>
      </c>
      <c r="E195" s="2">
        <v>2022</v>
      </c>
      <c r="F195" s="17">
        <f>Tabel1[[#This Row],[Benaderend Verbruik (kWh)]]</f>
        <v>396593.29326920974</v>
      </c>
      <c r="G195" s="17">
        <f>Tabel1[[#This Row],[Benaderend Verbruik (kWh)]]*0.000182</f>
        <v>72.179979374996179</v>
      </c>
    </row>
    <row r="196" spans="1:7" x14ac:dyDescent="0.35">
      <c r="A196" s="2" t="s">
        <v>58</v>
      </c>
      <c r="B196" s="2" t="s">
        <v>17</v>
      </c>
      <c r="C196" s="2" t="s">
        <v>8</v>
      </c>
      <c r="D196" s="17">
        <v>315204.77152841812</v>
      </c>
      <c r="E196" s="2">
        <v>2019</v>
      </c>
      <c r="F196" s="17">
        <f>Tabel1[[#This Row],[Benaderend Verbruik (kWh)]]</f>
        <v>315204.77152841812</v>
      </c>
      <c r="G196" s="17">
        <f>Tabel1[[#This Row],[Benaderend Verbruik (kWh)]]*0.000182</f>
        <v>57.367268418172102</v>
      </c>
    </row>
    <row r="197" spans="1:7" x14ac:dyDescent="0.35">
      <c r="A197" s="2" t="s">
        <v>58</v>
      </c>
      <c r="B197" s="2" t="s">
        <v>17</v>
      </c>
      <c r="C197" s="2" t="s">
        <v>9</v>
      </c>
      <c r="D197" s="17">
        <v>104887.59454770401</v>
      </c>
      <c r="E197" s="2">
        <v>2019</v>
      </c>
      <c r="F197" s="17">
        <f>Tabel1[[#This Row],[Benaderend Verbruik (kWh)]]*2.5</f>
        <v>262218.98636926</v>
      </c>
      <c r="G197" s="17">
        <f>Tabel1[[#This Row],[Benaderend Verbruik (kWh)]]*0</f>
        <v>0</v>
      </c>
    </row>
    <row r="198" spans="1:7" x14ac:dyDescent="0.35">
      <c r="A198" s="2" t="s">
        <v>688</v>
      </c>
      <c r="B198" s="2" t="s">
        <v>17</v>
      </c>
      <c r="C198" s="2" t="s">
        <v>9</v>
      </c>
      <c r="D198" s="17">
        <v>88591.113719587913</v>
      </c>
      <c r="E198" s="2">
        <v>2022</v>
      </c>
      <c r="F198" s="17">
        <f>Tabel1[[#This Row],[Benaderend Verbruik (kWh)]]*2.5</f>
        <v>221477.78429896978</v>
      </c>
      <c r="G198" s="17">
        <f>Tabel1[[#This Row],[Benaderend Verbruik (kWh)]]*0</f>
        <v>0</v>
      </c>
    </row>
    <row r="199" spans="1:7" x14ac:dyDescent="0.35">
      <c r="A199" s="2" t="s">
        <v>688</v>
      </c>
      <c r="B199" s="2" t="s">
        <v>17</v>
      </c>
      <c r="C199" s="2" t="s">
        <v>8</v>
      </c>
      <c r="D199" s="17">
        <v>285698.98183709249</v>
      </c>
      <c r="E199" s="2">
        <v>2022</v>
      </c>
      <c r="F199" s="17">
        <f>Tabel1[[#This Row],[Benaderend Verbruik (kWh)]]</f>
        <v>285698.98183709249</v>
      </c>
      <c r="G199" s="17">
        <f>Tabel1[[#This Row],[Benaderend Verbruik (kWh)]]*0.000182</f>
        <v>51.997214694350838</v>
      </c>
    </row>
    <row r="200" spans="1:7" x14ac:dyDescent="0.35">
      <c r="A200" s="2" t="s">
        <v>59</v>
      </c>
      <c r="B200" s="2" t="s">
        <v>17</v>
      </c>
      <c r="C200" s="2" t="s">
        <v>8</v>
      </c>
      <c r="D200" s="17">
        <v>751129.5337499188</v>
      </c>
      <c r="E200" s="2">
        <v>2019</v>
      </c>
      <c r="F200" s="17">
        <f>Tabel1[[#This Row],[Benaderend Verbruik (kWh)]]</f>
        <v>751129.5337499188</v>
      </c>
      <c r="G200" s="17">
        <f>Tabel1[[#This Row],[Benaderend Verbruik (kWh)]]*0.000182</f>
        <v>136.70557514248523</v>
      </c>
    </row>
    <row r="201" spans="1:7" x14ac:dyDescent="0.35">
      <c r="A201" s="2" t="s">
        <v>59</v>
      </c>
      <c r="B201" s="2" t="s">
        <v>17</v>
      </c>
      <c r="C201" s="2" t="s">
        <v>9</v>
      </c>
      <c r="D201" s="17">
        <v>225481.25489963999</v>
      </c>
      <c r="E201" s="2">
        <v>2019</v>
      </c>
      <c r="F201" s="17">
        <f>Tabel1[[#This Row],[Benaderend Verbruik (kWh)]]*2.5</f>
        <v>563703.13724910002</v>
      </c>
      <c r="G201" s="17">
        <f>Tabel1[[#This Row],[Benaderend Verbruik (kWh)]]*0</f>
        <v>0</v>
      </c>
    </row>
    <row r="202" spans="1:7" x14ac:dyDescent="0.35">
      <c r="A202" s="2" t="s">
        <v>689</v>
      </c>
      <c r="B202" s="2" t="s">
        <v>17</v>
      </c>
      <c r="C202" s="2" t="s">
        <v>9</v>
      </c>
      <c r="D202" s="17">
        <v>260980.62584984</v>
      </c>
      <c r="E202" s="2">
        <v>2022</v>
      </c>
      <c r="F202" s="17">
        <f>Tabel1[[#This Row],[Benaderend Verbruik (kWh)]]*2.5</f>
        <v>652451.5646246</v>
      </c>
      <c r="G202" s="17">
        <f>Tabel1[[#This Row],[Benaderend Verbruik (kWh)]]*0</f>
        <v>0</v>
      </c>
    </row>
    <row r="203" spans="1:7" x14ac:dyDescent="0.35">
      <c r="A203" s="2" t="s">
        <v>689</v>
      </c>
      <c r="B203" s="2" t="s">
        <v>17</v>
      </c>
      <c r="C203" s="2" t="s">
        <v>8</v>
      </c>
      <c r="D203" s="17">
        <v>434833.19627197197</v>
      </c>
      <c r="E203" s="2">
        <v>2022</v>
      </c>
      <c r="F203" s="17">
        <f>Tabel1[[#This Row],[Benaderend Verbruik (kWh)]]</f>
        <v>434833.19627197197</v>
      </c>
      <c r="G203" s="17">
        <f>Tabel1[[#This Row],[Benaderend Verbruik (kWh)]]*0.000182</f>
        <v>79.139641721498904</v>
      </c>
    </row>
    <row r="204" spans="1:7" x14ac:dyDescent="0.35">
      <c r="A204" s="2" t="s">
        <v>60</v>
      </c>
      <c r="B204" s="2" t="s">
        <v>17</v>
      </c>
      <c r="C204" s="2" t="s">
        <v>8</v>
      </c>
      <c r="D204" s="17">
        <v>6089646.3819999993</v>
      </c>
      <c r="E204" s="2">
        <v>2019</v>
      </c>
      <c r="F204" s="17">
        <f>Tabel1[[#This Row],[Benaderend Verbruik (kWh)]]</f>
        <v>6089646.3819999993</v>
      </c>
      <c r="G204" s="17">
        <f>Tabel1[[#This Row],[Benaderend Verbruik (kWh)]]*0.000182</f>
        <v>1108.3156415239998</v>
      </c>
    </row>
    <row r="205" spans="1:7" x14ac:dyDescent="0.35">
      <c r="A205" s="2" t="s">
        <v>60</v>
      </c>
      <c r="B205" s="2" t="s">
        <v>17</v>
      </c>
      <c r="C205" s="2" t="s">
        <v>9</v>
      </c>
      <c r="D205" s="17">
        <v>773787.43499999994</v>
      </c>
      <c r="E205" s="2">
        <v>2019</v>
      </c>
      <c r="F205" s="17">
        <f>Tabel1[[#This Row],[Benaderend Verbruik (kWh)]]*2.5</f>
        <v>1934468.5874999999</v>
      </c>
      <c r="G205" s="17">
        <f>Tabel1[[#This Row],[Benaderend Verbruik (kWh)]]*0</f>
        <v>0</v>
      </c>
    </row>
    <row r="206" spans="1:7" x14ac:dyDescent="0.35">
      <c r="A206" s="2" t="s">
        <v>690</v>
      </c>
      <c r="B206" s="2" t="s">
        <v>17</v>
      </c>
      <c r="C206" s="2" t="s">
        <v>9</v>
      </c>
      <c r="D206" s="17">
        <v>757587.24300736305</v>
      </c>
      <c r="E206" s="2">
        <v>2022</v>
      </c>
      <c r="F206" s="17">
        <f>Tabel1[[#This Row],[Benaderend Verbruik (kWh)]]*2.5</f>
        <v>1893968.1075184075</v>
      </c>
      <c r="G206" s="17">
        <f>Tabel1[[#This Row],[Benaderend Verbruik (kWh)]]*0</f>
        <v>0</v>
      </c>
    </row>
    <row r="207" spans="1:7" x14ac:dyDescent="0.35">
      <c r="A207" s="2" t="s">
        <v>690</v>
      </c>
      <c r="B207" s="2" t="s">
        <v>17</v>
      </c>
      <c r="C207" s="2" t="s">
        <v>8</v>
      </c>
      <c r="D207" s="17">
        <v>4514339.7159194732</v>
      </c>
      <c r="E207" s="2">
        <v>2022</v>
      </c>
      <c r="F207" s="17">
        <f>Tabel1[[#This Row],[Benaderend Verbruik (kWh)]]</f>
        <v>4514339.7159194732</v>
      </c>
      <c r="G207" s="17">
        <f>Tabel1[[#This Row],[Benaderend Verbruik (kWh)]]*0.000182</f>
        <v>821.60982829734417</v>
      </c>
    </row>
    <row r="208" spans="1:7" x14ac:dyDescent="0.35">
      <c r="A208" s="2" t="s">
        <v>61</v>
      </c>
      <c r="B208" s="2" t="s">
        <v>17</v>
      </c>
      <c r="C208" s="2" t="s">
        <v>8</v>
      </c>
      <c r="D208" s="17">
        <v>214946.44153569898</v>
      </c>
      <c r="E208" s="2">
        <v>2019</v>
      </c>
      <c r="F208" s="17">
        <f>Tabel1[[#This Row],[Benaderend Verbruik (kWh)]]</f>
        <v>214946.44153569898</v>
      </c>
      <c r="G208" s="17">
        <f>Tabel1[[#This Row],[Benaderend Verbruik (kWh)]]*0.000182</f>
        <v>39.120252359497215</v>
      </c>
    </row>
    <row r="209" spans="1:7" x14ac:dyDescent="0.35">
      <c r="A209" s="2" t="s">
        <v>61</v>
      </c>
      <c r="B209" s="2" t="s">
        <v>17</v>
      </c>
      <c r="C209" s="2" t="s">
        <v>9</v>
      </c>
      <c r="D209" s="17">
        <v>78098</v>
      </c>
      <c r="E209" s="2">
        <v>2019</v>
      </c>
      <c r="F209" s="17">
        <f>Tabel1[[#This Row],[Benaderend Verbruik (kWh)]]*2.5</f>
        <v>195245</v>
      </c>
      <c r="G209" s="17">
        <f>Tabel1[[#This Row],[Benaderend Verbruik (kWh)]]*0</f>
        <v>0</v>
      </c>
    </row>
    <row r="210" spans="1:7" x14ac:dyDescent="0.35">
      <c r="A210" s="2" t="s">
        <v>691</v>
      </c>
      <c r="B210" s="2" t="s">
        <v>17</v>
      </c>
      <c r="C210" s="2" t="s">
        <v>9</v>
      </c>
      <c r="D210" s="17">
        <v>73790.668154700004</v>
      </c>
      <c r="E210" s="2">
        <v>2022</v>
      </c>
      <c r="F210" s="17">
        <f>Tabel1[[#This Row],[Benaderend Verbruik (kWh)]]*2.5</f>
        <v>184476.67038675002</v>
      </c>
      <c r="G210" s="17">
        <f>Tabel1[[#This Row],[Benaderend Verbruik (kWh)]]*0</f>
        <v>0</v>
      </c>
    </row>
    <row r="211" spans="1:7" x14ac:dyDescent="0.35">
      <c r="A211" s="2" t="s">
        <v>691</v>
      </c>
      <c r="B211" s="2" t="s">
        <v>17</v>
      </c>
      <c r="C211" s="2" t="s">
        <v>8</v>
      </c>
      <c r="D211" s="17">
        <v>193065.314801903</v>
      </c>
      <c r="E211" s="2">
        <v>2022</v>
      </c>
      <c r="F211" s="17">
        <f>Tabel1[[#This Row],[Benaderend Verbruik (kWh)]]</f>
        <v>193065.314801903</v>
      </c>
      <c r="G211" s="17">
        <f>Tabel1[[#This Row],[Benaderend Verbruik (kWh)]]*0.000182</f>
        <v>35.137887293946349</v>
      </c>
    </row>
    <row r="212" spans="1:7" x14ac:dyDescent="0.35">
      <c r="A212" s="2" t="s">
        <v>62</v>
      </c>
      <c r="B212" s="2" t="s">
        <v>17</v>
      </c>
      <c r="C212" s="2" t="s">
        <v>8</v>
      </c>
      <c r="D212" s="17">
        <v>789471.80124790606</v>
      </c>
      <c r="E212" s="2">
        <v>2019</v>
      </c>
      <c r="F212" s="17">
        <f>Tabel1[[#This Row],[Benaderend Verbruik (kWh)]]</f>
        <v>789471.80124790606</v>
      </c>
      <c r="G212" s="17">
        <f>Tabel1[[#This Row],[Benaderend Verbruik (kWh)]]*0.000182</f>
        <v>143.68386782711892</v>
      </c>
    </row>
    <row r="213" spans="1:7" x14ac:dyDescent="0.35">
      <c r="A213" s="2" t="s">
        <v>62</v>
      </c>
      <c r="B213" s="2" t="s">
        <v>17</v>
      </c>
      <c r="C213" s="2" t="s">
        <v>9</v>
      </c>
      <c r="D213" s="17">
        <v>337711.68052292202</v>
      </c>
      <c r="E213" s="2">
        <v>2019</v>
      </c>
      <c r="F213" s="17">
        <f>Tabel1[[#This Row],[Benaderend Verbruik (kWh)]]*2.5</f>
        <v>844279.20130730502</v>
      </c>
      <c r="G213" s="17">
        <f>Tabel1[[#This Row],[Benaderend Verbruik (kWh)]]*0</f>
        <v>0</v>
      </c>
    </row>
    <row r="214" spans="1:7" x14ac:dyDescent="0.35">
      <c r="A214" s="2" t="s">
        <v>692</v>
      </c>
      <c r="B214" s="2" t="s">
        <v>17</v>
      </c>
      <c r="C214" s="2" t="s">
        <v>9</v>
      </c>
      <c r="D214" s="17">
        <v>365647.67278135364</v>
      </c>
      <c r="E214" s="2">
        <v>2022</v>
      </c>
      <c r="F214" s="17">
        <f>Tabel1[[#This Row],[Benaderend Verbruik (kWh)]]*2.5</f>
        <v>914119.18195338408</v>
      </c>
      <c r="G214" s="17">
        <f>Tabel1[[#This Row],[Benaderend Verbruik (kWh)]]*0</f>
        <v>0</v>
      </c>
    </row>
    <row r="215" spans="1:7" x14ac:dyDescent="0.35">
      <c r="A215" s="2" t="s">
        <v>692</v>
      </c>
      <c r="B215" s="2" t="s">
        <v>17</v>
      </c>
      <c r="C215" s="2" t="s">
        <v>8</v>
      </c>
      <c r="D215" s="17">
        <v>816210.83297147765</v>
      </c>
      <c r="E215" s="2">
        <v>2022</v>
      </c>
      <c r="F215" s="17">
        <f>Tabel1[[#This Row],[Benaderend Verbruik (kWh)]]</f>
        <v>816210.83297147765</v>
      </c>
      <c r="G215" s="17">
        <f>Tabel1[[#This Row],[Benaderend Verbruik (kWh)]]*0.000182</f>
        <v>148.55037160080894</v>
      </c>
    </row>
    <row r="216" spans="1:7" x14ac:dyDescent="0.35">
      <c r="A216" s="2" t="s">
        <v>63</v>
      </c>
      <c r="B216" s="2" t="s">
        <v>17</v>
      </c>
      <c r="C216" s="2" t="s">
        <v>8</v>
      </c>
      <c r="D216" s="17">
        <v>1378187.4909735553</v>
      </c>
      <c r="E216" s="2">
        <v>2019</v>
      </c>
      <c r="F216" s="17">
        <f>Tabel1[[#This Row],[Benaderend Verbruik (kWh)]]</f>
        <v>1378187.4909735553</v>
      </c>
      <c r="G216" s="17">
        <f>Tabel1[[#This Row],[Benaderend Verbruik (kWh)]]*0.000182</f>
        <v>250.83012335718706</v>
      </c>
    </row>
    <row r="217" spans="1:7" x14ac:dyDescent="0.35">
      <c r="A217" s="2" t="s">
        <v>63</v>
      </c>
      <c r="B217" s="2" t="s">
        <v>17</v>
      </c>
      <c r="C217" s="2" t="s">
        <v>9</v>
      </c>
      <c r="D217" s="17">
        <v>667883.15616965713</v>
      </c>
      <c r="E217" s="2">
        <v>2019</v>
      </c>
      <c r="F217" s="17">
        <f>Tabel1[[#This Row],[Benaderend Verbruik (kWh)]]*2.5</f>
        <v>1669707.8904241428</v>
      </c>
      <c r="G217" s="17">
        <f>Tabel1[[#This Row],[Benaderend Verbruik (kWh)]]*0</f>
        <v>0</v>
      </c>
    </row>
    <row r="218" spans="1:7" x14ac:dyDescent="0.35">
      <c r="A218" s="2" t="s">
        <v>693</v>
      </c>
      <c r="B218" s="2" t="s">
        <v>17</v>
      </c>
      <c r="C218" s="2" t="s">
        <v>9</v>
      </c>
      <c r="D218" s="17">
        <v>920924.58027355489</v>
      </c>
      <c r="E218" s="2">
        <v>2022</v>
      </c>
      <c r="F218" s="17">
        <f>Tabel1[[#This Row],[Benaderend Verbruik (kWh)]]*2.5</f>
        <v>2302311.4506838871</v>
      </c>
      <c r="G218" s="17">
        <f>Tabel1[[#This Row],[Benaderend Verbruik (kWh)]]*0</f>
        <v>0</v>
      </c>
    </row>
    <row r="219" spans="1:7" x14ac:dyDescent="0.35">
      <c r="A219" s="2" t="s">
        <v>693</v>
      </c>
      <c r="B219" s="2" t="s">
        <v>17</v>
      </c>
      <c r="C219" s="2" t="s">
        <v>8</v>
      </c>
      <c r="D219" s="17">
        <v>1174004.1071820448</v>
      </c>
      <c r="E219" s="2">
        <v>2022</v>
      </c>
      <c r="F219" s="17">
        <f>Tabel1[[#This Row],[Benaderend Verbruik (kWh)]]</f>
        <v>1174004.1071820448</v>
      </c>
      <c r="G219" s="17">
        <f>Tabel1[[#This Row],[Benaderend Verbruik (kWh)]]*0.000182</f>
        <v>213.66874750713217</v>
      </c>
    </row>
    <row r="220" spans="1:7" x14ac:dyDescent="0.35">
      <c r="A220" s="2" t="s">
        <v>64</v>
      </c>
      <c r="B220" s="2" t="s">
        <v>17</v>
      </c>
      <c r="C220" s="2" t="s">
        <v>8</v>
      </c>
      <c r="D220" s="17">
        <v>91601.245931434212</v>
      </c>
      <c r="E220" s="2">
        <v>2019</v>
      </c>
      <c r="F220" s="17">
        <f>Tabel1[[#This Row],[Benaderend Verbruik (kWh)]]</f>
        <v>91601.245931434212</v>
      </c>
      <c r="G220" s="17">
        <f>Tabel1[[#This Row],[Benaderend Verbruik (kWh)]]*0.000182</f>
        <v>16.671426759521026</v>
      </c>
    </row>
    <row r="221" spans="1:7" x14ac:dyDescent="0.35">
      <c r="A221" s="2" t="s">
        <v>64</v>
      </c>
      <c r="B221" s="2" t="s">
        <v>17</v>
      </c>
      <c r="C221" s="2" t="s">
        <v>9</v>
      </c>
      <c r="D221" s="17">
        <v>24841.450044339999</v>
      </c>
      <c r="E221" s="2">
        <v>2019</v>
      </c>
      <c r="F221" s="17">
        <f>Tabel1[[#This Row],[Benaderend Verbruik (kWh)]]*2.5</f>
        <v>62103.62511085</v>
      </c>
      <c r="G221" s="17">
        <f>Tabel1[[#This Row],[Benaderend Verbruik (kWh)]]*0</f>
        <v>0</v>
      </c>
    </row>
    <row r="222" spans="1:7" x14ac:dyDescent="0.35">
      <c r="A222" s="2" t="s">
        <v>694</v>
      </c>
      <c r="B222" s="2" t="s">
        <v>17</v>
      </c>
      <c r="C222" s="2" t="s">
        <v>9</v>
      </c>
      <c r="D222" s="17">
        <v>25708.31255296</v>
      </c>
      <c r="E222" s="2">
        <v>2022</v>
      </c>
      <c r="F222" s="17">
        <f>Tabel1[[#This Row],[Benaderend Verbruik (kWh)]]*2.5</f>
        <v>64270.781382400004</v>
      </c>
      <c r="G222" s="17">
        <f>Tabel1[[#This Row],[Benaderend Verbruik (kWh)]]*0</f>
        <v>0</v>
      </c>
    </row>
    <row r="223" spans="1:7" x14ac:dyDescent="0.35">
      <c r="A223" s="2" t="s">
        <v>694</v>
      </c>
      <c r="B223" s="2" t="s">
        <v>17</v>
      </c>
      <c r="C223" s="2" t="s">
        <v>8</v>
      </c>
      <c r="D223" s="17">
        <v>58862.335589990696</v>
      </c>
      <c r="E223" s="2">
        <v>2022</v>
      </c>
      <c r="F223" s="17">
        <f>Tabel1[[#This Row],[Benaderend Verbruik (kWh)]]</f>
        <v>58862.335589990696</v>
      </c>
      <c r="G223" s="17">
        <f>Tabel1[[#This Row],[Benaderend Verbruik (kWh)]]*0.000182</f>
        <v>10.712945077378308</v>
      </c>
    </row>
    <row r="224" spans="1:7" x14ac:dyDescent="0.35">
      <c r="A224" s="2" t="s">
        <v>65</v>
      </c>
      <c r="B224" s="2" t="s">
        <v>17</v>
      </c>
      <c r="C224" s="2" t="s">
        <v>8</v>
      </c>
      <c r="D224" s="17">
        <v>589521.96096732572</v>
      </c>
      <c r="E224" s="2">
        <v>2019</v>
      </c>
      <c r="F224" s="17">
        <f>Tabel1[[#This Row],[Benaderend Verbruik (kWh)]]</f>
        <v>589521.96096732572</v>
      </c>
      <c r="G224" s="17">
        <f>Tabel1[[#This Row],[Benaderend Verbruik (kWh)]]*0.000182</f>
        <v>107.29299689605328</v>
      </c>
    </row>
    <row r="225" spans="1:7" x14ac:dyDescent="0.35">
      <c r="A225" s="2" t="s">
        <v>65</v>
      </c>
      <c r="B225" s="2" t="s">
        <v>17</v>
      </c>
      <c r="C225" s="2" t="s">
        <v>9</v>
      </c>
      <c r="D225" s="17">
        <v>426813.22805028158</v>
      </c>
      <c r="E225" s="2">
        <v>2019</v>
      </c>
      <c r="F225" s="17">
        <f>Tabel1[[#This Row],[Benaderend Verbruik (kWh)]]*2.5</f>
        <v>1067033.0701257039</v>
      </c>
      <c r="G225" s="17">
        <f>Tabel1[[#This Row],[Benaderend Verbruik (kWh)]]*0</f>
        <v>0</v>
      </c>
    </row>
    <row r="226" spans="1:7" x14ac:dyDescent="0.35">
      <c r="A226" s="2" t="s">
        <v>695</v>
      </c>
      <c r="B226" s="2" t="s">
        <v>17</v>
      </c>
      <c r="C226" s="2" t="s">
        <v>9</v>
      </c>
      <c r="D226" s="17">
        <v>490493.71952616831</v>
      </c>
      <c r="E226" s="2">
        <v>2022</v>
      </c>
      <c r="F226" s="17">
        <f>Tabel1[[#This Row],[Benaderend Verbruik (kWh)]]*2.5</f>
        <v>1226234.2988154208</v>
      </c>
      <c r="G226" s="17">
        <f>Tabel1[[#This Row],[Benaderend Verbruik (kWh)]]*0</f>
        <v>0</v>
      </c>
    </row>
    <row r="227" spans="1:7" x14ac:dyDescent="0.35">
      <c r="A227" s="2" t="s">
        <v>695</v>
      </c>
      <c r="B227" s="2" t="s">
        <v>17</v>
      </c>
      <c r="C227" s="2" t="s">
        <v>8</v>
      </c>
      <c r="D227" s="17">
        <v>458351.99412911199</v>
      </c>
      <c r="E227" s="2">
        <v>2022</v>
      </c>
      <c r="F227" s="17">
        <f>Tabel1[[#This Row],[Benaderend Verbruik (kWh)]]</f>
        <v>458351.99412911199</v>
      </c>
      <c r="G227" s="17">
        <f>Tabel1[[#This Row],[Benaderend Verbruik (kWh)]]*0.000182</f>
        <v>83.420062931498379</v>
      </c>
    </row>
    <row r="228" spans="1:7" x14ac:dyDescent="0.35">
      <c r="A228" s="2" t="s">
        <v>66</v>
      </c>
      <c r="B228" s="2" t="s">
        <v>17</v>
      </c>
      <c r="C228" s="2" t="s">
        <v>8</v>
      </c>
      <c r="D228" s="17">
        <v>538629.71199999994</v>
      </c>
      <c r="E228" s="2">
        <v>2019</v>
      </c>
      <c r="F228" s="17">
        <f>Tabel1[[#This Row],[Benaderend Verbruik (kWh)]]</f>
        <v>538629.71199999994</v>
      </c>
      <c r="G228" s="17">
        <f>Tabel1[[#This Row],[Benaderend Verbruik (kWh)]]*0.000182</f>
        <v>98.030607583999995</v>
      </c>
    </row>
    <row r="229" spans="1:7" x14ac:dyDescent="0.35">
      <c r="A229" s="2" t="s">
        <v>66</v>
      </c>
      <c r="B229" s="2" t="s">
        <v>17</v>
      </c>
      <c r="C229" s="2" t="s">
        <v>9</v>
      </c>
      <c r="D229" s="17">
        <v>289361.54499999998</v>
      </c>
      <c r="E229" s="2">
        <v>2019</v>
      </c>
      <c r="F229" s="17">
        <f>Tabel1[[#This Row],[Benaderend Verbruik (kWh)]]*2.5</f>
        <v>723403.86249999993</v>
      </c>
      <c r="G229" s="17">
        <f>Tabel1[[#This Row],[Benaderend Verbruik (kWh)]]*0</f>
        <v>0</v>
      </c>
    </row>
    <row r="230" spans="1:7" x14ac:dyDescent="0.35">
      <c r="A230" s="2" t="s">
        <v>696</v>
      </c>
      <c r="B230" s="2" t="s">
        <v>17</v>
      </c>
      <c r="C230" s="2" t="s">
        <v>9</v>
      </c>
      <c r="D230" s="17">
        <v>281159.588606829</v>
      </c>
      <c r="E230" s="2">
        <v>2022</v>
      </c>
      <c r="F230" s="17">
        <f>Tabel1[[#This Row],[Benaderend Verbruik (kWh)]]*2.5</f>
        <v>702898.97151707252</v>
      </c>
      <c r="G230" s="17">
        <f>Tabel1[[#This Row],[Benaderend Verbruik (kWh)]]*0</f>
        <v>0</v>
      </c>
    </row>
    <row r="231" spans="1:7" x14ac:dyDescent="0.35">
      <c r="A231" s="2" t="s">
        <v>696</v>
      </c>
      <c r="B231" s="2" t="s">
        <v>17</v>
      </c>
      <c r="C231" s="2" t="s">
        <v>8</v>
      </c>
      <c r="D231" s="17">
        <v>650664.56302367733</v>
      </c>
      <c r="E231" s="2">
        <v>2022</v>
      </c>
      <c r="F231" s="17">
        <f>Tabel1[[#This Row],[Benaderend Verbruik (kWh)]]</f>
        <v>650664.56302367733</v>
      </c>
      <c r="G231" s="17">
        <f>Tabel1[[#This Row],[Benaderend Verbruik (kWh)]]*0.000182</f>
        <v>118.42095047030928</v>
      </c>
    </row>
    <row r="232" spans="1:7" x14ac:dyDescent="0.35">
      <c r="A232" s="2" t="s">
        <v>67</v>
      </c>
      <c r="B232" s="2" t="s">
        <v>17</v>
      </c>
      <c r="C232" s="2" t="s">
        <v>8</v>
      </c>
      <c r="D232" s="17">
        <v>2107803.7694246154</v>
      </c>
      <c r="E232" s="2">
        <v>2019</v>
      </c>
      <c r="F232" s="17">
        <f>Tabel1[[#This Row],[Benaderend Verbruik (kWh)]]</f>
        <v>2107803.7694246154</v>
      </c>
      <c r="G232" s="17">
        <f>Tabel1[[#This Row],[Benaderend Verbruik (kWh)]]*0.000182</f>
        <v>383.62028603528</v>
      </c>
    </row>
    <row r="233" spans="1:7" x14ac:dyDescent="0.35">
      <c r="A233" s="2" t="s">
        <v>67</v>
      </c>
      <c r="B233" s="2" t="s">
        <v>17</v>
      </c>
      <c r="C233" s="2" t="s">
        <v>9</v>
      </c>
      <c r="D233" s="17">
        <v>1150038.6322993697</v>
      </c>
      <c r="E233" s="2">
        <v>2019</v>
      </c>
      <c r="F233" s="17">
        <f>Tabel1[[#This Row],[Benaderend Verbruik (kWh)]]*2.5</f>
        <v>2875096.5807484239</v>
      </c>
      <c r="G233" s="17">
        <f>Tabel1[[#This Row],[Benaderend Verbruik (kWh)]]*0</f>
        <v>0</v>
      </c>
    </row>
    <row r="234" spans="1:7" x14ac:dyDescent="0.35">
      <c r="A234" s="2" t="s">
        <v>697</v>
      </c>
      <c r="B234" s="2" t="s">
        <v>17</v>
      </c>
      <c r="C234" s="2" t="s">
        <v>9</v>
      </c>
      <c r="D234" s="17">
        <v>1045540.5746626108</v>
      </c>
      <c r="E234" s="2">
        <v>2022</v>
      </c>
      <c r="F234" s="17">
        <f>Tabel1[[#This Row],[Benaderend Verbruik (kWh)]]*2.5</f>
        <v>2613851.4366565268</v>
      </c>
      <c r="G234" s="17">
        <f>Tabel1[[#This Row],[Benaderend Verbruik (kWh)]]*0</f>
        <v>0</v>
      </c>
    </row>
    <row r="235" spans="1:7" x14ac:dyDescent="0.35">
      <c r="A235" s="2" t="s">
        <v>697</v>
      </c>
      <c r="B235" s="2" t="s">
        <v>17</v>
      </c>
      <c r="C235" s="2" t="s">
        <v>8</v>
      </c>
      <c r="D235" s="17">
        <v>1618780.358148044</v>
      </c>
      <c r="E235" s="2">
        <v>2022</v>
      </c>
      <c r="F235" s="17">
        <f>Tabel1[[#This Row],[Benaderend Verbruik (kWh)]]</f>
        <v>1618780.358148044</v>
      </c>
      <c r="G235" s="17">
        <f>Tabel1[[#This Row],[Benaderend Verbruik (kWh)]]*0.000182</f>
        <v>294.618025182944</v>
      </c>
    </row>
    <row r="236" spans="1:7" x14ac:dyDescent="0.35">
      <c r="A236" s="2" t="s">
        <v>68</v>
      </c>
      <c r="B236" s="2" t="s">
        <v>17</v>
      </c>
      <c r="C236" s="2" t="s">
        <v>8</v>
      </c>
      <c r="D236" s="17">
        <v>1023494.9264811761</v>
      </c>
      <c r="E236" s="2">
        <v>2019</v>
      </c>
      <c r="F236" s="17">
        <f>Tabel1[[#This Row],[Benaderend Verbruik (kWh)]]</f>
        <v>1023494.9264811761</v>
      </c>
      <c r="G236" s="17">
        <f>Tabel1[[#This Row],[Benaderend Verbruik (kWh)]]*0.000182</f>
        <v>186.27607661957404</v>
      </c>
    </row>
    <row r="237" spans="1:7" x14ac:dyDescent="0.35">
      <c r="A237" s="2" t="s">
        <v>68</v>
      </c>
      <c r="B237" s="2" t="s">
        <v>17</v>
      </c>
      <c r="C237" s="2" t="s">
        <v>9</v>
      </c>
      <c r="D237" s="17">
        <v>619864.07108010002</v>
      </c>
      <c r="E237" s="2">
        <v>2019</v>
      </c>
      <c r="F237" s="17">
        <f>Tabel1[[#This Row],[Benaderend Verbruik (kWh)]]*2.5</f>
        <v>1549660.1777002499</v>
      </c>
      <c r="G237" s="17">
        <f>Tabel1[[#This Row],[Benaderend Verbruik (kWh)]]*0</f>
        <v>0</v>
      </c>
    </row>
    <row r="238" spans="1:7" x14ac:dyDescent="0.35">
      <c r="A238" s="2" t="s">
        <v>698</v>
      </c>
      <c r="B238" s="2" t="s">
        <v>17</v>
      </c>
      <c r="C238" s="2" t="s">
        <v>9</v>
      </c>
      <c r="D238" s="17">
        <v>458628.32471601991</v>
      </c>
      <c r="E238" s="2">
        <v>2022</v>
      </c>
      <c r="F238" s="17">
        <f>Tabel1[[#This Row],[Benaderend Verbruik (kWh)]]*2.5</f>
        <v>1146570.8117900498</v>
      </c>
      <c r="G238" s="17">
        <f>Tabel1[[#This Row],[Benaderend Verbruik (kWh)]]*0</f>
        <v>0</v>
      </c>
    </row>
    <row r="239" spans="1:7" x14ac:dyDescent="0.35">
      <c r="A239" s="2" t="s">
        <v>698</v>
      </c>
      <c r="B239" s="2" t="s">
        <v>17</v>
      </c>
      <c r="C239" s="2" t="s">
        <v>8</v>
      </c>
      <c r="D239" s="17">
        <v>859837.68663591403</v>
      </c>
      <c r="E239" s="2">
        <v>2022</v>
      </c>
      <c r="F239" s="17">
        <f>Tabel1[[#This Row],[Benaderend Verbruik (kWh)]]</f>
        <v>859837.68663591403</v>
      </c>
      <c r="G239" s="17">
        <f>Tabel1[[#This Row],[Benaderend Verbruik (kWh)]]*0.000182</f>
        <v>156.49045896773634</v>
      </c>
    </row>
    <row r="240" spans="1:7" x14ac:dyDescent="0.35">
      <c r="A240" s="2" t="s">
        <v>69</v>
      </c>
      <c r="B240" s="2" t="s">
        <v>17</v>
      </c>
      <c r="C240" s="2" t="s">
        <v>8</v>
      </c>
      <c r="D240" s="17">
        <v>138470.54400000002</v>
      </c>
      <c r="E240" s="2">
        <v>2019</v>
      </c>
      <c r="F240" s="17">
        <f>Tabel1[[#This Row],[Benaderend Verbruik (kWh)]]</f>
        <v>138470.54400000002</v>
      </c>
      <c r="G240" s="17">
        <f>Tabel1[[#This Row],[Benaderend Verbruik (kWh)]]*0.000182</f>
        <v>25.201639008000004</v>
      </c>
    </row>
    <row r="241" spans="1:7" x14ac:dyDescent="0.35">
      <c r="A241" s="2" t="s">
        <v>69</v>
      </c>
      <c r="B241" s="2" t="s">
        <v>17</v>
      </c>
      <c r="C241" s="2" t="s">
        <v>9</v>
      </c>
      <c r="D241" s="17">
        <v>52388.571000000004</v>
      </c>
      <c r="E241" s="2">
        <v>2019</v>
      </c>
      <c r="F241" s="17">
        <f>Tabel1[[#This Row],[Benaderend Verbruik (kWh)]]*2.5</f>
        <v>130971.42750000001</v>
      </c>
      <c r="G241" s="17">
        <f>Tabel1[[#This Row],[Benaderend Verbruik (kWh)]]*0</f>
        <v>0</v>
      </c>
    </row>
    <row r="242" spans="1:7" x14ac:dyDescent="0.35">
      <c r="A242" s="2" t="s">
        <v>699</v>
      </c>
      <c r="B242" s="2" t="s">
        <v>17</v>
      </c>
      <c r="C242" s="2" t="s">
        <v>9</v>
      </c>
      <c r="D242" s="17">
        <v>70067.040722998398</v>
      </c>
      <c r="E242" s="2">
        <v>2022</v>
      </c>
      <c r="F242" s="17">
        <f>Tabel1[[#This Row],[Benaderend Verbruik (kWh)]]*2.5</f>
        <v>175167.60180749599</v>
      </c>
      <c r="G242" s="17">
        <f>Tabel1[[#This Row],[Benaderend Verbruik (kWh)]]*0</f>
        <v>0</v>
      </c>
    </row>
    <row r="243" spans="1:7" x14ac:dyDescent="0.35">
      <c r="A243" s="2" t="s">
        <v>699</v>
      </c>
      <c r="B243" s="2" t="s">
        <v>17</v>
      </c>
      <c r="C243" s="2" t="s">
        <v>8</v>
      </c>
      <c r="D243" s="17">
        <v>99055.978399738902</v>
      </c>
      <c r="E243" s="2">
        <v>2022</v>
      </c>
      <c r="F243" s="17">
        <f>Tabel1[[#This Row],[Benaderend Verbruik (kWh)]]</f>
        <v>99055.978399738902</v>
      </c>
      <c r="G243" s="17">
        <f>Tabel1[[#This Row],[Benaderend Verbruik (kWh)]]*0.000182</f>
        <v>18.028188068752481</v>
      </c>
    </row>
    <row r="244" spans="1:7" x14ac:dyDescent="0.35">
      <c r="A244" s="2" t="s">
        <v>70</v>
      </c>
      <c r="B244" s="2" t="s">
        <v>17</v>
      </c>
      <c r="C244" s="2" t="s">
        <v>9</v>
      </c>
      <c r="D244" s="17">
        <v>2540255.40187498</v>
      </c>
      <c r="E244" s="2">
        <v>2019</v>
      </c>
      <c r="F244" s="17">
        <f>Tabel1[[#This Row],[Benaderend Verbruik (kWh)]]*2.5</f>
        <v>6350638.5046874499</v>
      </c>
      <c r="G244" s="17">
        <f>Tabel1[[#This Row],[Benaderend Verbruik (kWh)]]*0</f>
        <v>0</v>
      </c>
    </row>
    <row r="245" spans="1:7" x14ac:dyDescent="0.35">
      <c r="A245" s="2" t="s">
        <v>700</v>
      </c>
      <c r="B245" s="2" t="s">
        <v>17</v>
      </c>
      <c r="C245" s="2" t="s">
        <v>9</v>
      </c>
      <c r="D245" s="17">
        <v>2132333.2680189698</v>
      </c>
      <c r="E245" s="2">
        <v>2022</v>
      </c>
      <c r="F245" s="17">
        <f>Tabel1[[#This Row],[Benaderend Verbruik (kWh)]]*2.5</f>
        <v>5330833.1700474247</v>
      </c>
      <c r="G245" s="17">
        <f>Tabel1[[#This Row],[Benaderend Verbruik (kWh)]]*0</f>
        <v>0</v>
      </c>
    </row>
    <row r="246" spans="1:7" x14ac:dyDescent="0.35">
      <c r="A246" s="2" t="s">
        <v>71</v>
      </c>
      <c r="B246" s="2" t="s">
        <v>17</v>
      </c>
      <c r="C246" s="2" t="s">
        <v>8</v>
      </c>
      <c r="D246" s="17">
        <v>1861270.1570000001</v>
      </c>
      <c r="E246" s="2">
        <v>2019</v>
      </c>
      <c r="F246" s="17">
        <f>Tabel1[[#This Row],[Benaderend Verbruik (kWh)]]</f>
        <v>1861270.1570000001</v>
      </c>
      <c r="G246" s="17">
        <f>Tabel1[[#This Row],[Benaderend Verbruik (kWh)]]*0.000182</f>
        <v>338.75116857400002</v>
      </c>
    </row>
    <row r="247" spans="1:7" x14ac:dyDescent="0.35">
      <c r="A247" s="2" t="s">
        <v>71</v>
      </c>
      <c r="B247" s="2" t="s">
        <v>17</v>
      </c>
      <c r="C247" s="2" t="s">
        <v>9</v>
      </c>
      <c r="D247" s="17">
        <v>513835.255</v>
      </c>
      <c r="E247" s="2">
        <v>2019</v>
      </c>
      <c r="F247" s="17">
        <f>Tabel1[[#This Row],[Benaderend Verbruik (kWh)]]*2.5</f>
        <v>1284588.1375</v>
      </c>
      <c r="G247" s="17">
        <f>Tabel1[[#This Row],[Benaderend Verbruik (kWh)]]*0</f>
        <v>0</v>
      </c>
    </row>
    <row r="248" spans="1:7" x14ac:dyDescent="0.35">
      <c r="A248" s="2" t="s">
        <v>701</v>
      </c>
      <c r="B248" s="2" t="s">
        <v>17</v>
      </c>
      <c r="C248" s="2" t="s">
        <v>9</v>
      </c>
      <c r="D248" s="17">
        <v>302411.85874495481</v>
      </c>
      <c r="E248" s="2">
        <v>2022</v>
      </c>
      <c r="F248" s="17">
        <f>Tabel1[[#This Row],[Benaderend Verbruik (kWh)]]*2.5</f>
        <v>756029.64686238696</v>
      </c>
      <c r="G248" s="17">
        <f>Tabel1[[#This Row],[Benaderend Verbruik (kWh)]]*0</f>
        <v>0</v>
      </c>
    </row>
    <row r="249" spans="1:7" x14ac:dyDescent="0.35">
      <c r="A249" s="2" t="s">
        <v>701</v>
      </c>
      <c r="B249" s="2" t="s">
        <v>17</v>
      </c>
      <c r="C249" s="2" t="s">
        <v>8</v>
      </c>
      <c r="D249" s="17">
        <v>957770.60991769575</v>
      </c>
      <c r="E249" s="2">
        <v>2022</v>
      </c>
      <c r="F249" s="17">
        <f>Tabel1[[#This Row],[Benaderend Verbruik (kWh)]]</f>
        <v>957770.60991769575</v>
      </c>
      <c r="G249" s="17">
        <f>Tabel1[[#This Row],[Benaderend Verbruik (kWh)]]*0.000182</f>
        <v>174.31425100502062</v>
      </c>
    </row>
    <row r="250" spans="1:7" x14ac:dyDescent="0.35">
      <c r="A250" s="2" t="s">
        <v>72</v>
      </c>
      <c r="B250" s="2" t="s">
        <v>17</v>
      </c>
      <c r="C250" s="2" t="s">
        <v>9</v>
      </c>
      <c r="D250" s="17">
        <v>476245.26600000006</v>
      </c>
      <c r="E250" s="2">
        <v>2019</v>
      </c>
      <c r="F250" s="17">
        <f>Tabel1[[#This Row],[Benaderend Verbruik (kWh)]]*2.5</f>
        <v>1190613.165</v>
      </c>
      <c r="G250" s="17">
        <f>Tabel1[[#This Row],[Benaderend Verbruik (kWh)]]*0</f>
        <v>0</v>
      </c>
    </row>
    <row r="251" spans="1:7" x14ac:dyDescent="0.35">
      <c r="A251" s="2" t="s">
        <v>72</v>
      </c>
      <c r="B251" s="2" t="s">
        <v>17</v>
      </c>
      <c r="C251" s="2" t="s">
        <v>8</v>
      </c>
      <c r="D251" s="17">
        <v>21009.310000000005</v>
      </c>
      <c r="E251" s="2">
        <v>2019</v>
      </c>
      <c r="F251" s="17">
        <f>Tabel1[[#This Row],[Benaderend Verbruik (kWh)]]</f>
        <v>21009.310000000005</v>
      </c>
      <c r="G251" s="17">
        <f>Tabel1[[#This Row],[Benaderend Verbruik (kWh)]]*0.000182</f>
        <v>3.8236944200000011</v>
      </c>
    </row>
    <row r="252" spans="1:7" x14ac:dyDescent="0.35">
      <c r="A252" s="2" t="s">
        <v>702</v>
      </c>
      <c r="B252" s="2" t="s">
        <v>17</v>
      </c>
      <c r="C252" s="2" t="s">
        <v>9</v>
      </c>
      <c r="D252" s="17">
        <v>175340.79436416383</v>
      </c>
      <c r="E252" s="2">
        <v>2022</v>
      </c>
      <c r="F252" s="17">
        <f>Tabel1[[#This Row],[Benaderend Verbruik (kWh)]]*2.5</f>
        <v>438351.9859104096</v>
      </c>
      <c r="G252" s="17">
        <f>Tabel1[[#This Row],[Benaderend Verbruik (kWh)]]*0</f>
        <v>0</v>
      </c>
    </row>
    <row r="253" spans="1:7" x14ac:dyDescent="0.35">
      <c r="A253" s="2" t="s">
        <v>702</v>
      </c>
      <c r="B253" s="2" t="s">
        <v>17</v>
      </c>
      <c r="C253" s="2" t="s">
        <v>8</v>
      </c>
      <c r="D253" s="17">
        <v>4484.9879982394004</v>
      </c>
      <c r="E253" s="2">
        <v>2022</v>
      </c>
      <c r="F253" s="17">
        <f>Tabel1[[#This Row],[Benaderend Verbruik (kWh)]]</f>
        <v>4484.9879982394004</v>
      </c>
      <c r="G253" s="17">
        <f>Tabel1[[#This Row],[Benaderend Verbruik (kWh)]]*0.000182</f>
        <v>0.81626781567957085</v>
      </c>
    </row>
    <row r="254" spans="1:7" x14ac:dyDescent="0.35">
      <c r="A254" s="2" t="s">
        <v>73</v>
      </c>
      <c r="B254" s="2" t="s">
        <v>17</v>
      </c>
      <c r="C254" s="2" t="s">
        <v>8</v>
      </c>
      <c r="D254" s="17">
        <v>469595.58259857754</v>
      </c>
      <c r="E254" s="2">
        <v>2019</v>
      </c>
      <c r="F254" s="17">
        <f>Tabel1[[#This Row],[Benaderend Verbruik (kWh)]]</f>
        <v>469595.58259857754</v>
      </c>
      <c r="G254" s="17">
        <f>Tabel1[[#This Row],[Benaderend Verbruik (kWh)]]*0.000182</f>
        <v>85.46639603294112</v>
      </c>
    </row>
    <row r="255" spans="1:7" x14ac:dyDescent="0.35">
      <c r="A255" s="2" t="s">
        <v>73</v>
      </c>
      <c r="B255" s="2" t="s">
        <v>17</v>
      </c>
      <c r="C255" s="2" t="s">
        <v>9</v>
      </c>
      <c r="D255" s="17">
        <v>222493.25934624998</v>
      </c>
      <c r="E255" s="2">
        <v>2019</v>
      </c>
      <c r="F255" s="17">
        <f>Tabel1[[#This Row],[Benaderend Verbruik (kWh)]]*2.5</f>
        <v>556233.14836562495</v>
      </c>
      <c r="G255" s="17">
        <f>Tabel1[[#This Row],[Benaderend Verbruik (kWh)]]*0</f>
        <v>0</v>
      </c>
    </row>
    <row r="256" spans="1:7" x14ac:dyDescent="0.35">
      <c r="A256" s="2" t="s">
        <v>703</v>
      </c>
      <c r="B256" s="2" t="s">
        <v>17</v>
      </c>
      <c r="C256" s="2" t="s">
        <v>9</v>
      </c>
      <c r="D256" s="17">
        <v>152874.39944693001</v>
      </c>
      <c r="E256" s="2">
        <v>2022</v>
      </c>
      <c r="F256" s="17">
        <f>Tabel1[[#This Row],[Benaderend Verbruik (kWh)]]*2.5</f>
        <v>382185.99861732504</v>
      </c>
      <c r="G256" s="17">
        <f>Tabel1[[#This Row],[Benaderend Verbruik (kWh)]]*0</f>
        <v>0</v>
      </c>
    </row>
    <row r="257" spans="1:7" x14ac:dyDescent="0.35">
      <c r="A257" s="2" t="s">
        <v>703</v>
      </c>
      <c r="B257" s="2" t="s">
        <v>17</v>
      </c>
      <c r="C257" s="2" t="s">
        <v>8</v>
      </c>
      <c r="D257" s="17">
        <v>399997.05634826998</v>
      </c>
      <c r="E257" s="2">
        <v>2022</v>
      </c>
      <c r="F257" s="17">
        <f>Tabel1[[#This Row],[Benaderend Verbruik (kWh)]]</f>
        <v>399997.05634826998</v>
      </c>
      <c r="G257" s="17">
        <f>Tabel1[[#This Row],[Benaderend Verbruik (kWh)]]*0.000182</f>
        <v>72.799464255385132</v>
      </c>
    </row>
    <row r="258" spans="1:7" x14ac:dyDescent="0.35">
      <c r="A258" s="2" t="s">
        <v>74</v>
      </c>
      <c r="B258" s="2" t="s">
        <v>17</v>
      </c>
      <c r="C258" s="2" t="s">
        <v>8</v>
      </c>
      <c r="D258" s="17">
        <v>627219.14</v>
      </c>
      <c r="E258" s="2">
        <v>2019</v>
      </c>
      <c r="F258" s="17">
        <f>Tabel1[[#This Row],[Benaderend Verbruik (kWh)]]</f>
        <v>627219.14</v>
      </c>
      <c r="G258" s="17">
        <f>Tabel1[[#This Row],[Benaderend Verbruik (kWh)]]*0.000182</f>
        <v>114.15388348</v>
      </c>
    </row>
    <row r="259" spans="1:7" x14ac:dyDescent="0.35">
      <c r="A259" s="2" t="s">
        <v>74</v>
      </c>
      <c r="B259" s="2" t="s">
        <v>17</v>
      </c>
      <c r="C259" s="2" t="s">
        <v>9</v>
      </c>
      <c r="D259" s="17">
        <v>119786</v>
      </c>
      <c r="E259" s="2">
        <v>2019</v>
      </c>
      <c r="F259" s="17">
        <f>Tabel1[[#This Row],[Benaderend Verbruik (kWh)]]*2.5</f>
        <v>299465</v>
      </c>
      <c r="G259" s="17">
        <f>Tabel1[[#This Row],[Benaderend Verbruik (kWh)]]*0</f>
        <v>0</v>
      </c>
    </row>
    <row r="260" spans="1:7" x14ac:dyDescent="0.35">
      <c r="A260" s="2" t="s">
        <v>704</v>
      </c>
      <c r="B260" s="2" t="s">
        <v>17</v>
      </c>
      <c r="C260" s="2" t="s">
        <v>9</v>
      </c>
      <c r="D260" s="17">
        <v>105334.03126837</v>
      </c>
      <c r="E260" s="2">
        <v>2022</v>
      </c>
      <c r="F260" s="17">
        <f>Tabel1[[#This Row],[Benaderend Verbruik (kWh)]]*2.5</f>
        <v>263335.07817092503</v>
      </c>
      <c r="G260" s="17">
        <f>Tabel1[[#This Row],[Benaderend Verbruik (kWh)]]*0</f>
        <v>0</v>
      </c>
    </row>
    <row r="261" spans="1:7" x14ac:dyDescent="0.35">
      <c r="A261" s="2" t="s">
        <v>704</v>
      </c>
      <c r="B261" s="2" t="s">
        <v>17</v>
      </c>
      <c r="C261" s="2" t="s">
        <v>8</v>
      </c>
      <c r="D261" s="17">
        <v>586889.93060028506</v>
      </c>
      <c r="E261" s="2">
        <v>2022</v>
      </c>
      <c r="F261" s="17">
        <f>Tabel1[[#This Row],[Benaderend Verbruik (kWh)]]</f>
        <v>586889.93060028506</v>
      </c>
      <c r="G261" s="17">
        <f>Tabel1[[#This Row],[Benaderend Verbruik (kWh)]]*0.000182</f>
        <v>106.81396736925188</v>
      </c>
    </row>
    <row r="262" spans="1:7" x14ac:dyDescent="0.35">
      <c r="A262" s="2" t="s">
        <v>75</v>
      </c>
      <c r="B262" s="2" t="s">
        <v>17</v>
      </c>
      <c r="C262" s="2" t="s">
        <v>8</v>
      </c>
      <c r="D262" s="17">
        <v>332378.52730910428</v>
      </c>
      <c r="E262" s="2">
        <v>2019</v>
      </c>
      <c r="F262" s="17">
        <f>Tabel1[[#This Row],[Benaderend Verbruik (kWh)]]</f>
        <v>332378.52730910428</v>
      </c>
      <c r="G262" s="17">
        <f>Tabel1[[#This Row],[Benaderend Verbruik (kWh)]]*0.000182</f>
        <v>60.492891970256977</v>
      </c>
    </row>
    <row r="263" spans="1:7" x14ac:dyDescent="0.35">
      <c r="A263" s="2" t="s">
        <v>75</v>
      </c>
      <c r="B263" s="2" t="s">
        <v>17</v>
      </c>
      <c r="C263" s="2" t="s">
        <v>9</v>
      </c>
      <c r="D263" s="17">
        <v>192881.66285330002</v>
      </c>
      <c r="E263" s="2">
        <v>2019</v>
      </c>
      <c r="F263" s="17">
        <f>Tabel1[[#This Row],[Benaderend Verbruik (kWh)]]*2.5</f>
        <v>482204.15713325003</v>
      </c>
      <c r="G263" s="17">
        <f>Tabel1[[#This Row],[Benaderend Verbruik (kWh)]]*0</f>
        <v>0</v>
      </c>
    </row>
    <row r="264" spans="1:7" x14ac:dyDescent="0.35">
      <c r="A264" s="2" t="s">
        <v>705</v>
      </c>
      <c r="B264" s="2" t="s">
        <v>17</v>
      </c>
      <c r="C264" s="2" t="s">
        <v>9</v>
      </c>
      <c r="D264" s="17">
        <v>190842.21715754233</v>
      </c>
      <c r="E264" s="2">
        <v>2022</v>
      </c>
      <c r="F264" s="17">
        <f>Tabel1[[#This Row],[Benaderend Verbruik (kWh)]]*2.5</f>
        <v>477105.54289385583</v>
      </c>
      <c r="G264" s="17">
        <f>Tabel1[[#This Row],[Benaderend Verbruik (kWh)]]*0</f>
        <v>0</v>
      </c>
    </row>
    <row r="265" spans="1:7" x14ac:dyDescent="0.35">
      <c r="A265" s="2" t="s">
        <v>705</v>
      </c>
      <c r="B265" s="2" t="s">
        <v>17</v>
      </c>
      <c r="C265" s="2" t="s">
        <v>8</v>
      </c>
      <c r="D265" s="17">
        <v>341041.74181558198</v>
      </c>
      <c r="E265" s="2">
        <v>2022</v>
      </c>
      <c r="F265" s="17">
        <f>Tabel1[[#This Row],[Benaderend Verbruik (kWh)]]</f>
        <v>341041.74181558198</v>
      </c>
      <c r="G265" s="17">
        <f>Tabel1[[#This Row],[Benaderend Verbruik (kWh)]]*0.000182</f>
        <v>62.06959701043592</v>
      </c>
    </row>
    <row r="266" spans="1:7" x14ac:dyDescent="0.35">
      <c r="A266" s="2" t="s">
        <v>76</v>
      </c>
      <c r="B266" s="2" t="s">
        <v>17</v>
      </c>
      <c r="C266" s="2" t="s">
        <v>9</v>
      </c>
      <c r="D266" s="17">
        <v>296254</v>
      </c>
      <c r="E266" s="2">
        <v>2019</v>
      </c>
      <c r="F266" s="17">
        <f>Tabel1[[#This Row],[Benaderend Verbruik (kWh)]]*2.5</f>
        <v>740635</v>
      </c>
      <c r="G266" s="17">
        <f>Tabel1[[#This Row],[Benaderend Verbruik (kWh)]]*0</f>
        <v>0</v>
      </c>
    </row>
    <row r="267" spans="1:7" x14ac:dyDescent="0.35">
      <c r="A267" s="2" t="s">
        <v>706</v>
      </c>
      <c r="B267" s="2" t="s">
        <v>17</v>
      </c>
      <c r="C267" s="2" t="s">
        <v>9</v>
      </c>
      <c r="D267" s="17">
        <v>303310.25</v>
      </c>
      <c r="E267" s="2">
        <v>2022</v>
      </c>
      <c r="F267" s="17">
        <f>Tabel1[[#This Row],[Benaderend Verbruik (kWh)]]*2.5</f>
        <v>758275.625</v>
      </c>
      <c r="G267" s="17">
        <f>Tabel1[[#This Row],[Benaderend Verbruik (kWh)]]*0</f>
        <v>0</v>
      </c>
    </row>
    <row r="268" spans="1:7" x14ac:dyDescent="0.35">
      <c r="A268" s="2" t="s">
        <v>77</v>
      </c>
      <c r="B268" s="2" t="s">
        <v>17</v>
      </c>
      <c r="C268" s="2" t="s">
        <v>8</v>
      </c>
      <c r="D268" s="17">
        <v>1313387.520191516</v>
      </c>
      <c r="E268" s="2">
        <v>2019</v>
      </c>
      <c r="F268" s="17">
        <f>Tabel1[[#This Row],[Benaderend Verbruik (kWh)]]</f>
        <v>1313387.520191516</v>
      </c>
      <c r="G268" s="17">
        <f>Tabel1[[#This Row],[Benaderend Verbruik (kWh)]]*0.000182</f>
        <v>239.03652867485593</v>
      </c>
    </row>
    <row r="269" spans="1:7" x14ac:dyDescent="0.35">
      <c r="A269" s="2" t="s">
        <v>77</v>
      </c>
      <c r="B269" s="2" t="s">
        <v>17</v>
      </c>
      <c r="C269" s="2" t="s">
        <v>9</v>
      </c>
      <c r="D269" s="17">
        <v>435702.83427714999</v>
      </c>
      <c r="E269" s="2">
        <v>2019</v>
      </c>
      <c r="F269" s="17">
        <f>Tabel1[[#This Row],[Benaderend Verbruik (kWh)]]*2.5</f>
        <v>1089257.0856928751</v>
      </c>
      <c r="G269" s="17">
        <f>Tabel1[[#This Row],[Benaderend Verbruik (kWh)]]*0</f>
        <v>0</v>
      </c>
    </row>
    <row r="270" spans="1:7" x14ac:dyDescent="0.35">
      <c r="A270" s="2" t="s">
        <v>707</v>
      </c>
      <c r="B270" s="2" t="s">
        <v>17</v>
      </c>
      <c r="C270" s="2" t="s">
        <v>9</v>
      </c>
      <c r="D270" s="17">
        <v>442200.92367321003</v>
      </c>
      <c r="E270" s="2">
        <v>2022</v>
      </c>
      <c r="F270" s="17">
        <f>Tabel1[[#This Row],[Benaderend Verbruik (kWh)]]*2.5</f>
        <v>1105502.309183025</v>
      </c>
      <c r="G270" s="17">
        <f>Tabel1[[#This Row],[Benaderend Verbruik (kWh)]]*0</f>
        <v>0</v>
      </c>
    </row>
    <row r="271" spans="1:7" x14ac:dyDescent="0.35">
      <c r="A271" s="2" t="s">
        <v>707</v>
      </c>
      <c r="B271" s="2" t="s">
        <v>17</v>
      </c>
      <c r="C271" s="2" t="s">
        <v>8</v>
      </c>
      <c r="D271" s="17">
        <v>861376.71410195692</v>
      </c>
      <c r="E271" s="2">
        <v>2022</v>
      </c>
      <c r="F271" s="17">
        <f>Tabel1[[#This Row],[Benaderend Verbruik (kWh)]]</f>
        <v>861376.71410195692</v>
      </c>
      <c r="G271" s="17">
        <f>Tabel1[[#This Row],[Benaderend Verbruik (kWh)]]*0.000182</f>
        <v>156.77056196655616</v>
      </c>
    </row>
    <row r="272" spans="1:7" x14ac:dyDescent="0.35">
      <c r="A272" s="2" t="s">
        <v>78</v>
      </c>
      <c r="B272" s="2" t="s">
        <v>17</v>
      </c>
      <c r="C272" s="2" t="s">
        <v>8</v>
      </c>
      <c r="D272" s="17">
        <v>2149936.371692712</v>
      </c>
      <c r="E272" s="2">
        <v>2019</v>
      </c>
      <c r="F272" s="17">
        <f>Tabel1[[#This Row],[Benaderend Verbruik (kWh)]]</f>
        <v>2149936.371692712</v>
      </c>
      <c r="G272" s="17">
        <f>Tabel1[[#This Row],[Benaderend Verbruik (kWh)]]*0.000182</f>
        <v>391.28841964807361</v>
      </c>
    </row>
    <row r="273" spans="1:7" x14ac:dyDescent="0.35">
      <c r="A273" s="2" t="s">
        <v>78</v>
      </c>
      <c r="B273" s="2" t="s">
        <v>17</v>
      </c>
      <c r="C273" s="2" t="s">
        <v>9</v>
      </c>
      <c r="D273" s="17">
        <v>1216036.4309340704</v>
      </c>
      <c r="E273" s="2">
        <v>2019</v>
      </c>
      <c r="F273" s="17">
        <f>Tabel1[[#This Row],[Benaderend Verbruik (kWh)]]*2.5</f>
        <v>3040091.0773351761</v>
      </c>
      <c r="G273" s="17">
        <f>Tabel1[[#This Row],[Benaderend Verbruik (kWh)]]*0</f>
        <v>0</v>
      </c>
    </row>
    <row r="274" spans="1:7" x14ac:dyDescent="0.35">
      <c r="A274" s="2" t="s">
        <v>708</v>
      </c>
      <c r="B274" s="2" t="s">
        <v>17</v>
      </c>
      <c r="C274" s="2" t="s">
        <v>9</v>
      </c>
      <c r="D274" s="17">
        <v>1216758.2556469869</v>
      </c>
      <c r="E274" s="2">
        <v>2022</v>
      </c>
      <c r="F274" s="17">
        <f>Tabel1[[#This Row],[Benaderend Verbruik (kWh)]]*2.5</f>
        <v>3041895.6391174672</v>
      </c>
      <c r="G274" s="17">
        <f>Tabel1[[#This Row],[Benaderend Verbruik (kWh)]]*0</f>
        <v>0</v>
      </c>
    </row>
    <row r="275" spans="1:7" x14ac:dyDescent="0.35">
      <c r="A275" s="2" t="s">
        <v>708</v>
      </c>
      <c r="B275" s="2" t="s">
        <v>17</v>
      </c>
      <c r="C275" s="2" t="s">
        <v>8</v>
      </c>
      <c r="D275" s="17">
        <v>1599849.9455560858</v>
      </c>
      <c r="E275" s="2">
        <v>2022</v>
      </c>
      <c r="F275" s="17">
        <f>Tabel1[[#This Row],[Benaderend Verbruik (kWh)]]</f>
        <v>1599849.9455560858</v>
      </c>
      <c r="G275" s="17">
        <f>Tabel1[[#This Row],[Benaderend Verbruik (kWh)]]*0.000182</f>
        <v>291.17269009120764</v>
      </c>
    </row>
    <row r="276" spans="1:7" x14ac:dyDescent="0.35">
      <c r="A276" s="2" t="s">
        <v>79</v>
      </c>
      <c r="B276" s="2" t="s">
        <v>17</v>
      </c>
      <c r="C276" s="2" t="s">
        <v>9</v>
      </c>
      <c r="D276" s="17">
        <v>336913.23541892204</v>
      </c>
      <c r="E276" s="2">
        <v>2019</v>
      </c>
      <c r="F276" s="17">
        <f>Tabel1[[#This Row],[Benaderend Verbruik (kWh)]]*2.5</f>
        <v>842283.08854730509</v>
      </c>
      <c r="G276" s="17">
        <f>Tabel1[[#This Row],[Benaderend Verbruik (kWh)]]*0</f>
        <v>0</v>
      </c>
    </row>
    <row r="277" spans="1:7" x14ac:dyDescent="0.35">
      <c r="A277" s="2" t="s">
        <v>79</v>
      </c>
      <c r="B277" s="2" t="s">
        <v>17</v>
      </c>
      <c r="C277" s="2" t="s">
        <v>8</v>
      </c>
      <c r="D277" s="17">
        <v>238966.25568124262</v>
      </c>
      <c r="E277" s="2">
        <v>2019</v>
      </c>
      <c r="F277" s="17">
        <f>Tabel1[[#This Row],[Benaderend Verbruik (kWh)]]</f>
        <v>238966.25568124262</v>
      </c>
      <c r="G277" s="17">
        <f>Tabel1[[#This Row],[Benaderend Verbruik (kWh)]]*0.000182</f>
        <v>43.491858533986161</v>
      </c>
    </row>
    <row r="278" spans="1:7" x14ac:dyDescent="0.35">
      <c r="A278" s="2" t="s">
        <v>709</v>
      </c>
      <c r="B278" s="2" t="s">
        <v>17</v>
      </c>
      <c r="C278" s="2" t="s">
        <v>9</v>
      </c>
      <c r="D278" s="17">
        <v>160175.801769629</v>
      </c>
      <c r="E278" s="2">
        <v>2022</v>
      </c>
      <c r="F278" s="17">
        <f>Tabel1[[#This Row],[Benaderend Verbruik (kWh)]]*2.5</f>
        <v>400439.50442407251</v>
      </c>
      <c r="G278" s="17">
        <f>Tabel1[[#This Row],[Benaderend Verbruik (kWh)]]*0</f>
        <v>0</v>
      </c>
    </row>
    <row r="279" spans="1:7" x14ac:dyDescent="0.35">
      <c r="A279" s="2" t="s">
        <v>709</v>
      </c>
      <c r="B279" s="2" t="s">
        <v>17</v>
      </c>
      <c r="C279" s="2" t="s">
        <v>8</v>
      </c>
      <c r="D279" s="17">
        <v>209828.32710221509</v>
      </c>
      <c r="E279" s="2">
        <v>2022</v>
      </c>
      <c r="F279" s="17">
        <f>Tabel1[[#This Row],[Benaderend Verbruik (kWh)]]</f>
        <v>209828.32710221509</v>
      </c>
      <c r="G279" s="17">
        <f>Tabel1[[#This Row],[Benaderend Verbruik (kWh)]]*0.000182</f>
        <v>38.188755532603146</v>
      </c>
    </row>
    <row r="280" spans="1:7" x14ac:dyDescent="0.35">
      <c r="A280" s="2" t="s">
        <v>80</v>
      </c>
      <c r="B280" s="2" t="s">
        <v>17</v>
      </c>
      <c r="C280" s="2" t="s">
        <v>8</v>
      </c>
      <c r="D280" s="17">
        <v>590842.07126701076</v>
      </c>
      <c r="E280" s="2">
        <v>2019</v>
      </c>
      <c r="F280" s="17">
        <f>Tabel1[[#This Row],[Benaderend Verbruik (kWh)]]</f>
        <v>590842.07126701076</v>
      </c>
      <c r="G280" s="17">
        <f>Tabel1[[#This Row],[Benaderend Verbruik (kWh)]]*0.000182</f>
        <v>107.53325697059596</v>
      </c>
    </row>
    <row r="281" spans="1:7" x14ac:dyDescent="0.35">
      <c r="A281" s="2" t="s">
        <v>80</v>
      </c>
      <c r="B281" s="2" t="s">
        <v>17</v>
      </c>
      <c r="C281" s="2" t="s">
        <v>9</v>
      </c>
      <c r="D281" s="17">
        <v>269384.56774583959</v>
      </c>
      <c r="E281" s="2">
        <v>2019</v>
      </c>
      <c r="F281" s="17">
        <f>Tabel1[[#This Row],[Benaderend Verbruik (kWh)]]*2.5</f>
        <v>673461.41936459905</v>
      </c>
      <c r="G281" s="17">
        <f>Tabel1[[#This Row],[Benaderend Verbruik (kWh)]]*0</f>
        <v>0</v>
      </c>
    </row>
    <row r="282" spans="1:7" x14ac:dyDescent="0.35">
      <c r="A282" s="2" t="s">
        <v>710</v>
      </c>
      <c r="B282" s="2" t="s">
        <v>17</v>
      </c>
      <c r="C282" s="2" t="s">
        <v>9</v>
      </c>
      <c r="D282" s="17">
        <v>198414.02734883188</v>
      </c>
      <c r="E282" s="2">
        <v>2022</v>
      </c>
      <c r="F282" s="17">
        <f>Tabel1[[#This Row],[Benaderend Verbruik (kWh)]]*2.5</f>
        <v>496035.0683720797</v>
      </c>
      <c r="G282" s="17">
        <f>Tabel1[[#This Row],[Benaderend Verbruik (kWh)]]*0</f>
        <v>0</v>
      </c>
    </row>
    <row r="283" spans="1:7" x14ac:dyDescent="0.35">
      <c r="A283" s="2" t="s">
        <v>710</v>
      </c>
      <c r="B283" s="2" t="s">
        <v>17</v>
      </c>
      <c r="C283" s="2" t="s">
        <v>8</v>
      </c>
      <c r="D283" s="17">
        <v>505501.49515931174</v>
      </c>
      <c r="E283" s="2">
        <v>2022</v>
      </c>
      <c r="F283" s="17">
        <f>Tabel1[[#This Row],[Benaderend Verbruik (kWh)]]</f>
        <v>505501.49515931174</v>
      </c>
      <c r="G283" s="17">
        <f>Tabel1[[#This Row],[Benaderend Verbruik (kWh)]]*0.000182</f>
        <v>92.001272118994734</v>
      </c>
    </row>
    <row r="284" spans="1:7" x14ac:dyDescent="0.35">
      <c r="A284" s="2" t="s">
        <v>81</v>
      </c>
      <c r="B284" s="2" t="s">
        <v>17</v>
      </c>
      <c r="C284" s="2" t="s">
        <v>8</v>
      </c>
      <c r="D284" s="17">
        <v>2679408.6532242503</v>
      </c>
      <c r="E284" s="2">
        <v>2019</v>
      </c>
      <c r="F284" s="17">
        <f>Tabel1[[#This Row],[Benaderend Verbruik (kWh)]]</f>
        <v>2679408.6532242503</v>
      </c>
      <c r="G284" s="17">
        <f>Tabel1[[#This Row],[Benaderend Verbruik (kWh)]]*0.000182</f>
        <v>487.65237488681356</v>
      </c>
    </row>
    <row r="285" spans="1:7" x14ac:dyDescent="0.35">
      <c r="A285" s="2" t="s">
        <v>81</v>
      </c>
      <c r="B285" s="2" t="s">
        <v>17</v>
      </c>
      <c r="C285" s="2" t="s">
        <v>9</v>
      </c>
      <c r="D285" s="17">
        <v>994837.23726703785</v>
      </c>
      <c r="E285" s="2">
        <v>2019</v>
      </c>
      <c r="F285" s="17">
        <f>Tabel1[[#This Row],[Benaderend Verbruik (kWh)]]*2.5</f>
        <v>2487093.0931675946</v>
      </c>
      <c r="G285" s="17">
        <f>Tabel1[[#This Row],[Benaderend Verbruik (kWh)]]*0</f>
        <v>0</v>
      </c>
    </row>
    <row r="286" spans="1:7" x14ac:dyDescent="0.35">
      <c r="A286" s="2" t="s">
        <v>711</v>
      </c>
      <c r="B286" s="2" t="s">
        <v>17</v>
      </c>
      <c r="C286" s="2" t="s">
        <v>9</v>
      </c>
      <c r="D286" s="17">
        <v>955626.58516996645</v>
      </c>
      <c r="E286" s="2">
        <v>2022</v>
      </c>
      <c r="F286" s="17">
        <f>Tabel1[[#This Row],[Benaderend Verbruik (kWh)]]*2.5</f>
        <v>2389066.4629249163</v>
      </c>
      <c r="G286" s="17">
        <f>Tabel1[[#This Row],[Benaderend Verbruik (kWh)]]*0</f>
        <v>0</v>
      </c>
    </row>
    <row r="287" spans="1:7" x14ac:dyDescent="0.35">
      <c r="A287" s="2" t="s">
        <v>711</v>
      </c>
      <c r="B287" s="2" t="s">
        <v>17</v>
      </c>
      <c r="C287" s="2" t="s">
        <v>8</v>
      </c>
      <c r="D287" s="17">
        <v>2286697.6183621297</v>
      </c>
      <c r="E287" s="2">
        <v>2022</v>
      </c>
      <c r="F287" s="17">
        <f>Tabel1[[#This Row],[Benaderend Verbruik (kWh)]]</f>
        <v>2286697.6183621297</v>
      </c>
      <c r="G287" s="17">
        <f>Tabel1[[#This Row],[Benaderend Verbruik (kWh)]]*0.000182</f>
        <v>416.17896654190758</v>
      </c>
    </row>
    <row r="288" spans="1:7" x14ac:dyDescent="0.35">
      <c r="A288" s="2" t="s">
        <v>82</v>
      </c>
      <c r="B288" s="2" t="s">
        <v>17</v>
      </c>
      <c r="C288" s="2" t="s">
        <v>8</v>
      </c>
      <c r="D288" s="17">
        <v>686971.34600000002</v>
      </c>
      <c r="E288" s="2">
        <v>2019</v>
      </c>
      <c r="F288" s="17">
        <f>Tabel1[[#This Row],[Benaderend Verbruik (kWh)]]</f>
        <v>686971.34600000002</v>
      </c>
      <c r="G288" s="17">
        <f>Tabel1[[#This Row],[Benaderend Verbruik (kWh)]]*0.000182</f>
        <v>125.02878497200001</v>
      </c>
    </row>
    <row r="289" spans="1:7" x14ac:dyDescent="0.35">
      <c r="A289" s="2" t="s">
        <v>82</v>
      </c>
      <c r="B289" s="2" t="s">
        <v>17</v>
      </c>
      <c r="C289" s="2" t="s">
        <v>9</v>
      </c>
      <c r="D289" s="17">
        <v>366068.71399999998</v>
      </c>
      <c r="E289" s="2">
        <v>2019</v>
      </c>
      <c r="F289" s="17">
        <f>Tabel1[[#This Row],[Benaderend Verbruik (kWh)]]*2.5</f>
        <v>915171.78499999992</v>
      </c>
      <c r="G289" s="17">
        <f>Tabel1[[#This Row],[Benaderend Verbruik (kWh)]]*0</f>
        <v>0</v>
      </c>
    </row>
    <row r="290" spans="1:7" x14ac:dyDescent="0.35">
      <c r="A290" s="2" t="s">
        <v>712</v>
      </c>
      <c r="B290" s="2" t="s">
        <v>17</v>
      </c>
      <c r="C290" s="2" t="s">
        <v>9</v>
      </c>
      <c r="D290" s="17">
        <v>253962.1257448447</v>
      </c>
      <c r="E290" s="2">
        <v>2022</v>
      </c>
      <c r="F290" s="17">
        <f>Tabel1[[#This Row],[Benaderend Verbruik (kWh)]]*2.5</f>
        <v>634905.31436211173</v>
      </c>
      <c r="G290" s="17">
        <f>Tabel1[[#This Row],[Benaderend Verbruik (kWh)]]*0</f>
        <v>0</v>
      </c>
    </row>
    <row r="291" spans="1:7" x14ac:dyDescent="0.35">
      <c r="A291" s="2" t="s">
        <v>712</v>
      </c>
      <c r="B291" s="2" t="s">
        <v>17</v>
      </c>
      <c r="C291" s="2" t="s">
        <v>8</v>
      </c>
      <c r="D291" s="17">
        <v>457031.45212053595</v>
      </c>
      <c r="E291" s="2">
        <v>2022</v>
      </c>
      <c r="F291" s="17">
        <f>Tabel1[[#This Row],[Benaderend Verbruik (kWh)]]</f>
        <v>457031.45212053595</v>
      </c>
      <c r="G291" s="17">
        <f>Tabel1[[#This Row],[Benaderend Verbruik (kWh)]]*0.000182</f>
        <v>83.179724285937539</v>
      </c>
    </row>
    <row r="292" spans="1:7" x14ac:dyDescent="0.35">
      <c r="A292" s="2" t="s">
        <v>83</v>
      </c>
      <c r="B292" s="2" t="s">
        <v>17</v>
      </c>
      <c r="C292" s="2" t="s">
        <v>8</v>
      </c>
      <c r="D292" s="17">
        <v>800164.6216802327</v>
      </c>
      <c r="E292" s="2">
        <v>2019</v>
      </c>
      <c r="F292" s="17">
        <f>Tabel1[[#This Row],[Benaderend Verbruik (kWh)]]</f>
        <v>800164.6216802327</v>
      </c>
      <c r="G292" s="17">
        <f>Tabel1[[#This Row],[Benaderend Verbruik (kWh)]]*0.000182</f>
        <v>145.62996114580235</v>
      </c>
    </row>
    <row r="293" spans="1:7" x14ac:dyDescent="0.35">
      <c r="A293" s="2" t="s">
        <v>83</v>
      </c>
      <c r="B293" s="2" t="s">
        <v>17</v>
      </c>
      <c r="C293" s="2" t="s">
        <v>9</v>
      </c>
      <c r="D293" s="17">
        <v>312930.10834823758</v>
      </c>
      <c r="E293" s="2">
        <v>2019</v>
      </c>
      <c r="F293" s="17">
        <f>Tabel1[[#This Row],[Benaderend Verbruik (kWh)]]*2.5</f>
        <v>782325.27087059396</v>
      </c>
      <c r="G293" s="17">
        <f>Tabel1[[#This Row],[Benaderend Verbruik (kWh)]]*0</f>
        <v>0</v>
      </c>
    </row>
    <row r="294" spans="1:7" x14ac:dyDescent="0.35">
      <c r="A294" s="2" t="s">
        <v>713</v>
      </c>
      <c r="B294" s="2" t="s">
        <v>17</v>
      </c>
      <c r="C294" s="2" t="s">
        <v>9</v>
      </c>
      <c r="D294" s="17">
        <v>318004.6075676484</v>
      </c>
      <c r="E294" s="2">
        <v>2022</v>
      </c>
      <c r="F294" s="17">
        <f>Tabel1[[#This Row],[Benaderend Verbruik (kWh)]]*2.5</f>
        <v>795011.51891912101</v>
      </c>
      <c r="G294" s="17">
        <f>Tabel1[[#This Row],[Benaderend Verbruik (kWh)]]*0</f>
        <v>0</v>
      </c>
    </row>
    <row r="295" spans="1:7" x14ac:dyDescent="0.35">
      <c r="A295" s="2" t="s">
        <v>713</v>
      </c>
      <c r="B295" s="2" t="s">
        <v>17</v>
      </c>
      <c r="C295" s="2" t="s">
        <v>8</v>
      </c>
      <c r="D295" s="17">
        <v>1116642.9914680335</v>
      </c>
      <c r="E295" s="2">
        <v>2022</v>
      </c>
      <c r="F295" s="17">
        <f>Tabel1[[#This Row],[Benaderend Verbruik (kWh)]]</f>
        <v>1116642.9914680335</v>
      </c>
      <c r="G295" s="17">
        <f>Tabel1[[#This Row],[Benaderend Verbruik (kWh)]]*0.000182</f>
        <v>203.2290244471821</v>
      </c>
    </row>
    <row r="296" spans="1:7" x14ac:dyDescent="0.35">
      <c r="A296" s="2" t="s">
        <v>84</v>
      </c>
      <c r="B296" s="2" t="s">
        <v>17</v>
      </c>
      <c r="C296" s="2" t="s">
        <v>8</v>
      </c>
      <c r="D296" s="17">
        <v>2765228.13056935</v>
      </c>
      <c r="E296" s="2">
        <v>2019</v>
      </c>
      <c r="F296" s="17">
        <f>Tabel1[[#This Row],[Benaderend Verbruik (kWh)]]</f>
        <v>2765228.13056935</v>
      </c>
      <c r="G296" s="17">
        <f>Tabel1[[#This Row],[Benaderend Verbruik (kWh)]]*0.000182</f>
        <v>503.27151976362171</v>
      </c>
    </row>
    <row r="297" spans="1:7" x14ac:dyDescent="0.35">
      <c r="A297" s="2" t="s">
        <v>84</v>
      </c>
      <c r="B297" s="2" t="s">
        <v>17</v>
      </c>
      <c r="C297" s="2" t="s">
        <v>9</v>
      </c>
      <c r="D297" s="17">
        <v>1479173.0757586095</v>
      </c>
      <c r="E297" s="2">
        <v>2019</v>
      </c>
      <c r="F297" s="17">
        <f>Tabel1[[#This Row],[Benaderend Verbruik (kWh)]]*2.5</f>
        <v>3697932.6893965239</v>
      </c>
      <c r="G297" s="17">
        <f>Tabel1[[#This Row],[Benaderend Verbruik (kWh)]]*0</f>
        <v>0</v>
      </c>
    </row>
    <row r="298" spans="1:7" x14ac:dyDescent="0.35">
      <c r="A298" s="2" t="s">
        <v>714</v>
      </c>
      <c r="B298" s="2" t="s">
        <v>17</v>
      </c>
      <c r="C298" s="2" t="s">
        <v>9</v>
      </c>
      <c r="D298" s="17">
        <v>1321090.2378556891</v>
      </c>
      <c r="E298" s="2">
        <v>2022</v>
      </c>
      <c r="F298" s="17">
        <f>Tabel1[[#This Row],[Benaderend Verbruik (kWh)]]*2.5</f>
        <v>3302725.5946392231</v>
      </c>
      <c r="G298" s="17">
        <f>Tabel1[[#This Row],[Benaderend Verbruik (kWh)]]*0</f>
        <v>0</v>
      </c>
    </row>
    <row r="299" spans="1:7" x14ac:dyDescent="0.35">
      <c r="A299" s="2" t="s">
        <v>714</v>
      </c>
      <c r="B299" s="2" t="s">
        <v>17</v>
      </c>
      <c r="C299" s="2" t="s">
        <v>8</v>
      </c>
      <c r="D299" s="17">
        <v>2481814.4698329479</v>
      </c>
      <c r="E299" s="2">
        <v>2022</v>
      </c>
      <c r="F299" s="17">
        <f>Tabel1[[#This Row],[Benaderend Verbruik (kWh)]]</f>
        <v>2481814.4698329479</v>
      </c>
      <c r="G299" s="17">
        <f>Tabel1[[#This Row],[Benaderend Verbruik (kWh)]]*0.000182</f>
        <v>451.69023350959657</v>
      </c>
    </row>
    <row r="300" spans="1:7" x14ac:dyDescent="0.35">
      <c r="A300" s="2" t="s">
        <v>85</v>
      </c>
      <c r="B300" s="2" t="s">
        <v>17</v>
      </c>
      <c r="C300" s="2" t="s">
        <v>8</v>
      </c>
      <c r="D300" s="17">
        <v>924521.62865326775</v>
      </c>
      <c r="E300" s="2">
        <v>2019</v>
      </c>
      <c r="F300" s="17">
        <f>Tabel1[[#This Row],[Benaderend Verbruik (kWh)]]</f>
        <v>924521.62865326775</v>
      </c>
      <c r="G300" s="17">
        <f>Tabel1[[#This Row],[Benaderend Verbruik (kWh)]]*0.000182</f>
        <v>168.26293641489474</v>
      </c>
    </row>
    <row r="301" spans="1:7" x14ac:dyDescent="0.35">
      <c r="A301" s="2" t="s">
        <v>85</v>
      </c>
      <c r="B301" s="2" t="s">
        <v>17</v>
      </c>
      <c r="C301" s="2" t="s">
        <v>9</v>
      </c>
      <c r="D301" s="17">
        <v>381989.50843848399</v>
      </c>
      <c r="E301" s="2">
        <v>2019</v>
      </c>
      <c r="F301" s="17">
        <f>Tabel1[[#This Row],[Benaderend Verbruik (kWh)]]*2.5</f>
        <v>954973.77109621</v>
      </c>
      <c r="G301" s="17">
        <f>Tabel1[[#This Row],[Benaderend Verbruik (kWh)]]*0</f>
        <v>0</v>
      </c>
    </row>
    <row r="302" spans="1:7" x14ac:dyDescent="0.35">
      <c r="A302" s="2" t="s">
        <v>715</v>
      </c>
      <c r="B302" s="2" t="s">
        <v>17</v>
      </c>
      <c r="C302" s="2" t="s">
        <v>9</v>
      </c>
      <c r="D302" s="17">
        <v>352455.11498299253</v>
      </c>
      <c r="E302" s="2">
        <v>2022</v>
      </c>
      <c r="F302" s="17">
        <f>Tabel1[[#This Row],[Benaderend Verbruik (kWh)]]*2.5</f>
        <v>881137.78745748126</v>
      </c>
      <c r="G302" s="17">
        <f>Tabel1[[#This Row],[Benaderend Verbruik (kWh)]]*0</f>
        <v>0</v>
      </c>
    </row>
    <row r="303" spans="1:7" x14ac:dyDescent="0.35">
      <c r="A303" s="2" t="s">
        <v>715</v>
      </c>
      <c r="B303" s="2" t="s">
        <v>17</v>
      </c>
      <c r="C303" s="2" t="s">
        <v>8</v>
      </c>
      <c r="D303" s="17">
        <v>997516.743107819</v>
      </c>
      <c r="E303" s="2">
        <v>2022</v>
      </c>
      <c r="F303" s="17">
        <f>Tabel1[[#This Row],[Benaderend Verbruik (kWh)]]</f>
        <v>997516.743107819</v>
      </c>
      <c r="G303" s="17">
        <f>Tabel1[[#This Row],[Benaderend Verbruik (kWh)]]*0.000182</f>
        <v>181.54804724562305</v>
      </c>
    </row>
    <row r="304" spans="1:7" x14ac:dyDescent="0.35">
      <c r="A304" s="2" t="s">
        <v>715</v>
      </c>
      <c r="B304" s="2" t="s">
        <v>17</v>
      </c>
      <c r="C304" s="2" t="s">
        <v>12</v>
      </c>
      <c r="D304" s="17">
        <v>50763.888888888891</v>
      </c>
      <c r="E304" s="2">
        <v>2019</v>
      </c>
      <c r="F304" s="17">
        <f>Tabel1[[#This Row],[Benaderend Verbruik (kWh)]]</f>
        <v>50763.888888888891</v>
      </c>
      <c r="G304" s="17">
        <f>Tabel1[[#This Row],[Benaderend Verbruik (kWh)]]*0.000267</f>
        <v>13.553958333333332</v>
      </c>
    </row>
    <row r="305" spans="1:7" x14ac:dyDescent="0.35">
      <c r="A305" s="2" t="s">
        <v>715</v>
      </c>
      <c r="B305" s="2" t="s">
        <v>17</v>
      </c>
      <c r="C305" s="2" t="s">
        <v>12</v>
      </c>
      <c r="D305" s="17">
        <v>50763.888888888891</v>
      </c>
      <c r="E305" s="2">
        <v>2022</v>
      </c>
      <c r="F305" s="17">
        <f>Tabel1[[#This Row],[Benaderend Verbruik (kWh)]]</f>
        <v>50763.888888888891</v>
      </c>
      <c r="G305" s="17">
        <f>Tabel1[[#This Row],[Benaderend Verbruik (kWh)]]*0.000267</f>
        <v>13.553958333333332</v>
      </c>
    </row>
    <row r="306" spans="1:7" x14ac:dyDescent="0.35">
      <c r="A306" s="2" t="s">
        <v>86</v>
      </c>
      <c r="B306" s="2" t="s">
        <v>17</v>
      </c>
      <c r="C306" s="2" t="s">
        <v>8</v>
      </c>
      <c r="D306" s="17">
        <v>2038825.3711645072</v>
      </c>
      <c r="E306" s="2">
        <v>2019</v>
      </c>
      <c r="F306" s="17">
        <f>Tabel1[[#This Row],[Benaderend Verbruik (kWh)]]</f>
        <v>2038825.3711645072</v>
      </c>
      <c r="G306" s="17">
        <f>Tabel1[[#This Row],[Benaderend Verbruik (kWh)]]*0.000182</f>
        <v>371.06621755194033</v>
      </c>
    </row>
    <row r="307" spans="1:7" x14ac:dyDescent="0.35">
      <c r="A307" s="2" t="s">
        <v>86</v>
      </c>
      <c r="B307" s="2" t="s">
        <v>17</v>
      </c>
      <c r="C307" s="2" t="s">
        <v>9</v>
      </c>
      <c r="D307" s="17">
        <v>938449.10051961336</v>
      </c>
      <c r="E307" s="2">
        <v>2019</v>
      </c>
      <c r="F307" s="17">
        <f>Tabel1[[#This Row],[Benaderend Verbruik (kWh)]]*2.5</f>
        <v>2346122.7512990334</v>
      </c>
      <c r="G307" s="17">
        <f>Tabel1[[#This Row],[Benaderend Verbruik (kWh)]]*0</f>
        <v>0</v>
      </c>
    </row>
    <row r="308" spans="1:7" x14ac:dyDescent="0.35">
      <c r="A308" s="2" t="s">
        <v>716</v>
      </c>
      <c r="B308" s="2" t="s">
        <v>17</v>
      </c>
      <c r="C308" s="2" t="s">
        <v>9</v>
      </c>
      <c r="D308" s="17">
        <v>874844.46557452553</v>
      </c>
      <c r="E308" s="2">
        <v>2022</v>
      </c>
      <c r="F308" s="17">
        <f>Tabel1[[#This Row],[Benaderend Verbruik (kWh)]]*2.5</f>
        <v>2187111.1639363137</v>
      </c>
      <c r="G308" s="17">
        <f>Tabel1[[#This Row],[Benaderend Verbruik (kWh)]]*0</f>
        <v>0</v>
      </c>
    </row>
    <row r="309" spans="1:7" x14ac:dyDescent="0.35">
      <c r="A309" s="2" t="s">
        <v>716</v>
      </c>
      <c r="B309" s="2" t="s">
        <v>17</v>
      </c>
      <c r="C309" s="2" t="s">
        <v>8</v>
      </c>
      <c r="D309" s="17">
        <v>1678552.4161831331</v>
      </c>
      <c r="E309" s="2">
        <v>2022</v>
      </c>
      <c r="F309" s="17">
        <f>Tabel1[[#This Row],[Benaderend Verbruik (kWh)]]</f>
        <v>1678552.4161831331</v>
      </c>
      <c r="G309" s="17">
        <f>Tabel1[[#This Row],[Benaderend Verbruik (kWh)]]*0.000182</f>
        <v>305.49653974533027</v>
      </c>
    </row>
    <row r="310" spans="1:7" x14ac:dyDescent="0.35">
      <c r="A310" s="2" t="s">
        <v>87</v>
      </c>
      <c r="B310" s="2" t="s">
        <v>17</v>
      </c>
      <c r="C310" s="2" t="s">
        <v>8</v>
      </c>
      <c r="D310" s="17">
        <v>1399431.1610000001</v>
      </c>
      <c r="E310" s="2">
        <v>2019</v>
      </c>
      <c r="F310" s="17">
        <f>Tabel1[[#This Row],[Benaderend Verbruik (kWh)]]</f>
        <v>1399431.1610000001</v>
      </c>
      <c r="G310" s="17">
        <f>Tabel1[[#This Row],[Benaderend Verbruik (kWh)]]*0.000182</f>
        <v>254.69647130200002</v>
      </c>
    </row>
    <row r="311" spans="1:7" x14ac:dyDescent="0.35">
      <c r="A311" s="2" t="s">
        <v>87</v>
      </c>
      <c r="B311" s="2" t="s">
        <v>17</v>
      </c>
      <c r="C311" s="2" t="s">
        <v>9</v>
      </c>
      <c r="D311" s="17">
        <v>451675.99900000001</v>
      </c>
      <c r="E311" s="2">
        <v>2019</v>
      </c>
      <c r="F311" s="17">
        <f>Tabel1[[#This Row],[Benaderend Verbruik (kWh)]]*2.5</f>
        <v>1129189.9975000001</v>
      </c>
      <c r="G311" s="17">
        <f>Tabel1[[#This Row],[Benaderend Verbruik (kWh)]]*0</f>
        <v>0</v>
      </c>
    </row>
    <row r="312" spans="1:7" x14ac:dyDescent="0.35">
      <c r="A312" s="2" t="s">
        <v>717</v>
      </c>
      <c r="B312" s="2" t="s">
        <v>17</v>
      </c>
      <c r="C312" s="2" t="s">
        <v>9</v>
      </c>
      <c r="D312" s="17">
        <v>565777.23831125046</v>
      </c>
      <c r="E312" s="2">
        <v>2022</v>
      </c>
      <c r="F312" s="17">
        <f>Tabel1[[#This Row],[Benaderend Verbruik (kWh)]]*2.5</f>
        <v>1414443.0957781263</v>
      </c>
      <c r="G312" s="17">
        <f>Tabel1[[#This Row],[Benaderend Verbruik (kWh)]]*0</f>
        <v>0</v>
      </c>
    </row>
    <row r="313" spans="1:7" x14ac:dyDescent="0.35">
      <c r="A313" s="2" t="s">
        <v>717</v>
      </c>
      <c r="B313" s="2" t="s">
        <v>17</v>
      </c>
      <c r="C313" s="2" t="s">
        <v>8</v>
      </c>
      <c r="D313" s="17">
        <v>1293410.3561798644</v>
      </c>
      <c r="E313" s="2">
        <v>2022</v>
      </c>
      <c r="F313" s="17">
        <f>Tabel1[[#This Row],[Benaderend Verbruik (kWh)]]</f>
        <v>1293410.3561798644</v>
      </c>
      <c r="G313" s="17">
        <f>Tabel1[[#This Row],[Benaderend Verbruik (kWh)]]*0.000182</f>
        <v>235.40068482473532</v>
      </c>
    </row>
    <row r="314" spans="1:7" x14ac:dyDescent="0.35">
      <c r="A314" s="2" t="s">
        <v>88</v>
      </c>
      <c r="B314" s="2" t="s">
        <v>17</v>
      </c>
      <c r="C314" s="2" t="s">
        <v>8</v>
      </c>
      <c r="D314" s="17">
        <v>1370975.9904794612</v>
      </c>
      <c r="E314" s="2">
        <v>2019</v>
      </c>
      <c r="F314" s="17">
        <f>Tabel1[[#This Row],[Benaderend Verbruik (kWh)]]</f>
        <v>1370975.9904794612</v>
      </c>
      <c r="G314" s="17">
        <f>Tabel1[[#This Row],[Benaderend Verbruik (kWh)]]*0.000182</f>
        <v>249.51763026726195</v>
      </c>
    </row>
    <row r="315" spans="1:7" x14ac:dyDescent="0.35">
      <c r="A315" s="2" t="s">
        <v>88</v>
      </c>
      <c r="B315" s="2" t="s">
        <v>17</v>
      </c>
      <c r="C315" s="2" t="s">
        <v>9</v>
      </c>
      <c r="D315" s="17">
        <v>552952.95780020952</v>
      </c>
      <c r="E315" s="2">
        <v>2019</v>
      </c>
      <c r="F315" s="17">
        <f>Tabel1[[#This Row],[Benaderend Verbruik (kWh)]]*2.5</f>
        <v>1382382.3945005238</v>
      </c>
      <c r="G315" s="17">
        <f>Tabel1[[#This Row],[Benaderend Verbruik (kWh)]]*0</f>
        <v>0</v>
      </c>
    </row>
    <row r="316" spans="1:7" x14ac:dyDescent="0.35">
      <c r="A316" s="2" t="s">
        <v>718</v>
      </c>
      <c r="B316" s="2" t="s">
        <v>17</v>
      </c>
      <c r="C316" s="2" t="s">
        <v>9</v>
      </c>
      <c r="D316" s="17">
        <v>526620.76132682781</v>
      </c>
      <c r="E316" s="2">
        <v>2022</v>
      </c>
      <c r="F316" s="17">
        <f>Tabel1[[#This Row],[Benaderend Verbruik (kWh)]]*2.5</f>
        <v>1316551.9033170696</v>
      </c>
      <c r="G316" s="17">
        <f>Tabel1[[#This Row],[Benaderend Verbruik (kWh)]]*0</f>
        <v>0</v>
      </c>
    </row>
    <row r="317" spans="1:7" x14ac:dyDescent="0.35">
      <c r="A317" s="2" t="s">
        <v>718</v>
      </c>
      <c r="B317" s="2" t="s">
        <v>17</v>
      </c>
      <c r="C317" s="2" t="s">
        <v>8</v>
      </c>
      <c r="D317" s="17">
        <v>1121620.57888739</v>
      </c>
      <c r="E317" s="2">
        <v>2022</v>
      </c>
      <c r="F317" s="17">
        <f>Tabel1[[#This Row],[Benaderend Verbruik (kWh)]]</f>
        <v>1121620.57888739</v>
      </c>
      <c r="G317" s="17">
        <f>Tabel1[[#This Row],[Benaderend Verbruik (kWh)]]*0.000182</f>
        <v>204.13494535750499</v>
      </c>
    </row>
    <row r="318" spans="1:7" x14ac:dyDescent="0.35">
      <c r="A318" s="2" t="s">
        <v>89</v>
      </c>
      <c r="B318" s="2" t="s">
        <v>17</v>
      </c>
      <c r="C318" s="2" t="s">
        <v>8</v>
      </c>
      <c r="D318" s="17">
        <v>1381549.8318210195</v>
      </c>
      <c r="E318" s="2">
        <v>2019</v>
      </c>
      <c r="F318" s="17">
        <f>Tabel1[[#This Row],[Benaderend Verbruik (kWh)]]</f>
        <v>1381549.8318210195</v>
      </c>
      <c r="G318" s="17">
        <f>Tabel1[[#This Row],[Benaderend Verbruik (kWh)]]*0.000182</f>
        <v>251.44206939142555</v>
      </c>
    </row>
    <row r="319" spans="1:7" x14ac:dyDescent="0.35">
      <c r="A319" s="2" t="s">
        <v>89</v>
      </c>
      <c r="B319" s="2" t="s">
        <v>17</v>
      </c>
      <c r="C319" s="2" t="s">
        <v>9</v>
      </c>
      <c r="D319" s="17">
        <v>756903.35042773001</v>
      </c>
      <c r="E319" s="2">
        <v>2019</v>
      </c>
      <c r="F319" s="17">
        <f>Tabel1[[#This Row],[Benaderend Verbruik (kWh)]]*2.5</f>
        <v>1892258.376069325</v>
      </c>
      <c r="G319" s="17">
        <f>Tabel1[[#This Row],[Benaderend Verbruik (kWh)]]*0</f>
        <v>0</v>
      </c>
    </row>
    <row r="320" spans="1:7" x14ac:dyDescent="0.35">
      <c r="A320" s="2" t="s">
        <v>719</v>
      </c>
      <c r="B320" s="2" t="s">
        <v>17</v>
      </c>
      <c r="C320" s="2" t="s">
        <v>9</v>
      </c>
      <c r="D320" s="17">
        <v>592244.20327886997</v>
      </c>
      <c r="E320" s="2">
        <v>2022</v>
      </c>
      <c r="F320" s="17">
        <f>Tabel1[[#This Row],[Benaderend Verbruik (kWh)]]*2.5</f>
        <v>1480610.5081971749</v>
      </c>
      <c r="G320" s="17">
        <f>Tabel1[[#This Row],[Benaderend Verbruik (kWh)]]*0</f>
        <v>0</v>
      </c>
    </row>
    <row r="321" spans="1:7" x14ac:dyDescent="0.35">
      <c r="A321" s="2" t="s">
        <v>719</v>
      </c>
      <c r="B321" s="2" t="s">
        <v>17</v>
      </c>
      <c r="C321" s="2" t="s">
        <v>8</v>
      </c>
      <c r="D321" s="17">
        <v>1182925.8010509619</v>
      </c>
      <c r="E321" s="2">
        <v>2022</v>
      </c>
      <c r="F321" s="17">
        <f>Tabel1[[#This Row],[Benaderend Verbruik (kWh)]]</f>
        <v>1182925.8010509619</v>
      </c>
      <c r="G321" s="17">
        <f>Tabel1[[#This Row],[Benaderend Verbruik (kWh)]]*0.000182</f>
        <v>215.29249579127509</v>
      </c>
    </row>
    <row r="322" spans="1:7" x14ac:dyDescent="0.35">
      <c r="A322" s="2" t="s">
        <v>90</v>
      </c>
      <c r="B322" s="2" t="s">
        <v>17</v>
      </c>
      <c r="C322" s="2" t="s">
        <v>8</v>
      </c>
      <c r="D322" s="17">
        <v>1590253.8049999999</v>
      </c>
      <c r="E322" s="2">
        <v>2019</v>
      </c>
      <c r="F322" s="17">
        <f>Tabel1[[#This Row],[Benaderend Verbruik (kWh)]]</f>
        <v>1590253.8049999999</v>
      </c>
      <c r="G322" s="17">
        <f>Tabel1[[#This Row],[Benaderend Verbruik (kWh)]]*0.000182</f>
        <v>289.42619251000002</v>
      </c>
    </row>
    <row r="323" spans="1:7" x14ac:dyDescent="0.35">
      <c r="A323" s="2" t="s">
        <v>90</v>
      </c>
      <c r="B323" s="2" t="s">
        <v>17</v>
      </c>
      <c r="C323" s="2" t="s">
        <v>9</v>
      </c>
      <c r="D323" s="17">
        <v>627047.11800000002</v>
      </c>
      <c r="E323" s="2">
        <v>2019</v>
      </c>
      <c r="F323" s="17">
        <f>Tabel1[[#This Row],[Benaderend Verbruik (kWh)]]*2.5</f>
        <v>1567617.7949999999</v>
      </c>
      <c r="G323" s="17">
        <f>Tabel1[[#This Row],[Benaderend Verbruik (kWh)]]*0</f>
        <v>0</v>
      </c>
    </row>
    <row r="324" spans="1:7" x14ac:dyDescent="0.35">
      <c r="A324" s="2" t="s">
        <v>721</v>
      </c>
      <c r="B324" s="2" t="s">
        <v>17</v>
      </c>
      <c r="C324" s="2" t="s">
        <v>9</v>
      </c>
      <c r="D324" s="17">
        <v>548951.54352201626</v>
      </c>
      <c r="E324" s="2">
        <v>2022</v>
      </c>
      <c r="F324" s="17">
        <f>Tabel1[[#This Row],[Benaderend Verbruik (kWh)]]*2.5</f>
        <v>1372378.8588050406</v>
      </c>
      <c r="G324" s="17">
        <f>Tabel1[[#This Row],[Benaderend Verbruik (kWh)]]*0</f>
        <v>0</v>
      </c>
    </row>
    <row r="325" spans="1:7" x14ac:dyDescent="0.35">
      <c r="A325" s="2" t="s">
        <v>721</v>
      </c>
      <c r="B325" s="2" t="s">
        <v>17</v>
      </c>
      <c r="C325" s="2" t="s">
        <v>8</v>
      </c>
      <c r="D325" s="17">
        <v>1360947.9806523812</v>
      </c>
      <c r="E325" s="2">
        <v>2022</v>
      </c>
      <c r="F325" s="17">
        <f>Tabel1[[#This Row],[Benaderend Verbruik (kWh)]]</f>
        <v>1360947.9806523812</v>
      </c>
      <c r="G325" s="17">
        <f>Tabel1[[#This Row],[Benaderend Verbruik (kWh)]]*0.000182</f>
        <v>247.6925324787334</v>
      </c>
    </row>
    <row r="326" spans="1:7" x14ac:dyDescent="0.35">
      <c r="A326" s="2" t="s">
        <v>91</v>
      </c>
      <c r="B326" s="2" t="s">
        <v>17</v>
      </c>
      <c r="C326" s="2" t="s">
        <v>8</v>
      </c>
      <c r="D326" s="17">
        <v>366530.48328270367</v>
      </c>
      <c r="E326" s="2">
        <v>2019</v>
      </c>
      <c r="F326" s="17">
        <f>Tabel1[[#This Row],[Benaderend Verbruik (kWh)]]</f>
        <v>366530.48328270367</v>
      </c>
      <c r="G326" s="17">
        <f>Tabel1[[#This Row],[Benaderend Verbruik (kWh)]]*0.000182</f>
        <v>66.708547957452069</v>
      </c>
    </row>
    <row r="327" spans="1:7" x14ac:dyDescent="0.35">
      <c r="A327" s="2" t="s">
        <v>91</v>
      </c>
      <c r="B327" s="2" t="s">
        <v>17</v>
      </c>
      <c r="C327" s="2" t="s">
        <v>9</v>
      </c>
      <c r="D327" s="17">
        <v>182187.35865759</v>
      </c>
      <c r="E327" s="2">
        <v>2019</v>
      </c>
      <c r="F327" s="17">
        <f>Tabel1[[#This Row],[Benaderend Verbruik (kWh)]]*2.5</f>
        <v>455468.39664397499</v>
      </c>
      <c r="G327" s="17">
        <f>Tabel1[[#This Row],[Benaderend Verbruik (kWh)]]*0</f>
        <v>0</v>
      </c>
    </row>
    <row r="328" spans="1:7" x14ac:dyDescent="0.35">
      <c r="A328" s="2" t="s">
        <v>720</v>
      </c>
      <c r="B328" s="2" t="s">
        <v>17</v>
      </c>
      <c r="C328" s="2" t="s">
        <v>9</v>
      </c>
      <c r="D328" s="17">
        <v>153949.98243455999</v>
      </c>
      <c r="E328" s="2">
        <v>2022</v>
      </c>
      <c r="F328" s="17">
        <f>Tabel1[[#This Row],[Benaderend Verbruik (kWh)]]*2.5</f>
        <v>384874.95608639996</v>
      </c>
      <c r="G328" s="17">
        <f>Tabel1[[#This Row],[Benaderend Verbruik (kWh)]]*0</f>
        <v>0</v>
      </c>
    </row>
    <row r="329" spans="1:7" x14ac:dyDescent="0.35">
      <c r="A329" s="2" t="s">
        <v>720</v>
      </c>
      <c r="B329" s="2" t="s">
        <v>17</v>
      </c>
      <c r="C329" s="2" t="s">
        <v>8</v>
      </c>
      <c r="D329" s="17">
        <v>264577.67290576099</v>
      </c>
      <c r="E329" s="2">
        <v>2022</v>
      </c>
      <c r="F329" s="17">
        <f>Tabel1[[#This Row],[Benaderend Verbruik (kWh)]]</f>
        <v>264577.67290576099</v>
      </c>
      <c r="G329" s="17">
        <f>Tabel1[[#This Row],[Benaderend Verbruik (kWh)]]*0.000182</f>
        <v>48.153136468848501</v>
      </c>
    </row>
    <row r="330" spans="1:7" x14ac:dyDescent="0.35">
      <c r="A330" s="2" t="s">
        <v>92</v>
      </c>
      <c r="B330" s="2" t="s">
        <v>17</v>
      </c>
      <c r="C330" s="2" t="s">
        <v>8</v>
      </c>
      <c r="D330" s="17">
        <v>1198967.531</v>
      </c>
      <c r="E330" s="2">
        <v>2019</v>
      </c>
      <c r="F330" s="17">
        <f>Tabel1[[#This Row],[Benaderend Verbruik (kWh)]]</f>
        <v>1198967.531</v>
      </c>
      <c r="G330" s="17">
        <f>Tabel1[[#This Row],[Benaderend Verbruik (kWh)]]*0.000182</f>
        <v>218.21209064199999</v>
      </c>
    </row>
    <row r="331" spans="1:7" x14ac:dyDescent="0.35">
      <c r="A331" s="2" t="s">
        <v>92</v>
      </c>
      <c r="B331" s="2" t="s">
        <v>17</v>
      </c>
      <c r="C331" s="2" t="s">
        <v>9</v>
      </c>
      <c r="D331" s="17">
        <v>1109729.8019999999</v>
      </c>
      <c r="E331" s="2">
        <v>2019</v>
      </c>
      <c r="F331" s="17">
        <f>Tabel1[[#This Row],[Benaderend Verbruik (kWh)]]*2.5</f>
        <v>2774324.5049999999</v>
      </c>
      <c r="G331" s="17">
        <f>Tabel1[[#This Row],[Benaderend Verbruik (kWh)]]*0</f>
        <v>0</v>
      </c>
    </row>
    <row r="332" spans="1:7" x14ac:dyDescent="0.35">
      <c r="A332" s="2" t="s">
        <v>92</v>
      </c>
      <c r="B332" s="2" t="s">
        <v>17</v>
      </c>
      <c r="C332" s="2" t="s">
        <v>9</v>
      </c>
      <c r="D332" s="17">
        <v>1394626.4174522469</v>
      </c>
      <c r="E332" s="2">
        <v>2022</v>
      </c>
      <c r="F332" s="17">
        <f>Tabel1[[#This Row],[Benaderend Verbruik (kWh)]]*2.5</f>
        <v>3486566.0436306172</v>
      </c>
      <c r="G332" s="17">
        <f>Tabel1[[#This Row],[Benaderend Verbruik (kWh)]]*0</f>
        <v>0</v>
      </c>
    </row>
    <row r="333" spans="1:7" x14ac:dyDescent="0.35">
      <c r="A333" s="2" t="s">
        <v>92</v>
      </c>
      <c r="B333" s="2" t="s">
        <v>17</v>
      </c>
      <c r="C333" s="2" t="s">
        <v>8</v>
      </c>
      <c r="D333" s="17">
        <v>2267869.1211008606</v>
      </c>
      <c r="E333" s="2">
        <v>2022</v>
      </c>
      <c r="F333" s="17">
        <f>Tabel1[[#This Row],[Benaderend Verbruik (kWh)]]</f>
        <v>2267869.1211008606</v>
      </c>
      <c r="G333" s="17">
        <f>Tabel1[[#This Row],[Benaderend Verbruik (kWh)]]*0.000182</f>
        <v>412.75218004035668</v>
      </c>
    </row>
    <row r="334" spans="1:7" x14ac:dyDescent="0.35">
      <c r="A334" s="2" t="s">
        <v>93</v>
      </c>
      <c r="B334" s="2" t="s">
        <v>17</v>
      </c>
      <c r="C334" s="2" t="s">
        <v>8</v>
      </c>
      <c r="D334" s="17">
        <v>307188.21062565467</v>
      </c>
      <c r="E334" s="2">
        <v>2019</v>
      </c>
      <c r="F334" s="17">
        <f>Tabel1[[#This Row],[Benaderend Verbruik (kWh)]]</f>
        <v>307188.21062565467</v>
      </c>
      <c r="G334" s="17">
        <f>Tabel1[[#This Row],[Benaderend Verbruik (kWh)]]*0.000182</f>
        <v>55.908254333869152</v>
      </c>
    </row>
    <row r="335" spans="1:7" x14ac:dyDescent="0.35">
      <c r="A335" s="2" t="s">
        <v>93</v>
      </c>
      <c r="B335" s="2" t="s">
        <v>17</v>
      </c>
      <c r="C335" s="2" t="s">
        <v>9</v>
      </c>
      <c r="D335" s="17">
        <v>215119.50889011996</v>
      </c>
      <c r="E335" s="2">
        <v>2019</v>
      </c>
      <c r="F335" s="17">
        <f>Tabel1[[#This Row],[Benaderend Verbruik (kWh)]]*2.5</f>
        <v>537798.77222529985</v>
      </c>
      <c r="G335" s="17">
        <f>Tabel1[[#This Row],[Benaderend Verbruik (kWh)]]*0</f>
        <v>0</v>
      </c>
    </row>
    <row r="336" spans="1:7" x14ac:dyDescent="0.35">
      <c r="A336" s="2" t="s">
        <v>722</v>
      </c>
      <c r="B336" s="2" t="s">
        <v>17</v>
      </c>
      <c r="C336" s="2" t="s">
        <v>9</v>
      </c>
      <c r="D336" s="17">
        <v>267509.01090981002</v>
      </c>
      <c r="E336" s="2">
        <v>2022</v>
      </c>
      <c r="F336" s="17">
        <f>Tabel1[[#This Row],[Benaderend Verbruik (kWh)]]*2.5</f>
        <v>668772.52727452503</v>
      </c>
      <c r="G336" s="17">
        <f>Tabel1[[#This Row],[Benaderend Verbruik (kWh)]]*0</f>
        <v>0</v>
      </c>
    </row>
    <row r="337" spans="1:7" x14ac:dyDescent="0.35">
      <c r="A337" s="2" t="s">
        <v>722</v>
      </c>
      <c r="B337" s="2" t="s">
        <v>17</v>
      </c>
      <c r="C337" s="2" t="s">
        <v>8</v>
      </c>
      <c r="D337" s="17">
        <v>349137.97235638503</v>
      </c>
      <c r="E337" s="2">
        <v>2022</v>
      </c>
      <c r="F337" s="17">
        <f>Tabel1[[#This Row],[Benaderend Verbruik (kWh)]]</f>
        <v>349137.97235638503</v>
      </c>
      <c r="G337" s="17">
        <f>Tabel1[[#This Row],[Benaderend Verbruik (kWh)]]*0.000182</f>
        <v>63.543110968862074</v>
      </c>
    </row>
    <row r="338" spans="1:7" x14ac:dyDescent="0.35">
      <c r="A338" s="2" t="s">
        <v>94</v>
      </c>
      <c r="B338" s="2" t="s">
        <v>17</v>
      </c>
      <c r="C338" s="2" t="s">
        <v>8</v>
      </c>
      <c r="D338" s="17">
        <v>157410.83346746402</v>
      </c>
      <c r="E338" s="2">
        <v>2019</v>
      </c>
      <c r="F338" s="17">
        <f>Tabel1[[#This Row],[Benaderend Verbruik (kWh)]]</f>
        <v>157410.83346746402</v>
      </c>
      <c r="G338" s="17">
        <f>Tabel1[[#This Row],[Benaderend Verbruik (kWh)]]*0.000182</f>
        <v>28.648771691078451</v>
      </c>
    </row>
    <row r="339" spans="1:7" x14ac:dyDescent="0.35">
      <c r="A339" s="2" t="s">
        <v>94</v>
      </c>
      <c r="B339" s="2" t="s">
        <v>17</v>
      </c>
      <c r="C339" s="2" t="s">
        <v>9</v>
      </c>
      <c r="D339" s="17">
        <v>78292.313506620005</v>
      </c>
      <c r="E339" s="2">
        <v>2019</v>
      </c>
      <c r="F339" s="17">
        <f>Tabel1[[#This Row],[Benaderend Verbruik (kWh)]]*2.5</f>
        <v>195730.78376655001</v>
      </c>
      <c r="G339" s="17">
        <f>Tabel1[[#This Row],[Benaderend Verbruik (kWh)]]*0</f>
        <v>0</v>
      </c>
    </row>
    <row r="340" spans="1:7" x14ac:dyDescent="0.35">
      <c r="A340" s="2" t="s">
        <v>723</v>
      </c>
      <c r="B340" s="2" t="s">
        <v>17</v>
      </c>
      <c r="C340" s="2" t="s">
        <v>9</v>
      </c>
      <c r="D340" s="17">
        <v>63662.680203680895</v>
      </c>
      <c r="E340" s="2">
        <v>2022</v>
      </c>
      <c r="F340" s="17">
        <f>Tabel1[[#This Row],[Benaderend Verbruik (kWh)]]*2.5</f>
        <v>159156.70050920223</v>
      </c>
      <c r="G340" s="17">
        <f>Tabel1[[#This Row],[Benaderend Verbruik (kWh)]]*0</f>
        <v>0</v>
      </c>
    </row>
    <row r="341" spans="1:7" x14ac:dyDescent="0.35">
      <c r="A341" s="2" t="s">
        <v>723</v>
      </c>
      <c r="B341" s="2" t="s">
        <v>17</v>
      </c>
      <c r="C341" s="2" t="s">
        <v>8</v>
      </c>
      <c r="D341" s="17">
        <v>140964.31206795381</v>
      </c>
      <c r="E341" s="2">
        <v>2022</v>
      </c>
      <c r="F341" s="17">
        <f>Tabel1[[#This Row],[Benaderend Verbruik (kWh)]]</f>
        <v>140964.31206795381</v>
      </c>
      <c r="G341" s="17">
        <f>Tabel1[[#This Row],[Benaderend Verbruik (kWh)]]*0.000182</f>
        <v>25.655504796367595</v>
      </c>
    </row>
    <row r="342" spans="1:7" x14ac:dyDescent="0.35">
      <c r="A342" s="2" t="s">
        <v>95</v>
      </c>
      <c r="B342" s="2" t="s">
        <v>17</v>
      </c>
      <c r="C342" s="2" t="s">
        <v>8</v>
      </c>
      <c r="D342" s="17">
        <v>980847.42399999988</v>
      </c>
      <c r="E342" s="2">
        <v>2019</v>
      </c>
      <c r="F342" s="17">
        <f>Tabel1[[#This Row],[Benaderend Verbruik (kWh)]]</f>
        <v>980847.42399999988</v>
      </c>
      <c r="G342" s="17">
        <f>Tabel1[[#This Row],[Benaderend Verbruik (kWh)]]*0.000182</f>
        <v>178.51423116799998</v>
      </c>
    </row>
    <row r="343" spans="1:7" x14ac:dyDescent="0.35">
      <c r="A343" s="2" t="s">
        <v>95</v>
      </c>
      <c r="B343" s="2" t="s">
        <v>17</v>
      </c>
      <c r="C343" s="2" t="s">
        <v>9</v>
      </c>
      <c r="D343" s="17">
        <v>400932.478</v>
      </c>
      <c r="E343" s="2">
        <v>2019</v>
      </c>
      <c r="F343" s="17">
        <f>Tabel1[[#This Row],[Benaderend Verbruik (kWh)]]*2.5</f>
        <v>1002331.1950000001</v>
      </c>
      <c r="G343" s="17">
        <f>Tabel1[[#This Row],[Benaderend Verbruik (kWh)]]*0</f>
        <v>0</v>
      </c>
    </row>
    <row r="344" spans="1:7" x14ac:dyDescent="0.35">
      <c r="A344" s="2" t="s">
        <v>724</v>
      </c>
      <c r="B344" s="2" t="s">
        <v>17</v>
      </c>
      <c r="C344" s="2" t="s">
        <v>9</v>
      </c>
      <c r="D344" s="17">
        <v>385316.10578422679</v>
      </c>
      <c r="E344" s="2">
        <v>2022</v>
      </c>
      <c r="F344" s="17">
        <f>Tabel1[[#This Row],[Benaderend Verbruik (kWh)]]*2.5</f>
        <v>963290.26446056692</v>
      </c>
      <c r="G344" s="17">
        <f>Tabel1[[#This Row],[Benaderend Verbruik (kWh)]]*0</f>
        <v>0</v>
      </c>
    </row>
    <row r="345" spans="1:7" x14ac:dyDescent="0.35">
      <c r="A345" s="2" t="s">
        <v>724</v>
      </c>
      <c r="B345" s="2" t="s">
        <v>17</v>
      </c>
      <c r="C345" s="2" t="s">
        <v>8</v>
      </c>
      <c r="D345" s="17">
        <v>1013350.2333753591</v>
      </c>
      <c r="E345" s="2">
        <v>2022</v>
      </c>
      <c r="F345" s="17">
        <f>Tabel1[[#This Row],[Benaderend Verbruik (kWh)]]</f>
        <v>1013350.2333753591</v>
      </c>
      <c r="G345" s="17">
        <f>Tabel1[[#This Row],[Benaderend Verbruik (kWh)]]*0.000182</f>
        <v>184.42974247431536</v>
      </c>
    </row>
    <row r="346" spans="1:7" x14ac:dyDescent="0.35">
      <c r="A346" s="2" t="s">
        <v>96</v>
      </c>
      <c r="B346" s="2" t="s">
        <v>17</v>
      </c>
      <c r="C346" s="2" t="s">
        <v>8</v>
      </c>
      <c r="D346" s="17">
        <v>22922.933999999997</v>
      </c>
      <c r="E346" s="2">
        <v>2019</v>
      </c>
      <c r="F346" s="17">
        <f>Tabel1[[#This Row],[Benaderend Verbruik (kWh)]]</f>
        <v>22922.933999999997</v>
      </c>
      <c r="G346" s="17">
        <f>Tabel1[[#This Row],[Benaderend Verbruik (kWh)]]*0.000182</f>
        <v>4.1719739879999995</v>
      </c>
    </row>
    <row r="347" spans="1:7" x14ac:dyDescent="0.35">
      <c r="A347" s="2" t="s">
        <v>96</v>
      </c>
      <c r="B347" s="2" t="s">
        <v>17</v>
      </c>
      <c r="C347" s="2" t="s">
        <v>9</v>
      </c>
      <c r="D347" s="17">
        <v>10261.261999999999</v>
      </c>
      <c r="E347" s="2">
        <v>2019</v>
      </c>
      <c r="F347" s="17">
        <f>Tabel1[[#This Row],[Benaderend Verbruik (kWh)]]*2.5</f>
        <v>25653.154999999999</v>
      </c>
      <c r="G347" s="17">
        <f>Tabel1[[#This Row],[Benaderend Verbruik (kWh)]]*0</f>
        <v>0</v>
      </c>
    </row>
    <row r="348" spans="1:7" x14ac:dyDescent="0.35">
      <c r="A348" s="2" t="s">
        <v>725</v>
      </c>
      <c r="B348" s="2" t="s">
        <v>17</v>
      </c>
      <c r="C348" s="2" t="s">
        <v>9</v>
      </c>
      <c r="D348" s="17">
        <v>7145.9405059204</v>
      </c>
      <c r="E348" s="2">
        <v>2022</v>
      </c>
      <c r="F348" s="17">
        <f>Tabel1[[#This Row],[Benaderend Verbruik (kWh)]]*2.5</f>
        <v>17864.851264801</v>
      </c>
      <c r="G348" s="17">
        <f>Tabel1[[#This Row],[Benaderend Verbruik (kWh)]]*0</f>
        <v>0</v>
      </c>
    </row>
    <row r="349" spans="1:7" x14ac:dyDescent="0.35">
      <c r="A349" s="2" t="s">
        <v>725</v>
      </c>
      <c r="B349" s="2" t="s">
        <v>17</v>
      </c>
      <c r="C349" s="2" t="s">
        <v>8</v>
      </c>
      <c r="D349" s="17">
        <v>18089.4793330092</v>
      </c>
      <c r="E349" s="2">
        <v>2022</v>
      </c>
      <c r="F349" s="17">
        <f>Tabel1[[#This Row],[Benaderend Verbruik (kWh)]]</f>
        <v>18089.4793330092</v>
      </c>
      <c r="G349" s="17">
        <f>Tabel1[[#This Row],[Benaderend Verbruik (kWh)]]*0.000182</f>
        <v>3.2922852386076746</v>
      </c>
    </row>
    <row r="350" spans="1:7" x14ac:dyDescent="0.35">
      <c r="A350" s="2" t="s">
        <v>97</v>
      </c>
      <c r="B350" s="2" t="s">
        <v>17</v>
      </c>
      <c r="C350" s="2" t="s">
        <v>8</v>
      </c>
      <c r="D350" s="17">
        <v>2083749.832082157</v>
      </c>
      <c r="E350" s="2">
        <v>2019</v>
      </c>
      <c r="F350" s="17">
        <f>Tabel1[[#This Row],[Benaderend Verbruik (kWh)]]</f>
        <v>2083749.832082157</v>
      </c>
      <c r="G350" s="17">
        <f>Tabel1[[#This Row],[Benaderend Verbruik (kWh)]]*0.000182</f>
        <v>379.24246943895258</v>
      </c>
    </row>
    <row r="351" spans="1:7" x14ac:dyDescent="0.35">
      <c r="A351" s="2" t="s">
        <v>97</v>
      </c>
      <c r="B351" s="2" t="s">
        <v>17</v>
      </c>
      <c r="C351" s="2" t="s">
        <v>9</v>
      </c>
      <c r="D351" s="17">
        <v>1547777.2493813275</v>
      </c>
      <c r="E351" s="2">
        <v>2019</v>
      </c>
      <c r="F351" s="17">
        <f>Tabel1[[#This Row],[Benaderend Verbruik (kWh)]]*2.5</f>
        <v>3869443.1234533191</v>
      </c>
      <c r="G351" s="17">
        <f>Tabel1[[#This Row],[Benaderend Verbruik (kWh)]]*0</f>
        <v>0</v>
      </c>
    </row>
    <row r="352" spans="1:7" x14ac:dyDescent="0.35">
      <c r="A352" s="2" t="s">
        <v>726</v>
      </c>
      <c r="B352" s="2" t="s">
        <v>17</v>
      </c>
      <c r="C352" s="2" t="s">
        <v>9</v>
      </c>
      <c r="D352" s="17">
        <v>1490456.2640809934</v>
      </c>
      <c r="E352" s="2">
        <v>2022</v>
      </c>
      <c r="F352" s="17">
        <f>Tabel1[[#This Row],[Benaderend Verbruik (kWh)]]*2.5</f>
        <v>3726140.6602024836</v>
      </c>
      <c r="G352" s="17">
        <f>Tabel1[[#This Row],[Benaderend Verbruik (kWh)]]*0</f>
        <v>0</v>
      </c>
    </row>
    <row r="353" spans="1:7" x14ac:dyDescent="0.35">
      <c r="A353" s="2" t="s">
        <v>726</v>
      </c>
      <c r="B353" s="2" t="s">
        <v>17</v>
      </c>
      <c r="C353" s="2" t="s">
        <v>8</v>
      </c>
      <c r="D353" s="17">
        <v>1593516.2594816198</v>
      </c>
      <c r="E353" s="2">
        <v>2022</v>
      </c>
      <c r="F353" s="17">
        <f>Tabel1[[#This Row],[Benaderend Verbruik (kWh)]]</f>
        <v>1593516.2594816198</v>
      </c>
      <c r="G353" s="17">
        <f>Tabel1[[#This Row],[Benaderend Verbruik (kWh)]]*0.000182</f>
        <v>290.01995922565482</v>
      </c>
    </row>
    <row r="354" spans="1:7" x14ac:dyDescent="0.35">
      <c r="A354" s="2" t="s">
        <v>98</v>
      </c>
      <c r="B354" s="2" t="s">
        <v>17</v>
      </c>
      <c r="C354" s="2" t="s">
        <v>8</v>
      </c>
      <c r="D354" s="17">
        <v>1191479.7079235488</v>
      </c>
      <c r="E354" s="2">
        <v>2019</v>
      </c>
      <c r="F354" s="17">
        <f>Tabel1[[#This Row],[Benaderend Verbruik (kWh)]]</f>
        <v>1191479.7079235488</v>
      </c>
      <c r="G354" s="17">
        <f>Tabel1[[#This Row],[Benaderend Verbruik (kWh)]]*0.000182</f>
        <v>216.84930684208589</v>
      </c>
    </row>
    <row r="355" spans="1:7" x14ac:dyDescent="0.35">
      <c r="A355" s="2" t="s">
        <v>98</v>
      </c>
      <c r="B355" s="2" t="s">
        <v>17</v>
      </c>
      <c r="C355" s="2" t="s">
        <v>9</v>
      </c>
      <c r="D355" s="17">
        <v>592606.50012605998</v>
      </c>
      <c r="E355" s="2">
        <v>2019</v>
      </c>
      <c r="F355" s="17">
        <f>Tabel1[[#This Row],[Benaderend Verbruik (kWh)]]*2.5</f>
        <v>1481516.25031515</v>
      </c>
      <c r="G355" s="17">
        <f>Tabel1[[#This Row],[Benaderend Verbruik (kWh)]]*0</f>
        <v>0</v>
      </c>
    </row>
    <row r="356" spans="1:7" x14ac:dyDescent="0.35">
      <c r="A356" s="2" t="s">
        <v>727</v>
      </c>
      <c r="B356" s="2" t="s">
        <v>17</v>
      </c>
      <c r="C356" s="2" t="s">
        <v>9</v>
      </c>
      <c r="D356" s="17">
        <v>685330.50021964998</v>
      </c>
      <c r="E356" s="2">
        <v>2022</v>
      </c>
      <c r="F356" s="17">
        <f>Tabel1[[#This Row],[Benaderend Verbruik (kWh)]]*2.5</f>
        <v>1713326.250549125</v>
      </c>
      <c r="G356" s="17">
        <f>Tabel1[[#This Row],[Benaderend Verbruik (kWh)]]*0</f>
        <v>0</v>
      </c>
    </row>
    <row r="357" spans="1:7" x14ac:dyDescent="0.35">
      <c r="A357" s="2" t="s">
        <v>727</v>
      </c>
      <c r="B357" s="2" t="s">
        <v>17</v>
      </c>
      <c r="C357" s="2" t="s">
        <v>8</v>
      </c>
      <c r="D357" s="17">
        <v>1191547.074543515</v>
      </c>
      <c r="E357" s="2">
        <v>2022</v>
      </c>
      <c r="F357" s="17">
        <f>Tabel1[[#This Row],[Benaderend Verbruik (kWh)]]</f>
        <v>1191547.074543515</v>
      </c>
      <c r="G357" s="17">
        <f>Tabel1[[#This Row],[Benaderend Verbruik (kWh)]]*0.000182</f>
        <v>216.86156756691975</v>
      </c>
    </row>
    <row r="358" spans="1:7" x14ac:dyDescent="0.35">
      <c r="A358" s="2" t="s">
        <v>99</v>
      </c>
      <c r="B358" s="2" t="s">
        <v>17</v>
      </c>
      <c r="C358" s="2" t="s">
        <v>8</v>
      </c>
      <c r="D358" s="17">
        <v>141336.3945564738</v>
      </c>
      <c r="E358" s="2">
        <v>2019</v>
      </c>
      <c r="F358" s="17">
        <f>Tabel1[[#This Row],[Benaderend Verbruik (kWh)]]</f>
        <v>141336.3945564738</v>
      </c>
      <c r="G358" s="17">
        <f>Tabel1[[#This Row],[Benaderend Verbruik (kWh)]]*0.000182</f>
        <v>25.723223809278231</v>
      </c>
    </row>
    <row r="359" spans="1:7" x14ac:dyDescent="0.35">
      <c r="A359" s="2" t="s">
        <v>99</v>
      </c>
      <c r="B359" s="2" t="s">
        <v>17</v>
      </c>
      <c r="C359" s="2" t="s">
        <v>9</v>
      </c>
      <c r="D359" s="17">
        <v>83636.542787004</v>
      </c>
      <c r="E359" s="2">
        <v>2019</v>
      </c>
      <c r="F359" s="17">
        <f>Tabel1[[#This Row],[Benaderend Verbruik (kWh)]]*2.5</f>
        <v>209091.35696751002</v>
      </c>
      <c r="G359" s="17">
        <f>Tabel1[[#This Row],[Benaderend Verbruik (kWh)]]*0</f>
        <v>0</v>
      </c>
    </row>
    <row r="360" spans="1:7" x14ac:dyDescent="0.35">
      <c r="A360" s="2" t="s">
        <v>728</v>
      </c>
      <c r="B360" s="2" t="s">
        <v>17</v>
      </c>
      <c r="C360" s="2" t="s">
        <v>9</v>
      </c>
      <c r="D360" s="17">
        <v>67886.446208210895</v>
      </c>
      <c r="E360" s="2">
        <v>2022</v>
      </c>
      <c r="F360" s="17">
        <f>Tabel1[[#This Row],[Benaderend Verbruik (kWh)]]*2.5</f>
        <v>169716.11552052724</v>
      </c>
      <c r="G360" s="17">
        <f>Tabel1[[#This Row],[Benaderend Verbruik (kWh)]]*0</f>
        <v>0</v>
      </c>
    </row>
    <row r="361" spans="1:7" x14ac:dyDescent="0.35">
      <c r="A361" s="2" t="s">
        <v>728</v>
      </c>
      <c r="B361" s="2" t="s">
        <v>17</v>
      </c>
      <c r="C361" s="2" t="s">
        <v>8</v>
      </c>
      <c r="D361" s="17">
        <v>125986.270089071</v>
      </c>
      <c r="E361" s="2">
        <v>2022</v>
      </c>
      <c r="F361" s="17">
        <f>Tabel1[[#This Row],[Benaderend Verbruik (kWh)]]</f>
        <v>125986.270089071</v>
      </c>
      <c r="G361" s="17">
        <f>Tabel1[[#This Row],[Benaderend Verbruik (kWh)]]*0.000182</f>
        <v>22.929501156210922</v>
      </c>
    </row>
    <row r="362" spans="1:7" x14ac:dyDescent="0.35">
      <c r="A362" s="2" t="s">
        <v>100</v>
      </c>
      <c r="B362" s="2" t="s">
        <v>17</v>
      </c>
      <c r="C362" s="2" t="s">
        <v>8</v>
      </c>
      <c r="D362" s="17">
        <v>534437.1010087519</v>
      </c>
      <c r="E362" s="2">
        <v>2019</v>
      </c>
      <c r="F362" s="17">
        <f>Tabel1[[#This Row],[Benaderend Verbruik (kWh)]]</f>
        <v>534437.1010087519</v>
      </c>
      <c r="G362" s="17">
        <f>Tabel1[[#This Row],[Benaderend Verbruik (kWh)]]*0.000182</f>
        <v>97.267552383592843</v>
      </c>
    </row>
    <row r="363" spans="1:7" x14ac:dyDescent="0.35">
      <c r="A363" s="2" t="s">
        <v>100</v>
      </c>
      <c r="B363" s="2" t="s">
        <v>17</v>
      </c>
      <c r="C363" s="2" t="s">
        <v>9</v>
      </c>
      <c r="D363" s="17">
        <v>253891.24809454608</v>
      </c>
      <c r="E363" s="2">
        <v>2019</v>
      </c>
      <c r="F363" s="17">
        <f>Tabel1[[#This Row],[Benaderend Verbruik (kWh)]]*2.5</f>
        <v>634728.12023636524</v>
      </c>
      <c r="G363" s="17">
        <f>Tabel1[[#This Row],[Benaderend Verbruik (kWh)]]*0</f>
        <v>0</v>
      </c>
    </row>
    <row r="364" spans="1:7" x14ac:dyDescent="0.35">
      <c r="A364" s="2" t="s">
        <v>729</v>
      </c>
      <c r="B364" s="2" t="s">
        <v>17</v>
      </c>
      <c r="C364" s="2" t="s">
        <v>9</v>
      </c>
      <c r="D364" s="17">
        <v>245576.49958628509</v>
      </c>
      <c r="E364" s="2">
        <v>2022</v>
      </c>
      <c r="F364" s="17">
        <f>Tabel1[[#This Row],[Benaderend Verbruik (kWh)]]*2.5</f>
        <v>613941.24896571273</v>
      </c>
      <c r="G364" s="17">
        <f>Tabel1[[#This Row],[Benaderend Verbruik (kWh)]]*0</f>
        <v>0</v>
      </c>
    </row>
    <row r="365" spans="1:7" x14ac:dyDescent="0.35">
      <c r="A365" s="2" t="s">
        <v>729</v>
      </c>
      <c r="B365" s="2" t="s">
        <v>17</v>
      </c>
      <c r="C365" s="2" t="s">
        <v>8</v>
      </c>
      <c r="D365" s="17">
        <v>542950.86700589419</v>
      </c>
      <c r="E365" s="2">
        <v>2022</v>
      </c>
      <c r="F365" s="17">
        <f>Tabel1[[#This Row],[Benaderend Verbruik (kWh)]]</f>
        <v>542950.86700589419</v>
      </c>
      <c r="G365" s="17">
        <f>Tabel1[[#This Row],[Benaderend Verbruik (kWh)]]*0.000182</f>
        <v>98.817057795072742</v>
      </c>
    </row>
    <row r="366" spans="1:7" x14ac:dyDescent="0.35">
      <c r="A366" s="2" t="s">
        <v>101</v>
      </c>
      <c r="B366" s="2" t="s">
        <v>17</v>
      </c>
      <c r="C366" s="2" t="s">
        <v>8</v>
      </c>
      <c r="D366" s="17">
        <v>334266.02728993964</v>
      </c>
      <c r="E366" s="2">
        <v>2019</v>
      </c>
      <c r="F366" s="17">
        <f>Tabel1[[#This Row],[Benaderend Verbruik (kWh)]]</f>
        <v>334266.02728993964</v>
      </c>
      <c r="G366" s="17">
        <f>Tabel1[[#This Row],[Benaderend Verbruik (kWh)]]*0.000182</f>
        <v>60.836416966769015</v>
      </c>
    </row>
    <row r="367" spans="1:7" x14ac:dyDescent="0.35">
      <c r="A367" s="2" t="s">
        <v>101</v>
      </c>
      <c r="B367" s="2" t="s">
        <v>17</v>
      </c>
      <c r="C367" s="2" t="s">
        <v>9</v>
      </c>
      <c r="D367" s="17">
        <v>85254.298788870001</v>
      </c>
      <c r="E367" s="2">
        <v>2019</v>
      </c>
      <c r="F367" s="17">
        <f>Tabel1[[#This Row],[Benaderend Verbruik (kWh)]]*2.5</f>
        <v>213135.74697217499</v>
      </c>
      <c r="G367" s="17">
        <f>Tabel1[[#This Row],[Benaderend Verbruik (kWh)]]*0</f>
        <v>0</v>
      </c>
    </row>
    <row r="368" spans="1:7" x14ac:dyDescent="0.35">
      <c r="A368" s="2" t="s">
        <v>730</v>
      </c>
      <c r="B368" s="2" t="s">
        <v>17</v>
      </c>
      <c r="C368" s="2" t="s">
        <v>9</v>
      </c>
      <c r="D368" s="17">
        <v>65377.688863188901</v>
      </c>
      <c r="E368" s="2">
        <v>2022</v>
      </c>
      <c r="F368" s="17">
        <f>Tabel1[[#This Row],[Benaderend Verbruik (kWh)]]*2.5</f>
        <v>163444.22215797225</v>
      </c>
      <c r="G368" s="17">
        <f>Tabel1[[#This Row],[Benaderend Verbruik (kWh)]]*0</f>
        <v>0</v>
      </c>
    </row>
    <row r="369" spans="1:7" x14ac:dyDescent="0.35">
      <c r="A369" s="2" t="s">
        <v>730</v>
      </c>
      <c r="B369" s="2" t="s">
        <v>17</v>
      </c>
      <c r="C369" s="2" t="s">
        <v>8</v>
      </c>
      <c r="D369" s="17">
        <v>316789.24477223493</v>
      </c>
      <c r="E369" s="2">
        <v>2022</v>
      </c>
      <c r="F369" s="17">
        <f>Tabel1[[#This Row],[Benaderend Verbruik (kWh)]]</f>
        <v>316789.24477223493</v>
      </c>
      <c r="G369" s="17">
        <f>Tabel1[[#This Row],[Benaderend Verbruik (kWh)]]*0.000182</f>
        <v>57.655642548546759</v>
      </c>
    </row>
    <row r="370" spans="1:7" x14ac:dyDescent="0.35">
      <c r="A370" s="2" t="s">
        <v>102</v>
      </c>
      <c r="B370" s="2" t="s">
        <v>17</v>
      </c>
      <c r="C370" s="2" t="s">
        <v>8</v>
      </c>
      <c r="D370" s="17">
        <v>218058.98842940226</v>
      </c>
      <c r="E370" s="2">
        <v>2019</v>
      </c>
      <c r="F370" s="17">
        <f>Tabel1[[#This Row],[Benaderend Verbruik (kWh)]]</f>
        <v>218058.98842940226</v>
      </c>
      <c r="G370" s="17">
        <f>Tabel1[[#This Row],[Benaderend Verbruik (kWh)]]*0.000182</f>
        <v>39.686735894151212</v>
      </c>
    </row>
    <row r="371" spans="1:7" x14ac:dyDescent="0.35">
      <c r="A371" s="2" t="s">
        <v>102</v>
      </c>
      <c r="B371" s="2" t="s">
        <v>17</v>
      </c>
      <c r="C371" s="2" t="s">
        <v>9</v>
      </c>
      <c r="D371" s="17">
        <v>203636.14964843003</v>
      </c>
      <c r="E371" s="2">
        <v>2019</v>
      </c>
      <c r="F371" s="17">
        <f>Tabel1[[#This Row],[Benaderend Verbruik (kWh)]]*2.5</f>
        <v>509090.37412107509</v>
      </c>
      <c r="G371" s="17">
        <f>Tabel1[[#This Row],[Benaderend Verbruik (kWh)]]*0</f>
        <v>0</v>
      </c>
    </row>
    <row r="372" spans="1:7" x14ac:dyDescent="0.35">
      <c r="A372" s="2" t="s">
        <v>731</v>
      </c>
      <c r="B372" s="2" t="s">
        <v>17</v>
      </c>
      <c r="C372" s="2" t="s">
        <v>9</v>
      </c>
      <c r="D372" s="17">
        <v>209117.19208525491</v>
      </c>
      <c r="E372" s="2">
        <v>2022</v>
      </c>
      <c r="F372" s="17">
        <f>Tabel1[[#This Row],[Benaderend Verbruik (kWh)]]*2.5</f>
        <v>522792.98021313729</v>
      </c>
      <c r="G372" s="17">
        <f>Tabel1[[#This Row],[Benaderend Verbruik (kWh)]]*0</f>
        <v>0</v>
      </c>
    </row>
    <row r="373" spans="1:7" x14ac:dyDescent="0.35">
      <c r="A373" s="2" t="s">
        <v>731</v>
      </c>
      <c r="B373" s="2" t="s">
        <v>17</v>
      </c>
      <c r="C373" s="2" t="s">
        <v>8</v>
      </c>
      <c r="D373" s="17">
        <v>127096.4134266374</v>
      </c>
      <c r="E373" s="2">
        <v>2022</v>
      </c>
      <c r="F373" s="17">
        <f>Tabel1[[#This Row],[Benaderend Verbruik (kWh)]]</f>
        <v>127096.4134266374</v>
      </c>
      <c r="G373" s="17">
        <f>Tabel1[[#This Row],[Benaderend Verbruik (kWh)]]*0.000182</f>
        <v>23.131547243648008</v>
      </c>
    </row>
    <row r="374" spans="1:7" x14ac:dyDescent="0.35">
      <c r="A374" s="2" t="s">
        <v>103</v>
      </c>
      <c r="B374" s="2" t="s">
        <v>17</v>
      </c>
      <c r="C374" s="2" t="s">
        <v>8</v>
      </c>
      <c r="D374" s="17">
        <v>726818.32127539092</v>
      </c>
      <c r="E374" s="2">
        <v>2019</v>
      </c>
      <c r="F374" s="17">
        <f>Tabel1[[#This Row],[Benaderend Verbruik (kWh)]]</f>
        <v>726818.32127539092</v>
      </c>
      <c r="G374" s="17">
        <f>Tabel1[[#This Row],[Benaderend Verbruik (kWh)]]*0.000182</f>
        <v>132.28093447212115</v>
      </c>
    </row>
    <row r="375" spans="1:7" x14ac:dyDescent="0.35">
      <c r="A375" s="2" t="s">
        <v>103</v>
      </c>
      <c r="B375" s="2" t="s">
        <v>17</v>
      </c>
      <c r="C375" s="2" t="s">
        <v>9</v>
      </c>
      <c r="D375" s="17">
        <v>237377.72889661</v>
      </c>
      <c r="E375" s="2">
        <v>2019</v>
      </c>
      <c r="F375" s="17">
        <f>Tabel1[[#This Row],[Benaderend Verbruik (kWh)]]*2.5</f>
        <v>593444.32224152505</v>
      </c>
      <c r="G375" s="17">
        <f>Tabel1[[#This Row],[Benaderend Verbruik (kWh)]]*0</f>
        <v>0</v>
      </c>
    </row>
    <row r="376" spans="1:7" x14ac:dyDescent="0.35">
      <c r="A376" s="2" t="s">
        <v>732</v>
      </c>
      <c r="B376" s="2" t="s">
        <v>17</v>
      </c>
      <c r="C376" s="2" t="s">
        <v>9</v>
      </c>
      <c r="D376" s="17">
        <v>234582.07902291999</v>
      </c>
      <c r="E376" s="2">
        <v>2022</v>
      </c>
      <c r="F376" s="17">
        <f>Tabel1[[#This Row],[Benaderend Verbruik (kWh)]]*2.5</f>
        <v>586455.19755729998</v>
      </c>
      <c r="G376" s="17">
        <f>Tabel1[[#This Row],[Benaderend Verbruik (kWh)]]*0</f>
        <v>0</v>
      </c>
    </row>
    <row r="377" spans="1:7" x14ac:dyDescent="0.35">
      <c r="A377" s="2" t="s">
        <v>732</v>
      </c>
      <c r="B377" s="2" t="s">
        <v>17</v>
      </c>
      <c r="C377" s="2" t="s">
        <v>8</v>
      </c>
      <c r="D377" s="17">
        <v>553348.710693951</v>
      </c>
      <c r="E377" s="2">
        <v>2022</v>
      </c>
      <c r="F377" s="17">
        <f>Tabel1[[#This Row],[Benaderend Verbruik (kWh)]]</f>
        <v>553348.710693951</v>
      </c>
      <c r="G377" s="17">
        <f>Tabel1[[#This Row],[Benaderend Verbruik (kWh)]]*0.000182</f>
        <v>100.70946534629908</v>
      </c>
    </row>
    <row r="378" spans="1:7" x14ac:dyDescent="0.35">
      <c r="A378" s="2" t="s">
        <v>104</v>
      </c>
      <c r="B378" s="2" t="s">
        <v>17</v>
      </c>
      <c r="C378" s="2" t="s">
        <v>8</v>
      </c>
      <c r="D378" s="17">
        <v>2370133.2753128102</v>
      </c>
      <c r="E378" s="2">
        <v>2019</v>
      </c>
      <c r="F378" s="17">
        <f>Tabel1[[#This Row],[Benaderend Verbruik (kWh)]]</f>
        <v>2370133.2753128102</v>
      </c>
      <c r="G378" s="17">
        <f>Tabel1[[#This Row],[Benaderend Verbruik (kWh)]]*0.000182</f>
        <v>431.36425610693146</v>
      </c>
    </row>
    <row r="379" spans="1:7" x14ac:dyDescent="0.35">
      <c r="A379" s="2" t="s">
        <v>104</v>
      </c>
      <c r="B379" s="2" t="s">
        <v>17</v>
      </c>
      <c r="C379" s="2" t="s">
        <v>9</v>
      </c>
      <c r="D379" s="17">
        <v>506284.02279293002</v>
      </c>
      <c r="E379" s="2">
        <v>2019</v>
      </c>
      <c r="F379" s="17">
        <f>Tabel1[[#This Row],[Benaderend Verbruik (kWh)]]*2.5</f>
        <v>1265710.0569823249</v>
      </c>
      <c r="G379" s="17">
        <f>Tabel1[[#This Row],[Benaderend Verbruik (kWh)]]*0</f>
        <v>0</v>
      </c>
    </row>
    <row r="380" spans="1:7" x14ac:dyDescent="0.35">
      <c r="A380" s="2" t="s">
        <v>733</v>
      </c>
      <c r="B380" s="2" t="s">
        <v>17</v>
      </c>
      <c r="C380" s="2" t="s">
        <v>9</v>
      </c>
      <c r="D380" s="17">
        <v>502385.62021554523</v>
      </c>
      <c r="E380" s="2">
        <v>2022</v>
      </c>
      <c r="F380" s="17">
        <f>Tabel1[[#This Row],[Benaderend Verbruik (kWh)]]*2.5</f>
        <v>1255964.0505388631</v>
      </c>
      <c r="G380" s="17">
        <f>Tabel1[[#This Row],[Benaderend Verbruik (kWh)]]*0</f>
        <v>0</v>
      </c>
    </row>
    <row r="381" spans="1:7" x14ac:dyDescent="0.35">
      <c r="A381" s="2" t="s">
        <v>733</v>
      </c>
      <c r="B381" s="2" t="s">
        <v>17</v>
      </c>
      <c r="C381" s="2" t="s">
        <v>8</v>
      </c>
      <c r="D381" s="17">
        <v>1614436.1049036398</v>
      </c>
      <c r="E381" s="2">
        <v>2022</v>
      </c>
      <c r="F381" s="17">
        <f>Tabel1[[#This Row],[Benaderend Verbruik (kWh)]]</f>
        <v>1614436.1049036398</v>
      </c>
      <c r="G381" s="17">
        <f>Tabel1[[#This Row],[Benaderend Verbruik (kWh)]]*0.000182</f>
        <v>293.82737109246244</v>
      </c>
    </row>
    <row r="382" spans="1:7" x14ac:dyDescent="0.35">
      <c r="A382" s="2" t="s">
        <v>105</v>
      </c>
      <c r="B382" s="2" t="s">
        <v>17</v>
      </c>
      <c r="C382" s="2" t="s">
        <v>8</v>
      </c>
      <c r="D382" s="17">
        <v>60316418.041797586</v>
      </c>
      <c r="E382" s="2">
        <v>2019</v>
      </c>
      <c r="F382" s="17">
        <f>Tabel1[[#This Row],[Benaderend Verbruik (kWh)]]</f>
        <v>60316418.041797586</v>
      </c>
      <c r="G382" s="17">
        <f>Tabel1[[#This Row],[Benaderend Verbruik (kWh)]]*0.000182</f>
        <v>10977.588083607161</v>
      </c>
    </row>
    <row r="383" spans="1:7" x14ac:dyDescent="0.35">
      <c r="A383" s="2" t="s">
        <v>105</v>
      </c>
      <c r="B383" s="2" t="s">
        <v>17</v>
      </c>
      <c r="C383" s="2" t="s">
        <v>9</v>
      </c>
      <c r="D383" s="17">
        <v>11594240.831928253</v>
      </c>
      <c r="E383" s="2">
        <v>2019</v>
      </c>
      <c r="F383" s="17">
        <f>Tabel1[[#This Row],[Benaderend Verbruik (kWh)]]*2.5</f>
        <v>28985602.079820633</v>
      </c>
      <c r="G383" s="17">
        <f>Tabel1[[#This Row],[Benaderend Verbruik (kWh)]]*0</f>
        <v>0</v>
      </c>
    </row>
    <row r="384" spans="1:7" x14ac:dyDescent="0.35">
      <c r="A384" s="2" t="s">
        <v>734</v>
      </c>
      <c r="B384" s="2" t="s">
        <v>17</v>
      </c>
      <c r="C384" s="2" t="s">
        <v>9</v>
      </c>
      <c r="D384" s="17">
        <v>11918386.616099786</v>
      </c>
      <c r="E384" s="2">
        <v>2022</v>
      </c>
      <c r="F384" s="17">
        <f>Tabel1[[#This Row],[Benaderend Verbruik (kWh)]]*2.5</f>
        <v>29795966.540249467</v>
      </c>
      <c r="G384" s="17">
        <f>Tabel1[[#This Row],[Benaderend Verbruik (kWh)]]*0</f>
        <v>0</v>
      </c>
    </row>
    <row r="385" spans="1:7" x14ac:dyDescent="0.35">
      <c r="A385" s="2" t="s">
        <v>734</v>
      </c>
      <c r="B385" s="2" t="s">
        <v>17</v>
      </c>
      <c r="C385" s="2" t="s">
        <v>8</v>
      </c>
      <c r="D385" s="17">
        <v>52732196.678466648</v>
      </c>
      <c r="E385" s="2">
        <v>2022</v>
      </c>
      <c r="F385" s="17">
        <f>Tabel1[[#This Row],[Benaderend Verbruik (kWh)]]</f>
        <v>52732196.678466648</v>
      </c>
      <c r="G385" s="17">
        <f>Tabel1[[#This Row],[Benaderend Verbruik (kWh)]]*0.000182</f>
        <v>9597.2597954809298</v>
      </c>
    </row>
    <row r="386" spans="1:7" x14ac:dyDescent="0.35">
      <c r="A386" s="2" t="s">
        <v>105</v>
      </c>
      <c r="B386" s="2" t="s">
        <v>17</v>
      </c>
      <c r="C386" s="2" t="s">
        <v>106</v>
      </c>
      <c r="D386" s="17">
        <v>1044413.3400000001</v>
      </c>
      <c r="E386" s="2">
        <v>2019</v>
      </c>
      <c r="F386" s="17">
        <f>Tabel1[[#This Row],[Benaderend Verbruik (kWh)]]</f>
        <v>1044413.3400000001</v>
      </c>
      <c r="G386" s="17">
        <f>Tabel1[[#This Row],[Benaderend Verbruik (kWh)]]*0.000182</f>
        <v>190.08322788000001</v>
      </c>
    </row>
    <row r="387" spans="1:7" x14ac:dyDescent="0.35">
      <c r="A387" s="2" t="s">
        <v>105</v>
      </c>
      <c r="B387" s="2" t="s">
        <v>17</v>
      </c>
      <c r="C387" s="2" t="s">
        <v>106</v>
      </c>
      <c r="D387" s="17">
        <v>404672</v>
      </c>
      <c r="E387" s="2">
        <v>2022</v>
      </c>
      <c r="F387" s="17">
        <f>Tabel1[[#This Row],[Benaderend Verbruik (kWh)]]</f>
        <v>404672</v>
      </c>
      <c r="G387" s="17">
        <f>Tabel1[[#This Row],[Benaderend Verbruik (kWh)]]*0.000182</f>
        <v>73.650304000000006</v>
      </c>
    </row>
    <row r="388" spans="1:7" x14ac:dyDescent="0.35">
      <c r="A388" s="2" t="s">
        <v>107</v>
      </c>
      <c r="B388" s="2" t="s">
        <v>17</v>
      </c>
      <c r="C388" s="2" t="s">
        <v>8</v>
      </c>
      <c r="D388" s="17">
        <v>706796.3999582004</v>
      </c>
      <c r="E388" s="2">
        <v>2019</v>
      </c>
      <c r="F388" s="17">
        <f>Tabel1[[#This Row],[Benaderend Verbruik (kWh)]]</f>
        <v>706796.3999582004</v>
      </c>
      <c r="G388" s="17">
        <f>Tabel1[[#This Row],[Benaderend Verbruik (kWh)]]*0.000182</f>
        <v>128.63694479239248</v>
      </c>
    </row>
    <row r="389" spans="1:7" x14ac:dyDescent="0.35">
      <c r="A389" s="2" t="s">
        <v>107</v>
      </c>
      <c r="B389" s="2" t="s">
        <v>17</v>
      </c>
      <c r="C389" s="2" t="s">
        <v>9</v>
      </c>
      <c r="D389" s="17">
        <v>284150.07437391381</v>
      </c>
      <c r="E389" s="2">
        <v>2019</v>
      </c>
      <c r="F389" s="17">
        <f>Tabel1[[#This Row],[Benaderend Verbruik (kWh)]]*2.5</f>
        <v>710375.18593478459</v>
      </c>
      <c r="G389" s="17">
        <f>Tabel1[[#This Row],[Benaderend Verbruik (kWh)]]*0</f>
        <v>0</v>
      </c>
    </row>
    <row r="390" spans="1:7" x14ac:dyDescent="0.35">
      <c r="A390" s="2" t="s">
        <v>735</v>
      </c>
      <c r="B390" s="2" t="s">
        <v>17</v>
      </c>
      <c r="C390" s="2" t="s">
        <v>9</v>
      </c>
      <c r="D390" s="17">
        <v>625281.55217885179</v>
      </c>
      <c r="E390" s="2">
        <v>2022</v>
      </c>
      <c r="F390" s="17">
        <f>Tabel1[[#This Row],[Benaderend Verbruik (kWh)]]*2.5</f>
        <v>1563203.8804471295</v>
      </c>
      <c r="G390" s="17">
        <f>Tabel1[[#This Row],[Benaderend Verbruik (kWh)]]*0</f>
        <v>0</v>
      </c>
    </row>
    <row r="391" spans="1:7" x14ac:dyDescent="0.35">
      <c r="A391" s="2" t="s">
        <v>735</v>
      </c>
      <c r="B391" s="2" t="s">
        <v>17</v>
      </c>
      <c r="C391" s="2" t="s">
        <v>8</v>
      </c>
      <c r="D391" s="17">
        <v>510190.01153105649</v>
      </c>
      <c r="E391" s="2">
        <v>2022</v>
      </c>
      <c r="F391" s="17">
        <f>Tabel1[[#This Row],[Benaderend Verbruik (kWh)]]</f>
        <v>510190.01153105649</v>
      </c>
      <c r="G391" s="17">
        <f>Tabel1[[#This Row],[Benaderend Verbruik (kWh)]]*0.000182</f>
        <v>92.854582098652287</v>
      </c>
    </row>
    <row r="392" spans="1:7" x14ac:dyDescent="0.35">
      <c r="A392" s="2" t="s">
        <v>108</v>
      </c>
      <c r="B392" s="2" t="s">
        <v>17</v>
      </c>
      <c r="C392" s="2" t="s">
        <v>8</v>
      </c>
      <c r="D392" s="17">
        <v>3720629.6665677424</v>
      </c>
      <c r="E392" s="2">
        <v>2019</v>
      </c>
      <c r="F392" s="17">
        <f>Tabel1[[#This Row],[Benaderend Verbruik (kWh)]]</f>
        <v>3720629.6665677424</v>
      </c>
      <c r="G392" s="17">
        <f>Tabel1[[#This Row],[Benaderend Verbruik (kWh)]]*0.000182</f>
        <v>677.15459931532916</v>
      </c>
    </row>
    <row r="393" spans="1:7" x14ac:dyDescent="0.35">
      <c r="A393" s="2" t="s">
        <v>108</v>
      </c>
      <c r="B393" s="2" t="s">
        <v>17</v>
      </c>
      <c r="C393" s="2" t="s">
        <v>9</v>
      </c>
      <c r="D393" s="17">
        <v>1101111.2890222985</v>
      </c>
      <c r="E393" s="2">
        <v>2019</v>
      </c>
      <c r="F393" s="17">
        <f>Tabel1[[#This Row],[Benaderend Verbruik (kWh)]]*2.5</f>
        <v>2752778.2225557463</v>
      </c>
      <c r="G393" s="17">
        <f>Tabel1[[#This Row],[Benaderend Verbruik (kWh)]]*0</f>
        <v>0</v>
      </c>
    </row>
    <row r="394" spans="1:7" x14ac:dyDescent="0.35">
      <c r="A394" s="2" t="s">
        <v>736</v>
      </c>
      <c r="B394" s="2" t="s">
        <v>17</v>
      </c>
      <c r="C394" s="2" t="s">
        <v>9</v>
      </c>
      <c r="D394" s="17">
        <v>995547.43659192021</v>
      </c>
      <c r="E394" s="2">
        <v>2022</v>
      </c>
      <c r="F394" s="17">
        <f>Tabel1[[#This Row],[Benaderend Verbruik (kWh)]]*2.5</f>
        <v>2488868.5914798006</v>
      </c>
      <c r="G394" s="17">
        <f>Tabel1[[#This Row],[Benaderend Verbruik (kWh)]]*0</f>
        <v>0</v>
      </c>
    </row>
    <row r="395" spans="1:7" x14ac:dyDescent="0.35">
      <c r="A395" s="2" t="s">
        <v>736</v>
      </c>
      <c r="B395" s="2" t="s">
        <v>17</v>
      </c>
      <c r="C395" s="2" t="s">
        <v>8</v>
      </c>
      <c r="D395" s="17">
        <v>2754776.0053931382</v>
      </c>
      <c r="E395" s="2">
        <v>2022</v>
      </c>
      <c r="F395" s="17">
        <f>Tabel1[[#This Row],[Benaderend Verbruik (kWh)]]</f>
        <v>2754776.0053931382</v>
      </c>
      <c r="G395" s="17">
        <f>Tabel1[[#This Row],[Benaderend Verbruik (kWh)]]*0.000182</f>
        <v>501.36923298155114</v>
      </c>
    </row>
    <row r="396" spans="1:7" x14ac:dyDescent="0.35">
      <c r="A396" s="2" t="s">
        <v>109</v>
      </c>
      <c r="B396" s="2" t="s">
        <v>17</v>
      </c>
      <c r="C396" s="2" t="s">
        <v>9</v>
      </c>
      <c r="D396" s="17">
        <v>253914.41253745998</v>
      </c>
      <c r="E396" s="2">
        <v>2019</v>
      </c>
      <c r="F396" s="17">
        <f>Tabel1[[#This Row],[Benaderend Verbruik (kWh)]]*2.5</f>
        <v>634786.03134364996</v>
      </c>
      <c r="G396" s="17">
        <f>Tabel1[[#This Row],[Benaderend Verbruik (kWh)]]*0</f>
        <v>0</v>
      </c>
    </row>
    <row r="397" spans="1:7" x14ac:dyDescent="0.35">
      <c r="A397" s="2" t="s">
        <v>109</v>
      </c>
      <c r="B397" s="2" t="s">
        <v>17</v>
      </c>
      <c r="C397" s="2" t="s">
        <v>8</v>
      </c>
      <c r="D397" s="17">
        <v>162937.65797140021</v>
      </c>
      <c r="E397" s="2">
        <v>2019</v>
      </c>
      <c r="F397" s="17">
        <f>Tabel1[[#This Row],[Benaderend Verbruik (kWh)]]</f>
        <v>162937.65797140021</v>
      </c>
      <c r="G397" s="17">
        <f>Tabel1[[#This Row],[Benaderend Verbruik (kWh)]]*0.000182</f>
        <v>29.654653750794839</v>
      </c>
    </row>
    <row r="398" spans="1:7" x14ac:dyDescent="0.35">
      <c r="A398" s="2" t="s">
        <v>737</v>
      </c>
      <c r="B398" s="2" t="s">
        <v>17</v>
      </c>
      <c r="C398" s="2" t="s">
        <v>9</v>
      </c>
      <c r="D398" s="17">
        <v>170839.0288979777</v>
      </c>
      <c r="E398" s="2">
        <v>2022</v>
      </c>
      <c r="F398" s="17">
        <f>Tabel1[[#This Row],[Benaderend Verbruik (kWh)]]*2.5</f>
        <v>427097.57224494423</v>
      </c>
      <c r="G398" s="17">
        <f>Tabel1[[#This Row],[Benaderend Verbruik (kWh)]]*0</f>
        <v>0</v>
      </c>
    </row>
    <row r="399" spans="1:7" x14ac:dyDescent="0.35">
      <c r="A399" s="2" t="s">
        <v>737</v>
      </c>
      <c r="B399" s="2" t="s">
        <v>17</v>
      </c>
      <c r="C399" s="2" t="s">
        <v>8</v>
      </c>
      <c r="D399" s="17">
        <v>147330.78918016871</v>
      </c>
      <c r="E399" s="2">
        <v>2022</v>
      </c>
      <c r="F399" s="17">
        <f>Tabel1[[#This Row],[Benaderend Verbruik (kWh)]]</f>
        <v>147330.78918016871</v>
      </c>
      <c r="G399" s="17">
        <f>Tabel1[[#This Row],[Benaderend Verbruik (kWh)]]*0.000182</f>
        <v>26.814203630790704</v>
      </c>
    </row>
    <row r="400" spans="1:7" x14ac:dyDescent="0.35">
      <c r="A400" s="2" t="s">
        <v>110</v>
      </c>
      <c r="B400" s="2" t="s">
        <v>17</v>
      </c>
      <c r="C400" s="2" t="s">
        <v>8</v>
      </c>
      <c r="D400" s="17">
        <v>2820811.1749069504</v>
      </c>
      <c r="E400" s="2">
        <v>2019</v>
      </c>
      <c r="F400" s="17">
        <f>Tabel1[[#This Row],[Benaderend Verbruik (kWh)]]</f>
        <v>2820811.1749069504</v>
      </c>
      <c r="G400" s="17">
        <f>Tabel1[[#This Row],[Benaderend Verbruik (kWh)]]*0.000182</f>
        <v>513.38763383306502</v>
      </c>
    </row>
    <row r="401" spans="1:7" x14ac:dyDescent="0.35">
      <c r="A401" s="2" t="s">
        <v>110</v>
      </c>
      <c r="B401" s="2" t="s">
        <v>17</v>
      </c>
      <c r="C401" s="2" t="s">
        <v>9</v>
      </c>
      <c r="D401" s="17">
        <v>1147528.9410358977</v>
      </c>
      <c r="E401" s="2">
        <v>2019</v>
      </c>
      <c r="F401" s="17">
        <f>Tabel1[[#This Row],[Benaderend Verbruik (kWh)]]*2.5</f>
        <v>2868822.3525897441</v>
      </c>
      <c r="G401" s="17">
        <f>Tabel1[[#This Row],[Benaderend Verbruik (kWh)]]*0</f>
        <v>0</v>
      </c>
    </row>
    <row r="402" spans="1:7" x14ac:dyDescent="0.35">
      <c r="A402" s="2" t="s">
        <v>738</v>
      </c>
      <c r="B402" s="2" t="s">
        <v>17</v>
      </c>
      <c r="C402" s="2" t="s">
        <v>9</v>
      </c>
      <c r="D402" s="17">
        <v>1108726.0910485669</v>
      </c>
      <c r="E402" s="2">
        <v>2022</v>
      </c>
      <c r="F402" s="17">
        <f>Tabel1[[#This Row],[Benaderend Verbruik (kWh)]]*2.5</f>
        <v>2771815.227621417</v>
      </c>
      <c r="G402" s="17">
        <f>Tabel1[[#This Row],[Benaderend Verbruik (kWh)]]*0</f>
        <v>0</v>
      </c>
    </row>
    <row r="403" spans="1:7" x14ac:dyDescent="0.35">
      <c r="A403" s="2" t="s">
        <v>738</v>
      </c>
      <c r="B403" s="2" t="s">
        <v>17</v>
      </c>
      <c r="C403" s="2" t="s">
        <v>8</v>
      </c>
      <c r="D403" s="17">
        <v>2167789.1114293048</v>
      </c>
      <c r="E403" s="2">
        <v>2022</v>
      </c>
      <c r="F403" s="17">
        <f>Tabel1[[#This Row],[Benaderend Verbruik (kWh)]]</f>
        <v>2167789.1114293048</v>
      </c>
      <c r="G403" s="17">
        <f>Tabel1[[#This Row],[Benaderend Verbruik (kWh)]]*0.000182</f>
        <v>394.53761828013347</v>
      </c>
    </row>
    <row r="404" spans="1:7" x14ac:dyDescent="0.35">
      <c r="A404" s="2" t="s">
        <v>111</v>
      </c>
      <c r="B404" s="2" t="s">
        <v>17</v>
      </c>
      <c r="C404" s="2" t="s">
        <v>8</v>
      </c>
      <c r="D404" s="17">
        <v>1433892.0079999997</v>
      </c>
      <c r="E404" s="2">
        <v>2019</v>
      </c>
      <c r="F404" s="17">
        <f>Tabel1[[#This Row],[Benaderend Verbruik (kWh)]]</f>
        <v>1433892.0079999997</v>
      </c>
      <c r="G404" s="17">
        <f>Tabel1[[#This Row],[Benaderend Verbruik (kWh)]]*0.000182</f>
        <v>260.96834545599995</v>
      </c>
    </row>
    <row r="405" spans="1:7" x14ac:dyDescent="0.35">
      <c r="A405" s="2" t="s">
        <v>111</v>
      </c>
      <c r="B405" s="2" t="s">
        <v>17</v>
      </c>
      <c r="C405" s="2" t="s">
        <v>9</v>
      </c>
      <c r="D405" s="17">
        <v>610360.5</v>
      </c>
      <c r="E405" s="2">
        <v>2019</v>
      </c>
      <c r="F405" s="17">
        <f>Tabel1[[#This Row],[Benaderend Verbruik (kWh)]]*2.5</f>
        <v>1525901.25</v>
      </c>
      <c r="G405" s="17">
        <f>Tabel1[[#This Row],[Benaderend Verbruik (kWh)]]*0</f>
        <v>0</v>
      </c>
    </row>
    <row r="406" spans="1:7" x14ac:dyDescent="0.35">
      <c r="A406" s="2" t="s">
        <v>739</v>
      </c>
      <c r="B406" s="2" t="s">
        <v>17</v>
      </c>
      <c r="C406" s="2" t="s">
        <v>9</v>
      </c>
      <c r="D406" s="17">
        <v>650710.22577608889</v>
      </c>
      <c r="E406" s="2">
        <v>2022</v>
      </c>
      <c r="F406" s="17">
        <f>Tabel1[[#This Row],[Benaderend Verbruik (kWh)]]*2.5</f>
        <v>1626775.5644402222</v>
      </c>
      <c r="G406" s="17">
        <f>Tabel1[[#This Row],[Benaderend Verbruik (kWh)]]*0</f>
        <v>0</v>
      </c>
    </row>
    <row r="407" spans="1:7" x14ac:dyDescent="0.35">
      <c r="A407" s="2" t="s">
        <v>739</v>
      </c>
      <c r="B407" s="2" t="s">
        <v>17</v>
      </c>
      <c r="C407" s="2" t="s">
        <v>8</v>
      </c>
      <c r="D407" s="17">
        <v>1490811.4392574001</v>
      </c>
      <c r="E407" s="2">
        <v>2022</v>
      </c>
      <c r="F407" s="17">
        <f>Tabel1[[#This Row],[Benaderend Verbruik (kWh)]]</f>
        <v>1490811.4392574001</v>
      </c>
      <c r="G407" s="17">
        <f>Tabel1[[#This Row],[Benaderend Verbruik (kWh)]]*0.000182</f>
        <v>271.3276819448468</v>
      </c>
    </row>
    <row r="408" spans="1:7" x14ac:dyDescent="0.35">
      <c r="A408" s="2" t="s">
        <v>740</v>
      </c>
      <c r="B408" s="2" t="s">
        <v>17</v>
      </c>
      <c r="C408" s="2" t="s">
        <v>9</v>
      </c>
      <c r="D408" s="17">
        <v>852293.77072807518</v>
      </c>
      <c r="E408" s="2">
        <v>2022</v>
      </c>
      <c r="F408" s="17">
        <f>Tabel1[[#This Row],[Benaderend Verbruik (kWh)]]*2.5</f>
        <v>2130734.4268201878</v>
      </c>
      <c r="G408" s="17">
        <f>Tabel1[[#This Row],[Benaderend Verbruik (kWh)]]*0</f>
        <v>0</v>
      </c>
    </row>
    <row r="409" spans="1:7" x14ac:dyDescent="0.35">
      <c r="A409" s="2" t="s">
        <v>740</v>
      </c>
      <c r="B409" s="2" t="s">
        <v>17</v>
      </c>
      <c r="C409" s="2" t="s">
        <v>8</v>
      </c>
      <c r="D409" s="17">
        <v>1899163.3891044299</v>
      </c>
      <c r="E409" s="2">
        <v>2022</v>
      </c>
      <c r="F409" s="17">
        <f>Tabel1[[#This Row],[Benaderend Verbruik (kWh)]]</f>
        <v>1899163.3891044299</v>
      </c>
      <c r="G409" s="17">
        <f>Tabel1[[#This Row],[Benaderend Verbruik (kWh)]]*0.000182</f>
        <v>345.64773681700626</v>
      </c>
    </row>
    <row r="410" spans="1:7" x14ac:dyDescent="0.35">
      <c r="A410" s="2" t="s">
        <v>112</v>
      </c>
      <c r="B410" s="2" t="s">
        <v>17</v>
      </c>
      <c r="C410" s="2" t="s">
        <v>9</v>
      </c>
      <c r="D410" s="17">
        <v>347943.44576002005</v>
      </c>
      <c r="E410" s="2">
        <v>2019</v>
      </c>
      <c r="F410" s="17">
        <f>Tabel1[[#This Row],[Benaderend Verbruik (kWh)]]*2.5</f>
        <v>869858.61440005014</v>
      </c>
      <c r="G410" s="17">
        <f>Tabel1[[#This Row],[Benaderend Verbruik (kWh)]]*0</f>
        <v>0</v>
      </c>
    </row>
    <row r="411" spans="1:7" x14ac:dyDescent="0.35">
      <c r="A411" s="2" t="s">
        <v>741</v>
      </c>
      <c r="B411" s="2" t="s">
        <v>17</v>
      </c>
      <c r="C411" s="2" t="s">
        <v>9</v>
      </c>
      <c r="D411" s="17">
        <v>364185.04961435002</v>
      </c>
      <c r="E411" s="2">
        <v>2022</v>
      </c>
      <c r="F411" s="17">
        <f>Tabel1[[#This Row],[Benaderend Verbruik (kWh)]]*2.5</f>
        <v>910462.62403587508</v>
      </c>
      <c r="G411" s="17">
        <f>Tabel1[[#This Row],[Benaderend Verbruik (kWh)]]*0</f>
        <v>0</v>
      </c>
    </row>
    <row r="412" spans="1:7" x14ac:dyDescent="0.35">
      <c r="A412" s="2" t="s">
        <v>113</v>
      </c>
      <c r="B412" s="2" t="s">
        <v>17</v>
      </c>
      <c r="C412" s="2" t="s">
        <v>8</v>
      </c>
      <c r="D412" s="17">
        <v>295020.29543638404</v>
      </c>
      <c r="E412" s="2">
        <v>2019</v>
      </c>
      <c r="F412" s="17">
        <f>Tabel1[[#This Row],[Benaderend Verbruik (kWh)]]</f>
        <v>295020.29543638404</v>
      </c>
      <c r="G412" s="17">
        <f>Tabel1[[#This Row],[Benaderend Verbruik (kWh)]]*0.000182</f>
        <v>53.693693769421898</v>
      </c>
    </row>
    <row r="413" spans="1:7" x14ac:dyDescent="0.35">
      <c r="A413" s="2" t="s">
        <v>113</v>
      </c>
      <c r="B413" s="2" t="s">
        <v>17</v>
      </c>
      <c r="C413" s="2" t="s">
        <v>9</v>
      </c>
      <c r="D413" s="17">
        <v>143271.50099194801</v>
      </c>
      <c r="E413" s="2">
        <v>2019</v>
      </c>
      <c r="F413" s="17">
        <f>Tabel1[[#This Row],[Benaderend Verbruik (kWh)]]*2.5</f>
        <v>358178.75247986999</v>
      </c>
      <c r="G413" s="17">
        <f>Tabel1[[#This Row],[Benaderend Verbruik (kWh)]]*0</f>
        <v>0</v>
      </c>
    </row>
    <row r="414" spans="1:7" x14ac:dyDescent="0.35">
      <c r="A414" s="2" t="s">
        <v>742</v>
      </c>
      <c r="B414" s="2" t="s">
        <v>17</v>
      </c>
      <c r="C414" s="2" t="s">
        <v>9</v>
      </c>
      <c r="D414" s="17">
        <v>171804.04390579258</v>
      </c>
      <c r="E414" s="2">
        <v>2022</v>
      </c>
      <c r="F414" s="17">
        <f>Tabel1[[#This Row],[Benaderend Verbruik (kWh)]]*2.5</f>
        <v>429510.10976448143</v>
      </c>
      <c r="G414" s="17">
        <f>Tabel1[[#This Row],[Benaderend Verbruik (kWh)]]*0</f>
        <v>0</v>
      </c>
    </row>
    <row r="415" spans="1:7" x14ac:dyDescent="0.35">
      <c r="A415" s="2" t="s">
        <v>742</v>
      </c>
      <c r="B415" s="2" t="s">
        <v>17</v>
      </c>
      <c r="C415" s="2" t="s">
        <v>8</v>
      </c>
      <c r="D415" s="17">
        <v>401324.47628036101</v>
      </c>
      <c r="E415" s="2">
        <v>2022</v>
      </c>
      <c r="F415" s="17">
        <f>Tabel1[[#This Row],[Benaderend Verbruik (kWh)]]</f>
        <v>401324.47628036101</v>
      </c>
      <c r="G415" s="17">
        <f>Tabel1[[#This Row],[Benaderend Verbruik (kWh)]]*0.000182</f>
        <v>73.041054683025706</v>
      </c>
    </row>
    <row r="416" spans="1:7" x14ac:dyDescent="0.35">
      <c r="A416" s="2" t="s">
        <v>114</v>
      </c>
      <c r="B416" s="2" t="s">
        <v>17</v>
      </c>
      <c r="C416" s="2" t="s">
        <v>8</v>
      </c>
      <c r="D416" s="17">
        <v>3300843.710817317</v>
      </c>
      <c r="E416" s="2">
        <v>2019</v>
      </c>
      <c r="F416" s="17">
        <f>Tabel1[[#This Row],[Benaderend Verbruik (kWh)]]</f>
        <v>3300843.710817317</v>
      </c>
      <c r="G416" s="17">
        <f>Tabel1[[#This Row],[Benaderend Verbruik (kWh)]]*0.000182</f>
        <v>600.75355536875168</v>
      </c>
    </row>
    <row r="417" spans="1:7" x14ac:dyDescent="0.35">
      <c r="A417" s="2" t="s">
        <v>114</v>
      </c>
      <c r="B417" s="2" t="s">
        <v>17</v>
      </c>
      <c r="C417" s="2" t="s">
        <v>9</v>
      </c>
      <c r="D417" s="17">
        <v>1735560.9888780285</v>
      </c>
      <c r="E417" s="2">
        <v>2019</v>
      </c>
      <c r="F417" s="17">
        <f>Tabel1[[#This Row],[Benaderend Verbruik (kWh)]]*2.5</f>
        <v>4338902.4721950712</v>
      </c>
      <c r="G417" s="17">
        <f>Tabel1[[#This Row],[Benaderend Verbruik (kWh)]]*0</f>
        <v>0</v>
      </c>
    </row>
    <row r="418" spans="1:7" x14ac:dyDescent="0.35">
      <c r="A418" s="2" t="s">
        <v>743</v>
      </c>
      <c r="B418" s="2" t="s">
        <v>17</v>
      </c>
      <c r="C418" s="2" t="s">
        <v>9</v>
      </c>
      <c r="D418" s="17">
        <v>1919968</v>
      </c>
      <c r="E418" s="2">
        <v>2022</v>
      </c>
      <c r="F418" s="17">
        <f>Tabel1[[#This Row],[Benaderend Verbruik (kWh)]]*2.5</f>
        <v>4799920</v>
      </c>
      <c r="G418" s="17">
        <f>Tabel1[[#This Row],[Benaderend Verbruik (kWh)]]*0</f>
        <v>0</v>
      </c>
    </row>
    <row r="419" spans="1:7" x14ac:dyDescent="0.35">
      <c r="A419" s="2" t="s">
        <v>743</v>
      </c>
      <c r="B419" s="2" t="s">
        <v>17</v>
      </c>
      <c r="C419" s="2" t="s">
        <v>8</v>
      </c>
      <c r="D419" s="17">
        <v>3173235.3842817121</v>
      </c>
      <c r="E419" s="2">
        <v>2022</v>
      </c>
      <c r="F419" s="17">
        <f>Tabel1[[#This Row],[Benaderend Verbruik (kWh)]]</f>
        <v>3173235.3842817121</v>
      </c>
      <c r="G419" s="17">
        <f>Tabel1[[#This Row],[Benaderend Verbruik (kWh)]]*0.000182</f>
        <v>577.52883993927162</v>
      </c>
    </row>
    <row r="420" spans="1:7" x14ac:dyDescent="0.35">
      <c r="A420" s="2" t="s">
        <v>115</v>
      </c>
      <c r="B420" s="2" t="s">
        <v>17</v>
      </c>
      <c r="C420" s="2" t="s">
        <v>8</v>
      </c>
      <c r="D420" s="17">
        <v>2690360.5970000005</v>
      </c>
      <c r="E420" s="2">
        <v>2019</v>
      </c>
      <c r="F420" s="17">
        <f>Tabel1[[#This Row],[Benaderend Verbruik (kWh)]]</f>
        <v>2690360.5970000005</v>
      </c>
      <c r="G420" s="17">
        <f>Tabel1[[#This Row],[Benaderend Verbruik (kWh)]]*0.000182</f>
        <v>489.64562865400012</v>
      </c>
    </row>
    <row r="421" spans="1:7" x14ac:dyDescent="0.35">
      <c r="A421" s="2" t="s">
        <v>115</v>
      </c>
      <c r="B421" s="2" t="s">
        <v>17</v>
      </c>
      <c r="C421" s="2" t="s">
        <v>9</v>
      </c>
      <c r="D421" s="17">
        <v>1169226.496</v>
      </c>
      <c r="E421" s="2">
        <v>2019</v>
      </c>
      <c r="F421" s="17">
        <f>Tabel1[[#This Row],[Benaderend Verbruik (kWh)]]*2.5</f>
        <v>2923066.24</v>
      </c>
      <c r="G421" s="17">
        <f>Tabel1[[#This Row],[Benaderend Verbruik (kWh)]]*0</f>
        <v>0</v>
      </c>
    </row>
    <row r="422" spans="1:7" x14ac:dyDescent="0.35">
      <c r="A422" s="2" t="s">
        <v>744</v>
      </c>
      <c r="B422" s="2" t="s">
        <v>17</v>
      </c>
      <c r="C422" s="2" t="s">
        <v>9</v>
      </c>
      <c r="D422" s="17">
        <v>1093190.5266742255</v>
      </c>
      <c r="E422" s="2">
        <v>2022</v>
      </c>
      <c r="F422" s="17">
        <f>Tabel1[[#This Row],[Benaderend Verbruik (kWh)]]*2.5</f>
        <v>2732976.3166855639</v>
      </c>
      <c r="G422" s="17">
        <f>Tabel1[[#This Row],[Benaderend Verbruik (kWh)]]*0</f>
        <v>0</v>
      </c>
    </row>
    <row r="423" spans="1:7" x14ac:dyDescent="0.35">
      <c r="A423" s="2" t="s">
        <v>744</v>
      </c>
      <c r="B423" s="2" t="s">
        <v>17</v>
      </c>
      <c r="C423" s="2" t="s">
        <v>8</v>
      </c>
      <c r="D423" s="17">
        <v>1994601.1221510086</v>
      </c>
      <c r="E423" s="2">
        <v>2022</v>
      </c>
      <c r="F423" s="17">
        <f>Tabel1[[#This Row],[Benaderend Verbruik (kWh)]]</f>
        <v>1994601.1221510086</v>
      </c>
      <c r="G423" s="17">
        <f>Tabel1[[#This Row],[Benaderend Verbruik (kWh)]]*0.000182</f>
        <v>363.01740423148357</v>
      </c>
    </row>
    <row r="424" spans="1:7" x14ac:dyDescent="0.35">
      <c r="A424" s="2" t="s">
        <v>116</v>
      </c>
      <c r="B424" s="2" t="s">
        <v>17</v>
      </c>
      <c r="C424" s="2" t="s">
        <v>8</v>
      </c>
      <c r="D424" s="17">
        <v>654466.17800000007</v>
      </c>
      <c r="E424" s="2">
        <v>2019</v>
      </c>
      <c r="F424" s="17">
        <f>Tabel1[[#This Row],[Benaderend Verbruik (kWh)]]</f>
        <v>654466.17800000007</v>
      </c>
      <c r="G424" s="17">
        <f>Tabel1[[#This Row],[Benaderend Verbruik (kWh)]]*0.000182</f>
        <v>119.11284439600001</v>
      </c>
    </row>
    <row r="425" spans="1:7" x14ac:dyDescent="0.35">
      <c r="A425" s="2" t="s">
        <v>116</v>
      </c>
      <c r="B425" s="2" t="s">
        <v>17</v>
      </c>
      <c r="C425" s="2" t="s">
        <v>9</v>
      </c>
      <c r="D425" s="17">
        <v>242551.85600000003</v>
      </c>
      <c r="E425" s="2">
        <v>2019</v>
      </c>
      <c r="F425" s="17">
        <f>Tabel1[[#This Row],[Benaderend Verbruik (kWh)]]*2.5</f>
        <v>606379.64000000013</v>
      </c>
      <c r="G425" s="17">
        <f>Tabel1[[#This Row],[Benaderend Verbruik (kWh)]]*0</f>
        <v>0</v>
      </c>
    </row>
    <row r="426" spans="1:7" x14ac:dyDescent="0.35">
      <c r="A426" s="2" t="s">
        <v>745</v>
      </c>
      <c r="B426" s="2" t="s">
        <v>17</v>
      </c>
      <c r="C426" s="2" t="s">
        <v>9</v>
      </c>
      <c r="D426" s="17">
        <v>203432.2958910366</v>
      </c>
      <c r="E426" s="2">
        <v>2022</v>
      </c>
      <c r="F426" s="17">
        <f>Tabel1[[#This Row],[Benaderend Verbruik (kWh)]]*2.5</f>
        <v>508580.73972759151</v>
      </c>
      <c r="G426" s="17">
        <f>Tabel1[[#This Row],[Benaderend Verbruik (kWh)]]*0</f>
        <v>0</v>
      </c>
    </row>
    <row r="427" spans="1:7" x14ac:dyDescent="0.35">
      <c r="A427" s="2" t="s">
        <v>745</v>
      </c>
      <c r="B427" s="2" t="s">
        <v>17</v>
      </c>
      <c r="C427" s="2" t="s">
        <v>8</v>
      </c>
      <c r="D427" s="17">
        <v>536931.36501244013</v>
      </c>
      <c r="E427" s="2">
        <v>2022</v>
      </c>
      <c r="F427" s="17">
        <f>Tabel1[[#This Row],[Benaderend Verbruik (kWh)]]</f>
        <v>536931.36501244013</v>
      </c>
      <c r="G427" s="17">
        <f>Tabel1[[#This Row],[Benaderend Verbruik (kWh)]]*0.000182</f>
        <v>97.721508432264102</v>
      </c>
    </row>
    <row r="428" spans="1:7" x14ac:dyDescent="0.35">
      <c r="A428" s="2" t="s">
        <v>117</v>
      </c>
      <c r="B428" s="2" t="s">
        <v>17</v>
      </c>
      <c r="C428" s="2" t="s">
        <v>8</v>
      </c>
      <c r="D428" s="17">
        <v>3157613.4540000004</v>
      </c>
      <c r="E428" s="2">
        <v>2019</v>
      </c>
      <c r="F428" s="17">
        <f>Tabel1[[#This Row],[Benaderend Verbruik (kWh)]]</f>
        <v>3157613.4540000004</v>
      </c>
      <c r="G428" s="17">
        <f>Tabel1[[#This Row],[Benaderend Verbruik (kWh)]]*0.000182</f>
        <v>574.68564862800008</v>
      </c>
    </row>
    <row r="429" spans="1:7" x14ac:dyDescent="0.35">
      <c r="A429" s="2" t="s">
        <v>117</v>
      </c>
      <c r="B429" s="2" t="s">
        <v>17</v>
      </c>
      <c r="C429" s="2" t="s">
        <v>9</v>
      </c>
      <c r="D429" s="17">
        <v>2305436.67</v>
      </c>
      <c r="E429" s="2">
        <v>2019</v>
      </c>
      <c r="F429" s="17">
        <f>Tabel1[[#This Row],[Benaderend Verbruik (kWh)]]*2.5</f>
        <v>5763591.6749999998</v>
      </c>
      <c r="G429" s="17">
        <f>Tabel1[[#This Row],[Benaderend Verbruik (kWh)]]*0</f>
        <v>0</v>
      </c>
    </row>
    <row r="430" spans="1:7" x14ac:dyDescent="0.35">
      <c r="A430" s="2" t="s">
        <v>746</v>
      </c>
      <c r="B430" s="2" t="s">
        <v>17</v>
      </c>
      <c r="C430" s="2" t="s">
        <v>9</v>
      </c>
      <c r="D430" s="17">
        <v>3010392.6659698114</v>
      </c>
      <c r="E430" s="2">
        <v>2022</v>
      </c>
      <c r="F430" s="17">
        <f>Tabel1[[#This Row],[Benaderend Verbruik (kWh)]]*2.5</f>
        <v>7525981.6649245284</v>
      </c>
      <c r="G430" s="17">
        <f>Tabel1[[#This Row],[Benaderend Verbruik (kWh)]]*0</f>
        <v>0</v>
      </c>
    </row>
    <row r="431" spans="1:7" x14ac:dyDescent="0.35">
      <c r="A431" s="2" t="s">
        <v>746</v>
      </c>
      <c r="B431" s="2" t="s">
        <v>17</v>
      </c>
      <c r="C431" s="2" t="s">
        <v>8</v>
      </c>
      <c r="D431" s="17">
        <v>2255714.6083556018</v>
      </c>
      <c r="E431" s="2">
        <v>2022</v>
      </c>
      <c r="F431" s="17">
        <f>Tabel1[[#This Row],[Benaderend Verbruik (kWh)]]</f>
        <v>2255714.6083556018</v>
      </c>
      <c r="G431" s="17">
        <f>Tabel1[[#This Row],[Benaderend Verbruik (kWh)]]*0.000182</f>
        <v>410.54005872071951</v>
      </c>
    </row>
    <row r="432" spans="1:7" x14ac:dyDescent="0.35">
      <c r="A432" s="2" t="s">
        <v>118</v>
      </c>
      <c r="B432" s="2" t="s">
        <v>17</v>
      </c>
      <c r="C432" s="2" t="s">
        <v>9</v>
      </c>
      <c r="D432" s="17">
        <v>2329128.7889837027</v>
      </c>
      <c r="E432" s="2">
        <v>2019</v>
      </c>
      <c r="F432" s="17">
        <f>Tabel1[[#This Row],[Benaderend Verbruik (kWh)]]*2.5</f>
        <v>5822821.9724592566</v>
      </c>
      <c r="G432" s="17">
        <f>Tabel1[[#This Row],[Benaderend Verbruik (kWh)]]*0</f>
        <v>0</v>
      </c>
    </row>
    <row r="433" spans="1:7" x14ac:dyDescent="0.35">
      <c r="A433" s="2" t="s">
        <v>118</v>
      </c>
      <c r="B433" s="2" t="s">
        <v>17</v>
      </c>
      <c r="C433" s="2" t="s">
        <v>8</v>
      </c>
      <c r="D433" s="17">
        <v>1944371.7300090552</v>
      </c>
      <c r="E433" s="2">
        <v>2019</v>
      </c>
      <c r="F433" s="17">
        <f>Tabel1[[#This Row],[Benaderend Verbruik (kWh)]]</f>
        <v>1944371.7300090552</v>
      </c>
      <c r="G433" s="17">
        <f>Tabel1[[#This Row],[Benaderend Verbruik (kWh)]]*0.000182</f>
        <v>353.87565486164806</v>
      </c>
    </row>
    <row r="434" spans="1:7" x14ac:dyDescent="0.35">
      <c r="A434" s="2" t="s">
        <v>747</v>
      </c>
      <c r="B434" s="2" t="s">
        <v>17</v>
      </c>
      <c r="C434" s="2" t="s">
        <v>9</v>
      </c>
      <c r="D434" s="17">
        <v>2016763.3170202354</v>
      </c>
      <c r="E434" s="2">
        <v>2022</v>
      </c>
      <c r="F434" s="17">
        <f>Tabel1[[#This Row],[Benaderend Verbruik (kWh)]]*2.5</f>
        <v>5041908.292550588</v>
      </c>
      <c r="G434" s="17">
        <f>Tabel1[[#This Row],[Benaderend Verbruik (kWh)]]*0</f>
        <v>0</v>
      </c>
    </row>
    <row r="435" spans="1:7" x14ac:dyDescent="0.35">
      <c r="A435" s="2" t="s">
        <v>747</v>
      </c>
      <c r="B435" s="2" t="s">
        <v>17</v>
      </c>
      <c r="C435" s="2" t="s">
        <v>8</v>
      </c>
      <c r="D435" s="17">
        <v>1709592.3522055401</v>
      </c>
      <c r="E435" s="2">
        <v>2022</v>
      </c>
      <c r="F435" s="17">
        <f>Tabel1[[#This Row],[Benaderend Verbruik (kWh)]]</f>
        <v>1709592.3522055401</v>
      </c>
      <c r="G435" s="17">
        <f>Tabel1[[#This Row],[Benaderend Verbruik (kWh)]]*0.000182</f>
        <v>311.14580810140831</v>
      </c>
    </row>
    <row r="436" spans="1:7" x14ac:dyDescent="0.35">
      <c r="A436" s="2" t="s">
        <v>119</v>
      </c>
      <c r="B436" s="2" t="s">
        <v>17</v>
      </c>
      <c r="C436" s="2" t="s">
        <v>9</v>
      </c>
      <c r="D436" s="17">
        <v>1059090.6251809099</v>
      </c>
      <c r="E436" s="2">
        <v>2019</v>
      </c>
      <c r="F436" s="17">
        <f>Tabel1[[#This Row],[Benaderend Verbruik (kWh)]]*2.5</f>
        <v>2647726.5629522745</v>
      </c>
      <c r="G436" s="17">
        <f>Tabel1[[#This Row],[Benaderend Verbruik (kWh)]]*0</f>
        <v>0</v>
      </c>
    </row>
    <row r="437" spans="1:7" x14ac:dyDescent="0.35">
      <c r="A437" s="2" t="s">
        <v>119</v>
      </c>
      <c r="B437" s="2" t="s">
        <v>17</v>
      </c>
      <c r="C437" s="2" t="s">
        <v>8</v>
      </c>
      <c r="D437" s="17">
        <v>285408.87780614878</v>
      </c>
      <c r="E437" s="2">
        <v>2019</v>
      </c>
      <c r="F437" s="17">
        <f>Tabel1[[#This Row],[Benaderend Verbruik (kWh)]]</f>
        <v>285408.87780614878</v>
      </c>
      <c r="G437" s="17">
        <f>Tabel1[[#This Row],[Benaderend Verbruik (kWh)]]*0.000182</f>
        <v>51.944415760719082</v>
      </c>
    </row>
    <row r="438" spans="1:7" x14ac:dyDescent="0.35">
      <c r="A438" s="2" t="s">
        <v>748</v>
      </c>
      <c r="B438" s="2" t="s">
        <v>17</v>
      </c>
      <c r="C438" s="2" t="s">
        <v>9</v>
      </c>
      <c r="D438" s="17">
        <v>750073.75005160004</v>
      </c>
      <c r="E438" s="2">
        <v>2022</v>
      </c>
      <c r="F438" s="17">
        <f>Tabel1[[#This Row],[Benaderend Verbruik (kWh)]]*2.5</f>
        <v>1875184.3751290001</v>
      </c>
      <c r="G438" s="17">
        <f>Tabel1[[#This Row],[Benaderend Verbruik (kWh)]]*0</f>
        <v>0</v>
      </c>
    </row>
    <row r="439" spans="1:7" x14ac:dyDescent="0.35">
      <c r="A439" s="2" t="s">
        <v>748</v>
      </c>
      <c r="B439" s="2" t="s">
        <v>17</v>
      </c>
      <c r="C439" s="2" t="s">
        <v>8</v>
      </c>
      <c r="D439" s="17">
        <v>327935.33959928498</v>
      </c>
      <c r="E439" s="2">
        <v>2022</v>
      </c>
      <c r="F439" s="17">
        <f>Tabel1[[#This Row],[Benaderend Verbruik (kWh)]]</f>
        <v>327935.33959928498</v>
      </c>
      <c r="G439" s="17">
        <f>Tabel1[[#This Row],[Benaderend Verbruik (kWh)]]*0.000182</f>
        <v>59.684231807069871</v>
      </c>
    </row>
    <row r="440" spans="1:7" x14ac:dyDescent="0.35">
      <c r="A440" s="2" t="s">
        <v>120</v>
      </c>
      <c r="B440" s="2" t="s">
        <v>17</v>
      </c>
      <c r="C440" s="2" t="s">
        <v>9</v>
      </c>
      <c r="D440" s="17">
        <v>6864</v>
      </c>
      <c r="E440" s="2">
        <v>2019</v>
      </c>
      <c r="F440" s="17">
        <f>Tabel1[[#This Row],[Benaderend Verbruik (kWh)]]*2.5</f>
        <v>17160</v>
      </c>
      <c r="G440" s="17">
        <f>Tabel1[[#This Row],[Benaderend Verbruik (kWh)]]*0</f>
        <v>0</v>
      </c>
    </row>
    <row r="441" spans="1:7" x14ac:dyDescent="0.35">
      <c r="A441" s="2" t="s">
        <v>749</v>
      </c>
      <c r="B441" s="2" t="s">
        <v>17</v>
      </c>
      <c r="C441" s="2" t="s">
        <v>9</v>
      </c>
      <c r="D441" s="17">
        <v>6724.0079999997997</v>
      </c>
      <c r="E441" s="2">
        <v>2022</v>
      </c>
      <c r="F441" s="17">
        <f>Tabel1[[#This Row],[Benaderend Verbruik (kWh)]]*2.5</f>
        <v>16810.019999999498</v>
      </c>
      <c r="G441" s="17">
        <f>Tabel1[[#This Row],[Benaderend Verbruik (kWh)]]*0</f>
        <v>0</v>
      </c>
    </row>
    <row r="442" spans="1:7" x14ac:dyDescent="0.35">
      <c r="A442" s="2" t="s">
        <v>121</v>
      </c>
      <c r="B442" s="2" t="s">
        <v>17</v>
      </c>
      <c r="C442" s="2" t="s">
        <v>8</v>
      </c>
      <c r="D442" s="17">
        <v>263991.84400000004</v>
      </c>
      <c r="E442" s="2">
        <v>2019</v>
      </c>
      <c r="F442" s="17">
        <f>Tabel1[[#This Row],[Benaderend Verbruik (kWh)]]</f>
        <v>263991.84400000004</v>
      </c>
      <c r="G442" s="17">
        <f>Tabel1[[#This Row],[Benaderend Verbruik (kWh)]]*0.000182</f>
        <v>48.046515608000007</v>
      </c>
    </row>
    <row r="443" spans="1:7" x14ac:dyDescent="0.35">
      <c r="A443" s="2" t="s">
        <v>121</v>
      </c>
      <c r="B443" s="2" t="s">
        <v>17</v>
      </c>
      <c r="C443" s="2" t="s">
        <v>9</v>
      </c>
      <c r="D443" s="17">
        <v>72876.543999999994</v>
      </c>
      <c r="E443" s="2">
        <v>2019</v>
      </c>
      <c r="F443" s="17">
        <f>Tabel1[[#This Row],[Benaderend Verbruik (kWh)]]*2.5</f>
        <v>182191.35999999999</v>
      </c>
      <c r="G443" s="17">
        <f>Tabel1[[#This Row],[Benaderend Verbruik (kWh)]]*0</f>
        <v>0</v>
      </c>
    </row>
    <row r="444" spans="1:7" x14ac:dyDescent="0.35">
      <c r="A444" s="2" t="s">
        <v>750</v>
      </c>
      <c r="B444" s="2" t="s">
        <v>17</v>
      </c>
      <c r="C444" s="2" t="s">
        <v>9</v>
      </c>
      <c r="D444" s="17">
        <v>59374.7985187671</v>
      </c>
      <c r="E444" s="2">
        <v>2022</v>
      </c>
      <c r="F444" s="17">
        <f>Tabel1[[#This Row],[Benaderend Verbruik (kWh)]]*2.5</f>
        <v>148436.99629691776</v>
      </c>
      <c r="G444" s="17">
        <f>Tabel1[[#This Row],[Benaderend Verbruik (kWh)]]*0</f>
        <v>0</v>
      </c>
    </row>
    <row r="445" spans="1:7" x14ac:dyDescent="0.35">
      <c r="A445" s="2" t="s">
        <v>750</v>
      </c>
      <c r="B445" s="2" t="s">
        <v>17</v>
      </c>
      <c r="C445" s="2" t="s">
        <v>8</v>
      </c>
      <c r="D445" s="17">
        <v>157438.40476361083</v>
      </c>
      <c r="E445" s="2">
        <v>2022</v>
      </c>
      <c r="F445" s="17">
        <f>Tabel1[[#This Row],[Benaderend Verbruik (kWh)]]</f>
        <v>157438.40476361083</v>
      </c>
      <c r="G445" s="17">
        <f>Tabel1[[#This Row],[Benaderend Verbruik (kWh)]]*0.000182</f>
        <v>28.653789666977172</v>
      </c>
    </row>
    <row r="446" spans="1:7" x14ac:dyDescent="0.35">
      <c r="A446" s="2" t="s">
        <v>122</v>
      </c>
      <c r="B446" s="2" t="s">
        <v>17</v>
      </c>
      <c r="C446" s="2" t="s">
        <v>8</v>
      </c>
      <c r="D446" s="17">
        <v>553225.83624236926</v>
      </c>
      <c r="E446" s="2">
        <v>2019</v>
      </c>
      <c r="F446" s="17">
        <f>Tabel1[[#This Row],[Benaderend Verbruik (kWh)]]</f>
        <v>553225.83624236926</v>
      </c>
      <c r="G446" s="17">
        <f>Tabel1[[#This Row],[Benaderend Verbruik (kWh)]]*0.000182</f>
        <v>100.68710219611121</v>
      </c>
    </row>
    <row r="447" spans="1:7" x14ac:dyDescent="0.35">
      <c r="A447" s="2" t="s">
        <v>122</v>
      </c>
      <c r="B447" s="2" t="s">
        <v>17</v>
      </c>
      <c r="C447" s="2" t="s">
        <v>9</v>
      </c>
      <c r="D447" s="17">
        <v>96731</v>
      </c>
      <c r="E447" s="2">
        <v>2019</v>
      </c>
      <c r="F447" s="17">
        <f>Tabel1[[#This Row],[Benaderend Verbruik (kWh)]]*2.5</f>
        <v>241827.5</v>
      </c>
      <c r="G447" s="17">
        <f>Tabel1[[#This Row],[Benaderend Verbruik (kWh)]]*0</f>
        <v>0</v>
      </c>
    </row>
    <row r="448" spans="1:7" x14ac:dyDescent="0.35">
      <c r="A448" s="2" t="s">
        <v>751</v>
      </c>
      <c r="B448" s="2" t="s">
        <v>17</v>
      </c>
      <c r="C448" s="2" t="s">
        <v>9</v>
      </c>
      <c r="D448" s="17">
        <v>88361.270592040004</v>
      </c>
      <c r="E448" s="2">
        <v>2022</v>
      </c>
      <c r="F448" s="17">
        <f>Tabel1[[#This Row],[Benaderend Verbruik (kWh)]]*2.5</f>
        <v>220903.17648010002</v>
      </c>
      <c r="G448" s="17">
        <f>Tabel1[[#This Row],[Benaderend Verbruik (kWh)]]*0</f>
        <v>0</v>
      </c>
    </row>
    <row r="449" spans="1:7" x14ac:dyDescent="0.35">
      <c r="A449" s="2" t="s">
        <v>751</v>
      </c>
      <c r="B449" s="2" t="s">
        <v>17</v>
      </c>
      <c r="C449" s="2" t="s">
        <v>8</v>
      </c>
      <c r="D449" s="17">
        <v>400265.29565460602</v>
      </c>
      <c r="E449" s="2">
        <v>2022</v>
      </c>
      <c r="F449" s="17">
        <f>Tabel1[[#This Row],[Benaderend Verbruik (kWh)]]</f>
        <v>400265.29565460602</v>
      </c>
      <c r="G449" s="17">
        <f>Tabel1[[#This Row],[Benaderend Verbruik (kWh)]]*0.000182</f>
        <v>72.848283809138294</v>
      </c>
    </row>
    <row r="450" spans="1:7" x14ac:dyDescent="0.35">
      <c r="A450" s="2" t="s">
        <v>123</v>
      </c>
      <c r="B450" s="2" t="s">
        <v>17</v>
      </c>
      <c r="C450" s="2" t="s">
        <v>8</v>
      </c>
      <c r="D450" s="17">
        <v>1341307.639</v>
      </c>
      <c r="E450" s="2">
        <v>2019</v>
      </c>
      <c r="F450" s="17">
        <f>Tabel1[[#This Row],[Benaderend Verbruik (kWh)]]</f>
        <v>1341307.639</v>
      </c>
      <c r="G450" s="17">
        <f>Tabel1[[#This Row],[Benaderend Verbruik (kWh)]]*0.000182</f>
        <v>244.117990298</v>
      </c>
    </row>
    <row r="451" spans="1:7" x14ac:dyDescent="0.35">
      <c r="A451" s="2" t="s">
        <v>123</v>
      </c>
      <c r="B451" s="2" t="s">
        <v>17</v>
      </c>
      <c r="C451" s="2" t="s">
        <v>9</v>
      </c>
      <c r="D451" s="17">
        <v>365160.48800000001</v>
      </c>
      <c r="E451" s="2">
        <v>2019</v>
      </c>
      <c r="F451" s="17">
        <f>Tabel1[[#This Row],[Benaderend Verbruik (kWh)]]*2.5</f>
        <v>912901.22</v>
      </c>
      <c r="G451" s="17">
        <f>Tabel1[[#This Row],[Benaderend Verbruik (kWh)]]*0</f>
        <v>0</v>
      </c>
    </row>
    <row r="452" spans="1:7" x14ac:dyDescent="0.35">
      <c r="A452" s="2" t="s">
        <v>752</v>
      </c>
      <c r="B452" s="2" t="s">
        <v>17</v>
      </c>
      <c r="C452" s="2" t="s">
        <v>9</v>
      </c>
      <c r="D452" s="17">
        <v>360461.22304068983</v>
      </c>
      <c r="E452" s="2">
        <v>2022</v>
      </c>
      <c r="F452" s="17">
        <f>Tabel1[[#This Row],[Benaderend Verbruik (kWh)]]*2.5</f>
        <v>901153.05760172452</v>
      </c>
      <c r="G452" s="17">
        <f>Tabel1[[#This Row],[Benaderend Verbruik (kWh)]]*0</f>
        <v>0</v>
      </c>
    </row>
    <row r="453" spans="1:7" x14ac:dyDescent="0.35">
      <c r="A453" s="2" t="s">
        <v>752</v>
      </c>
      <c r="B453" s="2" t="s">
        <v>17</v>
      </c>
      <c r="C453" s="2" t="s">
        <v>8</v>
      </c>
      <c r="D453" s="17">
        <v>879502.58542756201</v>
      </c>
      <c r="E453" s="2">
        <v>2022</v>
      </c>
      <c r="F453" s="17">
        <f>Tabel1[[#This Row],[Benaderend Verbruik (kWh)]]</f>
        <v>879502.58542756201</v>
      </c>
      <c r="G453" s="17">
        <f>Tabel1[[#This Row],[Benaderend Verbruik (kWh)]]*0.000182</f>
        <v>160.06947054781628</v>
      </c>
    </row>
    <row r="454" spans="1:7" x14ac:dyDescent="0.35">
      <c r="A454" s="2" t="s">
        <v>124</v>
      </c>
      <c r="B454" s="2" t="s">
        <v>17</v>
      </c>
      <c r="C454" s="2" t="s">
        <v>8</v>
      </c>
      <c r="D454" s="17">
        <v>2246596.4689369281</v>
      </c>
      <c r="E454" s="2">
        <v>2019</v>
      </c>
      <c r="F454" s="17">
        <f>Tabel1[[#This Row],[Benaderend Verbruik (kWh)]]</f>
        <v>2246596.4689369281</v>
      </c>
      <c r="G454" s="17">
        <f>Tabel1[[#This Row],[Benaderend Verbruik (kWh)]]*0.000182</f>
        <v>408.8805573465209</v>
      </c>
    </row>
    <row r="455" spans="1:7" x14ac:dyDescent="0.35">
      <c r="A455" s="2" t="s">
        <v>124</v>
      </c>
      <c r="B455" s="2" t="s">
        <v>17</v>
      </c>
      <c r="C455" s="2" t="s">
        <v>9</v>
      </c>
      <c r="D455" s="17">
        <v>950216.37040391401</v>
      </c>
      <c r="E455" s="2">
        <v>2019</v>
      </c>
      <c r="F455" s="17">
        <f>Tabel1[[#This Row],[Benaderend Verbruik (kWh)]]*2.5</f>
        <v>2375540.9260097849</v>
      </c>
      <c r="G455" s="17">
        <f>Tabel1[[#This Row],[Benaderend Verbruik (kWh)]]*0</f>
        <v>0</v>
      </c>
    </row>
    <row r="456" spans="1:7" x14ac:dyDescent="0.35">
      <c r="A456" s="2" t="s">
        <v>753</v>
      </c>
      <c r="B456" s="2" t="s">
        <v>17</v>
      </c>
      <c r="C456" s="2" t="s">
        <v>9</v>
      </c>
      <c r="D456" s="17">
        <v>632309.42219113361</v>
      </c>
      <c r="E456" s="2">
        <v>2022</v>
      </c>
      <c r="F456" s="17">
        <f>Tabel1[[#This Row],[Benaderend Verbruik (kWh)]]*2.5</f>
        <v>1580773.5554778341</v>
      </c>
      <c r="G456" s="17">
        <f>Tabel1[[#This Row],[Benaderend Verbruik (kWh)]]*0</f>
        <v>0</v>
      </c>
    </row>
    <row r="457" spans="1:7" x14ac:dyDescent="0.35">
      <c r="A457" s="2" t="s">
        <v>753</v>
      </c>
      <c r="B457" s="2" t="s">
        <v>17</v>
      </c>
      <c r="C457" s="2" t="s">
        <v>8</v>
      </c>
      <c r="D457" s="17">
        <v>1320853.2730075126</v>
      </c>
      <c r="E457" s="2">
        <v>2022</v>
      </c>
      <c r="F457" s="17">
        <f>Tabel1[[#This Row],[Benaderend Verbruik (kWh)]]</f>
        <v>1320853.2730075126</v>
      </c>
      <c r="G457" s="17">
        <f>Tabel1[[#This Row],[Benaderend Verbruik (kWh)]]*0.000182</f>
        <v>240.39529568736728</v>
      </c>
    </row>
    <row r="458" spans="1:7" x14ac:dyDescent="0.35">
      <c r="A458" s="2" t="s">
        <v>125</v>
      </c>
      <c r="B458" s="2" t="s">
        <v>17</v>
      </c>
      <c r="C458" s="2" t="s">
        <v>8</v>
      </c>
      <c r="D458" s="17">
        <v>4107680.8817199995</v>
      </c>
      <c r="E458" s="2">
        <v>2019</v>
      </c>
      <c r="F458" s="17">
        <f>Tabel1[[#This Row],[Benaderend Verbruik (kWh)]]</f>
        <v>4107680.8817199995</v>
      </c>
      <c r="G458" s="17">
        <f>Tabel1[[#This Row],[Benaderend Verbruik (kWh)]]*0.000182</f>
        <v>747.59792047303995</v>
      </c>
    </row>
    <row r="459" spans="1:7" x14ac:dyDescent="0.35">
      <c r="A459" s="2" t="s">
        <v>125</v>
      </c>
      <c r="B459" s="2" t="s">
        <v>17</v>
      </c>
      <c r="C459" s="2" t="s">
        <v>9</v>
      </c>
      <c r="D459" s="17">
        <v>1716021.4733131328</v>
      </c>
      <c r="E459" s="2">
        <v>2019</v>
      </c>
      <c r="F459" s="17">
        <f>Tabel1[[#This Row],[Benaderend Verbruik (kWh)]]*2.5</f>
        <v>4290053.6832828317</v>
      </c>
      <c r="G459" s="17">
        <f>Tabel1[[#This Row],[Benaderend Verbruik (kWh)]]*0</f>
        <v>0</v>
      </c>
    </row>
    <row r="460" spans="1:7" x14ac:dyDescent="0.35">
      <c r="A460" s="2" t="s">
        <v>754</v>
      </c>
      <c r="B460" s="2" t="s">
        <v>17</v>
      </c>
      <c r="C460" s="2" t="s">
        <v>9</v>
      </c>
      <c r="D460" s="17">
        <v>1477338.1176516789</v>
      </c>
      <c r="E460" s="2">
        <v>2022</v>
      </c>
      <c r="F460" s="17">
        <f>Tabel1[[#This Row],[Benaderend Verbruik (kWh)]]*2.5</f>
        <v>3693345.294129197</v>
      </c>
      <c r="G460" s="17">
        <f>Tabel1[[#This Row],[Benaderend Verbruik (kWh)]]*0</f>
        <v>0</v>
      </c>
    </row>
    <row r="461" spans="1:7" x14ac:dyDescent="0.35">
      <c r="A461" s="2" t="s">
        <v>754</v>
      </c>
      <c r="B461" s="2" t="s">
        <v>17</v>
      </c>
      <c r="C461" s="2" t="s">
        <v>8</v>
      </c>
      <c r="D461" s="17">
        <v>3084797.0667231693</v>
      </c>
      <c r="E461" s="2">
        <v>2022</v>
      </c>
      <c r="F461" s="17">
        <f>Tabel1[[#This Row],[Benaderend Verbruik (kWh)]]</f>
        <v>3084797.0667231693</v>
      </c>
      <c r="G461" s="17">
        <f>Tabel1[[#This Row],[Benaderend Verbruik (kWh)]]*0.000182</f>
        <v>561.43306614361688</v>
      </c>
    </row>
    <row r="462" spans="1:7" x14ac:dyDescent="0.35">
      <c r="A462" s="2" t="s">
        <v>126</v>
      </c>
      <c r="B462" s="2" t="s">
        <v>17</v>
      </c>
      <c r="C462" s="2" t="s">
        <v>8</v>
      </c>
      <c r="D462" s="17">
        <v>888761.02505767136</v>
      </c>
      <c r="E462" s="2">
        <v>2019</v>
      </c>
      <c r="F462" s="17">
        <f>Tabel1[[#This Row],[Benaderend Verbruik (kWh)]]</f>
        <v>888761.02505767136</v>
      </c>
      <c r="G462" s="17">
        <f>Tabel1[[#This Row],[Benaderend Verbruik (kWh)]]*0.000182</f>
        <v>161.7545065604962</v>
      </c>
    </row>
    <row r="463" spans="1:7" x14ac:dyDescent="0.35">
      <c r="A463" s="2" t="s">
        <v>126</v>
      </c>
      <c r="B463" s="2" t="s">
        <v>17</v>
      </c>
      <c r="C463" s="2" t="s">
        <v>9</v>
      </c>
      <c r="D463" s="17">
        <v>40502.072538473607</v>
      </c>
      <c r="E463" s="2">
        <v>2019</v>
      </c>
      <c r="F463" s="17">
        <f>Tabel1[[#This Row],[Benaderend Verbruik (kWh)]]*2.5</f>
        <v>101255.18134618402</v>
      </c>
      <c r="G463" s="17">
        <f>Tabel1[[#This Row],[Benaderend Verbruik (kWh)]]*0</f>
        <v>0</v>
      </c>
    </row>
    <row r="464" spans="1:7" x14ac:dyDescent="0.35">
      <c r="A464" s="2" t="s">
        <v>755</v>
      </c>
      <c r="B464" s="2" t="s">
        <v>17</v>
      </c>
      <c r="C464" s="2" t="s">
        <v>9</v>
      </c>
      <c r="D464" s="17">
        <v>27451.706505128001</v>
      </c>
      <c r="E464" s="2">
        <v>2022</v>
      </c>
      <c r="F464" s="17">
        <f>Tabel1[[#This Row],[Benaderend Verbruik (kWh)]]*2.5</f>
        <v>68629.266262820005</v>
      </c>
      <c r="G464" s="17">
        <f>Tabel1[[#This Row],[Benaderend Verbruik (kWh)]]*0</f>
        <v>0</v>
      </c>
    </row>
    <row r="465" spans="1:7" x14ac:dyDescent="0.35">
      <c r="A465" s="2" t="s">
        <v>755</v>
      </c>
      <c r="B465" s="2" t="s">
        <v>17</v>
      </c>
      <c r="C465" s="2" t="s">
        <v>8</v>
      </c>
      <c r="D465" s="17">
        <v>685653.27162462671</v>
      </c>
      <c r="E465" s="2">
        <v>2022</v>
      </c>
      <c r="F465" s="17">
        <f>Tabel1[[#This Row],[Benaderend Verbruik (kWh)]]</f>
        <v>685653.27162462671</v>
      </c>
      <c r="G465" s="17">
        <f>Tabel1[[#This Row],[Benaderend Verbruik (kWh)]]*0.000182</f>
        <v>124.78889543568206</v>
      </c>
    </row>
    <row r="466" spans="1:7" x14ac:dyDescent="0.35">
      <c r="A466" s="2" t="s">
        <v>127</v>
      </c>
      <c r="B466" s="2" t="s">
        <v>17</v>
      </c>
      <c r="C466" s="2" t="s">
        <v>9</v>
      </c>
      <c r="D466" s="17">
        <v>776554.88107827003</v>
      </c>
      <c r="E466" s="2">
        <v>2019</v>
      </c>
      <c r="F466" s="17">
        <f>Tabel1[[#This Row],[Benaderend Verbruik (kWh)]]*2.5</f>
        <v>1941387.2026956752</v>
      </c>
      <c r="G466" s="17">
        <f>Tabel1[[#This Row],[Benaderend Verbruik (kWh)]]*0</f>
        <v>0</v>
      </c>
    </row>
    <row r="467" spans="1:7" x14ac:dyDescent="0.35">
      <c r="A467" s="2" t="s">
        <v>127</v>
      </c>
      <c r="B467" s="2" t="s">
        <v>17</v>
      </c>
      <c r="C467" s="2" t="s">
        <v>8</v>
      </c>
      <c r="D467" s="17">
        <v>643754.31850242068</v>
      </c>
      <c r="E467" s="2">
        <v>2019</v>
      </c>
      <c r="F467" s="17">
        <f>Tabel1[[#This Row],[Benaderend Verbruik (kWh)]]</f>
        <v>643754.31850242068</v>
      </c>
      <c r="G467" s="17">
        <f>Tabel1[[#This Row],[Benaderend Verbruik (kWh)]]*0.000182</f>
        <v>117.16328596744057</v>
      </c>
    </row>
    <row r="468" spans="1:7" x14ac:dyDescent="0.35">
      <c r="A468" s="2" t="s">
        <v>756</v>
      </c>
      <c r="B468" s="2" t="s">
        <v>17</v>
      </c>
      <c r="C468" s="2" t="s">
        <v>9</v>
      </c>
      <c r="D468" s="17">
        <v>790716.95647673076</v>
      </c>
      <c r="E468" s="2">
        <v>2022</v>
      </c>
      <c r="F468" s="17">
        <f>Tabel1[[#This Row],[Benaderend Verbruik (kWh)]]*2.5</f>
        <v>1976792.3911918269</v>
      </c>
      <c r="G468" s="17">
        <f>Tabel1[[#This Row],[Benaderend Verbruik (kWh)]]*0</f>
        <v>0</v>
      </c>
    </row>
    <row r="469" spans="1:7" x14ac:dyDescent="0.35">
      <c r="A469" s="2" t="s">
        <v>756</v>
      </c>
      <c r="B469" s="2" t="s">
        <v>17</v>
      </c>
      <c r="C469" s="2" t="s">
        <v>8</v>
      </c>
      <c r="D469" s="17">
        <v>663384.14928550995</v>
      </c>
      <c r="E469" s="2">
        <v>2022</v>
      </c>
      <c r="F469" s="17">
        <f>Tabel1[[#This Row],[Benaderend Verbruik (kWh)]]</f>
        <v>663384.14928550995</v>
      </c>
      <c r="G469" s="17">
        <f>Tabel1[[#This Row],[Benaderend Verbruik (kWh)]]*0.000182</f>
        <v>120.73591516996281</v>
      </c>
    </row>
    <row r="470" spans="1:7" x14ac:dyDescent="0.35">
      <c r="A470" s="2" t="s">
        <v>128</v>
      </c>
      <c r="B470" s="2" t="s">
        <v>17</v>
      </c>
      <c r="C470" s="2" t="s">
        <v>8</v>
      </c>
      <c r="D470" s="17">
        <v>232225.08700000003</v>
      </c>
      <c r="E470" s="2">
        <v>2019</v>
      </c>
      <c r="F470" s="17">
        <f>Tabel1[[#This Row],[Benaderend Verbruik (kWh)]]</f>
        <v>232225.08700000003</v>
      </c>
      <c r="G470" s="17">
        <f>Tabel1[[#This Row],[Benaderend Verbruik (kWh)]]*0.000182</f>
        <v>42.264965834000009</v>
      </c>
    </row>
    <row r="471" spans="1:7" x14ac:dyDescent="0.35">
      <c r="A471" s="2" t="s">
        <v>128</v>
      </c>
      <c r="B471" s="2" t="s">
        <v>17</v>
      </c>
      <c r="C471" s="2" t="s">
        <v>9</v>
      </c>
      <c r="D471" s="17">
        <v>215016</v>
      </c>
      <c r="E471" s="2">
        <v>2019</v>
      </c>
      <c r="F471" s="17">
        <f>Tabel1[[#This Row],[Benaderend Verbruik (kWh)]]*2.5</f>
        <v>537540</v>
      </c>
      <c r="G471" s="17">
        <f>Tabel1[[#This Row],[Benaderend Verbruik (kWh)]]*0</f>
        <v>0</v>
      </c>
    </row>
    <row r="472" spans="1:7" x14ac:dyDescent="0.35">
      <c r="A472" s="2" t="s">
        <v>757</v>
      </c>
      <c r="B472" s="2" t="s">
        <v>17</v>
      </c>
      <c r="C472" s="2" t="s">
        <v>9</v>
      </c>
      <c r="D472" s="17">
        <v>180822.41245229001</v>
      </c>
      <c r="E472" s="2">
        <v>2022</v>
      </c>
      <c r="F472" s="17">
        <f>Tabel1[[#This Row],[Benaderend Verbruik (kWh)]]*2.5</f>
        <v>452056.03113072505</v>
      </c>
      <c r="G472" s="17">
        <f>Tabel1[[#This Row],[Benaderend Verbruik (kWh)]]*0</f>
        <v>0</v>
      </c>
    </row>
    <row r="473" spans="1:7" x14ac:dyDescent="0.35">
      <c r="A473" s="2" t="s">
        <v>757</v>
      </c>
      <c r="B473" s="2" t="s">
        <v>17</v>
      </c>
      <c r="C473" s="2" t="s">
        <v>8</v>
      </c>
      <c r="D473" s="17">
        <v>199567.58835340801</v>
      </c>
      <c r="E473" s="2">
        <v>2022</v>
      </c>
      <c r="F473" s="17">
        <f>Tabel1[[#This Row],[Benaderend Verbruik (kWh)]]</f>
        <v>199567.58835340801</v>
      </c>
      <c r="G473" s="17">
        <f>Tabel1[[#This Row],[Benaderend Verbruik (kWh)]]*0.000182</f>
        <v>36.321301080320261</v>
      </c>
    </row>
    <row r="474" spans="1:7" x14ac:dyDescent="0.35">
      <c r="A474" s="2" t="s">
        <v>129</v>
      </c>
      <c r="B474" s="2" t="s">
        <v>17</v>
      </c>
      <c r="C474" s="2" t="s">
        <v>8</v>
      </c>
      <c r="D474" s="17">
        <v>1126518.0879327112</v>
      </c>
      <c r="E474" s="2">
        <v>2019</v>
      </c>
      <c r="F474" s="17">
        <f>Tabel1[[#This Row],[Benaderend Verbruik (kWh)]]</f>
        <v>1126518.0879327112</v>
      </c>
      <c r="G474" s="17">
        <f>Tabel1[[#This Row],[Benaderend Verbruik (kWh)]]*0.000182</f>
        <v>205.02629200375344</v>
      </c>
    </row>
    <row r="475" spans="1:7" x14ac:dyDescent="0.35">
      <c r="A475" s="2" t="s">
        <v>129</v>
      </c>
      <c r="B475" s="2" t="s">
        <v>17</v>
      </c>
      <c r="C475" s="2" t="s">
        <v>9</v>
      </c>
      <c r="D475" s="17">
        <v>392632.82878600125</v>
      </c>
      <c r="E475" s="2">
        <v>2019</v>
      </c>
      <c r="F475" s="17">
        <f>Tabel1[[#This Row],[Benaderend Verbruik (kWh)]]*2.5</f>
        <v>981582.07196500315</v>
      </c>
      <c r="G475" s="17">
        <f>Tabel1[[#This Row],[Benaderend Verbruik (kWh)]]*0</f>
        <v>0</v>
      </c>
    </row>
    <row r="476" spans="1:7" x14ac:dyDescent="0.35">
      <c r="A476" s="2" t="s">
        <v>758</v>
      </c>
      <c r="B476" s="2" t="s">
        <v>17</v>
      </c>
      <c r="C476" s="2" t="s">
        <v>9</v>
      </c>
      <c r="D476" s="17">
        <v>275884.34945993999</v>
      </c>
      <c r="E476" s="2">
        <v>2022</v>
      </c>
      <c r="F476" s="17">
        <f>Tabel1[[#This Row],[Benaderend Verbruik (kWh)]]*2.5</f>
        <v>689710.87364985002</v>
      </c>
      <c r="G476" s="17">
        <f>Tabel1[[#This Row],[Benaderend Verbruik (kWh)]]*0</f>
        <v>0</v>
      </c>
    </row>
    <row r="477" spans="1:7" x14ac:dyDescent="0.35">
      <c r="A477" s="2" t="s">
        <v>758</v>
      </c>
      <c r="B477" s="2" t="s">
        <v>17</v>
      </c>
      <c r="C477" s="2" t="s">
        <v>8</v>
      </c>
      <c r="D477" s="17">
        <v>855929.45988555043</v>
      </c>
      <c r="E477" s="2">
        <v>2022</v>
      </c>
      <c r="F477" s="17">
        <f>Tabel1[[#This Row],[Benaderend Verbruik (kWh)]]</f>
        <v>855929.45988555043</v>
      </c>
      <c r="G477" s="17">
        <f>Tabel1[[#This Row],[Benaderend Verbruik (kWh)]]*0.000182</f>
        <v>155.77916169917017</v>
      </c>
    </row>
    <row r="478" spans="1:7" x14ac:dyDescent="0.35">
      <c r="A478" s="2" t="s">
        <v>130</v>
      </c>
      <c r="B478" s="2" t="s">
        <v>17</v>
      </c>
      <c r="C478" s="2" t="s">
        <v>8</v>
      </c>
      <c r="D478" s="17">
        <v>2277213.2220546948</v>
      </c>
      <c r="E478" s="2">
        <v>2019</v>
      </c>
      <c r="F478" s="17">
        <f>Tabel1[[#This Row],[Benaderend Verbruik (kWh)]]</f>
        <v>2277213.2220546948</v>
      </c>
      <c r="G478" s="17">
        <f>Tabel1[[#This Row],[Benaderend Verbruik (kWh)]]*0.000182</f>
        <v>414.45280641395448</v>
      </c>
    </row>
    <row r="479" spans="1:7" x14ac:dyDescent="0.35">
      <c r="A479" s="2" t="s">
        <v>130</v>
      </c>
      <c r="B479" s="2" t="s">
        <v>17</v>
      </c>
      <c r="C479" s="2" t="s">
        <v>9</v>
      </c>
      <c r="D479" s="17">
        <v>917455.33426142472</v>
      </c>
      <c r="E479" s="2">
        <v>2019</v>
      </c>
      <c r="F479" s="17">
        <f>Tabel1[[#This Row],[Benaderend Verbruik (kWh)]]*2.5</f>
        <v>2293638.3356535616</v>
      </c>
      <c r="G479" s="17">
        <f>Tabel1[[#This Row],[Benaderend Verbruik (kWh)]]*0</f>
        <v>0</v>
      </c>
    </row>
    <row r="480" spans="1:7" x14ac:dyDescent="0.35">
      <c r="A480" s="2" t="s">
        <v>759</v>
      </c>
      <c r="B480" s="2" t="s">
        <v>17</v>
      </c>
      <c r="C480" s="2" t="s">
        <v>9</v>
      </c>
      <c r="D480" s="17">
        <v>1050236.8413101528</v>
      </c>
      <c r="E480" s="2">
        <v>2022</v>
      </c>
      <c r="F480" s="17">
        <f>Tabel1[[#This Row],[Benaderend Verbruik (kWh)]]*2.5</f>
        <v>2625592.103275382</v>
      </c>
      <c r="G480" s="17">
        <f>Tabel1[[#This Row],[Benaderend Verbruik (kWh)]]*0</f>
        <v>0</v>
      </c>
    </row>
    <row r="481" spans="1:7" x14ac:dyDescent="0.35">
      <c r="A481" s="2" t="s">
        <v>759</v>
      </c>
      <c r="B481" s="2" t="s">
        <v>17</v>
      </c>
      <c r="C481" s="2" t="s">
        <v>8</v>
      </c>
      <c r="D481" s="17">
        <v>1399718.006519347</v>
      </c>
      <c r="E481" s="2">
        <v>2022</v>
      </c>
      <c r="F481" s="17">
        <f>Tabel1[[#This Row],[Benaderend Verbruik (kWh)]]</f>
        <v>1399718.006519347</v>
      </c>
      <c r="G481" s="17">
        <f>Tabel1[[#This Row],[Benaderend Verbruik (kWh)]]*0.000182</f>
        <v>254.74867718652115</v>
      </c>
    </row>
    <row r="482" spans="1:7" x14ac:dyDescent="0.35">
      <c r="A482" s="2" t="s">
        <v>131</v>
      </c>
      <c r="B482" s="2" t="s">
        <v>17</v>
      </c>
      <c r="C482" s="2" t="s">
        <v>8</v>
      </c>
      <c r="D482" s="17">
        <v>1670129.2211005997</v>
      </c>
      <c r="E482" s="2">
        <v>2019</v>
      </c>
      <c r="F482" s="17">
        <f>Tabel1[[#This Row],[Benaderend Verbruik (kWh)]]</f>
        <v>1670129.2211005997</v>
      </c>
      <c r="G482" s="17">
        <f>Tabel1[[#This Row],[Benaderend Verbruik (kWh)]]*0.000182</f>
        <v>303.96351824030916</v>
      </c>
    </row>
    <row r="483" spans="1:7" x14ac:dyDescent="0.35">
      <c r="A483" s="2" t="s">
        <v>131</v>
      </c>
      <c r="B483" s="2" t="s">
        <v>17</v>
      </c>
      <c r="C483" s="2" t="s">
        <v>9</v>
      </c>
      <c r="D483" s="17">
        <v>638908.0871169708</v>
      </c>
      <c r="E483" s="2">
        <v>2019</v>
      </c>
      <c r="F483" s="17">
        <f>Tabel1[[#This Row],[Benaderend Verbruik (kWh)]]*2.5</f>
        <v>1597270.2177924269</v>
      </c>
      <c r="G483" s="17">
        <f>Tabel1[[#This Row],[Benaderend Verbruik (kWh)]]*0</f>
        <v>0</v>
      </c>
    </row>
    <row r="484" spans="1:7" x14ac:dyDescent="0.35">
      <c r="A484" s="2" t="s">
        <v>760</v>
      </c>
      <c r="B484" s="2" t="s">
        <v>17</v>
      </c>
      <c r="C484" s="2" t="s">
        <v>9</v>
      </c>
      <c r="D484" s="17">
        <v>272726.89946038055</v>
      </c>
      <c r="E484" s="2">
        <v>2022</v>
      </c>
      <c r="F484" s="17">
        <f>Tabel1[[#This Row],[Benaderend Verbruik (kWh)]]*2.5</f>
        <v>681817.24865095131</v>
      </c>
      <c r="G484" s="17">
        <f>Tabel1[[#This Row],[Benaderend Verbruik (kWh)]]*0</f>
        <v>0</v>
      </c>
    </row>
    <row r="485" spans="1:7" x14ac:dyDescent="0.35">
      <c r="A485" s="2" t="s">
        <v>760</v>
      </c>
      <c r="B485" s="2" t="s">
        <v>17</v>
      </c>
      <c r="C485" s="2" t="s">
        <v>8</v>
      </c>
      <c r="D485" s="17">
        <v>1341849.017475096</v>
      </c>
      <c r="E485" s="2">
        <v>2022</v>
      </c>
      <c r="F485" s="17">
        <f>Tabel1[[#This Row],[Benaderend Verbruik (kWh)]]</f>
        <v>1341849.017475096</v>
      </c>
      <c r="G485" s="17">
        <f>Tabel1[[#This Row],[Benaderend Verbruik (kWh)]]*0.000182</f>
        <v>244.21652118046748</v>
      </c>
    </row>
    <row r="486" spans="1:7" x14ac:dyDescent="0.35">
      <c r="A486" s="2" t="s">
        <v>132</v>
      </c>
      <c r="B486" s="2" t="s">
        <v>17</v>
      </c>
      <c r="C486" s="2" t="s">
        <v>8</v>
      </c>
      <c r="D486" s="17">
        <v>1888251.3684584729</v>
      </c>
      <c r="E486" s="2">
        <v>2019</v>
      </c>
      <c r="F486" s="17">
        <f>Tabel1[[#This Row],[Benaderend Verbruik (kWh)]]</f>
        <v>1888251.3684584729</v>
      </c>
      <c r="G486" s="17">
        <f>Tabel1[[#This Row],[Benaderend Verbruik (kWh)]]*0.000182</f>
        <v>343.66174905944206</v>
      </c>
    </row>
    <row r="487" spans="1:7" x14ac:dyDescent="0.35">
      <c r="A487" s="2" t="s">
        <v>132</v>
      </c>
      <c r="B487" s="2" t="s">
        <v>17</v>
      </c>
      <c r="C487" s="2" t="s">
        <v>9</v>
      </c>
      <c r="D487" s="17">
        <v>317966.93959803681</v>
      </c>
      <c r="E487" s="2">
        <v>2019</v>
      </c>
      <c r="F487" s="17">
        <f>Tabel1[[#This Row],[Benaderend Verbruik (kWh)]]*2.5</f>
        <v>794917.34899509209</v>
      </c>
      <c r="G487" s="17">
        <f>Tabel1[[#This Row],[Benaderend Verbruik (kWh)]]*0</f>
        <v>0</v>
      </c>
    </row>
    <row r="488" spans="1:7" x14ac:dyDescent="0.35">
      <c r="A488" s="2" t="s">
        <v>761</v>
      </c>
      <c r="B488" s="2" t="s">
        <v>17</v>
      </c>
      <c r="C488" s="2" t="s">
        <v>9</v>
      </c>
      <c r="D488" s="17">
        <v>204329.90504213356</v>
      </c>
      <c r="E488" s="2">
        <v>2022</v>
      </c>
      <c r="F488" s="17">
        <f>Tabel1[[#This Row],[Benaderend Verbruik (kWh)]]*2.5</f>
        <v>510824.76260533388</v>
      </c>
      <c r="G488" s="17">
        <f>Tabel1[[#This Row],[Benaderend Verbruik (kWh)]]*0</f>
        <v>0</v>
      </c>
    </row>
    <row r="489" spans="1:7" x14ac:dyDescent="0.35">
      <c r="A489" s="2" t="s">
        <v>761</v>
      </c>
      <c r="B489" s="2" t="s">
        <v>17</v>
      </c>
      <c r="C489" s="2" t="s">
        <v>8</v>
      </c>
      <c r="D489" s="17">
        <v>1926707.7043519332</v>
      </c>
      <c r="E489" s="2">
        <v>2022</v>
      </c>
      <c r="F489" s="17">
        <f>Tabel1[[#This Row],[Benaderend Verbruik (kWh)]]</f>
        <v>1926707.7043519332</v>
      </c>
      <c r="G489" s="17">
        <f>Tabel1[[#This Row],[Benaderend Verbruik (kWh)]]*0.000182</f>
        <v>350.66080219205185</v>
      </c>
    </row>
    <row r="490" spans="1:7" x14ac:dyDescent="0.35">
      <c r="A490" s="2" t="s">
        <v>133</v>
      </c>
      <c r="B490" s="2" t="s">
        <v>17</v>
      </c>
      <c r="C490" s="2" t="s">
        <v>8</v>
      </c>
      <c r="D490" s="17">
        <v>2002182.9412115938</v>
      </c>
      <c r="E490" s="2">
        <v>2019</v>
      </c>
      <c r="F490" s="17">
        <f>Tabel1[[#This Row],[Benaderend Verbruik (kWh)]]</f>
        <v>2002182.9412115938</v>
      </c>
      <c r="G490" s="17">
        <f>Tabel1[[#This Row],[Benaderend Verbruik (kWh)]]*0.000182</f>
        <v>364.39729530051011</v>
      </c>
    </row>
    <row r="491" spans="1:7" x14ac:dyDescent="0.35">
      <c r="A491" s="2" t="s">
        <v>133</v>
      </c>
      <c r="B491" s="2" t="s">
        <v>17</v>
      </c>
      <c r="C491" s="2" t="s">
        <v>9</v>
      </c>
      <c r="D491" s="17">
        <v>636992.98264943005</v>
      </c>
      <c r="E491" s="2">
        <v>2019</v>
      </c>
      <c r="F491" s="17">
        <f>Tabel1[[#This Row],[Benaderend Verbruik (kWh)]]*2.5</f>
        <v>1592482.4566235752</v>
      </c>
      <c r="G491" s="17">
        <f>Tabel1[[#This Row],[Benaderend Verbruik (kWh)]]*0</f>
        <v>0</v>
      </c>
    </row>
    <row r="492" spans="1:7" x14ac:dyDescent="0.35">
      <c r="A492" s="2" t="s">
        <v>762</v>
      </c>
      <c r="B492" s="2" t="s">
        <v>17</v>
      </c>
      <c r="C492" s="2" t="s">
        <v>9</v>
      </c>
      <c r="D492" s="17">
        <v>486253.29852969002</v>
      </c>
      <c r="E492" s="2">
        <v>2022</v>
      </c>
      <c r="F492" s="17">
        <f>Tabel1[[#This Row],[Benaderend Verbruik (kWh)]]*2.5</f>
        <v>1215633.2463242251</v>
      </c>
      <c r="G492" s="17">
        <f>Tabel1[[#This Row],[Benaderend Verbruik (kWh)]]*0</f>
        <v>0</v>
      </c>
    </row>
    <row r="493" spans="1:7" x14ac:dyDescent="0.35">
      <c r="A493" s="2" t="s">
        <v>762</v>
      </c>
      <c r="B493" s="2" t="s">
        <v>17</v>
      </c>
      <c r="C493" s="2" t="s">
        <v>8</v>
      </c>
      <c r="D493" s="17">
        <v>2174327.4448692519</v>
      </c>
      <c r="E493" s="2">
        <v>2022</v>
      </c>
      <c r="F493" s="17">
        <f>Tabel1[[#This Row],[Benaderend Verbruik (kWh)]]</f>
        <v>2174327.4448692519</v>
      </c>
      <c r="G493" s="17">
        <f>Tabel1[[#This Row],[Benaderend Verbruik (kWh)]]*0.000182</f>
        <v>395.72759496620387</v>
      </c>
    </row>
    <row r="494" spans="1:7" x14ac:dyDescent="0.35">
      <c r="A494" s="2" t="s">
        <v>134</v>
      </c>
      <c r="B494" s="2" t="s">
        <v>17</v>
      </c>
      <c r="C494" s="2" t="s">
        <v>8</v>
      </c>
      <c r="D494" s="17">
        <v>4574139.7281557415</v>
      </c>
      <c r="E494" s="2">
        <v>2019</v>
      </c>
      <c r="F494" s="17">
        <f>Tabel1[[#This Row],[Benaderend Verbruik (kWh)]]</f>
        <v>4574139.7281557415</v>
      </c>
      <c r="G494" s="17">
        <f>Tabel1[[#This Row],[Benaderend Verbruik (kWh)]]*0.000182</f>
        <v>832.49343052434494</v>
      </c>
    </row>
    <row r="495" spans="1:7" x14ac:dyDescent="0.35">
      <c r="A495" s="2" t="s">
        <v>134</v>
      </c>
      <c r="B495" s="2" t="s">
        <v>17</v>
      </c>
      <c r="C495" s="2" t="s">
        <v>9</v>
      </c>
      <c r="D495" s="17">
        <v>1361214.9085457374</v>
      </c>
      <c r="E495" s="2">
        <v>2019</v>
      </c>
      <c r="F495" s="17">
        <f>Tabel1[[#This Row],[Benaderend Verbruik (kWh)]]*2.5</f>
        <v>3403037.2713643434</v>
      </c>
      <c r="G495" s="17">
        <f>Tabel1[[#This Row],[Benaderend Verbruik (kWh)]]*0</f>
        <v>0</v>
      </c>
    </row>
    <row r="496" spans="1:7" x14ac:dyDescent="0.35">
      <c r="A496" s="2" t="s">
        <v>763</v>
      </c>
      <c r="B496" s="2" t="s">
        <v>17</v>
      </c>
      <c r="C496" s="2" t="s">
        <v>9</v>
      </c>
      <c r="D496" s="17">
        <v>1211272.039693749</v>
      </c>
      <c r="E496" s="2">
        <v>2022</v>
      </c>
      <c r="F496" s="17">
        <f>Tabel1[[#This Row],[Benaderend Verbruik (kWh)]]*2.5</f>
        <v>3028180.0992343724</v>
      </c>
      <c r="G496" s="17">
        <f>Tabel1[[#This Row],[Benaderend Verbruik (kWh)]]*0</f>
        <v>0</v>
      </c>
    </row>
    <row r="497" spans="1:7" x14ac:dyDescent="0.35">
      <c r="A497" s="2" t="s">
        <v>763</v>
      </c>
      <c r="B497" s="2" t="s">
        <v>17</v>
      </c>
      <c r="C497" s="2" t="s">
        <v>8</v>
      </c>
      <c r="D497" s="17">
        <v>3551224.6444272902</v>
      </c>
      <c r="E497" s="2">
        <v>2022</v>
      </c>
      <c r="F497" s="17">
        <f>Tabel1[[#This Row],[Benaderend Verbruik (kWh)]]</f>
        <v>3551224.6444272902</v>
      </c>
      <c r="G497" s="17">
        <f>Tabel1[[#This Row],[Benaderend Verbruik (kWh)]]*0.000182</f>
        <v>646.3228852857668</v>
      </c>
    </row>
    <row r="498" spans="1:7" x14ac:dyDescent="0.35">
      <c r="A498" s="2" t="s">
        <v>135</v>
      </c>
      <c r="B498" s="2" t="s">
        <v>17</v>
      </c>
      <c r="C498" s="2" t="s">
        <v>8</v>
      </c>
      <c r="D498" s="17">
        <v>393722.43038413569</v>
      </c>
      <c r="E498" s="2">
        <v>2019</v>
      </c>
      <c r="F498" s="17">
        <f>Tabel1[[#This Row],[Benaderend Verbruik (kWh)]]</f>
        <v>393722.43038413569</v>
      </c>
      <c r="G498" s="17">
        <f>Tabel1[[#This Row],[Benaderend Verbruik (kWh)]]*0.000182</f>
        <v>71.657482329912696</v>
      </c>
    </row>
    <row r="499" spans="1:7" x14ac:dyDescent="0.35">
      <c r="A499" s="2" t="s">
        <v>135</v>
      </c>
      <c r="B499" s="2" t="s">
        <v>17</v>
      </c>
      <c r="C499" s="2" t="s">
        <v>9</v>
      </c>
      <c r="D499" s="17">
        <v>273774.66187698999</v>
      </c>
      <c r="E499" s="2">
        <v>2019</v>
      </c>
      <c r="F499" s="17">
        <f>Tabel1[[#This Row],[Benaderend Verbruik (kWh)]]*2.5</f>
        <v>684436.65469247499</v>
      </c>
      <c r="G499" s="17">
        <f>Tabel1[[#This Row],[Benaderend Verbruik (kWh)]]*0</f>
        <v>0</v>
      </c>
    </row>
    <row r="500" spans="1:7" x14ac:dyDescent="0.35">
      <c r="A500" s="2" t="s">
        <v>764</v>
      </c>
      <c r="B500" s="2" t="s">
        <v>17</v>
      </c>
      <c r="C500" s="2" t="s">
        <v>9</v>
      </c>
      <c r="D500" s="17">
        <v>249379.08962928</v>
      </c>
      <c r="E500" s="2">
        <v>2022</v>
      </c>
      <c r="F500" s="17">
        <f>Tabel1[[#This Row],[Benaderend Verbruik (kWh)]]*2.5</f>
        <v>623447.72407320002</v>
      </c>
      <c r="G500" s="17">
        <f>Tabel1[[#This Row],[Benaderend Verbruik (kWh)]]*0</f>
        <v>0</v>
      </c>
    </row>
    <row r="501" spans="1:7" x14ac:dyDescent="0.35">
      <c r="A501" s="2" t="s">
        <v>764</v>
      </c>
      <c r="B501" s="2" t="s">
        <v>17</v>
      </c>
      <c r="C501" s="2" t="s">
        <v>8</v>
      </c>
      <c r="D501" s="17">
        <v>243095.32068478881</v>
      </c>
      <c r="E501" s="2">
        <v>2022</v>
      </c>
      <c r="F501" s="17">
        <f>Tabel1[[#This Row],[Benaderend Verbruik (kWh)]]</f>
        <v>243095.32068478881</v>
      </c>
      <c r="G501" s="17">
        <f>Tabel1[[#This Row],[Benaderend Verbruik (kWh)]]*0.000182</f>
        <v>44.243348364631565</v>
      </c>
    </row>
    <row r="502" spans="1:7" x14ac:dyDescent="0.35">
      <c r="A502" s="2" t="s">
        <v>136</v>
      </c>
      <c r="B502" s="2" t="s">
        <v>17</v>
      </c>
      <c r="C502" s="2" t="s">
        <v>8</v>
      </c>
      <c r="D502" s="17">
        <v>3399282.8659059191</v>
      </c>
      <c r="E502" s="2">
        <v>2019</v>
      </c>
      <c r="F502" s="17">
        <f>Tabel1[[#This Row],[Benaderend Verbruik (kWh)]]</f>
        <v>3399282.8659059191</v>
      </c>
      <c r="G502" s="17">
        <f>Tabel1[[#This Row],[Benaderend Verbruik (kWh)]]*0.000182</f>
        <v>618.66948159487731</v>
      </c>
    </row>
    <row r="503" spans="1:7" x14ac:dyDescent="0.35">
      <c r="A503" s="2" t="s">
        <v>136</v>
      </c>
      <c r="B503" s="2" t="s">
        <v>17</v>
      </c>
      <c r="C503" s="2" t="s">
        <v>9</v>
      </c>
      <c r="D503" s="17">
        <v>1616712.8957777806</v>
      </c>
      <c r="E503" s="2">
        <v>2019</v>
      </c>
      <c r="F503" s="17">
        <f>Tabel1[[#This Row],[Benaderend Verbruik (kWh)]]*2.5</f>
        <v>4041782.2394444514</v>
      </c>
      <c r="G503" s="17">
        <f>Tabel1[[#This Row],[Benaderend Verbruik (kWh)]]*0</f>
        <v>0</v>
      </c>
    </row>
    <row r="504" spans="1:7" x14ac:dyDescent="0.35">
      <c r="A504" s="2" t="s">
        <v>765</v>
      </c>
      <c r="B504" s="2" t="s">
        <v>17</v>
      </c>
      <c r="C504" s="2" t="s">
        <v>9</v>
      </c>
      <c r="D504" s="17">
        <v>1195148.902571897</v>
      </c>
      <c r="E504" s="2">
        <v>2022</v>
      </c>
      <c r="F504" s="17">
        <f>Tabel1[[#This Row],[Benaderend Verbruik (kWh)]]*2.5</f>
        <v>2987872.2564297426</v>
      </c>
      <c r="G504" s="17">
        <f>Tabel1[[#This Row],[Benaderend Verbruik (kWh)]]*0</f>
        <v>0</v>
      </c>
    </row>
    <row r="505" spans="1:7" x14ac:dyDescent="0.35">
      <c r="A505" s="2" t="s">
        <v>765</v>
      </c>
      <c r="B505" s="2" t="s">
        <v>17</v>
      </c>
      <c r="C505" s="2" t="s">
        <v>8</v>
      </c>
      <c r="D505" s="17">
        <v>2471035.1628431957</v>
      </c>
      <c r="E505" s="2">
        <v>2022</v>
      </c>
      <c r="F505" s="17">
        <f>Tabel1[[#This Row],[Benaderend Verbruik (kWh)]]</f>
        <v>2471035.1628431957</v>
      </c>
      <c r="G505" s="17">
        <f>Tabel1[[#This Row],[Benaderend Verbruik (kWh)]]*0.000182</f>
        <v>449.72839963746162</v>
      </c>
    </row>
    <row r="506" spans="1:7" x14ac:dyDescent="0.35">
      <c r="A506" s="2" t="s">
        <v>137</v>
      </c>
      <c r="B506" s="2" t="s">
        <v>17</v>
      </c>
      <c r="C506" s="2" t="s">
        <v>8</v>
      </c>
      <c r="D506" s="17">
        <v>244040.19258658899</v>
      </c>
      <c r="E506" s="2">
        <v>2019</v>
      </c>
      <c r="F506" s="17">
        <f>Tabel1[[#This Row],[Benaderend Verbruik (kWh)]]</f>
        <v>244040.19258658899</v>
      </c>
      <c r="G506" s="17">
        <f>Tabel1[[#This Row],[Benaderend Verbruik (kWh)]]*0.000182</f>
        <v>44.415315050759197</v>
      </c>
    </row>
    <row r="507" spans="1:7" x14ac:dyDescent="0.35">
      <c r="A507" s="2" t="s">
        <v>137</v>
      </c>
      <c r="B507" s="2" t="s">
        <v>17</v>
      </c>
      <c r="C507" s="2" t="s">
        <v>9</v>
      </c>
      <c r="D507" s="17">
        <v>194305.65795231002</v>
      </c>
      <c r="E507" s="2">
        <v>2019</v>
      </c>
      <c r="F507" s="17">
        <f>Tabel1[[#This Row],[Benaderend Verbruik (kWh)]]*2.5</f>
        <v>485764.14488077507</v>
      </c>
      <c r="G507" s="17">
        <f>Tabel1[[#This Row],[Benaderend Verbruik (kWh)]]*0</f>
        <v>0</v>
      </c>
    </row>
    <row r="508" spans="1:7" x14ac:dyDescent="0.35">
      <c r="A508" s="2" t="s">
        <v>766</v>
      </c>
      <c r="B508" s="2" t="s">
        <v>17</v>
      </c>
      <c r="C508" s="2" t="s">
        <v>9</v>
      </c>
      <c r="D508" s="17">
        <v>240480.07625447999</v>
      </c>
      <c r="E508" s="2">
        <v>2022</v>
      </c>
      <c r="F508" s="17">
        <f>Tabel1[[#This Row],[Benaderend Verbruik (kWh)]]*2.5</f>
        <v>601200.19063620002</v>
      </c>
      <c r="G508" s="17">
        <f>Tabel1[[#This Row],[Benaderend Verbruik (kWh)]]*0</f>
        <v>0</v>
      </c>
    </row>
    <row r="509" spans="1:7" x14ac:dyDescent="0.35">
      <c r="A509" s="2" t="s">
        <v>766</v>
      </c>
      <c r="B509" s="2" t="s">
        <v>17</v>
      </c>
      <c r="C509" s="2" t="s">
        <v>8</v>
      </c>
      <c r="D509" s="17">
        <v>289769.49556628702</v>
      </c>
      <c r="E509" s="2">
        <v>2022</v>
      </c>
      <c r="F509" s="17">
        <f>Tabel1[[#This Row],[Benaderend Verbruik (kWh)]]</f>
        <v>289769.49556628702</v>
      </c>
      <c r="G509" s="17">
        <f>Tabel1[[#This Row],[Benaderend Verbruik (kWh)]]*0.000182</f>
        <v>52.738048193064238</v>
      </c>
    </row>
    <row r="510" spans="1:7" x14ac:dyDescent="0.35">
      <c r="A510" s="2" t="s">
        <v>138</v>
      </c>
      <c r="B510" s="2" t="s">
        <v>17</v>
      </c>
      <c r="C510" s="2" t="s">
        <v>8</v>
      </c>
      <c r="D510" s="17">
        <v>246108.00390409378</v>
      </c>
      <c r="E510" s="2">
        <v>2019</v>
      </c>
      <c r="F510" s="17">
        <f>Tabel1[[#This Row],[Benaderend Verbruik (kWh)]]</f>
        <v>246108.00390409378</v>
      </c>
      <c r="G510" s="17">
        <f>Tabel1[[#This Row],[Benaderend Verbruik (kWh)]]*0.000182</f>
        <v>44.79165671054507</v>
      </c>
    </row>
    <row r="511" spans="1:7" x14ac:dyDescent="0.35">
      <c r="A511" s="2" t="s">
        <v>138</v>
      </c>
      <c r="B511" s="2" t="s">
        <v>17</v>
      </c>
      <c r="C511" s="2" t="s">
        <v>9</v>
      </c>
      <c r="D511" s="17">
        <v>40048</v>
      </c>
      <c r="E511" s="2">
        <v>2019</v>
      </c>
      <c r="F511" s="17">
        <f>Tabel1[[#This Row],[Benaderend Verbruik (kWh)]]*2.5</f>
        <v>100120</v>
      </c>
      <c r="G511" s="17">
        <f>Tabel1[[#This Row],[Benaderend Verbruik (kWh)]]*0</f>
        <v>0</v>
      </c>
    </row>
    <row r="512" spans="1:7" x14ac:dyDescent="0.35">
      <c r="A512" s="2" t="s">
        <v>767</v>
      </c>
      <c r="B512" s="2" t="s">
        <v>17</v>
      </c>
      <c r="C512" s="2" t="s">
        <v>9</v>
      </c>
      <c r="D512" s="17">
        <v>37938.009949874002</v>
      </c>
      <c r="E512" s="2">
        <v>2022</v>
      </c>
      <c r="F512" s="17">
        <f>Tabel1[[#This Row],[Benaderend Verbruik (kWh)]]*2.5</f>
        <v>94845.024874685012</v>
      </c>
      <c r="G512" s="17">
        <f>Tabel1[[#This Row],[Benaderend Verbruik (kWh)]]*0</f>
        <v>0</v>
      </c>
    </row>
    <row r="513" spans="1:7" x14ac:dyDescent="0.35">
      <c r="A513" s="2" t="s">
        <v>767</v>
      </c>
      <c r="B513" s="2" t="s">
        <v>17</v>
      </c>
      <c r="C513" s="2" t="s">
        <v>8</v>
      </c>
      <c r="D513" s="17">
        <v>199480.69734436119</v>
      </c>
      <c r="E513" s="2">
        <v>2022</v>
      </c>
      <c r="F513" s="17">
        <f>Tabel1[[#This Row],[Benaderend Verbruik (kWh)]]</f>
        <v>199480.69734436119</v>
      </c>
      <c r="G513" s="17">
        <f>Tabel1[[#This Row],[Benaderend Verbruik (kWh)]]*0.000182</f>
        <v>36.305486916673736</v>
      </c>
    </row>
    <row r="514" spans="1:7" x14ac:dyDescent="0.35">
      <c r="A514" s="2" t="s">
        <v>139</v>
      </c>
      <c r="B514" s="2" t="s">
        <v>17</v>
      </c>
      <c r="C514" s="2" t="s">
        <v>8</v>
      </c>
      <c r="D514" s="17">
        <v>2276912.1491547199</v>
      </c>
      <c r="E514" s="2">
        <v>2019</v>
      </c>
      <c r="F514" s="17">
        <f>Tabel1[[#This Row],[Benaderend Verbruik (kWh)]]</f>
        <v>2276912.1491547199</v>
      </c>
      <c r="G514" s="17">
        <f>Tabel1[[#This Row],[Benaderend Verbruik (kWh)]]*0.000182</f>
        <v>414.39801114615904</v>
      </c>
    </row>
    <row r="515" spans="1:7" x14ac:dyDescent="0.35">
      <c r="A515" s="2" t="s">
        <v>139</v>
      </c>
      <c r="B515" s="2" t="s">
        <v>17</v>
      </c>
      <c r="C515" s="2" t="s">
        <v>9</v>
      </c>
      <c r="D515" s="17">
        <v>934652.59582842444</v>
      </c>
      <c r="E515" s="2">
        <v>2019</v>
      </c>
      <c r="F515" s="17">
        <f>Tabel1[[#This Row],[Benaderend Verbruik (kWh)]]*2.5</f>
        <v>2336631.489571061</v>
      </c>
      <c r="G515" s="17">
        <f>Tabel1[[#This Row],[Benaderend Verbruik (kWh)]]*0</f>
        <v>0</v>
      </c>
    </row>
    <row r="516" spans="1:7" x14ac:dyDescent="0.35">
      <c r="A516" s="2" t="s">
        <v>768</v>
      </c>
      <c r="B516" s="2" t="s">
        <v>17</v>
      </c>
      <c r="C516" s="2" t="s">
        <v>9</v>
      </c>
      <c r="D516" s="17">
        <v>697130.04760442988</v>
      </c>
      <c r="E516" s="2">
        <v>2022</v>
      </c>
      <c r="F516" s="17">
        <f>Tabel1[[#This Row],[Benaderend Verbruik (kWh)]]*2.5</f>
        <v>1742825.1190110748</v>
      </c>
      <c r="G516" s="17">
        <f>Tabel1[[#This Row],[Benaderend Verbruik (kWh)]]*0</f>
        <v>0</v>
      </c>
    </row>
    <row r="517" spans="1:7" x14ac:dyDescent="0.35">
      <c r="A517" s="2" t="s">
        <v>768</v>
      </c>
      <c r="B517" s="2" t="s">
        <v>17</v>
      </c>
      <c r="C517" s="2" t="s">
        <v>8</v>
      </c>
      <c r="D517" s="17">
        <v>1421166.5839887613</v>
      </c>
      <c r="E517" s="2">
        <v>2022</v>
      </c>
      <c r="F517" s="17">
        <f>Tabel1[[#This Row],[Benaderend Verbruik (kWh)]]</f>
        <v>1421166.5839887613</v>
      </c>
      <c r="G517" s="17">
        <f>Tabel1[[#This Row],[Benaderend Verbruik (kWh)]]*0.000182</f>
        <v>258.65231828595455</v>
      </c>
    </row>
    <row r="518" spans="1:7" x14ac:dyDescent="0.35">
      <c r="A518" s="2" t="s">
        <v>140</v>
      </c>
      <c r="B518" s="2" t="s">
        <v>17</v>
      </c>
      <c r="C518" s="2" t="s">
        <v>8</v>
      </c>
      <c r="D518" s="17">
        <v>306001.02937410632</v>
      </c>
      <c r="E518" s="2">
        <v>2019</v>
      </c>
      <c r="F518" s="17">
        <f>Tabel1[[#This Row],[Benaderend Verbruik (kWh)]]</f>
        <v>306001.02937410632</v>
      </c>
      <c r="G518" s="17">
        <f>Tabel1[[#This Row],[Benaderend Verbruik (kWh)]]*0.000182</f>
        <v>55.692187346087351</v>
      </c>
    </row>
    <row r="519" spans="1:7" x14ac:dyDescent="0.35">
      <c r="A519" s="2" t="s">
        <v>769</v>
      </c>
      <c r="B519" s="2" t="s">
        <v>17</v>
      </c>
      <c r="C519" s="2" t="s">
        <v>8</v>
      </c>
      <c r="D519" s="17">
        <v>278819.66481809702</v>
      </c>
      <c r="E519" s="2">
        <v>2022</v>
      </c>
      <c r="F519" s="17">
        <f>Tabel1[[#This Row],[Benaderend Verbruik (kWh)]]</f>
        <v>278819.66481809702</v>
      </c>
      <c r="G519" s="17">
        <f>Tabel1[[#This Row],[Benaderend Verbruik (kWh)]]*0.000182</f>
        <v>50.745178996893657</v>
      </c>
    </row>
    <row r="520" spans="1:7" x14ac:dyDescent="0.35">
      <c r="A520" s="2" t="s">
        <v>141</v>
      </c>
      <c r="B520" s="2" t="s">
        <v>17</v>
      </c>
      <c r="C520" s="2" t="s">
        <v>9</v>
      </c>
      <c r="D520" s="17">
        <v>24552.169000000002</v>
      </c>
      <c r="E520" s="2">
        <v>2019</v>
      </c>
      <c r="F520" s="17">
        <f>Tabel1[[#This Row],[Benaderend Verbruik (kWh)]]*2.5</f>
        <v>61380.422500000001</v>
      </c>
      <c r="G520" s="17">
        <f>Tabel1[[#This Row],[Benaderend Verbruik (kWh)]]*0</f>
        <v>0</v>
      </c>
    </row>
    <row r="521" spans="1:7" x14ac:dyDescent="0.35">
      <c r="A521" s="2" t="s">
        <v>141</v>
      </c>
      <c r="B521" s="2" t="s">
        <v>17</v>
      </c>
      <c r="C521" s="2" t="s">
        <v>8</v>
      </c>
      <c r="D521" s="17">
        <v>15095.47</v>
      </c>
      <c r="E521" s="2">
        <v>2019</v>
      </c>
      <c r="F521" s="17">
        <f>Tabel1[[#This Row],[Benaderend Verbruik (kWh)]]</f>
        <v>15095.47</v>
      </c>
      <c r="G521" s="17">
        <f>Tabel1[[#This Row],[Benaderend Verbruik (kWh)]]*0.000182</f>
        <v>2.7473755400000002</v>
      </c>
    </row>
    <row r="522" spans="1:7" x14ac:dyDescent="0.35">
      <c r="A522" s="2" t="s">
        <v>141</v>
      </c>
      <c r="B522" s="2" t="s">
        <v>17</v>
      </c>
      <c r="C522" s="2" t="s">
        <v>9</v>
      </c>
      <c r="D522" s="17">
        <v>7556.7510915992998</v>
      </c>
      <c r="E522" s="2">
        <v>2022</v>
      </c>
      <c r="F522" s="17">
        <f>Tabel1[[#This Row],[Benaderend Verbruik (kWh)]]*2.5</f>
        <v>18891.87772899825</v>
      </c>
      <c r="G522" s="17">
        <f>Tabel1[[#This Row],[Benaderend Verbruik (kWh)]]*0</f>
        <v>0</v>
      </c>
    </row>
    <row r="523" spans="1:7" x14ac:dyDescent="0.35">
      <c r="A523" s="2" t="s">
        <v>141</v>
      </c>
      <c r="B523" s="2" t="s">
        <v>17</v>
      </c>
      <c r="C523" s="2" t="s">
        <v>8</v>
      </c>
      <c r="D523" s="17">
        <v>20.8990094778</v>
      </c>
      <c r="E523" s="2">
        <v>2022</v>
      </c>
      <c r="F523" s="17">
        <f>Tabel1[[#This Row],[Benaderend Verbruik (kWh)]]</f>
        <v>20.8990094778</v>
      </c>
      <c r="G523" s="17">
        <f>Tabel1[[#This Row],[Benaderend Verbruik (kWh)]]*0.000182</f>
        <v>3.8036197249596E-3</v>
      </c>
    </row>
    <row r="524" spans="1:7" x14ac:dyDescent="0.35">
      <c r="A524" s="2" t="s">
        <v>142</v>
      </c>
      <c r="B524" s="2" t="s">
        <v>17</v>
      </c>
      <c r="C524" s="2" t="s">
        <v>8</v>
      </c>
      <c r="D524" s="17">
        <v>70161.255793381919</v>
      </c>
      <c r="E524" s="2">
        <v>2019</v>
      </c>
      <c r="F524" s="17">
        <f>Tabel1[[#This Row],[Benaderend Verbruik (kWh)]]</f>
        <v>70161.255793381919</v>
      </c>
      <c r="G524" s="17">
        <f>Tabel1[[#This Row],[Benaderend Verbruik (kWh)]]*0.000182</f>
        <v>12.76934855439551</v>
      </c>
    </row>
    <row r="525" spans="1:7" x14ac:dyDescent="0.35">
      <c r="A525" s="2" t="s">
        <v>142</v>
      </c>
      <c r="B525" s="2" t="s">
        <v>17</v>
      </c>
      <c r="C525" s="2" t="s">
        <v>9</v>
      </c>
      <c r="D525" s="17">
        <v>15932.640567193401</v>
      </c>
      <c r="E525" s="2">
        <v>2019</v>
      </c>
      <c r="F525" s="17">
        <f>Tabel1[[#This Row],[Benaderend Verbruik (kWh)]]*2.5</f>
        <v>39831.601417983504</v>
      </c>
      <c r="G525" s="17">
        <f>Tabel1[[#This Row],[Benaderend Verbruik (kWh)]]*0</f>
        <v>0</v>
      </c>
    </row>
    <row r="526" spans="1:7" x14ac:dyDescent="0.35">
      <c r="A526" s="2" t="s">
        <v>770</v>
      </c>
      <c r="B526" s="2" t="s">
        <v>17</v>
      </c>
      <c r="C526" s="2" t="s">
        <v>9</v>
      </c>
      <c r="D526" s="17">
        <v>72380.970529328886</v>
      </c>
      <c r="E526" s="2">
        <v>2022</v>
      </c>
      <c r="F526" s="17">
        <f>Tabel1[[#This Row],[Benaderend Verbruik (kWh)]]*2.5</f>
        <v>180952.42632332223</v>
      </c>
      <c r="G526" s="17">
        <f>Tabel1[[#This Row],[Benaderend Verbruik (kWh)]]*0</f>
        <v>0</v>
      </c>
    </row>
    <row r="527" spans="1:7" x14ac:dyDescent="0.35">
      <c r="A527" s="2" t="s">
        <v>770</v>
      </c>
      <c r="B527" s="2" t="s">
        <v>17</v>
      </c>
      <c r="C527" s="2" t="s">
        <v>8</v>
      </c>
      <c r="D527" s="17">
        <v>187437.22965135379</v>
      </c>
      <c r="E527" s="2">
        <v>2022</v>
      </c>
      <c r="F527" s="17">
        <f>Tabel1[[#This Row],[Benaderend Verbruik (kWh)]]</f>
        <v>187437.22965135379</v>
      </c>
      <c r="G527" s="17">
        <f>Tabel1[[#This Row],[Benaderend Verbruik (kWh)]]*0.000182</f>
        <v>34.113575796546392</v>
      </c>
    </row>
    <row r="528" spans="1:7" x14ac:dyDescent="0.35">
      <c r="A528" s="2" t="s">
        <v>143</v>
      </c>
      <c r="B528" s="2" t="s">
        <v>17</v>
      </c>
      <c r="C528" s="2" t="s">
        <v>8</v>
      </c>
      <c r="D528" s="17">
        <v>333211.54936859617</v>
      </c>
      <c r="E528" s="2">
        <v>2019</v>
      </c>
      <c r="F528" s="17">
        <f>Tabel1[[#This Row],[Benaderend Verbruik (kWh)]]</f>
        <v>333211.54936859617</v>
      </c>
      <c r="G528" s="17">
        <f>Tabel1[[#This Row],[Benaderend Verbruik (kWh)]]*0.000182</f>
        <v>60.644501985084503</v>
      </c>
    </row>
    <row r="529" spans="1:7" x14ac:dyDescent="0.35">
      <c r="A529" s="2" t="s">
        <v>143</v>
      </c>
      <c r="B529" s="2" t="s">
        <v>17</v>
      </c>
      <c r="C529" s="2" t="s">
        <v>9</v>
      </c>
      <c r="D529" s="17">
        <v>221852.71579247067</v>
      </c>
      <c r="E529" s="2">
        <v>2019</v>
      </c>
      <c r="F529" s="17">
        <f>Tabel1[[#This Row],[Benaderend Verbruik (kWh)]]*2.5</f>
        <v>554631.78948117665</v>
      </c>
      <c r="G529" s="17">
        <f>Tabel1[[#This Row],[Benaderend Verbruik (kWh)]]*0</f>
        <v>0</v>
      </c>
    </row>
    <row r="530" spans="1:7" x14ac:dyDescent="0.35">
      <c r="A530" s="2" t="s">
        <v>771</v>
      </c>
      <c r="B530" s="2" t="s">
        <v>17</v>
      </c>
      <c r="C530" s="2" t="s">
        <v>9</v>
      </c>
      <c r="D530" s="17">
        <v>206301.02962449775</v>
      </c>
      <c r="E530" s="2">
        <v>2022</v>
      </c>
      <c r="F530" s="17">
        <f>Tabel1[[#This Row],[Benaderend Verbruik (kWh)]]*2.5</f>
        <v>515752.57406124438</v>
      </c>
      <c r="G530" s="17">
        <f>Tabel1[[#This Row],[Benaderend Verbruik (kWh)]]*0</f>
        <v>0</v>
      </c>
    </row>
    <row r="531" spans="1:7" x14ac:dyDescent="0.35">
      <c r="A531" s="2" t="s">
        <v>771</v>
      </c>
      <c r="B531" s="2" t="s">
        <v>17</v>
      </c>
      <c r="C531" s="2" t="s">
        <v>8</v>
      </c>
      <c r="D531" s="17">
        <v>272612.99995903706</v>
      </c>
      <c r="E531" s="2">
        <v>2022</v>
      </c>
      <c r="F531" s="17">
        <f>Tabel1[[#This Row],[Benaderend Verbruik (kWh)]]</f>
        <v>272612.99995903706</v>
      </c>
      <c r="G531" s="17">
        <f>Tabel1[[#This Row],[Benaderend Verbruik (kWh)]]*0.000182</f>
        <v>49.615565992544745</v>
      </c>
    </row>
    <row r="532" spans="1:7" x14ac:dyDescent="0.35">
      <c r="A532" s="2" t="s">
        <v>144</v>
      </c>
      <c r="B532" s="2" t="s">
        <v>7</v>
      </c>
      <c r="C532" s="2" t="s">
        <v>8</v>
      </c>
      <c r="D532" s="17">
        <v>1649922.7659999998</v>
      </c>
      <c r="E532" s="2">
        <v>2019</v>
      </c>
      <c r="F532" s="17">
        <f>Tabel1[[#This Row],[Benaderend Verbruik (kWh)]]</f>
        <v>1649922.7659999998</v>
      </c>
      <c r="G532" s="17">
        <f>Tabel1[[#This Row],[Benaderend Verbruik (kWh)]]*0.000182</f>
        <v>300.28594341199999</v>
      </c>
    </row>
    <row r="533" spans="1:7" x14ac:dyDescent="0.35">
      <c r="A533" s="2" t="s">
        <v>144</v>
      </c>
      <c r="B533" s="2" t="s">
        <v>7</v>
      </c>
      <c r="C533" s="2" t="s">
        <v>10</v>
      </c>
      <c r="D533" s="17">
        <v>621541.10599999991</v>
      </c>
      <c r="E533" s="2">
        <v>2019</v>
      </c>
      <c r="F533" s="17">
        <f>Tabel1[[#This Row],[Benaderend Verbruik (kWh)]]*2.5</f>
        <v>1553852.7649999997</v>
      </c>
      <c r="G533" s="17">
        <f>Tabel1[[#This Row],[Benaderend Verbruik (kWh)]]*0</f>
        <v>0</v>
      </c>
    </row>
    <row r="534" spans="1:7" x14ac:dyDescent="0.35">
      <c r="A534" s="2" t="s">
        <v>144</v>
      </c>
      <c r="B534" s="2" t="s">
        <v>7</v>
      </c>
      <c r="C534" s="2" t="s">
        <v>9</v>
      </c>
      <c r="D534" s="17">
        <v>551765.5569999998</v>
      </c>
      <c r="E534" s="2">
        <v>2019</v>
      </c>
      <c r="F534" s="17">
        <f>Tabel1[[#This Row],[Benaderend Verbruik (kWh)]]*2.5</f>
        <v>1379413.8924999996</v>
      </c>
      <c r="G534" s="17">
        <f>Tabel1[[#This Row],[Benaderend Verbruik (kWh)]]*0</f>
        <v>0</v>
      </c>
    </row>
    <row r="535" spans="1:7" x14ac:dyDescent="0.35">
      <c r="A535" s="2" t="s">
        <v>772</v>
      </c>
      <c r="B535" s="2" t="s">
        <v>641</v>
      </c>
      <c r="C535" s="2" t="s">
        <v>9</v>
      </c>
      <c r="D535" s="17">
        <v>384155.6631071532</v>
      </c>
      <c r="E535" s="2">
        <v>2022</v>
      </c>
      <c r="F535" s="17">
        <f>Tabel1[[#This Row],[Benaderend Verbruik (kWh)]]*2.5</f>
        <v>960389.15776788304</v>
      </c>
      <c r="G535" s="17">
        <f>Tabel1[[#This Row],[Benaderend Verbruik (kWh)]]*0</f>
        <v>0</v>
      </c>
    </row>
    <row r="536" spans="1:7" x14ac:dyDescent="0.35">
      <c r="A536" s="2" t="s">
        <v>772</v>
      </c>
      <c r="B536" s="2" t="s">
        <v>641</v>
      </c>
      <c r="C536" s="2" t="s">
        <v>10</v>
      </c>
      <c r="D536" s="17">
        <v>569889.03532254475</v>
      </c>
      <c r="E536" s="2">
        <v>2022</v>
      </c>
      <c r="F536" s="17">
        <f>Tabel1[[#This Row],[Benaderend Verbruik (kWh)]]*2.5</f>
        <v>1424722.5883063618</v>
      </c>
      <c r="G536" s="17">
        <f>Tabel1[[#This Row],[Benaderend Verbruik (kWh)]]*0</f>
        <v>0</v>
      </c>
    </row>
    <row r="537" spans="1:7" x14ac:dyDescent="0.35">
      <c r="A537" s="2" t="s">
        <v>772</v>
      </c>
      <c r="B537" s="2" t="s">
        <v>641</v>
      </c>
      <c r="C537" s="2" t="s">
        <v>8</v>
      </c>
      <c r="D537" s="17">
        <v>1293703.5930905268</v>
      </c>
      <c r="E537" s="2">
        <v>2022</v>
      </c>
      <c r="F537" s="17">
        <f>Tabel1[[#This Row],[Benaderend Verbruik (kWh)]]</f>
        <v>1293703.5930905268</v>
      </c>
      <c r="G537" s="17">
        <f>Tabel1[[#This Row],[Benaderend Verbruik (kWh)]]*0.000182</f>
        <v>235.45405394247587</v>
      </c>
    </row>
    <row r="538" spans="1:7" x14ac:dyDescent="0.35">
      <c r="A538" s="2" t="s">
        <v>144</v>
      </c>
      <c r="B538" s="2" t="s">
        <v>7</v>
      </c>
      <c r="C538" s="2" t="s">
        <v>12</v>
      </c>
      <c r="D538" s="17">
        <v>114848.2222222222</v>
      </c>
      <c r="E538" s="2">
        <v>2022</v>
      </c>
      <c r="F538" s="17">
        <f>Tabel1[[#This Row],[Benaderend Verbruik (kWh)]]</f>
        <v>114848.2222222222</v>
      </c>
      <c r="G538" s="17">
        <f>Tabel1[[#This Row],[Benaderend Verbruik (kWh)]]*0.000267</f>
        <v>30.664475333333328</v>
      </c>
    </row>
    <row r="539" spans="1:7" x14ac:dyDescent="0.35">
      <c r="A539" s="2" t="s">
        <v>145</v>
      </c>
      <c r="B539" s="2" t="s">
        <v>7</v>
      </c>
      <c r="C539" s="2" t="s">
        <v>8</v>
      </c>
      <c r="D539" s="17">
        <v>2080592.6825454896</v>
      </c>
      <c r="E539" s="2">
        <v>2019</v>
      </c>
      <c r="F539" s="17">
        <f>Tabel1[[#This Row],[Benaderend Verbruik (kWh)]]</f>
        <v>2080592.6825454896</v>
      </c>
      <c r="G539" s="17">
        <f>Tabel1[[#This Row],[Benaderend Verbruik (kWh)]]*0.000182</f>
        <v>378.66786822327913</v>
      </c>
    </row>
    <row r="540" spans="1:7" x14ac:dyDescent="0.35">
      <c r="A540" s="2" t="s">
        <v>145</v>
      </c>
      <c r="B540" s="2" t="s">
        <v>7</v>
      </c>
      <c r="C540" s="2" t="s">
        <v>9</v>
      </c>
      <c r="D540" s="17">
        <v>539963.97989794426</v>
      </c>
      <c r="E540" s="2">
        <v>2019</v>
      </c>
      <c r="F540" s="17">
        <f>Tabel1[[#This Row],[Benaderend Verbruik (kWh)]]*2.5</f>
        <v>1349909.9497448606</v>
      </c>
      <c r="G540" s="17">
        <f>Tabel1[[#This Row],[Benaderend Verbruik (kWh)]]*0</f>
        <v>0</v>
      </c>
    </row>
    <row r="541" spans="1:7" x14ac:dyDescent="0.35">
      <c r="A541" s="2" t="s">
        <v>145</v>
      </c>
      <c r="B541" s="2" t="s">
        <v>7</v>
      </c>
      <c r="C541" s="2" t="s">
        <v>10</v>
      </c>
      <c r="D541" s="17">
        <v>260836</v>
      </c>
      <c r="E541" s="2">
        <v>2019</v>
      </c>
      <c r="F541" s="17">
        <f>Tabel1[[#This Row],[Benaderend Verbruik (kWh)]]*2.5</f>
        <v>652090</v>
      </c>
      <c r="G541" s="17">
        <f>Tabel1[[#This Row],[Benaderend Verbruik (kWh)]]*0</f>
        <v>0</v>
      </c>
    </row>
    <row r="542" spans="1:7" x14ac:dyDescent="0.35">
      <c r="A542" s="2" t="s">
        <v>773</v>
      </c>
      <c r="B542" s="2" t="s">
        <v>641</v>
      </c>
      <c r="C542" s="2" t="s">
        <v>9</v>
      </c>
      <c r="D542" s="17">
        <v>362066.56595493027</v>
      </c>
      <c r="E542" s="2">
        <v>2022</v>
      </c>
      <c r="F542" s="17">
        <f>Tabel1[[#This Row],[Benaderend Verbruik (kWh)]]*2.5</f>
        <v>905166.41488732561</v>
      </c>
      <c r="G542" s="17">
        <f>Tabel1[[#This Row],[Benaderend Verbruik (kWh)]]*0</f>
        <v>0</v>
      </c>
    </row>
    <row r="543" spans="1:7" x14ac:dyDescent="0.35">
      <c r="A543" s="2" t="s">
        <v>773</v>
      </c>
      <c r="B543" s="2" t="s">
        <v>641</v>
      </c>
      <c r="C543" s="2" t="s">
        <v>10</v>
      </c>
      <c r="D543" s="17">
        <v>182871.9999999998</v>
      </c>
      <c r="E543" s="2">
        <v>2022</v>
      </c>
      <c r="F543" s="17">
        <f>Tabel1[[#This Row],[Benaderend Verbruik (kWh)]]*2.5</f>
        <v>457179.99999999948</v>
      </c>
      <c r="G543" s="17">
        <f>Tabel1[[#This Row],[Benaderend Verbruik (kWh)]]*0</f>
        <v>0</v>
      </c>
    </row>
    <row r="544" spans="1:7" x14ac:dyDescent="0.35">
      <c r="A544" s="2" t="s">
        <v>773</v>
      </c>
      <c r="B544" s="2" t="s">
        <v>641</v>
      </c>
      <c r="C544" s="2" t="s">
        <v>8</v>
      </c>
      <c r="D544" s="17">
        <v>1935971.8751166419</v>
      </c>
      <c r="E544" s="2">
        <v>2022</v>
      </c>
      <c r="F544" s="17">
        <f>Tabel1[[#This Row],[Benaderend Verbruik (kWh)]]</f>
        <v>1935971.8751166419</v>
      </c>
      <c r="G544" s="17">
        <f>Tabel1[[#This Row],[Benaderend Verbruik (kWh)]]*0.000182</f>
        <v>352.34688127122882</v>
      </c>
    </row>
    <row r="545" spans="1:7" x14ac:dyDescent="0.35">
      <c r="A545" s="2" t="s">
        <v>146</v>
      </c>
      <c r="B545" s="2" t="s">
        <v>7</v>
      </c>
      <c r="C545" s="2" t="s">
        <v>8</v>
      </c>
      <c r="D545" s="17">
        <v>135227421.37678421</v>
      </c>
      <c r="E545" s="2">
        <v>2019</v>
      </c>
      <c r="F545" s="17">
        <f>Tabel1[[#This Row],[Benaderend Verbruik (kWh)]]</f>
        <v>135227421.37678421</v>
      </c>
      <c r="G545" s="17">
        <f>Tabel1[[#This Row],[Benaderend Verbruik (kWh)]]*0.000182</f>
        <v>24611.390690574724</v>
      </c>
    </row>
    <row r="546" spans="1:7" x14ac:dyDescent="0.35">
      <c r="A546" s="2" t="s">
        <v>146</v>
      </c>
      <c r="B546" s="2" t="s">
        <v>7</v>
      </c>
      <c r="C546" s="2" t="s">
        <v>9</v>
      </c>
      <c r="D546" s="17">
        <v>38730332.805138111</v>
      </c>
      <c r="E546" s="2">
        <v>2019</v>
      </c>
      <c r="F546" s="17">
        <f>Tabel1[[#This Row],[Benaderend Verbruik (kWh)]]*2.5</f>
        <v>96825832.012845278</v>
      </c>
      <c r="G546" s="17">
        <f>Tabel1[[#This Row],[Benaderend Verbruik (kWh)]]*0</f>
        <v>0</v>
      </c>
    </row>
    <row r="547" spans="1:7" x14ac:dyDescent="0.35">
      <c r="A547" s="2" t="s">
        <v>146</v>
      </c>
      <c r="B547" s="2" t="s">
        <v>7</v>
      </c>
      <c r="C547" s="2" t="s">
        <v>10</v>
      </c>
      <c r="D547" s="17">
        <v>23875923.932</v>
      </c>
      <c r="E547" s="2">
        <v>2019</v>
      </c>
      <c r="F547" s="17">
        <f>Tabel1[[#This Row],[Benaderend Verbruik (kWh)]]*2.5</f>
        <v>59689809.829999998</v>
      </c>
      <c r="G547" s="17">
        <f>Tabel1[[#This Row],[Benaderend Verbruik (kWh)]]*0</f>
        <v>0</v>
      </c>
    </row>
    <row r="548" spans="1:7" x14ac:dyDescent="0.35">
      <c r="A548" s="2" t="s">
        <v>774</v>
      </c>
      <c r="B548" s="2" t="s">
        <v>641</v>
      </c>
      <c r="C548" s="2" t="s">
        <v>9</v>
      </c>
      <c r="D548" s="17">
        <v>37404612.683533348</v>
      </c>
      <c r="E548" s="2">
        <v>2022</v>
      </c>
      <c r="F548" s="17">
        <f>Tabel1[[#This Row],[Benaderend Verbruik (kWh)]]*2.5</f>
        <v>93511531.708833367</v>
      </c>
      <c r="G548" s="17">
        <f>Tabel1[[#This Row],[Benaderend Verbruik (kWh)]]*0</f>
        <v>0</v>
      </c>
    </row>
    <row r="549" spans="1:7" x14ac:dyDescent="0.35">
      <c r="A549" s="2" t="s">
        <v>774</v>
      </c>
      <c r="B549" s="2" t="s">
        <v>641</v>
      </c>
      <c r="C549" s="2" t="s">
        <v>10</v>
      </c>
      <c r="D549" s="17">
        <v>22696949.708279021</v>
      </c>
      <c r="E549" s="2">
        <v>2022</v>
      </c>
      <c r="F549" s="17">
        <f>Tabel1[[#This Row],[Benaderend Verbruik (kWh)]]*2.5</f>
        <v>56742374.270697549</v>
      </c>
      <c r="G549" s="17">
        <f>Tabel1[[#This Row],[Benaderend Verbruik (kWh)]]*0</f>
        <v>0</v>
      </c>
    </row>
    <row r="550" spans="1:7" x14ac:dyDescent="0.35">
      <c r="A550" s="2" t="s">
        <v>774</v>
      </c>
      <c r="B550" s="2" t="s">
        <v>641</v>
      </c>
      <c r="C550" s="2" t="s">
        <v>8</v>
      </c>
      <c r="D550" s="17">
        <v>108225948.49935389</v>
      </c>
      <c r="E550" s="2">
        <v>2022</v>
      </c>
      <c r="F550" s="17">
        <f>Tabel1[[#This Row],[Benaderend Verbruik (kWh)]]</f>
        <v>108225948.49935389</v>
      </c>
      <c r="G550" s="17">
        <f>Tabel1[[#This Row],[Benaderend Verbruik (kWh)]]*0.000182</f>
        <v>19697.122626882407</v>
      </c>
    </row>
    <row r="551" spans="1:7" x14ac:dyDescent="0.35">
      <c r="A551" s="2" t="s">
        <v>147</v>
      </c>
      <c r="B551" s="2" t="s">
        <v>7</v>
      </c>
      <c r="C551" s="2" t="s">
        <v>8</v>
      </c>
      <c r="D551" s="17">
        <v>3058442.3094284614</v>
      </c>
      <c r="E551" s="2">
        <v>2019</v>
      </c>
      <c r="F551" s="17">
        <f>Tabel1[[#This Row],[Benaderend Verbruik (kWh)]]</f>
        <v>3058442.3094284614</v>
      </c>
      <c r="G551" s="17">
        <f>Tabel1[[#This Row],[Benaderend Verbruik (kWh)]]*0.000182</f>
        <v>556.63650031598002</v>
      </c>
    </row>
    <row r="552" spans="1:7" x14ac:dyDescent="0.35">
      <c r="A552" s="2" t="s">
        <v>147</v>
      </c>
      <c r="B552" s="2" t="s">
        <v>7</v>
      </c>
      <c r="C552" s="2" t="s">
        <v>10</v>
      </c>
      <c r="D552" s="17">
        <v>1181592</v>
      </c>
      <c r="E552" s="2">
        <v>2019</v>
      </c>
      <c r="F552" s="17">
        <f>Tabel1[[#This Row],[Benaderend Verbruik (kWh)]]*2.5</f>
        <v>2953980</v>
      </c>
      <c r="G552" s="17">
        <f>Tabel1[[#This Row],[Benaderend Verbruik (kWh)]]*0</f>
        <v>0</v>
      </c>
    </row>
    <row r="553" spans="1:7" x14ac:dyDescent="0.35">
      <c r="A553" s="2" t="s">
        <v>147</v>
      </c>
      <c r="B553" s="2" t="s">
        <v>7</v>
      </c>
      <c r="C553" s="2" t="s">
        <v>9</v>
      </c>
      <c r="D553" s="17">
        <v>903549.64815130702</v>
      </c>
      <c r="E553" s="2">
        <v>2019</v>
      </c>
      <c r="F553" s="17">
        <f>Tabel1[[#This Row],[Benaderend Verbruik (kWh)]]*2.5</f>
        <v>2258874.1203782675</v>
      </c>
      <c r="G553" s="17">
        <f>Tabel1[[#This Row],[Benaderend Verbruik (kWh)]]*0</f>
        <v>0</v>
      </c>
    </row>
    <row r="554" spans="1:7" x14ac:dyDescent="0.35">
      <c r="A554" s="2" t="s">
        <v>775</v>
      </c>
      <c r="B554" s="2" t="s">
        <v>641</v>
      </c>
      <c r="C554" s="2" t="s">
        <v>9</v>
      </c>
      <c r="D554" s="17">
        <v>716284.75374672865</v>
      </c>
      <c r="E554" s="2">
        <v>2022</v>
      </c>
      <c r="F554" s="17">
        <f>Tabel1[[#This Row],[Benaderend Verbruik (kWh)]]*2.5</f>
        <v>1790711.8843668215</v>
      </c>
      <c r="G554" s="17">
        <f>Tabel1[[#This Row],[Benaderend Verbruik (kWh)]]*0</f>
        <v>0</v>
      </c>
    </row>
    <row r="555" spans="1:7" x14ac:dyDescent="0.35">
      <c r="A555" s="2" t="s">
        <v>775</v>
      </c>
      <c r="B555" s="2" t="s">
        <v>641</v>
      </c>
      <c r="C555" s="2" t="s">
        <v>10</v>
      </c>
      <c r="D555" s="17">
        <v>679722.99999999977</v>
      </c>
      <c r="E555" s="2">
        <v>2022</v>
      </c>
      <c r="F555" s="17">
        <f>Tabel1[[#This Row],[Benaderend Verbruik (kWh)]]*2.5</f>
        <v>1699307.4999999995</v>
      </c>
      <c r="G555" s="17">
        <f>Tabel1[[#This Row],[Benaderend Verbruik (kWh)]]*0</f>
        <v>0</v>
      </c>
    </row>
    <row r="556" spans="1:7" x14ac:dyDescent="0.35">
      <c r="A556" s="2" t="s">
        <v>775</v>
      </c>
      <c r="B556" s="2" t="s">
        <v>641</v>
      </c>
      <c r="C556" s="2" t="s">
        <v>8</v>
      </c>
      <c r="D556" s="17">
        <v>2360048.5534526799</v>
      </c>
      <c r="E556" s="2">
        <v>2022</v>
      </c>
      <c r="F556" s="17">
        <f>Tabel1[[#This Row],[Benaderend Verbruik (kWh)]]</f>
        <v>2360048.5534526799</v>
      </c>
      <c r="G556" s="17">
        <f>Tabel1[[#This Row],[Benaderend Verbruik (kWh)]]*0.000182</f>
        <v>429.52883672838777</v>
      </c>
    </row>
    <row r="557" spans="1:7" x14ac:dyDescent="0.35">
      <c r="A557" s="2" t="s">
        <v>147</v>
      </c>
      <c r="B557" s="2" t="s">
        <v>7</v>
      </c>
      <c r="C557" s="2" t="s">
        <v>12</v>
      </c>
      <c r="D557" s="17">
        <v>282318.29166666663</v>
      </c>
      <c r="E557" s="2">
        <v>2019</v>
      </c>
      <c r="F557" s="17">
        <f>Tabel1[[#This Row],[Benaderend Verbruik (kWh)]]</f>
        <v>282318.29166666663</v>
      </c>
      <c r="G557" s="17">
        <f>Tabel1[[#This Row],[Benaderend Verbruik (kWh)]]*0.000267</f>
        <v>75.378983874999989</v>
      </c>
    </row>
    <row r="558" spans="1:7" x14ac:dyDescent="0.35">
      <c r="A558" s="2" t="s">
        <v>147</v>
      </c>
      <c r="B558" s="2" t="s">
        <v>7</v>
      </c>
      <c r="C558" s="2" t="s">
        <v>12</v>
      </c>
      <c r="D558" s="17">
        <v>134493.86451826614</v>
      </c>
      <c r="E558" s="2">
        <v>2022</v>
      </c>
      <c r="F558" s="17">
        <f>Tabel1[[#This Row],[Benaderend Verbruik (kWh)]]</f>
        <v>134493.86451826614</v>
      </c>
      <c r="G558" s="17">
        <f>Tabel1[[#This Row],[Benaderend Verbruik (kWh)]]*0.000267</f>
        <v>35.90986182637706</v>
      </c>
    </row>
    <row r="559" spans="1:7" x14ac:dyDescent="0.35">
      <c r="A559" s="2" t="s">
        <v>148</v>
      </c>
      <c r="B559" s="2" t="s">
        <v>7</v>
      </c>
      <c r="C559" s="2" t="s">
        <v>8</v>
      </c>
      <c r="D559" s="17">
        <v>1706778.9963370962</v>
      </c>
      <c r="E559" s="2">
        <v>2019</v>
      </c>
      <c r="F559" s="17">
        <f>Tabel1[[#This Row],[Benaderend Verbruik (kWh)]]</f>
        <v>1706778.9963370962</v>
      </c>
      <c r="G559" s="17">
        <f>Tabel1[[#This Row],[Benaderend Verbruik (kWh)]]*0.000182</f>
        <v>310.63377733335153</v>
      </c>
    </row>
    <row r="560" spans="1:7" x14ac:dyDescent="0.35">
      <c r="A560" s="2" t="s">
        <v>148</v>
      </c>
      <c r="B560" s="2" t="s">
        <v>7</v>
      </c>
      <c r="C560" s="2" t="s">
        <v>10</v>
      </c>
      <c r="D560" s="17">
        <v>680569</v>
      </c>
      <c r="E560" s="2">
        <v>2019</v>
      </c>
      <c r="F560" s="17">
        <f>Tabel1[[#This Row],[Benaderend Verbruik (kWh)]]*2.5</f>
        <v>1701422.5</v>
      </c>
      <c r="G560" s="17">
        <f>Tabel1[[#This Row],[Benaderend Verbruik (kWh)]]*0</f>
        <v>0</v>
      </c>
    </row>
    <row r="561" spans="1:7" x14ac:dyDescent="0.35">
      <c r="A561" s="2" t="s">
        <v>148</v>
      </c>
      <c r="B561" s="2" t="s">
        <v>7</v>
      </c>
      <c r="C561" s="2" t="s">
        <v>9</v>
      </c>
      <c r="D561" s="17">
        <v>335955.38960394316</v>
      </c>
      <c r="E561" s="2">
        <v>2019</v>
      </c>
      <c r="F561" s="17">
        <f>Tabel1[[#This Row],[Benaderend Verbruik (kWh)]]*2.5</f>
        <v>839888.47400985786</v>
      </c>
      <c r="G561" s="17">
        <f>Tabel1[[#This Row],[Benaderend Verbruik (kWh)]]*0</f>
        <v>0</v>
      </c>
    </row>
    <row r="562" spans="1:7" x14ac:dyDescent="0.35">
      <c r="A562" s="2" t="s">
        <v>776</v>
      </c>
      <c r="B562" s="2" t="s">
        <v>641</v>
      </c>
      <c r="C562" s="2" t="s">
        <v>9</v>
      </c>
      <c r="D562" s="17">
        <v>230665.62044405489</v>
      </c>
      <c r="E562" s="2">
        <v>2022</v>
      </c>
      <c r="F562" s="17">
        <f>Tabel1[[#This Row],[Benaderend Verbruik (kWh)]]*2.5</f>
        <v>576664.05111013725</v>
      </c>
      <c r="G562" s="17">
        <f>Tabel1[[#This Row],[Benaderend Verbruik (kWh)]]*0</f>
        <v>0</v>
      </c>
    </row>
    <row r="563" spans="1:7" x14ac:dyDescent="0.35">
      <c r="A563" s="2" t="s">
        <v>776</v>
      </c>
      <c r="B563" s="2" t="s">
        <v>641</v>
      </c>
      <c r="C563" s="2" t="s">
        <v>10</v>
      </c>
      <c r="D563" s="17">
        <v>556178</v>
      </c>
      <c r="E563" s="2">
        <v>2022</v>
      </c>
      <c r="F563" s="17">
        <f>Tabel1[[#This Row],[Benaderend Verbruik (kWh)]]*2.5</f>
        <v>1390445</v>
      </c>
      <c r="G563" s="17">
        <f>Tabel1[[#This Row],[Benaderend Verbruik (kWh)]]*0</f>
        <v>0</v>
      </c>
    </row>
    <row r="564" spans="1:7" x14ac:dyDescent="0.35">
      <c r="A564" s="2" t="s">
        <v>776</v>
      </c>
      <c r="B564" s="2" t="s">
        <v>641</v>
      </c>
      <c r="C564" s="2" t="s">
        <v>8</v>
      </c>
      <c r="D564" s="17">
        <v>1391618.6049301589</v>
      </c>
      <c r="E564" s="2">
        <v>2022</v>
      </c>
      <c r="F564" s="17">
        <f>Tabel1[[#This Row],[Benaderend Verbruik (kWh)]]</f>
        <v>1391618.6049301589</v>
      </c>
      <c r="G564" s="17">
        <f>Tabel1[[#This Row],[Benaderend Verbruik (kWh)]]*0.000182</f>
        <v>253.27458609728893</v>
      </c>
    </row>
    <row r="565" spans="1:7" x14ac:dyDescent="0.35">
      <c r="A565" s="2" t="s">
        <v>149</v>
      </c>
      <c r="B565" s="2" t="s">
        <v>7</v>
      </c>
      <c r="C565" s="2" t="s">
        <v>8</v>
      </c>
      <c r="D565" s="17">
        <v>3475641.1915601511</v>
      </c>
      <c r="E565" s="2">
        <v>2019</v>
      </c>
      <c r="F565" s="17">
        <f>Tabel1[[#This Row],[Benaderend Verbruik (kWh)]]</f>
        <v>3475641.1915601511</v>
      </c>
      <c r="G565" s="17">
        <f>Tabel1[[#This Row],[Benaderend Verbruik (kWh)]]*0.000182</f>
        <v>632.56669686394753</v>
      </c>
    </row>
    <row r="566" spans="1:7" x14ac:dyDescent="0.35">
      <c r="A566" s="2" t="s">
        <v>149</v>
      </c>
      <c r="B566" s="2" t="s">
        <v>7</v>
      </c>
      <c r="C566" s="2" t="s">
        <v>9</v>
      </c>
      <c r="D566" s="17">
        <v>1120666.7422909543</v>
      </c>
      <c r="E566" s="2">
        <v>2019</v>
      </c>
      <c r="F566" s="17">
        <f>Tabel1[[#This Row],[Benaderend Verbruik (kWh)]]*2.5</f>
        <v>2801666.8557273857</v>
      </c>
      <c r="G566" s="17">
        <f>Tabel1[[#This Row],[Benaderend Verbruik (kWh)]]*0</f>
        <v>0</v>
      </c>
    </row>
    <row r="567" spans="1:7" x14ac:dyDescent="0.35">
      <c r="A567" s="2" t="s">
        <v>149</v>
      </c>
      <c r="B567" s="2" t="s">
        <v>7</v>
      </c>
      <c r="C567" s="2" t="s">
        <v>10</v>
      </c>
      <c r="D567" s="17">
        <v>706689</v>
      </c>
      <c r="E567" s="2">
        <v>2019</v>
      </c>
      <c r="F567" s="17">
        <f>Tabel1[[#This Row],[Benaderend Verbruik (kWh)]]*2.5</f>
        <v>1766722.5</v>
      </c>
      <c r="G567" s="17">
        <f>Tabel1[[#This Row],[Benaderend Verbruik (kWh)]]*0</f>
        <v>0</v>
      </c>
    </row>
    <row r="568" spans="1:7" x14ac:dyDescent="0.35">
      <c r="A568" s="2" t="s">
        <v>777</v>
      </c>
      <c r="B568" s="2" t="s">
        <v>641</v>
      </c>
      <c r="C568" s="2" t="s">
        <v>9</v>
      </c>
      <c r="D568" s="17">
        <v>1025532.4639768834</v>
      </c>
      <c r="E568" s="2">
        <v>2022</v>
      </c>
      <c r="F568" s="17">
        <f>Tabel1[[#This Row],[Benaderend Verbruik (kWh)]]*2.5</f>
        <v>2563831.1599422088</v>
      </c>
      <c r="G568" s="17">
        <f>Tabel1[[#This Row],[Benaderend Verbruik (kWh)]]*0</f>
        <v>0</v>
      </c>
    </row>
    <row r="569" spans="1:7" x14ac:dyDescent="0.35">
      <c r="A569" s="2" t="s">
        <v>777</v>
      </c>
      <c r="B569" s="2" t="s">
        <v>641</v>
      </c>
      <c r="C569" s="2" t="s">
        <v>10</v>
      </c>
      <c r="D569" s="17">
        <v>645508.99999999977</v>
      </c>
      <c r="E569" s="2">
        <v>2022</v>
      </c>
      <c r="F569" s="17">
        <f>Tabel1[[#This Row],[Benaderend Verbruik (kWh)]]*2.5</f>
        <v>1613772.4999999995</v>
      </c>
      <c r="G569" s="17">
        <f>Tabel1[[#This Row],[Benaderend Verbruik (kWh)]]*0</f>
        <v>0</v>
      </c>
    </row>
    <row r="570" spans="1:7" x14ac:dyDescent="0.35">
      <c r="A570" s="2" t="s">
        <v>777</v>
      </c>
      <c r="B570" s="2" t="s">
        <v>641</v>
      </c>
      <c r="C570" s="2" t="s">
        <v>8</v>
      </c>
      <c r="D570" s="17">
        <v>3024475.9031645944</v>
      </c>
      <c r="E570" s="2">
        <v>2022</v>
      </c>
      <c r="F570" s="17">
        <f>Tabel1[[#This Row],[Benaderend Verbruik (kWh)]]</f>
        <v>3024475.9031645944</v>
      </c>
      <c r="G570" s="17">
        <f>Tabel1[[#This Row],[Benaderend Verbruik (kWh)]]*0.000182</f>
        <v>550.45461437595623</v>
      </c>
    </row>
    <row r="571" spans="1:7" x14ac:dyDescent="0.35">
      <c r="A571" s="2" t="s">
        <v>150</v>
      </c>
      <c r="B571" s="2" t="s">
        <v>7</v>
      </c>
      <c r="C571" s="2" t="s">
        <v>8</v>
      </c>
      <c r="D571" s="17">
        <v>1516803.196</v>
      </c>
      <c r="E571" s="2">
        <v>2019</v>
      </c>
      <c r="F571" s="17">
        <f>Tabel1[[#This Row],[Benaderend Verbruik (kWh)]]</f>
        <v>1516803.196</v>
      </c>
      <c r="G571" s="17">
        <f>Tabel1[[#This Row],[Benaderend Verbruik (kWh)]]*0.000182</f>
        <v>276.05818167199999</v>
      </c>
    </row>
    <row r="572" spans="1:7" x14ac:dyDescent="0.35">
      <c r="A572" s="2" t="s">
        <v>150</v>
      </c>
      <c r="B572" s="2" t="s">
        <v>7</v>
      </c>
      <c r="C572" s="2" t="s">
        <v>10</v>
      </c>
      <c r="D572" s="17">
        <v>533286.22100000002</v>
      </c>
      <c r="E572" s="2">
        <v>2019</v>
      </c>
      <c r="F572" s="17">
        <f>Tabel1[[#This Row],[Benaderend Verbruik (kWh)]]*2.5</f>
        <v>1333215.5525</v>
      </c>
      <c r="G572" s="17">
        <f>Tabel1[[#This Row],[Benaderend Verbruik (kWh)]]*0</f>
        <v>0</v>
      </c>
    </row>
    <row r="573" spans="1:7" x14ac:dyDescent="0.35">
      <c r="A573" s="2" t="s">
        <v>150</v>
      </c>
      <c r="B573" s="2" t="s">
        <v>7</v>
      </c>
      <c r="C573" s="2" t="s">
        <v>9</v>
      </c>
      <c r="D573" s="17">
        <v>499835.99899999989</v>
      </c>
      <c r="E573" s="2">
        <v>2019</v>
      </c>
      <c r="F573" s="17">
        <f>Tabel1[[#This Row],[Benaderend Verbruik (kWh)]]*2.5</f>
        <v>1249589.9974999998</v>
      </c>
      <c r="G573" s="17">
        <f>Tabel1[[#This Row],[Benaderend Verbruik (kWh)]]*0</f>
        <v>0</v>
      </c>
    </row>
    <row r="574" spans="1:7" x14ac:dyDescent="0.35">
      <c r="A574" s="2" t="s">
        <v>778</v>
      </c>
      <c r="B574" s="2" t="s">
        <v>641</v>
      </c>
      <c r="C574" s="2" t="s">
        <v>9</v>
      </c>
      <c r="D574" s="17">
        <v>428402.20192365028</v>
      </c>
      <c r="E574" s="2">
        <v>2022</v>
      </c>
      <c r="F574" s="17">
        <f>Tabel1[[#This Row],[Benaderend Verbruik (kWh)]]*2.5</f>
        <v>1071005.5048091258</v>
      </c>
      <c r="G574" s="17">
        <f>Tabel1[[#This Row],[Benaderend Verbruik (kWh)]]*0</f>
        <v>0</v>
      </c>
    </row>
    <row r="575" spans="1:7" x14ac:dyDescent="0.35">
      <c r="A575" s="2" t="s">
        <v>778</v>
      </c>
      <c r="B575" s="2" t="s">
        <v>641</v>
      </c>
      <c r="C575" s="2" t="s">
        <v>10</v>
      </c>
      <c r="D575" s="17">
        <v>472655.82951981633</v>
      </c>
      <c r="E575" s="2">
        <v>2022</v>
      </c>
      <c r="F575" s="17">
        <f>Tabel1[[#This Row],[Benaderend Verbruik (kWh)]]*2.5</f>
        <v>1181639.5737995408</v>
      </c>
      <c r="G575" s="17">
        <f>Tabel1[[#This Row],[Benaderend Verbruik (kWh)]]*0</f>
        <v>0</v>
      </c>
    </row>
    <row r="576" spans="1:7" x14ac:dyDescent="0.35">
      <c r="A576" s="2" t="s">
        <v>778</v>
      </c>
      <c r="B576" s="2" t="s">
        <v>641</v>
      </c>
      <c r="C576" s="2" t="s">
        <v>8</v>
      </c>
      <c r="D576" s="17">
        <v>1284067.200539592</v>
      </c>
      <c r="E576" s="2">
        <v>2022</v>
      </c>
      <c r="F576" s="17">
        <f>Tabel1[[#This Row],[Benaderend Verbruik (kWh)]]</f>
        <v>1284067.200539592</v>
      </c>
      <c r="G576" s="17">
        <f>Tabel1[[#This Row],[Benaderend Verbruik (kWh)]]*0.000182</f>
        <v>233.70023049820574</v>
      </c>
    </row>
    <row r="577" spans="1:7" x14ac:dyDescent="0.35">
      <c r="A577" s="2" t="s">
        <v>151</v>
      </c>
      <c r="B577" s="2" t="s">
        <v>7</v>
      </c>
      <c r="C577" s="2" t="s">
        <v>8</v>
      </c>
      <c r="D577" s="17">
        <v>7943387.8095587837</v>
      </c>
      <c r="E577" s="2">
        <v>2019</v>
      </c>
      <c r="F577" s="17">
        <f>Tabel1[[#This Row],[Benaderend Verbruik (kWh)]]</f>
        <v>7943387.8095587837</v>
      </c>
      <c r="G577" s="17">
        <f>Tabel1[[#This Row],[Benaderend Verbruik (kWh)]]*0.000182</f>
        <v>1445.6965813396987</v>
      </c>
    </row>
    <row r="578" spans="1:7" x14ac:dyDescent="0.35">
      <c r="A578" s="2" t="s">
        <v>151</v>
      </c>
      <c r="B578" s="2" t="s">
        <v>7</v>
      </c>
      <c r="C578" s="2" t="s">
        <v>10</v>
      </c>
      <c r="D578" s="17">
        <v>1955485</v>
      </c>
      <c r="E578" s="2">
        <v>2019</v>
      </c>
      <c r="F578" s="17">
        <f>Tabel1[[#This Row],[Benaderend Verbruik (kWh)]]*2.5</f>
        <v>4888712.5</v>
      </c>
      <c r="G578" s="17">
        <f>Tabel1[[#This Row],[Benaderend Verbruik (kWh)]]*0</f>
        <v>0</v>
      </c>
    </row>
    <row r="579" spans="1:7" x14ac:dyDescent="0.35">
      <c r="A579" s="2" t="s">
        <v>151</v>
      </c>
      <c r="B579" s="2" t="s">
        <v>7</v>
      </c>
      <c r="C579" s="2" t="s">
        <v>9</v>
      </c>
      <c r="D579" s="17">
        <v>1778484.8718660236</v>
      </c>
      <c r="E579" s="2">
        <v>2019</v>
      </c>
      <c r="F579" s="17">
        <f>Tabel1[[#This Row],[Benaderend Verbruik (kWh)]]*2.5</f>
        <v>4446212.1796650589</v>
      </c>
      <c r="G579" s="17">
        <f>Tabel1[[#This Row],[Benaderend Verbruik (kWh)]]*0</f>
        <v>0</v>
      </c>
    </row>
    <row r="580" spans="1:7" x14ac:dyDescent="0.35">
      <c r="A580" s="2" t="s">
        <v>779</v>
      </c>
      <c r="B580" s="2" t="s">
        <v>641</v>
      </c>
      <c r="C580" s="2" t="s">
        <v>9</v>
      </c>
      <c r="D580" s="17">
        <v>1542514.7571837222</v>
      </c>
      <c r="E580" s="2">
        <v>2022</v>
      </c>
      <c r="F580" s="17">
        <f>Tabel1[[#This Row],[Benaderend Verbruik (kWh)]]*2.5</f>
        <v>3856286.8929593056</v>
      </c>
      <c r="G580" s="17">
        <f>Tabel1[[#This Row],[Benaderend Verbruik (kWh)]]*0</f>
        <v>0</v>
      </c>
    </row>
    <row r="581" spans="1:7" x14ac:dyDescent="0.35">
      <c r="A581" s="2" t="s">
        <v>779</v>
      </c>
      <c r="B581" s="2" t="s">
        <v>641</v>
      </c>
      <c r="C581" s="2" t="s">
        <v>10</v>
      </c>
      <c r="D581" s="17">
        <v>1512578.612061908</v>
      </c>
      <c r="E581" s="2">
        <v>2022</v>
      </c>
      <c r="F581" s="17">
        <f>Tabel1[[#This Row],[Benaderend Verbruik (kWh)]]*2.5</f>
        <v>3781446.5301547702</v>
      </c>
      <c r="G581" s="17">
        <f>Tabel1[[#This Row],[Benaderend Verbruik (kWh)]]*0</f>
        <v>0</v>
      </c>
    </row>
    <row r="582" spans="1:7" x14ac:dyDescent="0.35">
      <c r="A582" s="2" t="s">
        <v>779</v>
      </c>
      <c r="B582" s="2" t="s">
        <v>641</v>
      </c>
      <c r="C582" s="2" t="s">
        <v>8</v>
      </c>
      <c r="D582" s="17">
        <v>6245922.8927125717</v>
      </c>
      <c r="E582" s="2">
        <v>2022</v>
      </c>
      <c r="F582" s="17">
        <f>Tabel1[[#This Row],[Benaderend Verbruik (kWh)]]</f>
        <v>6245922.8927125717</v>
      </c>
      <c r="G582" s="17">
        <f>Tabel1[[#This Row],[Benaderend Verbruik (kWh)]]*0.000182</f>
        <v>1136.7579664736882</v>
      </c>
    </row>
    <row r="583" spans="1:7" x14ac:dyDescent="0.35">
      <c r="A583" s="2" t="s">
        <v>152</v>
      </c>
      <c r="B583" s="2" t="s">
        <v>7</v>
      </c>
      <c r="C583" s="2" t="s">
        <v>8</v>
      </c>
      <c r="D583" s="17">
        <v>1385981.1675783454</v>
      </c>
      <c r="E583" s="2">
        <v>2019</v>
      </c>
      <c r="F583" s="17">
        <f>Tabel1[[#This Row],[Benaderend Verbruik (kWh)]]</f>
        <v>1385981.1675783454</v>
      </c>
      <c r="G583" s="17">
        <f>Tabel1[[#This Row],[Benaderend Verbruik (kWh)]]*0.000182</f>
        <v>252.24857249925887</v>
      </c>
    </row>
    <row r="584" spans="1:7" x14ac:dyDescent="0.35">
      <c r="A584" s="2" t="s">
        <v>152</v>
      </c>
      <c r="B584" s="2" t="s">
        <v>7</v>
      </c>
      <c r="C584" s="2" t="s">
        <v>10</v>
      </c>
      <c r="D584" s="17">
        <v>1001293</v>
      </c>
      <c r="E584" s="2">
        <v>2019</v>
      </c>
      <c r="F584" s="17">
        <f>Tabel1[[#This Row],[Benaderend Verbruik (kWh)]]*2.5</f>
        <v>2503232.5</v>
      </c>
      <c r="G584" s="17">
        <f>Tabel1[[#This Row],[Benaderend Verbruik (kWh)]]*0</f>
        <v>0</v>
      </c>
    </row>
    <row r="585" spans="1:7" x14ac:dyDescent="0.35">
      <c r="A585" s="2" t="s">
        <v>152</v>
      </c>
      <c r="B585" s="2" t="s">
        <v>7</v>
      </c>
      <c r="C585" s="2" t="s">
        <v>9</v>
      </c>
      <c r="D585" s="17">
        <v>360720.04834169667</v>
      </c>
      <c r="E585" s="2">
        <v>2019</v>
      </c>
      <c r="F585" s="17">
        <f>Tabel1[[#This Row],[Benaderend Verbruik (kWh)]]*2.5</f>
        <v>901800.12085424166</v>
      </c>
      <c r="G585" s="17">
        <f>Tabel1[[#This Row],[Benaderend Verbruik (kWh)]]*0</f>
        <v>0</v>
      </c>
    </row>
    <row r="586" spans="1:7" x14ac:dyDescent="0.35">
      <c r="A586" s="2" t="s">
        <v>780</v>
      </c>
      <c r="B586" s="2" t="s">
        <v>641</v>
      </c>
      <c r="C586" s="2" t="s">
        <v>9</v>
      </c>
      <c r="D586" s="17">
        <v>233263.95173198468</v>
      </c>
      <c r="E586" s="2">
        <v>2022</v>
      </c>
      <c r="F586" s="17">
        <f>Tabel1[[#This Row],[Benaderend Verbruik (kWh)]]*2.5</f>
        <v>583159.87932996172</v>
      </c>
      <c r="G586" s="17">
        <f>Tabel1[[#This Row],[Benaderend Verbruik (kWh)]]*0</f>
        <v>0</v>
      </c>
    </row>
    <row r="587" spans="1:7" x14ac:dyDescent="0.35">
      <c r="A587" s="2" t="s">
        <v>780</v>
      </c>
      <c r="B587" s="2" t="s">
        <v>641</v>
      </c>
      <c r="C587" s="2" t="s">
        <v>10</v>
      </c>
      <c r="D587" s="17">
        <v>900078.99999999953</v>
      </c>
      <c r="E587" s="2">
        <v>2022</v>
      </c>
      <c r="F587" s="17">
        <f>Tabel1[[#This Row],[Benaderend Verbruik (kWh)]]*2.5</f>
        <v>2250197.4999999991</v>
      </c>
      <c r="G587" s="17">
        <f>Tabel1[[#This Row],[Benaderend Verbruik (kWh)]]*0</f>
        <v>0</v>
      </c>
    </row>
    <row r="588" spans="1:7" x14ac:dyDescent="0.35">
      <c r="A588" s="2" t="s">
        <v>780</v>
      </c>
      <c r="B588" s="2" t="s">
        <v>641</v>
      </c>
      <c r="C588" s="2" t="s">
        <v>8</v>
      </c>
      <c r="D588" s="17">
        <v>1102514.0931149949</v>
      </c>
      <c r="E588" s="2">
        <v>2022</v>
      </c>
      <c r="F588" s="17">
        <f>Tabel1[[#This Row],[Benaderend Verbruik (kWh)]]</f>
        <v>1102514.0931149949</v>
      </c>
      <c r="G588" s="17">
        <f>Tabel1[[#This Row],[Benaderend Verbruik (kWh)]]*0.000182</f>
        <v>200.65756494692909</v>
      </c>
    </row>
    <row r="589" spans="1:7" x14ac:dyDescent="0.35">
      <c r="A589" s="2" t="s">
        <v>153</v>
      </c>
      <c r="B589" s="2" t="s">
        <v>17</v>
      </c>
      <c r="C589" s="2" t="s">
        <v>8</v>
      </c>
      <c r="D589" s="17">
        <v>1513577.64462704</v>
      </c>
      <c r="E589" s="2">
        <v>2019</v>
      </c>
      <c r="F589" s="17">
        <f>Tabel1[[#This Row],[Benaderend Verbruik (kWh)]]</f>
        <v>1513577.64462704</v>
      </c>
      <c r="G589" s="17">
        <f>Tabel1[[#This Row],[Benaderend Verbruik (kWh)]]*0.000182</f>
        <v>275.47113132212127</v>
      </c>
    </row>
    <row r="590" spans="1:7" x14ac:dyDescent="0.35">
      <c r="A590" s="2" t="s">
        <v>153</v>
      </c>
      <c r="B590" s="2" t="s">
        <v>17</v>
      </c>
      <c r="C590" s="2" t="s">
        <v>9</v>
      </c>
      <c r="D590" s="17">
        <v>1044257.6945488456</v>
      </c>
      <c r="E590" s="2">
        <v>2019</v>
      </c>
      <c r="F590" s="17">
        <f>Tabel1[[#This Row],[Benaderend Verbruik (kWh)]]*2.5</f>
        <v>2610644.2363721142</v>
      </c>
      <c r="G590" s="17">
        <f>Tabel1[[#This Row],[Benaderend Verbruik (kWh)]]*0</f>
        <v>0</v>
      </c>
    </row>
    <row r="591" spans="1:7" x14ac:dyDescent="0.35">
      <c r="A591" s="2" t="s">
        <v>781</v>
      </c>
      <c r="B591" s="2" t="s">
        <v>17</v>
      </c>
      <c r="C591" s="2" t="s">
        <v>9</v>
      </c>
      <c r="D591" s="17">
        <v>998667.5039330998</v>
      </c>
      <c r="E591" s="2">
        <v>2022</v>
      </c>
      <c r="F591" s="17">
        <f>Tabel1[[#This Row],[Benaderend Verbruik (kWh)]]*2.5</f>
        <v>2496668.7598327496</v>
      </c>
      <c r="G591" s="17">
        <f>Tabel1[[#This Row],[Benaderend Verbruik (kWh)]]*0</f>
        <v>0</v>
      </c>
    </row>
    <row r="592" spans="1:7" x14ac:dyDescent="0.35">
      <c r="A592" s="2" t="s">
        <v>781</v>
      </c>
      <c r="B592" s="2" t="s">
        <v>17</v>
      </c>
      <c r="C592" s="2" t="s">
        <v>8</v>
      </c>
      <c r="D592" s="17">
        <v>1063079.8923420601</v>
      </c>
      <c r="E592" s="2">
        <v>2022</v>
      </c>
      <c r="F592" s="17">
        <f>Tabel1[[#This Row],[Benaderend Verbruik (kWh)]]</f>
        <v>1063079.8923420601</v>
      </c>
      <c r="G592" s="17">
        <f>Tabel1[[#This Row],[Benaderend Verbruik (kWh)]]*0.000182</f>
        <v>193.48054040625493</v>
      </c>
    </row>
    <row r="593" spans="1:7" x14ac:dyDescent="0.35">
      <c r="A593" s="2" t="s">
        <v>154</v>
      </c>
      <c r="B593" s="2" t="s">
        <v>7</v>
      </c>
      <c r="C593" s="2" t="s">
        <v>8</v>
      </c>
      <c r="D593" s="17">
        <v>2590699.0520550138</v>
      </c>
      <c r="E593" s="2">
        <v>2019</v>
      </c>
      <c r="F593" s="17">
        <f>Tabel1[[#This Row],[Benaderend Verbruik (kWh)]]</f>
        <v>2590699.0520550138</v>
      </c>
      <c r="G593" s="17">
        <f>Tabel1[[#This Row],[Benaderend Verbruik (kWh)]]*0.000182</f>
        <v>471.50722747401255</v>
      </c>
    </row>
    <row r="594" spans="1:7" x14ac:dyDescent="0.35">
      <c r="A594" s="2" t="s">
        <v>154</v>
      </c>
      <c r="B594" s="2" t="s">
        <v>7</v>
      </c>
      <c r="C594" s="2" t="s">
        <v>9</v>
      </c>
      <c r="D594" s="17">
        <v>1112225.7768806859</v>
      </c>
      <c r="E594" s="2">
        <v>2019</v>
      </c>
      <c r="F594" s="17">
        <f>Tabel1[[#This Row],[Benaderend Verbruik (kWh)]]*2.5</f>
        <v>2780564.442201715</v>
      </c>
      <c r="G594" s="17">
        <f>Tabel1[[#This Row],[Benaderend Verbruik (kWh)]]*0</f>
        <v>0</v>
      </c>
    </row>
    <row r="595" spans="1:7" x14ac:dyDescent="0.35">
      <c r="A595" s="2" t="s">
        <v>154</v>
      </c>
      <c r="B595" s="2" t="s">
        <v>7</v>
      </c>
      <c r="C595" s="2" t="s">
        <v>10</v>
      </c>
      <c r="D595" s="17">
        <v>418946</v>
      </c>
      <c r="E595" s="2">
        <v>2019</v>
      </c>
      <c r="F595" s="17">
        <f>Tabel1[[#This Row],[Benaderend Verbruik (kWh)]]*2.5</f>
        <v>1047365</v>
      </c>
      <c r="G595" s="17">
        <f>Tabel1[[#This Row],[Benaderend Verbruik (kWh)]]*0</f>
        <v>0</v>
      </c>
    </row>
    <row r="596" spans="1:7" x14ac:dyDescent="0.35">
      <c r="A596" s="2" t="s">
        <v>782</v>
      </c>
      <c r="B596" s="2" t="s">
        <v>641</v>
      </c>
      <c r="C596" s="2" t="s">
        <v>9</v>
      </c>
      <c r="D596" s="17">
        <v>992050.83066805848</v>
      </c>
      <c r="E596" s="2">
        <v>2022</v>
      </c>
      <c r="F596" s="17">
        <f>Tabel1[[#This Row],[Benaderend Verbruik (kWh)]]*2.5</f>
        <v>2480127.0766701461</v>
      </c>
      <c r="G596" s="17">
        <f>Tabel1[[#This Row],[Benaderend Verbruik (kWh)]]*0</f>
        <v>0</v>
      </c>
    </row>
    <row r="597" spans="1:7" x14ac:dyDescent="0.35">
      <c r="A597" s="2" t="s">
        <v>782</v>
      </c>
      <c r="B597" s="2" t="s">
        <v>641</v>
      </c>
      <c r="C597" s="2" t="s">
        <v>10</v>
      </c>
      <c r="D597" s="17">
        <v>454519.99999999983</v>
      </c>
      <c r="E597" s="2">
        <v>2022</v>
      </c>
      <c r="F597" s="17">
        <f>Tabel1[[#This Row],[Benaderend Verbruik (kWh)]]*2.5</f>
        <v>1136299.9999999995</v>
      </c>
      <c r="G597" s="17">
        <f>Tabel1[[#This Row],[Benaderend Verbruik (kWh)]]*0</f>
        <v>0</v>
      </c>
    </row>
    <row r="598" spans="1:7" x14ac:dyDescent="0.35">
      <c r="A598" s="2" t="s">
        <v>782</v>
      </c>
      <c r="B598" s="2" t="s">
        <v>641</v>
      </c>
      <c r="C598" s="2" t="s">
        <v>8</v>
      </c>
      <c r="D598" s="17">
        <v>2247854.0546580609</v>
      </c>
      <c r="E598" s="2">
        <v>2022</v>
      </c>
      <c r="F598" s="17">
        <f>Tabel1[[#This Row],[Benaderend Verbruik (kWh)]]</f>
        <v>2247854.0546580609</v>
      </c>
      <c r="G598" s="17">
        <f>Tabel1[[#This Row],[Benaderend Verbruik (kWh)]]*0.000182</f>
        <v>409.10943794776711</v>
      </c>
    </row>
    <row r="599" spans="1:7" x14ac:dyDescent="0.35">
      <c r="A599" s="2" t="s">
        <v>154</v>
      </c>
      <c r="B599" s="2" t="s">
        <v>7</v>
      </c>
      <c r="C599" s="2" t="s">
        <v>12</v>
      </c>
      <c r="D599" s="17">
        <v>12045.656823774369</v>
      </c>
      <c r="E599" s="2">
        <v>2019</v>
      </c>
      <c r="F599" s="17">
        <f>Tabel1[[#This Row],[Benaderend Verbruik (kWh)]]</f>
        <v>12045.656823774369</v>
      </c>
      <c r="G599" s="17">
        <f>Tabel1[[#This Row],[Benaderend Verbruik (kWh)]]*0.000267</f>
        <v>3.2161903719477563</v>
      </c>
    </row>
    <row r="600" spans="1:7" x14ac:dyDescent="0.35">
      <c r="A600" s="2" t="s">
        <v>155</v>
      </c>
      <c r="B600" s="2" t="s">
        <v>7</v>
      </c>
      <c r="C600" s="2" t="s">
        <v>10</v>
      </c>
      <c r="D600" s="17">
        <v>155568</v>
      </c>
      <c r="E600" s="2">
        <v>2019</v>
      </c>
      <c r="F600" s="17">
        <f>Tabel1[[#This Row],[Benaderend Verbruik (kWh)]]*2.5</f>
        <v>388920</v>
      </c>
      <c r="G600" s="17">
        <f>Tabel1[[#This Row],[Benaderend Verbruik (kWh)]]*0</f>
        <v>0</v>
      </c>
    </row>
    <row r="601" spans="1:7" x14ac:dyDescent="0.35">
      <c r="A601" s="2" t="s">
        <v>155</v>
      </c>
      <c r="B601" s="2" t="s">
        <v>7</v>
      </c>
      <c r="C601" s="2" t="s">
        <v>8</v>
      </c>
      <c r="D601" s="17">
        <v>62039.925605762997</v>
      </c>
      <c r="E601" s="2">
        <v>2019</v>
      </c>
      <c r="F601" s="17">
        <f>Tabel1[[#This Row],[Benaderend Verbruik (kWh)]]</f>
        <v>62039.925605762997</v>
      </c>
      <c r="G601" s="17">
        <f>Tabel1[[#This Row],[Benaderend Verbruik (kWh)]]*0.000182</f>
        <v>11.291266460248865</v>
      </c>
    </row>
    <row r="602" spans="1:7" x14ac:dyDescent="0.35">
      <c r="A602" s="2" t="s">
        <v>155</v>
      </c>
      <c r="B602" s="2" t="s">
        <v>7</v>
      </c>
      <c r="C602" s="2" t="s">
        <v>156</v>
      </c>
      <c r="D602" s="17">
        <v>249810.48</v>
      </c>
      <c r="E602" s="2">
        <v>2019</v>
      </c>
      <c r="F602" s="17">
        <f>Tabel1[[#This Row],[Benaderend Verbruik (kWh)]]</f>
        <v>249810.48</v>
      </c>
      <c r="G602" s="17">
        <f>Tabel1[[#This Row],[Benaderend Verbruik (kWh)]]*0.000182</f>
        <v>45.465507360000004</v>
      </c>
    </row>
    <row r="603" spans="1:7" x14ac:dyDescent="0.35">
      <c r="A603" s="2" t="s">
        <v>155</v>
      </c>
      <c r="B603" s="2" t="s">
        <v>7</v>
      </c>
      <c r="C603" s="2" t="s">
        <v>9</v>
      </c>
      <c r="D603" s="17">
        <v>61941.5569115947</v>
      </c>
      <c r="E603" s="2">
        <v>2019</v>
      </c>
      <c r="F603" s="17">
        <f>Tabel1[[#This Row],[Benaderend Verbruik (kWh)]]*2.5</f>
        <v>154853.89227898675</v>
      </c>
      <c r="G603" s="17">
        <f>Tabel1[[#This Row],[Benaderend Verbruik (kWh)]]*0</f>
        <v>0</v>
      </c>
    </row>
    <row r="604" spans="1:7" x14ac:dyDescent="0.35">
      <c r="A604" s="2" t="s">
        <v>783</v>
      </c>
      <c r="B604" s="2" t="s">
        <v>641</v>
      </c>
      <c r="C604" s="2" t="s">
        <v>9</v>
      </c>
      <c r="D604" s="17">
        <v>55043.098378358205</v>
      </c>
      <c r="E604" s="2">
        <v>2022</v>
      </c>
      <c r="F604" s="17">
        <f>Tabel1[[#This Row],[Benaderend Verbruik (kWh)]]*2.5</f>
        <v>137607.7459458955</v>
      </c>
      <c r="G604" s="17">
        <f>Tabel1[[#This Row],[Benaderend Verbruik (kWh)]]*0</f>
        <v>0</v>
      </c>
    </row>
    <row r="605" spans="1:7" x14ac:dyDescent="0.35">
      <c r="A605" s="2" t="s">
        <v>783</v>
      </c>
      <c r="B605" s="2" t="s">
        <v>641</v>
      </c>
      <c r="C605" s="2" t="s">
        <v>10</v>
      </c>
      <c r="D605" s="17">
        <v>130716.9999999998</v>
      </c>
      <c r="E605" s="2">
        <v>2022</v>
      </c>
      <c r="F605" s="17">
        <f>Tabel1[[#This Row],[Benaderend Verbruik (kWh)]]*2.5</f>
        <v>326792.49999999948</v>
      </c>
      <c r="G605" s="17">
        <f>Tabel1[[#This Row],[Benaderend Verbruik (kWh)]]*0</f>
        <v>0</v>
      </c>
    </row>
    <row r="606" spans="1:7" x14ac:dyDescent="0.35">
      <c r="A606" s="2" t="s">
        <v>783</v>
      </c>
      <c r="B606" s="2" t="s">
        <v>641</v>
      </c>
      <c r="C606" s="2" t="s">
        <v>8</v>
      </c>
      <c r="D606" s="17">
        <v>48348.221904037302</v>
      </c>
      <c r="E606" s="2">
        <v>2022</v>
      </c>
      <c r="F606" s="17">
        <f>Tabel1[[#This Row],[Benaderend Verbruik (kWh)]]</f>
        <v>48348.221904037302</v>
      </c>
      <c r="G606" s="17">
        <f>Tabel1[[#This Row],[Benaderend Verbruik (kWh)]]*0.000182</f>
        <v>8.7993763865347887</v>
      </c>
    </row>
    <row r="607" spans="1:7" x14ac:dyDescent="0.35">
      <c r="A607" s="2" t="s">
        <v>155</v>
      </c>
      <c r="B607" s="2" t="s">
        <v>7</v>
      </c>
      <c r="C607" s="2" t="s">
        <v>156</v>
      </c>
      <c r="D607" s="17">
        <v>305207.213888889</v>
      </c>
      <c r="E607" s="2">
        <v>2022</v>
      </c>
      <c r="F607" s="17">
        <f>Tabel1[[#This Row],[Benaderend Verbruik (kWh)]]</f>
        <v>305207.213888889</v>
      </c>
      <c r="G607" s="17">
        <f>Tabel1[[#This Row],[Benaderend Verbruik (kWh)]]*0.000182</f>
        <v>55.547712927777802</v>
      </c>
    </row>
    <row r="608" spans="1:7" x14ac:dyDescent="0.35">
      <c r="A608" s="2" t="s">
        <v>157</v>
      </c>
      <c r="B608" s="2" t="s">
        <v>7</v>
      </c>
      <c r="C608" s="2" t="s">
        <v>8</v>
      </c>
      <c r="D608" s="17">
        <v>3028488.3055113149</v>
      </c>
      <c r="E608" s="2">
        <v>2019</v>
      </c>
      <c r="F608" s="17">
        <f>Tabel1[[#This Row],[Benaderend Verbruik (kWh)]]</f>
        <v>3028488.3055113149</v>
      </c>
      <c r="G608" s="17">
        <f>Tabel1[[#This Row],[Benaderend Verbruik (kWh)]]*0.000182</f>
        <v>551.18487160305938</v>
      </c>
    </row>
    <row r="609" spans="1:7" x14ac:dyDescent="0.35">
      <c r="A609" s="2" t="s">
        <v>157</v>
      </c>
      <c r="B609" s="2" t="s">
        <v>7</v>
      </c>
      <c r="C609" s="2" t="s">
        <v>10</v>
      </c>
      <c r="D609" s="17">
        <v>1429347</v>
      </c>
      <c r="E609" s="2">
        <v>2019</v>
      </c>
      <c r="F609" s="17">
        <f>Tabel1[[#This Row],[Benaderend Verbruik (kWh)]]*2.5</f>
        <v>3573367.5</v>
      </c>
      <c r="G609" s="17">
        <f>Tabel1[[#This Row],[Benaderend Verbruik (kWh)]]*0</f>
        <v>0</v>
      </c>
    </row>
    <row r="610" spans="1:7" x14ac:dyDescent="0.35">
      <c r="A610" s="2" t="s">
        <v>157</v>
      </c>
      <c r="B610" s="2" t="s">
        <v>7</v>
      </c>
      <c r="C610" s="2" t="s">
        <v>9</v>
      </c>
      <c r="D610" s="17">
        <v>1341393.4672750353</v>
      </c>
      <c r="E610" s="2">
        <v>2019</v>
      </c>
      <c r="F610" s="17">
        <f>Tabel1[[#This Row],[Benaderend Verbruik (kWh)]]*2.5</f>
        <v>3353483.6681875885</v>
      </c>
      <c r="G610" s="17">
        <f>Tabel1[[#This Row],[Benaderend Verbruik (kWh)]]*0</f>
        <v>0</v>
      </c>
    </row>
    <row r="611" spans="1:7" x14ac:dyDescent="0.35">
      <c r="A611" s="2" t="s">
        <v>784</v>
      </c>
      <c r="B611" s="2" t="s">
        <v>641</v>
      </c>
      <c r="C611" s="2" t="s">
        <v>9</v>
      </c>
      <c r="D611" s="17">
        <v>1171940.7806609618</v>
      </c>
      <c r="E611" s="2">
        <v>2022</v>
      </c>
      <c r="F611" s="17">
        <f>Tabel1[[#This Row],[Benaderend Verbruik (kWh)]]*2.5</f>
        <v>2929851.9516524044</v>
      </c>
      <c r="G611" s="17">
        <f>Tabel1[[#This Row],[Benaderend Verbruik (kWh)]]*0</f>
        <v>0</v>
      </c>
    </row>
    <row r="612" spans="1:7" x14ac:dyDescent="0.35">
      <c r="A612" s="2" t="s">
        <v>784</v>
      </c>
      <c r="B612" s="2" t="s">
        <v>641</v>
      </c>
      <c r="C612" s="2" t="s">
        <v>10</v>
      </c>
      <c r="D612" s="17">
        <v>1276946.9999999995</v>
      </c>
      <c r="E612" s="2">
        <v>2022</v>
      </c>
      <c r="F612" s="17">
        <f>Tabel1[[#This Row],[Benaderend Verbruik (kWh)]]*2.5</f>
        <v>3192367.4999999991</v>
      </c>
      <c r="G612" s="17">
        <f>Tabel1[[#This Row],[Benaderend Verbruik (kWh)]]*0</f>
        <v>0</v>
      </c>
    </row>
    <row r="613" spans="1:7" x14ac:dyDescent="0.35">
      <c r="A613" s="2" t="s">
        <v>784</v>
      </c>
      <c r="B613" s="2" t="s">
        <v>641</v>
      </c>
      <c r="C613" s="2" t="s">
        <v>8</v>
      </c>
      <c r="D613" s="17">
        <v>2610833.836108014</v>
      </c>
      <c r="E613" s="2">
        <v>2022</v>
      </c>
      <c r="F613" s="17">
        <f>Tabel1[[#This Row],[Benaderend Verbruik (kWh)]]</f>
        <v>2610833.836108014</v>
      </c>
      <c r="G613" s="17">
        <f>Tabel1[[#This Row],[Benaderend Verbruik (kWh)]]*0.000182</f>
        <v>475.17175817165855</v>
      </c>
    </row>
    <row r="614" spans="1:7" x14ac:dyDescent="0.35">
      <c r="A614" s="2" t="s">
        <v>158</v>
      </c>
      <c r="B614" s="2" t="s">
        <v>7</v>
      </c>
      <c r="C614" s="2" t="s">
        <v>8</v>
      </c>
      <c r="D614" s="17">
        <v>1280343.4854581489</v>
      </c>
      <c r="E614" s="2">
        <v>2019</v>
      </c>
      <c r="F614" s="17">
        <f>Tabel1[[#This Row],[Benaderend Verbruik (kWh)]]</f>
        <v>1280343.4854581489</v>
      </c>
      <c r="G614" s="17">
        <f>Tabel1[[#This Row],[Benaderend Verbruik (kWh)]]*0.000182</f>
        <v>233.02251435338312</v>
      </c>
    </row>
    <row r="615" spans="1:7" x14ac:dyDescent="0.35">
      <c r="A615" s="2" t="s">
        <v>158</v>
      </c>
      <c r="B615" s="2" t="s">
        <v>7</v>
      </c>
      <c r="C615" s="2" t="s">
        <v>10</v>
      </c>
      <c r="D615" s="17">
        <v>809535</v>
      </c>
      <c r="E615" s="2">
        <v>2019</v>
      </c>
      <c r="F615" s="17">
        <f>Tabel1[[#This Row],[Benaderend Verbruik (kWh)]]*2.5</f>
        <v>2023837.5</v>
      </c>
      <c r="G615" s="17">
        <f>Tabel1[[#This Row],[Benaderend Verbruik (kWh)]]*0</f>
        <v>0</v>
      </c>
    </row>
    <row r="616" spans="1:7" x14ac:dyDescent="0.35">
      <c r="A616" s="2" t="s">
        <v>158</v>
      </c>
      <c r="B616" s="2" t="s">
        <v>7</v>
      </c>
      <c r="C616" s="2" t="s">
        <v>9</v>
      </c>
      <c r="D616" s="17">
        <v>374441.57295823685</v>
      </c>
      <c r="E616" s="2">
        <v>2019</v>
      </c>
      <c r="F616" s="17">
        <f>Tabel1[[#This Row],[Benaderend Verbruik (kWh)]]*2.5</f>
        <v>936103.9323955921</v>
      </c>
      <c r="G616" s="17">
        <f>Tabel1[[#This Row],[Benaderend Verbruik (kWh)]]*0</f>
        <v>0</v>
      </c>
    </row>
    <row r="617" spans="1:7" x14ac:dyDescent="0.35">
      <c r="A617" s="2" t="s">
        <v>785</v>
      </c>
      <c r="B617" s="2" t="s">
        <v>641</v>
      </c>
      <c r="C617" s="2" t="s">
        <v>9</v>
      </c>
      <c r="D617" s="17">
        <v>269297.1233992817</v>
      </c>
      <c r="E617" s="2">
        <v>2022</v>
      </c>
      <c r="F617" s="17">
        <f>Tabel1[[#This Row],[Benaderend Verbruik (kWh)]]*2.5</f>
        <v>673242.80849820422</v>
      </c>
      <c r="G617" s="17">
        <f>Tabel1[[#This Row],[Benaderend Verbruik (kWh)]]*0</f>
        <v>0</v>
      </c>
    </row>
    <row r="618" spans="1:7" x14ac:dyDescent="0.35">
      <c r="A618" s="2" t="s">
        <v>785</v>
      </c>
      <c r="B618" s="2" t="s">
        <v>641</v>
      </c>
      <c r="C618" s="2" t="s">
        <v>10</v>
      </c>
      <c r="D618" s="17">
        <v>729828.8465715046</v>
      </c>
      <c r="E618" s="2">
        <v>2022</v>
      </c>
      <c r="F618" s="17">
        <f>Tabel1[[#This Row],[Benaderend Verbruik (kWh)]]*2.5</f>
        <v>1824572.1164287615</v>
      </c>
      <c r="G618" s="17">
        <f>Tabel1[[#This Row],[Benaderend Verbruik (kWh)]]*0</f>
        <v>0</v>
      </c>
    </row>
    <row r="619" spans="1:7" x14ac:dyDescent="0.35">
      <c r="A619" s="2" t="s">
        <v>785</v>
      </c>
      <c r="B619" s="2" t="s">
        <v>641</v>
      </c>
      <c r="C619" s="2" t="s">
        <v>8</v>
      </c>
      <c r="D619" s="17">
        <v>1088551.5315262151</v>
      </c>
      <c r="E619" s="2">
        <v>2022</v>
      </c>
      <c r="F619" s="17">
        <f>Tabel1[[#This Row],[Benaderend Verbruik (kWh)]]</f>
        <v>1088551.5315262151</v>
      </c>
      <c r="G619" s="17">
        <f>Tabel1[[#This Row],[Benaderend Verbruik (kWh)]]*0.000182</f>
        <v>198.11637873777116</v>
      </c>
    </row>
    <row r="620" spans="1:7" x14ac:dyDescent="0.35">
      <c r="A620" s="2" t="s">
        <v>158</v>
      </c>
      <c r="B620" s="2" t="s">
        <v>7</v>
      </c>
      <c r="C620" s="2" t="s">
        <v>12</v>
      </c>
      <c r="D620" s="17">
        <v>96451.388888888876</v>
      </c>
      <c r="E620" s="2">
        <v>2019</v>
      </c>
      <c r="F620" s="17">
        <f>Tabel1[[#This Row],[Benaderend Verbruik (kWh)]]</f>
        <v>96451.388888888876</v>
      </c>
      <c r="G620" s="17">
        <f>Tabel1[[#This Row],[Benaderend Verbruik (kWh)]]*0.000267</f>
        <v>25.752520833333328</v>
      </c>
    </row>
    <row r="621" spans="1:7" x14ac:dyDescent="0.35">
      <c r="A621" s="2" t="s">
        <v>158</v>
      </c>
      <c r="B621" s="2" t="s">
        <v>7</v>
      </c>
      <c r="C621" s="2" t="s">
        <v>12</v>
      </c>
      <c r="D621" s="17">
        <v>81222.20492617831</v>
      </c>
      <c r="E621" s="2">
        <v>2022</v>
      </c>
      <c r="F621" s="17">
        <f>Tabel1[[#This Row],[Benaderend Verbruik (kWh)]]</f>
        <v>81222.20492617831</v>
      </c>
      <c r="G621" s="17">
        <f>Tabel1[[#This Row],[Benaderend Verbruik (kWh)]]*0.000267</f>
        <v>21.686328715289608</v>
      </c>
    </row>
    <row r="622" spans="1:7" x14ac:dyDescent="0.35">
      <c r="A622" s="2" t="s">
        <v>159</v>
      </c>
      <c r="B622" s="2" t="s">
        <v>7</v>
      </c>
      <c r="C622" s="2" t="s">
        <v>8</v>
      </c>
      <c r="D622" s="17">
        <v>5236555.8068119939</v>
      </c>
      <c r="E622" s="2">
        <v>2019</v>
      </c>
      <c r="F622" s="17">
        <f>Tabel1[[#This Row],[Benaderend Verbruik (kWh)]]</f>
        <v>5236555.8068119939</v>
      </c>
      <c r="G622" s="17">
        <f>Tabel1[[#This Row],[Benaderend Verbruik (kWh)]]*0.000182</f>
        <v>953.0531568397829</v>
      </c>
    </row>
    <row r="623" spans="1:7" x14ac:dyDescent="0.35">
      <c r="A623" s="2" t="s">
        <v>159</v>
      </c>
      <c r="B623" s="2" t="s">
        <v>7</v>
      </c>
      <c r="C623" s="2" t="s">
        <v>9</v>
      </c>
      <c r="D623" s="17">
        <v>1286142.56397656</v>
      </c>
      <c r="E623" s="2">
        <v>2019</v>
      </c>
      <c r="F623" s="17">
        <f>Tabel1[[#This Row],[Benaderend Verbruik (kWh)]]*2.5</f>
        <v>3215356.4099413999</v>
      </c>
      <c r="G623" s="17">
        <f>Tabel1[[#This Row],[Benaderend Verbruik (kWh)]]*0</f>
        <v>0</v>
      </c>
    </row>
    <row r="624" spans="1:7" x14ac:dyDescent="0.35">
      <c r="A624" s="2" t="s">
        <v>159</v>
      </c>
      <c r="B624" s="2" t="s">
        <v>7</v>
      </c>
      <c r="C624" s="2" t="s">
        <v>10</v>
      </c>
      <c r="D624" s="17">
        <v>839172</v>
      </c>
      <c r="E624" s="2">
        <v>2019</v>
      </c>
      <c r="F624" s="17">
        <f>Tabel1[[#This Row],[Benaderend Verbruik (kWh)]]*2.5</f>
        <v>2097930</v>
      </c>
      <c r="G624" s="17">
        <f>Tabel1[[#This Row],[Benaderend Verbruik (kWh)]]*0</f>
        <v>0</v>
      </c>
    </row>
    <row r="625" spans="1:7" x14ac:dyDescent="0.35">
      <c r="A625" s="2" t="s">
        <v>786</v>
      </c>
      <c r="B625" s="2" t="s">
        <v>641</v>
      </c>
      <c r="C625" s="2" t="s">
        <v>9</v>
      </c>
      <c r="D625" s="17">
        <v>1133714.0161211609</v>
      </c>
      <c r="E625" s="2">
        <v>2022</v>
      </c>
      <c r="F625" s="17">
        <f>Tabel1[[#This Row],[Benaderend Verbruik (kWh)]]*2.5</f>
        <v>2834285.0403029025</v>
      </c>
      <c r="G625" s="17">
        <f>Tabel1[[#This Row],[Benaderend Verbruik (kWh)]]*0</f>
        <v>0</v>
      </c>
    </row>
    <row r="626" spans="1:7" x14ac:dyDescent="0.35">
      <c r="A626" s="2" t="s">
        <v>786</v>
      </c>
      <c r="B626" s="2" t="s">
        <v>641</v>
      </c>
      <c r="C626" s="2" t="s">
        <v>10</v>
      </c>
      <c r="D626" s="17">
        <v>720634.99999999977</v>
      </c>
      <c r="E626" s="2">
        <v>2022</v>
      </c>
      <c r="F626" s="17">
        <f>Tabel1[[#This Row],[Benaderend Verbruik (kWh)]]*2.5</f>
        <v>1801587.4999999995</v>
      </c>
      <c r="G626" s="17">
        <f>Tabel1[[#This Row],[Benaderend Verbruik (kWh)]]*0</f>
        <v>0</v>
      </c>
    </row>
    <row r="627" spans="1:7" x14ac:dyDescent="0.35">
      <c r="A627" s="2" t="s">
        <v>786</v>
      </c>
      <c r="B627" s="2" t="s">
        <v>641</v>
      </c>
      <c r="C627" s="2" t="s">
        <v>8</v>
      </c>
      <c r="D627" s="17">
        <v>3780591.8967071339</v>
      </c>
      <c r="E627" s="2">
        <v>2022</v>
      </c>
      <c r="F627" s="17">
        <f>Tabel1[[#This Row],[Benaderend Verbruik (kWh)]]</f>
        <v>3780591.8967071339</v>
      </c>
      <c r="G627" s="17">
        <f>Tabel1[[#This Row],[Benaderend Verbruik (kWh)]]*0.000182</f>
        <v>688.06772520069842</v>
      </c>
    </row>
    <row r="628" spans="1:7" x14ac:dyDescent="0.35">
      <c r="A628" s="2" t="s">
        <v>159</v>
      </c>
      <c r="B628" s="2" t="s">
        <v>7</v>
      </c>
      <c r="C628" s="2" t="s">
        <v>12</v>
      </c>
      <c r="D628" s="17">
        <v>332370.04189144424</v>
      </c>
      <c r="E628" s="2">
        <v>2022</v>
      </c>
      <c r="F628" s="17">
        <f>Tabel1[[#This Row],[Benaderend Verbruik (kWh)]]</f>
        <v>332370.04189144424</v>
      </c>
      <c r="G628" s="17">
        <f>Tabel1[[#This Row],[Benaderend Verbruik (kWh)]]*0.000267</f>
        <v>88.742801185015608</v>
      </c>
    </row>
    <row r="629" spans="1:7" x14ac:dyDescent="0.35">
      <c r="A629" s="2" t="s">
        <v>160</v>
      </c>
      <c r="B629" s="2" t="s">
        <v>7</v>
      </c>
      <c r="C629" s="2" t="s">
        <v>8</v>
      </c>
      <c r="D629" s="17">
        <v>6032624.5894647632</v>
      </c>
      <c r="E629" s="2">
        <v>2019</v>
      </c>
      <c r="F629" s="17">
        <f>Tabel1[[#This Row],[Benaderend Verbruik (kWh)]]</f>
        <v>6032624.5894647632</v>
      </c>
      <c r="G629" s="17">
        <f>Tabel1[[#This Row],[Benaderend Verbruik (kWh)]]*0.000182</f>
        <v>1097.937675282587</v>
      </c>
    </row>
    <row r="630" spans="1:7" x14ac:dyDescent="0.35">
      <c r="A630" s="2" t="s">
        <v>160</v>
      </c>
      <c r="B630" s="2" t="s">
        <v>7</v>
      </c>
      <c r="C630" s="2" t="s">
        <v>10</v>
      </c>
      <c r="D630" s="17">
        <v>1902625</v>
      </c>
      <c r="E630" s="2">
        <v>2019</v>
      </c>
      <c r="F630" s="17">
        <f>Tabel1[[#This Row],[Benaderend Verbruik (kWh)]]*2.5</f>
        <v>4756562.5</v>
      </c>
      <c r="G630" s="17">
        <f>Tabel1[[#This Row],[Benaderend Verbruik (kWh)]]*0</f>
        <v>0</v>
      </c>
    </row>
    <row r="631" spans="1:7" x14ac:dyDescent="0.35">
      <c r="A631" s="2" t="s">
        <v>160</v>
      </c>
      <c r="B631" s="2" t="s">
        <v>7</v>
      </c>
      <c r="C631" s="2" t="s">
        <v>9</v>
      </c>
      <c r="D631" s="17">
        <v>1362697.9188341382</v>
      </c>
      <c r="E631" s="2">
        <v>2019</v>
      </c>
      <c r="F631" s="17">
        <f>Tabel1[[#This Row],[Benaderend Verbruik (kWh)]]*2.5</f>
        <v>3406744.7970853457</v>
      </c>
      <c r="G631" s="17">
        <f>Tabel1[[#This Row],[Benaderend Verbruik (kWh)]]*0</f>
        <v>0</v>
      </c>
    </row>
    <row r="632" spans="1:7" x14ac:dyDescent="0.35">
      <c r="A632" s="2" t="s">
        <v>787</v>
      </c>
      <c r="B632" s="2" t="s">
        <v>641</v>
      </c>
      <c r="C632" s="2" t="s">
        <v>9</v>
      </c>
      <c r="D632" s="17">
        <v>1088568.0688774828</v>
      </c>
      <c r="E632" s="2">
        <v>2022</v>
      </c>
      <c r="F632" s="17">
        <f>Tabel1[[#This Row],[Benaderend Verbruik (kWh)]]*2.5</f>
        <v>2721420.172193707</v>
      </c>
      <c r="G632" s="17">
        <f>Tabel1[[#This Row],[Benaderend Verbruik (kWh)]]*0</f>
        <v>0</v>
      </c>
    </row>
    <row r="633" spans="1:7" x14ac:dyDescent="0.35">
      <c r="A633" s="2" t="s">
        <v>787</v>
      </c>
      <c r="B633" s="2" t="s">
        <v>641</v>
      </c>
      <c r="C633" s="2" t="s">
        <v>10</v>
      </c>
      <c r="D633" s="17">
        <v>1642191.9999999998</v>
      </c>
      <c r="E633" s="2">
        <v>2022</v>
      </c>
      <c r="F633" s="17">
        <f>Tabel1[[#This Row],[Benaderend Verbruik (kWh)]]*2.5</f>
        <v>4105479.9999999995</v>
      </c>
      <c r="G633" s="17">
        <f>Tabel1[[#This Row],[Benaderend Verbruik (kWh)]]*0</f>
        <v>0</v>
      </c>
    </row>
    <row r="634" spans="1:7" x14ac:dyDescent="0.35">
      <c r="A634" s="2" t="s">
        <v>787</v>
      </c>
      <c r="B634" s="2" t="s">
        <v>641</v>
      </c>
      <c r="C634" s="2" t="s">
        <v>8</v>
      </c>
      <c r="D634" s="17">
        <v>4040345.9866175419</v>
      </c>
      <c r="E634" s="2">
        <v>2022</v>
      </c>
      <c r="F634" s="17">
        <f>Tabel1[[#This Row],[Benaderend Verbruik (kWh)]]</f>
        <v>4040345.9866175419</v>
      </c>
      <c r="G634" s="17">
        <f>Tabel1[[#This Row],[Benaderend Verbruik (kWh)]]*0.000182</f>
        <v>735.34296956439266</v>
      </c>
    </row>
    <row r="635" spans="1:7" x14ac:dyDescent="0.35">
      <c r="A635" s="2" t="s">
        <v>161</v>
      </c>
      <c r="B635" s="2" t="s">
        <v>7</v>
      </c>
      <c r="C635" s="2" t="s">
        <v>8</v>
      </c>
      <c r="D635" s="17">
        <v>1059284.017</v>
      </c>
      <c r="E635" s="2">
        <v>2019</v>
      </c>
      <c r="F635" s="17">
        <f>Tabel1[[#This Row],[Benaderend Verbruik (kWh)]]</f>
        <v>1059284.017</v>
      </c>
      <c r="G635" s="17">
        <f>Tabel1[[#This Row],[Benaderend Verbruik (kWh)]]*0.000182</f>
        <v>192.78969109400001</v>
      </c>
    </row>
    <row r="636" spans="1:7" x14ac:dyDescent="0.35">
      <c r="A636" s="2" t="s">
        <v>161</v>
      </c>
      <c r="B636" s="2" t="s">
        <v>7</v>
      </c>
      <c r="C636" s="2" t="s">
        <v>10</v>
      </c>
      <c r="D636" s="17">
        <v>544321</v>
      </c>
      <c r="E636" s="2">
        <v>2019</v>
      </c>
      <c r="F636" s="17">
        <f>Tabel1[[#This Row],[Benaderend Verbruik (kWh)]]*2.5</f>
        <v>1360802.5</v>
      </c>
      <c r="G636" s="17">
        <f>Tabel1[[#This Row],[Benaderend Verbruik (kWh)]]*0</f>
        <v>0</v>
      </c>
    </row>
    <row r="637" spans="1:7" x14ac:dyDescent="0.35">
      <c r="A637" s="2" t="s">
        <v>161</v>
      </c>
      <c r="B637" s="2" t="s">
        <v>7</v>
      </c>
      <c r="C637" s="2" t="s">
        <v>9</v>
      </c>
      <c r="D637" s="17">
        <v>414258.6559999999</v>
      </c>
      <c r="E637" s="2">
        <v>2019</v>
      </c>
      <c r="F637" s="17">
        <f>Tabel1[[#This Row],[Benaderend Verbruik (kWh)]]*2.5</f>
        <v>1035646.6399999998</v>
      </c>
      <c r="G637" s="17">
        <f>Tabel1[[#This Row],[Benaderend Verbruik (kWh)]]*0</f>
        <v>0</v>
      </c>
    </row>
    <row r="638" spans="1:7" x14ac:dyDescent="0.35">
      <c r="A638" s="2" t="s">
        <v>788</v>
      </c>
      <c r="B638" s="2" t="s">
        <v>641</v>
      </c>
      <c r="C638" s="2" t="s">
        <v>9</v>
      </c>
      <c r="D638" s="17">
        <v>353114.86790076992</v>
      </c>
      <c r="E638" s="2">
        <v>2022</v>
      </c>
      <c r="F638" s="17">
        <f>Tabel1[[#This Row],[Benaderend Verbruik (kWh)]]*2.5</f>
        <v>882787.16975192481</v>
      </c>
      <c r="G638" s="17">
        <f>Tabel1[[#This Row],[Benaderend Verbruik (kWh)]]*0</f>
        <v>0</v>
      </c>
    </row>
    <row r="639" spans="1:7" x14ac:dyDescent="0.35">
      <c r="A639" s="2" t="s">
        <v>788</v>
      </c>
      <c r="B639" s="2" t="s">
        <v>641</v>
      </c>
      <c r="C639" s="2" t="s">
        <v>10</v>
      </c>
      <c r="D639" s="17">
        <v>419999.92957158509</v>
      </c>
      <c r="E639" s="2">
        <v>2022</v>
      </c>
      <c r="F639" s="17">
        <f>Tabel1[[#This Row],[Benaderend Verbruik (kWh)]]*2.5</f>
        <v>1049999.8239289627</v>
      </c>
      <c r="G639" s="17">
        <f>Tabel1[[#This Row],[Benaderend Verbruik (kWh)]]*0</f>
        <v>0</v>
      </c>
    </row>
    <row r="640" spans="1:7" x14ac:dyDescent="0.35">
      <c r="A640" s="2" t="s">
        <v>788</v>
      </c>
      <c r="B640" s="2" t="s">
        <v>641</v>
      </c>
      <c r="C640" s="2" t="s">
        <v>8</v>
      </c>
      <c r="D640" s="17">
        <v>1049855.8424810444</v>
      </c>
      <c r="E640" s="2">
        <v>2022</v>
      </c>
      <c r="F640" s="17">
        <f>Tabel1[[#This Row],[Benaderend Verbruik (kWh)]]</f>
        <v>1049855.8424810444</v>
      </c>
      <c r="G640" s="17">
        <f>Tabel1[[#This Row],[Benaderend Verbruik (kWh)]]*0.000182</f>
        <v>191.07376333155008</v>
      </c>
    </row>
    <row r="641" spans="1:7" x14ac:dyDescent="0.35">
      <c r="A641" s="2" t="s">
        <v>161</v>
      </c>
      <c r="B641" s="2" t="s">
        <v>7</v>
      </c>
      <c r="C641" s="2" t="s">
        <v>12</v>
      </c>
      <c r="D641" s="17">
        <v>29491.239739494609</v>
      </c>
      <c r="E641" s="2">
        <v>2019</v>
      </c>
      <c r="F641" s="17">
        <f>Tabel1[[#This Row],[Benaderend Verbruik (kWh)]]</f>
        <v>29491.239739494609</v>
      </c>
      <c r="G641" s="17">
        <f>Tabel1[[#This Row],[Benaderend Verbruik (kWh)]]*0.000267</f>
        <v>7.8741610104450599</v>
      </c>
    </row>
    <row r="642" spans="1:7" x14ac:dyDescent="0.35">
      <c r="A642" s="2" t="s">
        <v>162</v>
      </c>
      <c r="B642" s="2" t="s">
        <v>7</v>
      </c>
      <c r="C642" s="2" t="s">
        <v>10</v>
      </c>
      <c r="D642" s="17">
        <v>495415</v>
      </c>
      <c r="E642" s="2">
        <v>2019</v>
      </c>
      <c r="F642" s="17">
        <f>Tabel1[[#This Row],[Benaderend Verbruik (kWh)]]*2.5</f>
        <v>1238537.5</v>
      </c>
      <c r="G642" s="17">
        <f>Tabel1[[#This Row],[Benaderend Verbruik (kWh)]]*0</f>
        <v>0</v>
      </c>
    </row>
    <row r="643" spans="1:7" x14ac:dyDescent="0.35">
      <c r="A643" s="2" t="s">
        <v>162</v>
      </c>
      <c r="B643" s="2" t="s">
        <v>7</v>
      </c>
      <c r="C643" s="2" t="s">
        <v>8</v>
      </c>
      <c r="D643" s="17">
        <v>430505.29399999999</v>
      </c>
      <c r="E643" s="2">
        <v>2019</v>
      </c>
      <c r="F643" s="17">
        <f>Tabel1[[#This Row],[Benaderend Verbruik (kWh)]]</f>
        <v>430505.29399999999</v>
      </c>
      <c r="G643" s="17">
        <f>Tabel1[[#This Row],[Benaderend Verbruik (kWh)]]*0.000182</f>
        <v>78.351963507999997</v>
      </c>
    </row>
    <row r="644" spans="1:7" x14ac:dyDescent="0.35">
      <c r="A644" s="2" t="s">
        <v>162</v>
      </c>
      <c r="B644" s="2" t="s">
        <v>7</v>
      </c>
      <c r="C644" s="2" t="s">
        <v>9</v>
      </c>
      <c r="D644" s="17">
        <v>195064.97200000001</v>
      </c>
      <c r="E644" s="2">
        <v>2019</v>
      </c>
      <c r="F644" s="17">
        <f>Tabel1[[#This Row],[Benaderend Verbruik (kWh)]]*2.5</f>
        <v>487662.43000000005</v>
      </c>
      <c r="G644" s="17">
        <f>Tabel1[[#This Row],[Benaderend Verbruik (kWh)]]*0</f>
        <v>0</v>
      </c>
    </row>
    <row r="645" spans="1:7" x14ac:dyDescent="0.35">
      <c r="A645" s="2" t="s">
        <v>789</v>
      </c>
      <c r="B645" s="2" t="s">
        <v>641</v>
      </c>
      <c r="C645" s="2" t="s">
        <v>9</v>
      </c>
      <c r="D645" s="17">
        <v>144848.21429904978</v>
      </c>
      <c r="E645" s="2">
        <v>2022</v>
      </c>
      <c r="F645" s="17">
        <f>Tabel1[[#This Row],[Benaderend Verbruik (kWh)]]*2.5</f>
        <v>362120.53574762447</v>
      </c>
      <c r="G645" s="17">
        <f>Tabel1[[#This Row],[Benaderend Verbruik (kWh)]]*0</f>
        <v>0</v>
      </c>
    </row>
    <row r="646" spans="1:7" x14ac:dyDescent="0.35">
      <c r="A646" s="2" t="s">
        <v>789</v>
      </c>
      <c r="B646" s="2" t="s">
        <v>641</v>
      </c>
      <c r="C646" s="2" t="s">
        <v>10</v>
      </c>
      <c r="D646" s="17">
        <v>383118.54591027001</v>
      </c>
      <c r="E646" s="2">
        <v>2022</v>
      </c>
      <c r="F646" s="17">
        <f>Tabel1[[#This Row],[Benaderend Verbruik (kWh)]]*2.5</f>
        <v>957796.364775675</v>
      </c>
      <c r="G646" s="17">
        <f>Tabel1[[#This Row],[Benaderend Verbruik (kWh)]]*0</f>
        <v>0</v>
      </c>
    </row>
    <row r="647" spans="1:7" x14ac:dyDescent="0.35">
      <c r="A647" s="2" t="s">
        <v>789</v>
      </c>
      <c r="B647" s="2" t="s">
        <v>641</v>
      </c>
      <c r="C647" s="2" t="s">
        <v>8</v>
      </c>
      <c r="D647" s="17">
        <v>466205.20819325704</v>
      </c>
      <c r="E647" s="2">
        <v>2022</v>
      </c>
      <c r="F647" s="17">
        <f>Tabel1[[#This Row],[Benaderend Verbruik (kWh)]]</f>
        <v>466205.20819325704</v>
      </c>
      <c r="G647" s="17">
        <f>Tabel1[[#This Row],[Benaderend Verbruik (kWh)]]*0.000182</f>
        <v>84.849347891172783</v>
      </c>
    </row>
    <row r="648" spans="1:7" x14ac:dyDescent="0.35">
      <c r="A648" s="2" t="s">
        <v>162</v>
      </c>
      <c r="B648" s="2" t="s">
        <v>7</v>
      </c>
      <c r="C648" s="2" t="s">
        <v>12</v>
      </c>
      <c r="D648" s="17">
        <v>160324.57644212569</v>
      </c>
      <c r="E648" s="2">
        <v>2019</v>
      </c>
      <c r="F648" s="17">
        <f>Tabel1[[#This Row],[Benaderend Verbruik (kWh)]]</f>
        <v>160324.57644212569</v>
      </c>
      <c r="G648" s="17">
        <f>Tabel1[[#This Row],[Benaderend Verbruik (kWh)]]*0.000267</f>
        <v>42.806661910047559</v>
      </c>
    </row>
    <row r="649" spans="1:7" x14ac:dyDescent="0.35">
      <c r="A649" s="2" t="s">
        <v>163</v>
      </c>
      <c r="B649" s="2" t="s">
        <v>7</v>
      </c>
      <c r="C649" s="2" t="s">
        <v>8</v>
      </c>
      <c r="D649" s="17">
        <v>6294352.1499999994</v>
      </c>
      <c r="E649" s="2">
        <v>2019</v>
      </c>
      <c r="F649" s="17">
        <f>Tabel1[[#This Row],[Benaderend Verbruik (kWh)]]</f>
        <v>6294352.1499999994</v>
      </c>
      <c r="G649" s="17">
        <f>Tabel1[[#This Row],[Benaderend Verbruik (kWh)]]*0.000182</f>
        <v>1145.5720913</v>
      </c>
    </row>
    <row r="650" spans="1:7" x14ac:dyDescent="0.35">
      <c r="A650" s="2" t="s">
        <v>163</v>
      </c>
      <c r="B650" s="2" t="s">
        <v>7</v>
      </c>
      <c r="C650" s="2" t="s">
        <v>9</v>
      </c>
      <c r="D650" s="17">
        <v>2716580.0399999986</v>
      </c>
      <c r="E650" s="2">
        <v>2019</v>
      </c>
      <c r="F650" s="17">
        <f>Tabel1[[#This Row],[Benaderend Verbruik (kWh)]]*2.5</f>
        <v>6791450.0999999968</v>
      </c>
      <c r="G650" s="17">
        <f>Tabel1[[#This Row],[Benaderend Verbruik (kWh)]]*0</f>
        <v>0</v>
      </c>
    </row>
    <row r="651" spans="1:7" x14ac:dyDescent="0.35">
      <c r="A651" s="2" t="s">
        <v>163</v>
      </c>
      <c r="B651" s="2" t="s">
        <v>7</v>
      </c>
      <c r="C651" s="2" t="s">
        <v>10</v>
      </c>
      <c r="D651" s="17">
        <v>2198163.3459999999</v>
      </c>
      <c r="E651" s="2">
        <v>2019</v>
      </c>
      <c r="F651" s="17">
        <f>Tabel1[[#This Row],[Benaderend Verbruik (kWh)]]*2.5</f>
        <v>5495408.3650000002</v>
      </c>
      <c r="G651" s="17">
        <f>Tabel1[[#This Row],[Benaderend Verbruik (kWh)]]*0</f>
        <v>0</v>
      </c>
    </row>
    <row r="652" spans="1:7" x14ac:dyDescent="0.35">
      <c r="A652" s="2" t="s">
        <v>790</v>
      </c>
      <c r="B652" s="2" t="s">
        <v>641</v>
      </c>
      <c r="C652" s="2" t="s">
        <v>9</v>
      </c>
      <c r="D652" s="17">
        <v>2925958.7039334648</v>
      </c>
      <c r="E652" s="2">
        <v>2022</v>
      </c>
      <c r="F652" s="17">
        <f>Tabel1[[#This Row],[Benaderend Verbruik (kWh)]]*2.5</f>
        <v>7314896.7598336618</v>
      </c>
      <c r="G652" s="17">
        <f>Tabel1[[#This Row],[Benaderend Verbruik (kWh)]]*0</f>
        <v>0</v>
      </c>
    </row>
    <row r="653" spans="1:7" x14ac:dyDescent="0.35">
      <c r="A653" s="2" t="s">
        <v>790</v>
      </c>
      <c r="B653" s="2" t="s">
        <v>641</v>
      </c>
      <c r="C653" s="2" t="s">
        <v>10</v>
      </c>
      <c r="D653" s="17">
        <v>2138407.5501906122</v>
      </c>
      <c r="E653" s="2">
        <v>2022</v>
      </c>
      <c r="F653" s="17">
        <f>Tabel1[[#This Row],[Benaderend Verbruik (kWh)]]*2.5</f>
        <v>5346018.8754765308</v>
      </c>
      <c r="G653" s="17">
        <f>Tabel1[[#This Row],[Benaderend Verbruik (kWh)]]*0</f>
        <v>0</v>
      </c>
    </row>
    <row r="654" spans="1:7" x14ac:dyDescent="0.35">
      <c r="A654" s="2" t="s">
        <v>790</v>
      </c>
      <c r="B654" s="2" t="s">
        <v>641</v>
      </c>
      <c r="C654" s="2" t="s">
        <v>8</v>
      </c>
      <c r="D654" s="17">
        <v>5352155.1141338954</v>
      </c>
      <c r="E654" s="2">
        <v>2022</v>
      </c>
      <c r="F654" s="17">
        <f>Tabel1[[#This Row],[Benaderend Verbruik (kWh)]]</f>
        <v>5352155.1141338954</v>
      </c>
      <c r="G654" s="17">
        <f>Tabel1[[#This Row],[Benaderend Verbruik (kWh)]]*0.000182</f>
        <v>974.09223077236902</v>
      </c>
    </row>
    <row r="655" spans="1:7" x14ac:dyDescent="0.35">
      <c r="A655" s="2" t="s">
        <v>163</v>
      </c>
      <c r="B655" s="2" t="s">
        <v>7</v>
      </c>
      <c r="C655" s="2" t="s">
        <v>12</v>
      </c>
      <c r="D655" s="17">
        <v>281220.92427006434</v>
      </c>
      <c r="E655" s="2">
        <v>2022</v>
      </c>
      <c r="F655" s="17">
        <f>Tabel1[[#This Row],[Benaderend Verbruik (kWh)]]</f>
        <v>281220.92427006434</v>
      </c>
      <c r="G655" s="17">
        <f>Tabel1[[#This Row],[Benaderend Verbruik (kWh)]]*0.000267</f>
        <v>75.085986780107177</v>
      </c>
    </row>
    <row r="656" spans="1:7" x14ac:dyDescent="0.35">
      <c r="A656" s="2" t="s">
        <v>164</v>
      </c>
      <c r="B656" s="2" t="s">
        <v>7</v>
      </c>
      <c r="C656" s="2" t="s">
        <v>8</v>
      </c>
      <c r="D656" s="17">
        <v>995622.12792739563</v>
      </c>
      <c r="E656" s="2">
        <v>2019</v>
      </c>
      <c r="F656" s="17">
        <f>Tabel1[[#This Row],[Benaderend Verbruik (kWh)]]</f>
        <v>995622.12792739563</v>
      </c>
      <c r="G656" s="17">
        <f>Tabel1[[#This Row],[Benaderend Verbruik (kWh)]]*0.000182</f>
        <v>181.203227282786</v>
      </c>
    </row>
    <row r="657" spans="1:7" x14ac:dyDescent="0.35">
      <c r="A657" s="2" t="s">
        <v>164</v>
      </c>
      <c r="B657" s="2" t="s">
        <v>7</v>
      </c>
      <c r="C657" s="2" t="s">
        <v>10</v>
      </c>
      <c r="D657" s="17">
        <v>589860</v>
      </c>
      <c r="E657" s="2">
        <v>2019</v>
      </c>
      <c r="F657" s="17">
        <f>Tabel1[[#This Row],[Benaderend Verbruik (kWh)]]*2.5</f>
        <v>1474650</v>
      </c>
      <c r="G657" s="17">
        <f>Tabel1[[#This Row],[Benaderend Verbruik (kWh)]]*0</f>
        <v>0</v>
      </c>
    </row>
    <row r="658" spans="1:7" x14ac:dyDescent="0.35">
      <c r="A658" s="2" t="s">
        <v>164</v>
      </c>
      <c r="B658" s="2" t="s">
        <v>7</v>
      </c>
      <c r="C658" s="2" t="s">
        <v>9</v>
      </c>
      <c r="D658" s="17">
        <v>402321.67673822655</v>
      </c>
      <c r="E658" s="2">
        <v>2019</v>
      </c>
      <c r="F658" s="17">
        <f>Tabel1[[#This Row],[Benaderend Verbruik (kWh)]]*2.5</f>
        <v>1005804.1918455664</v>
      </c>
      <c r="G658" s="17">
        <f>Tabel1[[#This Row],[Benaderend Verbruik (kWh)]]*0</f>
        <v>0</v>
      </c>
    </row>
    <row r="659" spans="1:7" x14ac:dyDescent="0.35">
      <c r="A659" s="2" t="s">
        <v>791</v>
      </c>
      <c r="B659" s="2" t="s">
        <v>641</v>
      </c>
      <c r="C659" s="2" t="s">
        <v>9</v>
      </c>
      <c r="D659" s="17">
        <v>409903.83378682617</v>
      </c>
      <c r="E659" s="2">
        <v>2022</v>
      </c>
      <c r="F659" s="17">
        <f>Tabel1[[#This Row],[Benaderend Verbruik (kWh)]]*2.5</f>
        <v>1024759.5844670654</v>
      </c>
      <c r="G659" s="17">
        <f>Tabel1[[#This Row],[Benaderend Verbruik (kWh)]]*0</f>
        <v>0</v>
      </c>
    </row>
    <row r="660" spans="1:7" x14ac:dyDescent="0.35">
      <c r="A660" s="2" t="s">
        <v>791</v>
      </c>
      <c r="B660" s="2" t="s">
        <v>641</v>
      </c>
      <c r="C660" s="2" t="s">
        <v>10</v>
      </c>
      <c r="D660" s="17">
        <v>547767</v>
      </c>
      <c r="E660" s="2">
        <v>2022</v>
      </c>
      <c r="F660" s="17">
        <f>Tabel1[[#This Row],[Benaderend Verbruik (kWh)]]*2.5</f>
        <v>1369417.5</v>
      </c>
      <c r="G660" s="17">
        <f>Tabel1[[#This Row],[Benaderend Verbruik (kWh)]]*0</f>
        <v>0</v>
      </c>
    </row>
    <row r="661" spans="1:7" x14ac:dyDescent="0.35">
      <c r="A661" s="2" t="s">
        <v>791</v>
      </c>
      <c r="B661" s="2" t="s">
        <v>641</v>
      </c>
      <c r="C661" s="2" t="s">
        <v>8</v>
      </c>
      <c r="D661" s="17">
        <v>933632.23256902117</v>
      </c>
      <c r="E661" s="2">
        <v>2022</v>
      </c>
      <c r="F661" s="17">
        <f>Tabel1[[#This Row],[Benaderend Verbruik (kWh)]]</f>
        <v>933632.23256902117</v>
      </c>
      <c r="G661" s="17">
        <f>Tabel1[[#This Row],[Benaderend Verbruik (kWh)]]*0.000182</f>
        <v>169.92106632756185</v>
      </c>
    </row>
    <row r="662" spans="1:7" x14ac:dyDescent="0.35">
      <c r="A662" s="2" t="s">
        <v>165</v>
      </c>
      <c r="B662" s="2" t="s">
        <v>7</v>
      </c>
      <c r="C662" s="2" t="s">
        <v>8</v>
      </c>
      <c r="D662" s="17">
        <v>3781061.4823342194</v>
      </c>
      <c r="E662" s="2">
        <v>2019</v>
      </c>
      <c r="F662" s="17">
        <f>Tabel1[[#This Row],[Benaderend Verbruik (kWh)]]</f>
        <v>3781061.4823342194</v>
      </c>
      <c r="G662" s="17">
        <f>Tabel1[[#This Row],[Benaderend Verbruik (kWh)]]*0.000182</f>
        <v>688.15318978482799</v>
      </c>
    </row>
    <row r="663" spans="1:7" x14ac:dyDescent="0.35">
      <c r="A663" s="2" t="s">
        <v>165</v>
      </c>
      <c r="B663" s="2" t="s">
        <v>7</v>
      </c>
      <c r="C663" s="2" t="s">
        <v>9</v>
      </c>
      <c r="D663" s="17">
        <v>1727547.6125930548</v>
      </c>
      <c r="E663" s="2">
        <v>2019</v>
      </c>
      <c r="F663" s="17">
        <f>Tabel1[[#This Row],[Benaderend Verbruik (kWh)]]*2.5</f>
        <v>4318869.0314826369</v>
      </c>
      <c r="G663" s="17">
        <f>Tabel1[[#This Row],[Benaderend Verbruik (kWh)]]*0</f>
        <v>0</v>
      </c>
    </row>
    <row r="664" spans="1:7" x14ac:dyDescent="0.35">
      <c r="A664" s="2" t="s">
        <v>165</v>
      </c>
      <c r="B664" s="2" t="s">
        <v>7</v>
      </c>
      <c r="C664" s="2" t="s">
        <v>10</v>
      </c>
      <c r="D664" s="17">
        <v>1083851</v>
      </c>
      <c r="E664" s="2">
        <v>2019</v>
      </c>
      <c r="F664" s="17">
        <f>Tabel1[[#This Row],[Benaderend Verbruik (kWh)]]*2.5</f>
        <v>2709627.5</v>
      </c>
      <c r="G664" s="17">
        <f>Tabel1[[#This Row],[Benaderend Verbruik (kWh)]]*0</f>
        <v>0</v>
      </c>
    </row>
    <row r="665" spans="1:7" x14ac:dyDescent="0.35">
      <c r="A665" s="2" t="s">
        <v>792</v>
      </c>
      <c r="B665" s="2" t="s">
        <v>641</v>
      </c>
      <c r="C665" s="2" t="s">
        <v>9</v>
      </c>
      <c r="D665" s="17">
        <v>1438782.0787260092</v>
      </c>
      <c r="E665" s="2">
        <v>2022</v>
      </c>
      <c r="F665" s="17">
        <f>Tabel1[[#This Row],[Benaderend Verbruik (kWh)]]*2.5</f>
        <v>3596955.1968150232</v>
      </c>
      <c r="G665" s="17">
        <f>Tabel1[[#This Row],[Benaderend Verbruik (kWh)]]*0</f>
        <v>0</v>
      </c>
    </row>
    <row r="666" spans="1:7" x14ac:dyDescent="0.35">
      <c r="A666" s="2" t="s">
        <v>792</v>
      </c>
      <c r="B666" s="2" t="s">
        <v>641</v>
      </c>
      <c r="C666" s="2" t="s">
        <v>10</v>
      </c>
      <c r="D666" s="17">
        <v>977576</v>
      </c>
      <c r="E666" s="2">
        <v>2022</v>
      </c>
      <c r="F666" s="17">
        <f>Tabel1[[#This Row],[Benaderend Verbruik (kWh)]]*2.5</f>
        <v>2443940</v>
      </c>
      <c r="G666" s="17">
        <f>Tabel1[[#This Row],[Benaderend Verbruik (kWh)]]*0</f>
        <v>0</v>
      </c>
    </row>
    <row r="667" spans="1:7" x14ac:dyDescent="0.35">
      <c r="A667" s="2" t="s">
        <v>792</v>
      </c>
      <c r="B667" s="2" t="s">
        <v>641</v>
      </c>
      <c r="C667" s="2" t="s">
        <v>8</v>
      </c>
      <c r="D667" s="17">
        <v>3076204.0931793628</v>
      </c>
      <c r="E667" s="2">
        <v>2022</v>
      </c>
      <c r="F667" s="17">
        <f>Tabel1[[#This Row],[Benaderend Verbruik (kWh)]]</f>
        <v>3076204.0931793628</v>
      </c>
      <c r="G667" s="17">
        <f>Tabel1[[#This Row],[Benaderend Verbruik (kWh)]]*0.000182</f>
        <v>559.86914495864403</v>
      </c>
    </row>
    <row r="668" spans="1:7" x14ac:dyDescent="0.35">
      <c r="A668" s="2" t="s">
        <v>165</v>
      </c>
      <c r="B668" s="2" t="s">
        <v>7</v>
      </c>
      <c r="C668" s="2" t="s">
        <v>12</v>
      </c>
      <c r="D668" s="17">
        <v>665144.26119628991</v>
      </c>
      <c r="E668" s="2">
        <v>2019</v>
      </c>
      <c r="F668" s="17">
        <f>Tabel1[[#This Row],[Benaderend Verbruik (kWh)]]</f>
        <v>665144.26119628991</v>
      </c>
      <c r="G668" s="17">
        <f>Tabel1[[#This Row],[Benaderend Verbruik (kWh)]]*0.000267</f>
        <v>177.59351773940941</v>
      </c>
    </row>
    <row r="669" spans="1:7" x14ac:dyDescent="0.35">
      <c r="A669" s="2" t="s">
        <v>165</v>
      </c>
      <c r="B669" s="2" t="s">
        <v>7</v>
      </c>
      <c r="C669" s="2" t="s">
        <v>12</v>
      </c>
      <c r="D669" s="17">
        <v>196497.86428165811</v>
      </c>
      <c r="E669" s="2">
        <v>2022</v>
      </c>
      <c r="F669" s="17">
        <f>Tabel1[[#This Row],[Benaderend Verbruik (kWh)]]</f>
        <v>196497.86428165811</v>
      </c>
      <c r="G669" s="17">
        <f>Tabel1[[#This Row],[Benaderend Verbruik (kWh)]]*0.000267</f>
        <v>52.464929763202711</v>
      </c>
    </row>
    <row r="670" spans="1:7" x14ac:dyDescent="0.35">
      <c r="A670" s="2" t="s">
        <v>166</v>
      </c>
      <c r="B670" s="2" t="s">
        <v>7</v>
      </c>
      <c r="C670" s="2" t="s">
        <v>8</v>
      </c>
      <c r="D670" s="17">
        <v>1806150.8746062052</v>
      </c>
      <c r="E670" s="2">
        <v>2019</v>
      </c>
      <c r="F670" s="17">
        <f>Tabel1[[#This Row],[Benaderend Verbruik (kWh)]]</f>
        <v>1806150.8746062052</v>
      </c>
      <c r="G670" s="17">
        <f>Tabel1[[#This Row],[Benaderend Verbruik (kWh)]]*0.000182</f>
        <v>328.71945917832937</v>
      </c>
    </row>
    <row r="671" spans="1:7" x14ac:dyDescent="0.35">
      <c r="A671" s="2" t="s">
        <v>166</v>
      </c>
      <c r="B671" s="2" t="s">
        <v>7</v>
      </c>
      <c r="C671" s="2" t="s">
        <v>10</v>
      </c>
      <c r="D671" s="17">
        <v>532917</v>
      </c>
      <c r="E671" s="2">
        <v>2019</v>
      </c>
      <c r="F671" s="17">
        <f>Tabel1[[#This Row],[Benaderend Verbruik (kWh)]]*2.5</f>
        <v>1332292.5</v>
      </c>
      <c r="G671" s="17">
        <f>Tabel1[[#This Row],[Benaderend Verbruik (kWh)]]*0</f>
        <v>0</v>
      </c>
    </row>
    <row r="672" spans="1:7" x14ac:dyDescent="0.35">
      <c r="A672" s="2" t="s">
        <v>166</v>
      </c>
      <c r="B672" s="2" t="s">
        <v>7</v>
      </c>
      <c r="C672" s="2" t="s">
        <v>9</v>
      </c>
      <c r="D672" s="17">
        <v>528524.06307157723</v>
      </c>
      <c r="E672" s="2">
        <v>2019</v>
      </c>
      <c r="F672" s="17">
        <f>Tabel1[[#This Row],[Benaderend Verbruik (kWh)]]*2.5</f>
        <v>1321310.1576789431</v>
      </c>
      <c r="G672" s="17">
        <f>Tabel1[[#This Row],[Benaderend Verbruik (kWh)]]*0</f>
        <v>0</v>
      </c>
    </row>
    <row r="673" spans="1:7" x14ac:dyDescent="0.35">
      <c r="A673" s="2" t="s">
        <v>793</v>
      </c>
      <c r="B673" s="2" t="s">
        <v>641</v>
      </c>
      <c r="C673" s="2" t="s">
        <v>9</v>
      </c>
      <c r="D673" s="17">
        <v>466073.55611416203</v>
      </c>
      <c r="E673" s="2">
        <v>2022</v>
      </c>
      <c r="F673" s="17">
        <f>Tabel1[[#This Row],[Benaderend Verbruik (kWh)]]*2.5</f>
        <v>1165183.8902854051</v>
      </c>
      <c r="G673" s="17">
        <f>Tabel1[[#This Row],[Benaderend Verbruik (kWh)]]*0</f>
        <v>0</v>
      </c>
    </row>
    <row r="674" spans="1:7" x14ac:dyDescent="0.35">
      <c r="A674" s="2" t="s">
        <v>793</v>
      </c>
      <c r="B674" s="2" t="s">
        <v>641</v>
      </c>
      <c r="C674" s="2" t="s">
        <v>10</v>
      </c>
      <c r="D674" s="17">
        <v>463962.99999999971</v>
      </c>
      <c r="E674" s="2">
        <v>2022</v>
      </c>
      <c r="F674" s="17">
        <f>Tabel1[[#This Row],[Benaderend Verbruik (kWh)]]*2.5</f>
        <v>1159907.4999999993</v>
      </c>
      <c r="G674" s="17">
        <f>Tabel1[[#This Row],[Benaderend Verbruik (kWh)]]*0</f>
        <v>0</v>
      </c>
    </row>
    <row r="675" spans="1:7" x14ac:dyDescent="0.35">
      <c r="A675" s="2" t="s">
        <v>793</v>
      </c>
      <c r="B675" s="2" t="s">
        <v>641</v>
      </c>
      <c r="C675" s="2" t="s">
        <v>8</v>
      </c>
      <c r="D675" s="17">
        <v>1750315.4055633105</v>
      </c>
      <c r="E675" s="2">
        <v>2022</v>
      </c>
      <c r="F675" s="17">
        <f>Tabel1[[#This Row],[Benaderend Verbruik (kWh)]]</f>
        <v>1750315.4055633105</v>
      </c>
      <c r="G675" s="17">
        <f>Tabel1[[#This Row],[Benaderend Verbruik (kWh)]]*0.000182</f>
        <v>318.55740381252252</v>
      </c>
    </row>
    <row r="676" spans="1:7" x14ac:dyDescent="0.35">
      <c r="A676" s="2" t="s">
        <v>167</v>
      </c>
      <c r="B676" s="2" t="s">
        <v>7</v>
      </c>
      <c r="C676" s="2" t="s">
        <v>8</v>
      </c>
      <c r="D676" s="17">
        <v>395392.92177571659</v>
      </c>
      <c r="E676" s="2">
        <v>2019</v>
      </c>
      <c r="F676" s="17">
        <f>Tabel1[[#This Row],[Benaderend Verbruik (kWh)]]</f>
        <v>395392.92177571659</v>
      </c>
      <c r="G676" s="17">
        <f>Tabel1[[#This Row],[Benaderend Verbruik (kWh)]]*0.000182</f>
        <v>71.961511763180425</v>
      </c>
    </row>
    <row r="677" spans="1:7" x14ac:dyDescent="0.35">
      <c r="A677" s="2" t="s">
        <v>167</v>
      </c>
      <c r="B677" s="2" t="s">
        <v>7</v>
      </c>
      <c r="C677" s="2" t="s">
        <v>10</v>
      </c>
      <c r="D677" s="17">
        <v>167790</v>
      </c>
      <c r="E677" s="2">
        <v>2019</v>
      </c>
      <c r="F677" s="17">
        <f>Tabel1[[#This Row],[Benaderend Verbruik (kWh)]]*2.5</f>
        <v>419475</v>
      </c>
      <c r="G677" s="17">
        <f>Tabel1[[#This Row],[Benaderend Verbruik (kWh)]]*0</f>
        <v>0</v>
      </c>
    </row>
    <row r="678" spans="1:7" x14ac:dyDescent="0.35">
      <c r="A678" s="2" t="s">
        <v>167</v>
      </c>
      <c r="B678" s="2" t="s">
        <v>7</v>
      </c>
      <c r="C678" s="2" t="s">
        <v>9</v>
      </c>
      <c r="D678" s="17">
        <v>106754.3890821816</v>
      </c>
      <c r="E678" s="2">
        <v>2019</v>
      </c>
      <c r="F678" s="17">
        <f>Tabel1[[#This Row],[Benaderend Verbruik (kWh)]]*2.5</f>
        <v>266885.97270545398</v>
      </c>
      <c r="G678" s="17">
        <f>Tabel1[[#This Row],[Benaderend Verbruik (kWh)]]*0</f>
        <v>0</v>
      </c>
    </row>
    <row r="679" spans="1:7" x14ac:dyDescent="0.35">
      <c r="A679" s="2" t="s">
        <v>794</v>
      </c>
      <c r="B679" s="2" t="s">
        <v>641</v>
      </c>
      <c r="C679" s="2" t="s">
        <v>9</v>
      </c>
      <c r="D679" s="17">
        <v>90111.781614662497</v>
      </c>
      <c r="E679" s="2">
        <v>2022</v>
      </c>
      <c r="F679" s="17">
        <f>Tabel1[[#This Row],[Benaderend Verbruik (kWh)]]*2.5</f>
        <v>225279.45403665624</v>
      </c>
      <c r="G679" s="17">
        <f>Tabel1[[#This Row],[Benaderend Verbruik (kWh)]]*0</f>
        <v>0</v>
      </c>
    </row>
    <row r="680" spans="1:7" x14ac:dyDescent="0.35">
      <c r="A680" s="2" t="s">
        <v>794</v>
      </c>
      <c r="B680" s="2" t="s">
        <v>641</v>
      </c>
      <c r="C680" s="2" t="s">
        <v>10</v>
      </c>
      <c r="D680" s="17">
        <v>135603.99999999991</v>
      </c>
      <c r="E680" s="2">
        <v>2022</v>
      </c>
      <c r="F680" s="17">
        <f>Tabel1[[#This Row],[Benaderend Verbruik (kWh)]]*2.5</f>
        <v>339009.99999999977</v>
      </c>
      <c r="G680" s="17">
        <f>Tabel1[[#This Row],[Benaderend Verbruik (kWh)]]*0</f>
        <v>0</v>
      </c>
    </row>
    <row r="681" spans="1:7" x14ac:dyDescent="0.35">
      <c r="A681" s="2" t="s">
        <v>794</v>
      </c>
      <c r="B681" s="2" t="s">
        <v>641</v>
      </c>
      <c r="C681" s="2" t="s">
        <v>8</v>
      </c>
      <c r="D681" s="17">
        <v>360331.0904674686</v>
      </c>
      <c r="E681" s="2">
        <v>2022</v>
      </c>
      <c r="F681" s="17">
        <f>Tabel1[[#This Row],[Benaderend Verbruik (kWh)]]</f>
        <v>360331.0904674686</v>
      </c>
      <c r="G681" s="17">
        <f>Tabel1[[#This Row],[Benaderend Verbruik (kWh)]]*0.000182</f>
        <v>65.580258465079282</v>
      </c>
    </row>
    <row r="682" spans="1:7" x14ac:dyDescent="0.35">
      <c r="A682" s="2" t="s">
        <v>1239</v>
      </c>
      <c r="B682" s="2" t="s">
        <v>7</v>
      </c>
      <c r="C682" s="2" t="s">
        <v>8</v>
      </c>
      <c r="D682" s="17">
        <v>10930805.609604944</v>
      </c>
      <c r="E682" s="2">
        <v>2019</v>
      </c>
      <c r="F682" s="17">
        <f>Tabel1[[#This Row],[Benaderend Verbruik (kWh)]]</f>
        <v>10930805.609604944</v>
      </c>
      <c r="G682" s="17">
        <f>Tabel1[[#This Row],[Benaderend Verbruik (kWh)]]*0.000182</f>
        <v>1989.4066209480998</v>
      </c>
    </row>
    <row r="683" spans="1:7" x14ac:dyDescent="0.35">
      <c r="A683" s="2" t="s">
        <v>1239</v>
      </c>
      <c r="B683" s="2" t="s">
        <v>7</v>
      </c>
      <c r="C683" s="2" t="s">
        <v>9</v>
      </c>
      <c r="D683" s="17">
        <v>4917881.6209518053</v>
      </c>
      <c r="E683" s="2">
        <v>2019</v>
      </c>
      <c r="F683" s="17">
        <f>Tabel1[[#This Row],[Benaderend Verbruik (kWh)]]*2.5</f>
        <v>12294704.052379513</v>
      </c>
      <c r="G683" s="17">
        <f>Tabel1[[#This Row],[Benaderend Verbruik (kWh)]]*0</f>
        <v>0</v>
      </c>
    </row>
    <row r="684" spans="1:7" x14ac:dyDescent="0.35">
      <c r="A684" s="2" t="s">
        <v>1239</v>
      </c>
      <c r="B684" s="2" t="s">
        <v>7</v>
      </c>
      <c r="C684" s="2" t="s">
        <v>10</v>
      </c>
      <c r="D684" s="17">
        <v>2478857</v>
      </c>
      <c r="E684" s="2">
        <v>2019</v>
      </c>
      <c r="F684" s="17">
        <f>Tabel1[[#This Row],[Benaderend Verbruik (kWh)]]*2.5</f>
        <v>6197142.5</v>
      </c>
      <c r="G684" s="17">
        <f>Tabel1[[#This Row],[Benaderend Verbruik (kWh)]]*0</f>
        <v>0</v>
      </c>
    </row>
    <row r="685" spans="1:7" x14ac:dyDescent="0.35">
      <c r="A685" s="2" t="s">
        <v>1239</v>
      </c>
      <c r="B685" s="2" t="s">
        <v>641</v>
      </c>
      <c r="C685" s="2" t="s">
        <v>9</v>
      </c>
      <c r="D685" s="17">
        <v>5047803.7811501389</v>
      </c>
      <c r="E685" s="2">
        <v>2022</v>
      </c>
      <c r="F685" s="17">
        <f>Tabel1[[#This Row],[Benaderend Verbruik (kWh)]]*2.5</f>
        <v>12619509.452875348</v>
      </c>
      <c r="G685" s="17">
        <f>Tabel1[[#This Row],[Benaderend Verbruik (kWh)]]*0</f>
        <v>0</v>
      </c>
    </row>
    <row r="686" spans="1:7" x14ac:dyDescent="0.35">
      <c r="A686" s="2" t="s">
        <v>1239</v>
      </c>
      <c r="B686" s="2" t="s">
        <v>641</v>
      </c>
      <c r="C686" s="2" t="s">
        <v>10</v>
      </c>
      <c r="D686" s="17">
        <v>2016564.9999999998</v>
      </c>
      <c r="E686" s="2">
        <v>2022</v>
      </c>
      <c r="F686" s="17">
        <f>Tabel1[[#This Row],[Benaderend Verbruik (kWh)]]*2.5</f>
        <v>5041412.4999999991</v>
      </c>
      <c r="G686" s="17">
        <f>Tabel1[[#This Row],[Benaderend Verbruik (kWh)]]*0</f>
        <v>0</v>
      </c>
    </row>
    <row r="687" spans="1:7" x14ac:dyDescent="0.35">
      <c r="A687" s="2" t="s">
        <v>1239</v>
      </c>
      <c r="B687" s="2" t="s">
        <v>641</v>
      </c>
      <c r="C687" s="2" t="s">
        <v>8</v>
      </c>
      <c r="D687" s="17">
        <v>9027078.6260381527</v>
      </c>
      <c r="E687" s="2">
        <v>2022</v>
      </c>
      <c r="F687" s="17">
        <f>Tabel1[[#This Row],[Benaderend Verbruik (kWh)]]</f>
        <v>9027078.6260381527</v>
      </c>
      <c r="G687" s="17">
        <f>Tabel1[[#This Row],[Benaderend Verbruik (kWh)]]*0.000182</f>
        <v>1642.9283099389438</v>
      </c>
    </row>
    <row r="688" spans="1:7" x14ac:dyDescent="0.35">
      <c r="A688" s="2" t="s">
        <v>169</v>
      </c>
      <c r="B688" s="2" t="s">
        <v>7</v>
      </c>
      <c r="C688" s="2" t="s">
        <v>8</v>
      </c>
      <c r="D688" s="17">
        <v>1577549.0171938194</v>
      </c>
      <c r="E688" s="2">
        <v>2019</v>
      </c>
      <c r="F688" s="17">
        <f>Tabel1[[#This Row],[Benaderend Verbruik (kWh)]]</f>
        <v>1577549.0171938194</v>
      </c>
      <c r="G688" s="17">
        <f>Tabel1[[#This Row],[Benaderend Verbruik (kWh)]]*0.000182</f>
        <v>287.11392112927513</v>
      </c>
    </row>
    <row r="689" spans="1:7" x14ac:dyDescent="0.35">
      <c r="A689" s="2" t="s">
        <v>169</v>
      </c>
      <c r="B689" s="2" t="s">
        <v>7</v>
      </c>
      <c r="C689" s="2" t="s">
        <v>9</v>
      </c>
      <c r="D689" s="17">
        <v>429939.49441824609</v>
      </c>
      <c r="E689" s="2">
        <v>2019</v>
      </c>
      <c r="F689" s="17">
        <f>Tabel1[[#This Row],[Benaderend Verbruik (kWh)]]*2.5</f>
        <v>1074848.7360456153</v>
      </c>
      <c r="G689" s="17">
        <f>Tabel1[[#This Row],[Benaderend Verbruik (kWh)]]*0</f>
        <v>0</v>
      </c>
    </row>
    <row r="690" spans="1:7" x14ac:dyDescent="0.35">
      <c r="A690" s="2" t="s">
        <v>169</v>
      </c>
      <c r="B690" s="2" t="s">
        <v>7</v>
      </c>
      <c r="C690" s="2" t="s">
        <v>10</v>
      </c>
      <c r="D690" s="17">
        <v>319875</v>
      </c>
      <c r="E690" s="2">
        <v>2019</v>
      </c>
      <c r="F690" s="17">
        <f>Tabel1[[#This Row],[Benaderend Verbruik (kWh)]]*2.5</f>
        <v>799687.5</v>
      </c>
      <c r="G690" s="17">
        <f>Tabel1[[#This Row],[Benaderend Verbruik (kWh)]]*0</f>
        <v>0</v>
      </c>
    </row>
    <row r="691" spans="1:7" x14ac:dyDescent="0.35">
      <c r="A691" s="2" t="s">
        <v>796</v>
      </c>
      <c r="B691" s="2" t="s">
        <v>641</v>
      </c>
      <c r="C691" s="2" t="s">
        <v>9</v>
      </c>
      <c r="D691" s="17">
        <v>343732.32587652048</v>
      </c>
      <c r="E691" s="2">
        <v>2022</v>
      </c>
      <c r="F691" s="17">
        <f>Tabel1[[#This Row],[Benaderend Verbruik (kWh)]]*2.5</f>
        <v>859330.8146913012</v>
      </c>
      <c r="G691" s="17">
        <f>Tabel1[[#This Row],[Benaderend Verbruik (kWh)]]*0</f>
        <v>0</v>
      </c>
    </row>
    <row r="692" spans="1:7" x14ac:dyDescent="0.35">
      <c r="A692" s="2" t="s">
        <v>796</v>
      </c>
      <c r="B692" s="2" t="s">
        <v>641</v>
      </c>
      <c r="C692" s="2" t="s">
        <v>10</v>
      </c>
      <c r="D692" s="17">
        <v>264668.99999999988</v>
      </c>
      <c r="E692" s="2">
        <v>2022</v>
      </c>
      <c r="F692" s="17">
        <f>Tabel1[[#This Row],[Benaderend Verbruik (kWh)]]*2.5</f>
        <v>661672.49999999977</v>
      </c>
      <c r="G692" s="17">
        <f>Tabel1[[#This Row],[Benaderend Verbruik (kWh)]]*0</f>
        <v>0</v>
      </c>
    </row>
    <row r="693" spans="1:7" x14ac:dyDescent="0.35">
      <c r="A693" s="2" t="s">
        <v>796</v>
      </c>
      <c r="B693" s="2" t="s">
        <v>641</v>
      </c>
      <c r="C693" s="2" t="s">
        <v>8</v>
      </c>
      <c r="D693" s="17">
        <v>1252270.5552997536</v>
      </c>
      <c r="E693" s="2">
        <v>2022</v>
      </c>
      <c r="F693" s="17">
        <f>Tabel1[[#This Row],[Benaderend Verbruik (kWh)]]</f>
        <v>1252270.5552997536</v>
      </c>
      <c r="G693" s="17">
        <f>Tabel1[[#This Row],[Benaderend Verbruik (kWh)]]*0.000182</f>
        <v>227.91324106455517</v>
      </c>
    </row>
    <row r="694" spans="1:7" x14ac:dyDescent="0.35">
      <c r="A694" s="2" t="s">
        <v>169</v>
      </c>
      <c r="B694" s="2" t="s">
        <v>7</v>
      </c>
      <c r="C694" s="2" t="s">
        <v>12</v>
      </c>
      <c r="D694" s="17">
        <v>32996.527777777774</v>
      </c>
      <c r="E694" s="2">
        <v>2019</v>
      </c>
      <c r="F694" s="17">
        <f>Tabel1[[#This Row],[Benaderend Verbruik (kWh)]]</f>
        <v>32996.527777777774</v>
      </c>
      <c r="G694" s="17">
        <f>Tabel1[[#This Row],[Benaderend Verbruik (kWh)]]*0.000267</f>
        <v>8.8100729166666643</v>
      </c>
    </row>
    <row r="695" spans="1:7" x14ac:dyDescent="0.35">
      <c r="A695" s="2" t="s">
        <v>169</v>
      </c>
      <c r="B695" s="2" t="s">
        <v>7</v>
      </c>
      <c r="C695" s="2" t="s">
        <v>170</v>
      </c>
      <c r="D695" s="17">
        <v>171693.33333333334</v>
      </c>
      <c r="E695" s="2">
        <v>2019</v>
      </c>
      <c r="F695" s="17">
        <f>Tabel1[[#This Row],[Benaderend Verbruik (kWh)]]</f>
        <v>171693.33333333334</v>
      </c>
      <c r="G695" s="17">
        <f>Tabel1[[#This Row],[Benaderend Verbruik (kWh)]]*0</f>
        <v>0</v>
      </c>
    </row>
    <row r="696" spans="1:7" x14ac:dyDescent="0.35">
      <c r="A696" s="2" t="s">
        <v>171</v>
      </c>
      <c r="B696" s="2" t="s">
        <v>7</v>
      </c>
      <c r="C696" s="2" t="s">
        <v>8</v>
      </c>
      <c r="D696" s="17">
        <v>3871901.7510000006</v>
      </c>
      <c r="E696" s="2">
        <v>2019</v>
      </c>
      <c r="F696" s="17">
        <f>Tabel1[[#This Row],[Benaderend Verbruik (kWh)]]</f>
        <v>3871901.7510000006</v>
      </c>
      <c r="G696" s="17">
        <f>Tabel1[[#This Row],[Benaderend Verbruik (kWh)]]*0.000182</f>
        <v>704.68611868200014</v>
      </c>
    </row>
    <row r="697" spans="1:7" x14ac:dyDescent="0.35">
      <c r="A697" s="2" t="s">
        <v>171</v>
      </c>
      <c r="B697" s="2" t="s">
        <v>7</v>
      </c>
      <c r="C697" s="2" t="s">
        <v>10</v>
      </c>
      <c r="D697" s="17">
        <v>1657142.7050000001</v>
      </c>
      <c r="E697" s="2">
        <v>2019</v>
      </c>
      <c r="F697" s="17">
        <f>Tabel1[[#This Row],[Benaderend Verbruik (kWh)]]*2.5</f>
        <v>4142856.7625000002</v>
      </c>
      <c r="G697" s="17">
        <f>Tabel1[[#This Row],[Benaderend Verbruik (kWh)]]*0</f>
        <v>0</v>
      </c>
    </row>
    <row r="698" spans="1:7" x14ac:dyDescent="0.35">
      <c r="A698" s="2" t="s">
        <v>171</v>
      </c>
      <c r="B698" s="2" t="s">
        <v>7</v>
      </c>
      <c r="C698" s="2" t="s">
        <v>9</v>
      </c>
      <c r="D698" s="17">
        <v>1641265.817</v>
      </c>
      <c r="E698" s="2">
        <v>2019</v>
      </c>
      <c r="F698" s="17">
        <f>Tabel1[[#This Row],[Benaderend Verbruik (kWh)]]*2.5</f>
        <v>4103164.5425</v>
      </c>
      <c r="G698" s="17">
        <f>Tabel1[[#This Row],[Benaderend Verbruik (kWh)]]*0</f>
        <v>0</v>
      </c>
    </row>
    <row r="699" spans="1:7" x14ac:dyDescent="0.35">
      <c r="A699" s="2" t="s">
        <v>797</v>
      </c>
      <c r="B699" s="2" t="s">
        <v>641</v>
      </c>
      <c r="C699" s="2" t="s">
        <v>9</v>
      </c>
      <c r="D699" s="17">
        <v>1259809.2109133729</v>
      </c>
      <c r="E699" s="2">
        <v>2022</v>
      </c>
      <c r="F699" s="17">
        <f>Tabel1[[#This Row],[Benaderend Verbruik (kWh)]]*2.5</f>
        <v>3149523.0272834324</v>
      </c>
      <c r="G699" s="17">
        <f>Tabel1[[#This Row],[Benaderend Verbruik (kWh)]]*0</f>
        <v>0</v>
      </c>
    </row>
    <row r="700" spans="1:7" x14ac:dyDescent="0.35">
      <c r="A700" s="2" t="s">
        <v>797</v>
      </c>
      <c r="B700" s="2" t="s">
        <v>641</v>
      </c>
      <c r="C700" s="2" t="s">
        <v>10</v>
      </c>
      <c r="D700" s="17">
        <v>1605060.1481200336</v>
      </c>
      <c r="E700" s="2">
        <v>2022</v>
      </c>
      <c r="F700" s="17">
        <f>Tabel1[[#This Row],[Benaderend Verbruik (kWh)]]*2.5</f>
        <v>4012650.3703000839</v>
      </c>
      <c r="G700" s="17">
        <f>Tabel1[[#This Row],[Benaderend Verbruik (kWh)]]*0</f>
        <v>0</v>
      </c>
    </row>
    <row r="701" spans="1:7" x14ac:dyDescent="0.35">
      <c r="A701" s="2" t="s">
        <v>797</v>
      </c>
      <c r="B701" s="2" t="s">
        <v>641</v>
      </c>
      <c r="C701" s="2" t="s">
        <v>8</v>
      </c>
      <c r="D701" s="17">
        <v>4074376.8269790672</v>
      </c>
      <c r="E701" s="2">
        <v>2022</v>
      </c>
      <c r="F701" s="17">
        <f>Tabel1[[#This Row],[Benaderend Verbruik (kWh)]]</f>
        <v>4074376.8269790672</v>
      </c>
      <c r="G701" s="17">
        <f>Tabel1[[#This Row],[Benaderend Verbruik (kWh)]]*0.000182</f>
        <v>741.53658251019021</v>
      </c>
    </row>
    <row r="702" spans="1:7" x14ac:dyDescent="0.35">
      <c r="A702" s="2" t="s">
        <v>171</v>
      </c>
      <c r="B702" s="2" t="s">
        <v>7</v>
      </c>
      <c r="C702" s="2" t="s">
        <v>106</v>
      </c>
      <c r="D702" s="17">
        <v>56092.289700000001</v>
      </c>
      <c r="E702" s="2">
        <v>2019</v>
      </c>
      <c r="F702" s="17">
        <f>Tabel1[[#This Row],[Benaderend Verbruik (kWh)]]</f>
        <v>56092.289700000001</v>
      </c>
      <c r="G702" s="17">
        <f>Tabel1[[#This Row],[Benaderend Verbruik (kWh)]]*0.000182</f>
        <v>10.208796725400001</v>
      </c>
    </row>
    <row r="703" spans="1:7" x14ac:dyDescent="0.35">
      <c r="A703" s="2" t="s">
        <v>171</v>
      </c>
      <c r="B703" s="2" t="s">
        <v>7</v>
      </c>
      <c r="C703" s="2" t="s">
        <v>12</v>
      </c>
      <c r="D703" s="17">
        <v>1264296.8827776595</v>
      </c>
      <c r="E703" s="2">
        <v>2019</v>
      </c>
      <c r="F703" s="17">
        <f>Tabel1[[#This Row],[Benaderend Verbruik (kWh)]]</f>
        <v>1264296.8827776595</v>
      </c>
      <c r="G703" s="17">
        <f>Tabel1[[#This Row],[Benaderend Verbruik (kWh)]]*0.000267</f>
        <v>337.56726770163505</v>
      </c>
    </row>
    <row r="704" spans="1:7" x14ac:dyDescent="0.35">
      <c r="A704" s="2" t="s">
        <v>171</v>
      </c>
      <c r="B704" s="2" t="s">
        <v>7</v>
      </c>
      <c r="C704" s="2" t="s">
        <v>12</v>
      </c>
      <c r="D704" s="17">
        <v>597658.11946100683</v>
      </c>
      <c r="E704" s="2">
        <v>2022</v>
      </c>
      <c r="F704" s="17">
        <f>Tabel1[[#This Row],[Benaderend Verbruik (kWh)]]</f>
        <v>597658.11946100683</v>
      </c>
      <c r="G704" s="17">
        <f>Tabel1[[#This Row],[Benaderend Verbruik (kWh)]]*0.000267</f>
        <v>159.57471789608883</v>
      </c>
    </row>
    <row r="705" spans="1:7" x14ac:dyDescent="0.35">
      <c r="A705" s="2" t="s">
        <v>171</v>
      </c>
      <c r="B705" s="2" t="s">
        <v>7</v>
      </c>
      <c r="C705" s="2" t="s">
        <v>106</v>
      </c>
      <c r="D705" s="17">
        <v>70896.800000000003</v>
      </c>
      <c r="E705" s="2">
        <v>2022</v>
      </c>
      <c r="F705" s="17">
        <f>Tabel1[[#This Row],[Benaderend Verbruik (kWh)]]</f>
        <v>70896.800000000003</v>
      </c>
      <c r="G705" s="17">
        <f>Tabel1[[#This Row],[Benaderend Verbruik (kWh)]]*0.000182</f>
        <v>12.903217600000001</v>
      </c>
    </row>
    <row r="706" spans="1:7" x14ac:dyDescent="0.35">
      <c r="A706" s="2" t="s">
        <v>172</v>
      </c>
      <c r="B706" s="2" t="s">
        <v>7</v>
      </c>
      <c r="C706" s="2" t="s">
        <v>8</v>
      </c>
      <c r="D706" s="17">
        <v>4226380.6718671117</v>
      </c>
      <c r="E706" s="2">
        <v>2019</v>
      </c>
      <c r="F706" s="17">
        <f>Tabel1[[#This Row],[Benaderend Verbruik (kWh)]]</f>
        <v>4226380.6718671117</v>
      </c>
      <c r="G706" s="17">
        <f>Tabel1[[#This Row],[Benaderend Verbruik (kWh)]]*0.000182</f>
        <v>769.20128227981434</v>
      </c>
    </row>
    <row r="707" spans="1:7" x14ac:dyDescent="0.35">
      <c r="A707" s="2" t="s">
        <v>172</v>
      </c>
      <c r="B707" s="2" t="s">
        <v>7</v>
      </c>
      <c r="C707" s="2" t="s">
        <v>9</v>
      </c>
      <c r="D707" s="17">
        <v>1584348.1473945132</v>
      </c>
      <c r="E707" s="2">
        <v>2019</v>
      </c>
      <c r="F707" s="17">
        <f>Tabel1[[#This Row],[Benaderend Verbruik (kWh)]]*2.5</f>
        <v>3960870.3684862833</v>
      </c>
      <c r="G707" s="17">
        <f>Tabel1[[#This Row],[Benaderend Verbruik (kWh)]]*0</f>
        <v>0</v>
      </c>
    </row>
    <row r="708" spans="1:7" x14ac:dyDescent="0.35">
      <c r="A708" s="2" t="s">
        <v>172</v>
      </c>
      <c r="B708" s="2" t="s">
        <v>7</v>
      </c>
      <c r="C708" s="2" t="s">
        <v>10</v>
      </c>
      <c r="D708" s="17">
        <v>1504692</v>
      </c>
      <c r="E708" s="2">
        <v>2019</v>
      </c>
      <c r="F708" s="17">
        <f>Tabel1[[#This Row],[Benaderend Verbruik (kWh)]]*2.5</f>
        <v>3761730</v>
      </c>
      <c r="G708" s="17">
        <f>Tabel1[[#This Row],[Benaderend Verbruik (kWh)]]*0</f>
        <v>0</v>
      </c>
    </row>
    <row r="709" spans="1:7" x14ac:dyDescent="0.35">
      <c r="A709" s="2" t="s">
        <v>798</v>
      </c>
      <c r="B709" s="2" t="s">
        <v>641</v>
      </c>
      <c r="C709" s="2" t="s">
        <v>9</v>
      </c>
      <c r="D709" s="17">
        <v>1490108.5847099249</v>
      </c>
      <c r="E709" s="2">
        <v>2022</v>
      </c>
      <c r="F709" s="17">
        <f>Tabel1[[#This Row],[Benaderend Verbruik (kWh)]]*2.5</f>
        <v>3725271.4617748121</v>
      </c>
      <c r="G709" s="17">
        <f>Tabel1[[#This Row],[Benaderend Verbruik (kWh)]]*0</f>
        <v>0</v>
      </c>
    </row>
    <row r="710" spans="1:7" x14ac:dyDescent="0.35">
      <c r="A710" s="2" t="s">
        <v>798</v>
      </c>
      <c r="B710" s="2" t="s">
        <v>641</v>
      </c>
      <c r="C710" s="2" t="s">
        <v>10</v>
      </c>
      <c r="D710" s="17">
        <v>1300075.7324348837</v>
      </c>
      <c r="E710" s="2">
        <v>2022</v>
      </c>
      <c r="F710" s="17">
        <f>Tabel1[[#This Row],[Benaderend Verbruik (kWh)]]*2.5</f>
        <v>3250189.3310872093</v>
      </c>
      <c r="G710" s="17">
        <f>Tabel1[[#This Row],[Benaderend Verbruik (kWh)]]*0</f>
        <v>0</v>
      </c>
    </row>
    <row r="711" spans="1:7" x14ac:dyDescent="0.35">
      <c r="A711" s="2" t="s">
        <v>798</v>
      </c>
      <c r="B711" s="2" t="s">
        <v>641</v>
      </c>
      <c r="C711" s="2" t="s">
        <v>8</v>
      </c>
      <c r="D711" s="17">
        <v>3338473.6199212163</v>
      </c>
      <c r="E711" s="2">
        <v>2022</v>
      </c>
      <c r="F711" s="17">
        <f>Tabel1[[#This Row],[Benaderend Verbruik (kWh)]]</f>
        <v>3338473.6199212163</v>
      </c>
      <c r="G711" s="17">
        <f>Tabel1[[#This Row],[Benaderend Verbruik (kWh)]]*0.000182</f>
        <v>607.60219882566139</v>
      </c>
    </row>
    <row r="712" spans="1:7" x14ac:dyDescent="0.35">
      <c r="A712" s="2" t="s">
        <v>173</v>
      </c>
      <c r="B712" s="2" t="s">
        <v>7</v>
      </c>
      <c r="C712" s="2" t="s">
        <v>10</v>
      </c>
      <c r="D712" s="17">
        <v>952389.55700000003</v>
      </c>
      <c r="E712" s="2">
        <v>2019</v>
      </c>
      <c r="F712" s="17">
        <f>Tabel1[[#This Row],[Benaderend Verbruik (kWh)]]*2.5</f>
        <v>2380973.8925000001</v>
      </c>
      <c r="G712" s="17">
        <f>Tabel1[[#This Row],[Benaderend Verbruik (kWh)]]*0</f>
        <v>0</v>
      </c>
    </row>
    <row r="713" spans="1:7" x14ac:dyDescent="0.35">
      <c r="A713" s="2" t="s">
        <v>173</v>
      </c>
      <c r="B713" s="2" t="s">
        <v>7</v>
      </c>
      <c r="C713" s="2" t="s">
        <v>8</v>
      </c>
      <c r="D713" s="17">
        <v>824330.02400000009</v>
      </c>
      <c r="E713" s="2">
        <v>2019</v>
      </c>
      <c r="F713" s="17">
        <f>Tabel1[[#This Row],[Benaderend Verbruik (kWh)]]</f>
        <v>824330.02400000009</v>
      </c>
      <c r="G713" s="17">
        <f>Tabel1[[#This Row],[Benaderend Verbruik (kWh)]]*0.000182</f>
        <v>150.02806436800003</v>
      </c>
    </row>
    <row r="714" spans="1:7" x14ac:dyDescent="0.35">
      <c r="A714" s="2" t="s">
        <v>173</v>
      </c>
      <c r="B714" s="2" t="s">
        <v>7</v>
      </c>
      <c r="C714" s="2" t="s">
        <v>9</v>
      </c>
      <c r="D714" s="17">
        <v>254921.25700000001</v>
      </c>
      <c r="E714" s="2">
        <v>2019</v>
      </c>
      <c r="F714" s="17">
        <f>Tabel1[[#This Row],[Benaderend Verbruik (kWh)]]*2.5</f>
        <v>637303.14250000007</v>
      </c>
      <c r="G714" s="17">
        <f>Tabel1[[#This Row],[Benaderend Verbruik (kWh)]]*0</f>
        <v>0</v>
      </c>
    </row>
    <row r="715" spans="1:7" x14ac:dyDescent="0.35">
      <c r="A715" s="2" t="s">
        <v>799</v>
      </c>
      <c r="B715" s="2" t="s">
        <v>641</v>
      </c>
      <c r="C715" s="2" t="s">
        <v>9</v>
      </c>
      <c r="D715" s="17">
        <v>247341.31106472309</v>
      </c>
      <c r="E715" s="2">
        <v>2022</v>
      </c>
      <c r="F715" s="17">
        <f>Tabel1[[#This Row],[Benaderend Verbruik (kWh)]]*2.5</f>
        <v>618353.27766180772</v>
      </c>
      <c r="G715" s="17">
        <f>Tabel1[[#This Row],[Benaderend Verbruik (kWh)]]*0</f>
        <v>0</v>
      </c>
    </row>
    <row r="716" spans="1:7" x14ac:dyDescent="0.35">
      <c r="A716" s="2" t="s">
        <v>799</v>
      </c>
      <c r="B716" s="2" t="s">
        <v>641</v>
      </c>
      <c r="C716" s="2" t="s">
        <v>10</v>
      </c>
      <c r="D716" s="17">
        <v>836282.03921153292</v>
      </c>
      <c r="E716" s="2">
        <v>2022</v>
      </c>
      <c r="F716" s="17">
        <f>Tabel1[[#This Row],[Benaderend Verbruik (kWh)]]*2.5</f>
        <v>2090705.0980288323</v>
      </c>
      <c r="G716" s="17">
        <f>Tabel1[[#This Row],[Benaderend Verbruik (kWh)]]*0</f>
        <v>0</v>
      </c>
    </row>
    <row r="717" spans="1:7" x14ac:dyDescent="0.35">
      <c r="A717" s="2" t="s">
        <v>799</v>
      </c>
      <c r="B717" s="2" t="s">
        <v>641</v>
      </c>
      <c r="C717" s="2" t="s">
        <v>8</v>
      </c>
      <c r="D717" s="17">
        <v>745353.0779050889</v>
      </c>
      <c r="E717" s="2">
        <v>2022</v>
      </c>
      <c r="F717" s="17">
        <f>Tabel1[[#This Row],[Benaderend Verbruik (kWh)]]</f>
        <v>745353.0779050889</v>
      </c>
      <c r="G717" s="17">
        <f>Tabel1[[#This Row],[Benaderend Verbruik (kWh)]]*0.000182</f>
        <v>135.65426017872619</v>
      </c>
    </row>
    <row r="718" spans="1:7" x14ac:dyDescent="0.35">
      <c r="A718" s="2" t="s">
        <v>173</v>
      </c>
      <c r="B718" s="2" t="s">
        <v>7</v>
      </c>
      <c r="C718" s="2" t="s">
        <v>106</v>
      </c>
      <c r="D718" s="17">
        <v>307714</v>
      </c>
      <c r="E718" s="2">
        <v>2019</v>
      </c>
      <c r="F718" s="17">
        <f>Tabel1[[#This Row],[Benaderend Verbruik (kWh)]]</f>
        <v>307714</v>
      </c>
      <c r="G718" s="17">
        <f>Tabel1[[#This Row],[Benaderend Verbruik (kWh)]]*0.000182</f>
        <v>56.003948000000001</v>
      </c>
    </row>
    <row r="719" spans="1:7" x14ac:dyDescent="0.35">
      <c r="A719" s="2" t="s">
        <v>173</v>
      </c>
      <c r="B719" s="2" t="s">
        <v>7</v>
      </c>
      <c r="C719" s="2" t="s">
        <v>12</v>
      </c>
      <c r="D719" s="17">
        <v>776921.03983295476</v>
      </c>
      <c r="E719" s="2">
        <v>2019</v>
      </c>
      <c r="F719" s="17">
        <f>Tabel1[[#This Row],[Benaderend Verbruik (kWh)]]</f>
        <v>776921.03983295476</v>
      </c>
      <c r="G719" s="17">
        <f>Tabel1[[#This Row],[Benaderend Verbruik (kWh)]]*0.000267</f>
        <v>207.43791763539892</v>
      </c>
    </row>
    <row r="720" spans="1:7" x14ac:dyDescent="0.35">
      <c r="A720" s="2" t="s">
        <v>173</v>
      </c>
      <c r="B720" s="2" t="s">
        <v>7</v>
      </c>
      <c r="C720" s="2" t="s">
        <v>12</v>
      </c>
      <c r="D720" s="17">
        <v>272602.08333333331</v>
      </c>
      <c r="E720" s="2">
        <v>2022</v>
      </c>
      <c r="F720" s="17">
        <f>Tabel1[[#This Row],[Benaderend Verbruik (kWh)]]</f>
        <v>272602.08333333331</v>
      </c>
      <c r="G720" s="17">
        <f>Tabel1[[#This Row],[Benaderend Verbruik (kWh)]]*0.000267</f>
        <v>72.784756249999987</v>
      </c>
    </row>
    <row r="721" spans="1:7" x14ac:dyDescent="0.35">
      <c r="A721" s="2" t="s">
        <v>173</v>
      </c>
      <c r="B721" s="2" t="s">
        <v>7</v>
      </c>
      <c r="C721" s="2" t="s">
        <v>106</v>
      </c>
      <c r="D721" s="17">
        <v>205609.66087699999</v>
      </c>
      <c r="E721" s="2">
        <v>2022</v>
      </c>
      <c r="F721" s="17">
        <f>Tabel1[[#This Row],[Benaderend Verbruik (kWh)]]</f>
        <v>205609.66087699999</v>
      </c>
      <c r="G721" s="17">
        <f>Tabel1[[#This Row],[Benaderend Verbruik (kWh)]]*0.000182</f>
        <v>37.420958279613998</v>
      </c>
    </row>
    <row r="722" spans="1:7" x14ac:dyDescent="0.35">
      <c r="A722" s="2" t="s">
        <v>174</v>
      </c>
      <c r="B722" s="2" t="s">
        <v>7</v>
      </c>
      <c r="C722" s="2" t="s">
        <v>8</v>
      </c>
      <c r="D722" s="17">
        <v>1637754.2819999997</v>
      </c>
      <c r="E722" s="2">
        <v>2019</v>
      </c>
      <c r="F722" s="17">
        <f>Tabel1[[#This Row],[Benaderend Verbruik (kWh)]]</f>
        <v>1637754.2819999997</v>
      </c>
      <c r="G722" s="17">
        <f>Tabel1[[#This Row],[Benaderend Verbruik (kWh)]]*0.000182</f>
        <v>298.07127932399993</v>
      </c>
    </row>
    <row r="723" spans="1:7" x14ac:dyDescent="0.35">
      <c r="A723" s="2" t="s">
        <v>174</v>
      </c>
      <c r="B723" s="2" t="s">
        <v>7</v>
      </c>
      <c r="C723" s="2" t="s">
        <v>10</v>
      </c>
      <c r="D723" s="17">
        <v>690383</v>
      </c>
      <c r="E723" s="2">
        <v>2019</v>
      </c>
      <c r="F723" s="17">
        <f>Tabel1[[#This Row],[Benaderend Verbruik (kWh)]]*2.5</f>
        <v>1725957.5</v>
      </c>
      <c r="G723" s="17">
        <f>Tabel1[[#This Row],[Benaderend Verbruik (kWh)]]*0</f>
        <v>0</v>
      </c>
    </row>
    <row r="724" spans="1:7" x14ac:dyDescent="0.35">
      <c r="A724" s="2" t="s">
        <v>174</v>
      </c>
      <c r="B724" s="2" t="s">
        <v>7</v>
      </c>
      <c r="C724" s="2" t="s">
        <v>9</v>
      </c>
      <c r="D724" s="17">
        <v>419690.76399999997</v>
      </c>
      <c r="E724" s="2">
        <v>2019</v>
      </c>
      <c r="F724" s="17">
        <f>Tabel1[[#This Row],[Benaderend Verbruik (kWh)]]*2.5</f>
        <v>1049226.9099999999</v>
      </c>
      <c r="G724" s="17">
        <f>Tabel1[[#This Row],[Benaderend Verbruik (kWh)]]*0</f>
        <v>0</v>
      </c>
    </row>
    <row r="725" spans="1:7" x14ac:dyDescent="0.35">
      <c r="A725" s="2" t="s">
        <v>800</v>
      </c>
      <c r="B725" s="2" t="s">
        <v>641</v>
      </c>
      <c r="C725" s="2" t="s">
        <v>9</v>
      </c>
      <c r="D725" s="17">
        <v>373176.29498658626</v>
      </c>
      <c r="E725" s="2">
        <v>2022</v>
      </c>
      <c r="F725" s="17">
        <f>Tabel1[[#This Row],[Benaderend Verbruik (kWh)]]*2.5</f>
        <v>932940.73746646568</v>
      </c>
      <c r="G725" s="17">
        <f>Tabel1[[#This Row],[Benaderend Verbruik (kWh)]]*0</f>
        <v>0</v>
      </c>
    </row>
    <row r="726" spans="1:7" x14ac:dyDescent="0.35">
      <c r="A726" s="2" t="s">
        <v>800</v>
      </c>
      <c r="B726" s="2" t="s">
        <v>641</v>
      </c>
      <c r="C726" s="2" t="s">
        <v>10</v>
      </c>
      <c r="D726" s="17">
        <v>685154.95371258003</v>
      </c>
      <c r="E726" s="2">
        <v>2022</v>
      </c>
      <c r="F726" s="17">
        <f>Tabel1[[#This Row],[Benaderend Verbruik (kWh)]]*2.5</f>
        <v>1712887.38428145</v>
      </c>
      <c r="G726" s="17">
        <f>Tabel1[[#This Row],[Benaderend Verbruik (kWh)]]*0</f>
        <v>0</v>
      </c>
    </row>
    <row r="727" spans="1:7" x14ac:dyDescent="0.35">
      <c r="A727" s="2" t="s">
        <v>800</v>
      </c>
      <c r="B727" s="2" t="s">
        <v>641</v>
      </c>
      <c r="C727" s="2" t="s">
        <v>8</v>
      </c>
      <c r="D727" s="17">
        <v>1609276.805091633</v>
      </c>
      <c r="E727" s="2">
        <v>2022</v>
      </c>
      <c r="F727" s="17">
        <f>Tabel1[[#This Row],[Benaderend Verbruik (kWh)]]</f>
        <v>1609276.805091633</v>
      </c>
      <c r="G727" s="17">
        <f>Tabel1[[#This Row],[Benaderend Verbruik (kWh)]]*0.000182</f>
        <v>292.88837852667723</v>
      </c>
    </row>
    <row r="728" spans="1:7" x14ac:dyDescent="0.35">
      <c r="A728" s="2" t="s">
        <v>175</v>
      </c>
      <c r="B728" s="2" t="s">
        <v>7</v>
      </c>
      <c r="C728" s="2" t="s">
        <v>8</v>
      </c>
      <c r="D728" s="17">
        <v>1560714.1280797697</v>
      </c>
      <c r="E728" s="2">
        <v>2019</v>
      </c>
      <c r="F728" s="17">
        <f>Tabel1[[#This Row],[Benaderend Verbruik (kWh)]]</f>
        <v>1560714.1280797697</v>
      </c>
      <c r="G728" s="17">
        <f>Tabel1[[#This Row],[Benaderend Verbruik (kWh)]]*0.000182</f>
        <v>284.04997131051806</v>
      </c>
    </row>
    <row r="729" spans="1:7" x14ac:dyDescent="0.35">
      <c r="A729" s="2" t="s">
        <v>175</v>
      </c>
      <c r="B729" s="2" t="s">
        <v>7</v>
      </c>
      <c r="C729" s="2" t="s">
        <v>10</v>
      </c>
      <c r="D729" s="17">
        <v>1227370</v>
      </c>
      <c r="E729" s="2">
        <v>2019</v>
      </c>
      <c r="F729" s="17">
        <f>Tabel1[[#This Row],[Benaderend Verbruik (kWh)]]*2.5</f>
        <v>3068425</v>
      </c>
      <c r="G729" s="17">
        <f>Tabel1[[#This Row],[Benaderend Verbruik (kWh)]]*0</f>
        <v>0</v>
      </c>
    </row>
    <row r="730" spans="1:7" x14ac:dyDescent="0.35">
      <c r="A730" s="2" t="s">
        <v>175</v>
      </c>
      <c r="B730" s="2" t="s">
        <v>7</v>
      </c>
      <c r="C730" s="2" t="s">
        <v>9</v>
      </c>
      <c r="D730" s="17">
        <v>341619.47176950687</v>
      </c>
      <c r="E730" s="2">
        <v>2019</v>
      </c>
      <c r="F730" s="17">
        <f>Tabel1[[#This Row],[Benaderend Verbruik (kWh)]]*2.5</f>
        <v>854048.67942376714</v>
      </c>
      <c r="G730" s="17">
        <f>Tabel1[[#This Row],[Benaderend Verbruik (kWh)]]*0</f>
        <v>0</v>
      </c>
    </row>
    <row r="731" spans="1:7" x14ac:dyDescent="0.35">
      <c r="A731" s="2" t="s">
        <v>801</v>
      </c>
      <c r="B731" s="2" t="s">
        <v>641</v>
      </c>
      <c r="C731" s="2" t="s">
        <v>9</v>
      </c>
      <c r="D731" s="17">
        <v>338038.29486692045</v>
      </c>
      <c r="E731" s="2">
        <v>2022</v>
      </c>
      <c r="F731" s="17">
        <f>Tabel1[[#This Row],[Benaderend Verbruik (kWh)]]*2.5</f>
        <v>845095.73716730112</v>
      </c>
      <c r="G731" s="17">
        <f>Tabel1[[#This Row],[Benaderend Verbruik (kWh)]]*0</f>
        <v>0</v>
      </c>
    </row>
    <row r="732" spans="1:7" x14ac:dyDescent="0.35">
      <c r="A732" s="2" t="s">
        <v>801</v>
      </c>
      <c r="B732" s="2" t="s">
        <v>641</v>
      </c>
      <c r="C732" s="2" t="s">
        <v>10</v>
      </c>
      <c r="D732" s="17">
        <v>796422</v>
      </c>
      <c r="E732" s="2">
        <v>2022</v>
      </c>
      <c r="F732" s="17">
        <f>Tabel1[[#This Row],[Benaderend Verbruik (kWh)]]*2.5</f>
        <v>1991055</v>
      </c>
      <c r="G732" s="17">
        <f>Tabel1[[#This Row],[Benaderend Verbruik (kWh)]]*0</f>
        <v>0</v>
      </c>
    </row>
    <row r="733" spans="1:7" x14ac:dyDescent="0.35">
      <c r="A733" s="2" t="s">
        <v>801</v>
      </c>
      <c r="B733" s="2" t="s">
        <v>641</v>
      </c>
      <c r="C733" s="2" t="s">
        <v>8</v>
      </c>
      <c r="D733" s="17">
        <v>1297649.3389029882</v>
      </c>
      <c r="E733" s="2">
        <v>2022</v>
      </c>
      <c r="F733" s="17">
        <f>Tabel1[[#This Row],[Benaderend Verbruik (kWh)]]</f>
        <v>1297649.3389029882</v>
      </c>
      <c r="G733" s="17">
        <f>Tabel1[[#This Row],[Benaderend Verbruik (kWh)]]*0.000182</f>
        <v>236.17217968034387</v>
      </c>
    </row>
    <row r="734" spans="1:7" x14ac:dyDescent="0.35">
      <c r="A734" s="2" t="s">
        <v>176</v>
      </c>
      <c r="B734" s="2" t="s">
        <v>7</v>
      </c>
      <c r="C734" s="2" t="s">
        <v>8</v>
      </c>
      <c r="D734" s="17">
        <v>3705259.6279917136</v>
      </c>
      <c r="E734" s="2">
        <v>2019</v>
      </c>
      <c r="F734" s="17">
        <f>Tabel1[[#This Row],[Benaderend Verbruik (kWh)]]</f>
        <v>3705259.6279917136</v>
      </c>
      <c r="G734" s="17">
        <f>Tabel1[[#This Row],[Benaderend Verbruik (kWh)]]*0.000182</f>
        <v>674.3572522944919</v>
      </c>
    </row>
    <row r="735" spans="1:7" x14ac:dyDescent="0.35">
      <c r="A735" s="2" t="s">
        <v>176</v>
      </c>
      <c r="B735" s="2" t="s">
        <v>7</v>
      </c>
      <c r="C735" s="2" t="s">
        <v>9</v>
      </c>
      <c r="D735" s="17">
        <v>2786979.9548791642</v>
      </c>
      <c r="E735" s="2">
        <v>2019</v>
      </c>
      <c r="F735" s="17">
        <f>Tabel1[[#This Row],[Benaderend Verbruik (kWh)]]*2.5</f>
        <v>6967449.8871979108</v>
      </c>
      <c r="G735" s="17">
        <f>Tabel1[[#This Row],[Benaderend Verbruik (kWh)]]*0</f>
        <v>0</v>
      </c>
    </row>
    <row r="736" spans="1:7" x14ac:dyDescent="0.35">
      <c r="A736" s="2" t="s">
        <v>176</v>
      </c>
      <c r="B736" s="2" t="s">
        <v>7</v>
      </c>
      <c r="C736" s="2" t="s">
        <v>10</v>
      </c>
      <c r="D736" s="17">
        <v>988853</v>
      </c>
      <c r="E736" s="2">
        <v>2019</v>
      </c>
      <c r="F736" s="17">
        <f>Tabel1[[#This Row],[Benaderend Verbruik (kWh)]]*2.5</f>
        <v>2472132.5</v>
      </c>
      <c r="G736" s="17">
        <f>Tabel1[[#This Row],[Benaderend Verbruik (kWh)]]*0</f>
        <v>0</v>
      </c>
    </row>
    <row r="737" spans="1:7" x14ac:dyDescent="0.35">
      <c r="A737" s="2" t="s">
        <v>802</v>
      </c>
      <c r="B737" s="2" t="s">
        <v>641</v>
      </c>
      <c r="C737" s="2" t="s">
        <v>9</v>
      </c>
      <c r="D737" s="17">
        <v>2540174.5608154419</v>
      </c>
      <c r="E737" s="2">
        <v>2022</v>
      </c>
      <c r="F737" s="17">
        <f>Tabel1[[#This Row],[Benaderend Verbruik (kWh)]]*2.5</f>
        <v>6350436.402038605</v>
      </c>
      <c r="G737" s="17">
        <f>Tabel1[[#This Row],[Benaderend Verbruik (kWh)]]*0</f>
        <v>0</v>
      </c>
    </row>
    <row r="738" spans="1:7" x14ac:dyDescent="0.35">
      <c r="A738" s="2" t="s">
        <v>802</v>
      </c>
      <c r="B738" s="2" t="s">
        <v>641</v>
      </c>
      <c r="C738" s="2" t="s">
        <v>10</v>
      </c>
      <c r="D738" s="17">
        <v>945188</v>
      </c>
      <c r="E738" s="2">
        <v>2022</v>
      </c>
      <c r="F738" s="17">
        <f>Tabel1[[#This Row],[Benaderend Verbruik (kWh)]]*2.5</f>
        <v>2362970</v>
      </c>
      <c r="G738" s="17">
        <f>Tabel1[[#This Row],[Benaderend Verbruik (kWh)]]*0</f>
        <v>0</v>
      </c>
    </row>
    <row r="739" spans="1:7" x14ac:dyDescent="0.35">
      <c r="A739" s="2" t="s">
        <v>802</v>
      </c>
      <c r="B739" s="2" t="s">
        <v>641</v>
      </c>
      <c r="C739" s="2" t="s">
        <v>8</v>
      </c>
      <c r="D739" s="17">
        <v>3234553.3541247263</v>
      </c>
      <c r="E739" s="2">
        <v>2022</v>
      </c>
      <c r="F739" s="17">
        <f>Tabel1[[#This Row],[Benaderend Verbruik (kWh)]]</f>
        <v>3234553.3541247263</v>
      </c>
      <c r="G739" s="17">
        <f>Tabel1[[#This Row],[Benaderend Verbruik (kWh)]]*0.000182</f>
        <v>588.68871045070023</v>
      </c>
    </row>
    <row r="740" spans="1:7" x14ac:dyDescent="0.35">
      <c r="A740" s="2" t="s">
        <v>177</v>
      </c>
      <c r="B740" s="2" t="s">
        <v>7</v>
      </c>
      <c r="C740" s="2" t="s">
        <v>10</v>
      </c>
      <c r="D740" s="17">
        <v>943459</v>
      </c>
      <c r="E740" s="2">
        <v>2019</v>
      </c>
      <c r="F740" s="17">
        <f>Tabel1[[#This Row],[Benaderend Verbruik (kWh)]]*2.5</f>
        <v>2358647.5</v>
      </c>
      <c r="G740" s="17">
        <f>Tabel1[[#This Row],[Benaderend Verbruik (kWh)]]*0</f>
        <v>0</v>
      </c>
    </row>
    <row r="741" spans="1:7" x14ac:dyDescent="0.35">
      <c r="A741" s="2" t="s">
        <v>177</v>
      </c>
      <c r="B741" s="2" t="s">
        <v>7</v>
      </c>
      <c r="C741" s="2" t="s">
        <v>8</v>
      </c>
      <c r="D741" s="17">
        <v>919511.75736923632</v>
      </c>
      <c r="E741" s="2">
        <v>2019</v>
      </c>
      <c r="F741" s="17">
        <f>Tabel1[[#This Row],[Benaderend Verbruik (kWh)]]</f>
        <v>919511.75736923632</v>
      </c>
      <c r="G741" s="17">
        <f>Tabel1[[#This Row],[Benaderend Verbruik (kWh)]]*0.000182</f>
        <v>167.35113984120102</v>
      </c>
    </row>
    <row r="742" spans="1:7" x14ac:dyDescent="0.35">
      <c r="A742" s="2" t="s">
        <v>177</v>
      </c>
      <c r="B742" s="2" t="s">
        <v>7</v>
      </c>
      <c r="C742" s="2" t="s">
        <v>9</v>
      </c>
      <c r="D742" s="17">
        <v>306286.71963272779</v>
      </c>
      <c r="E742" s="2">
        <v>2019</v>
      </c>
      <c r="F742" s="17">
        <f>Tabel1[[#This Row],[Benaderend Verbruik (kWh)]]*2.5</f>
        <v>765716.79908181948</v>
      </c>
      <c r="G742" s="17">
        <f>Tabel1[[#This Row],[Benaderend Verbruik (kWh)]]*0</f>
        <v>0</v>
      </c>
    </row>
    <row r="743" spans="1:7" x14ac:dyDescent="0.35">
      <c r="A743" s="2" t="s">
        <v>803</v>
      </c>
      <c r="B743" s="2" t="s">
        <v>641</v>
      </c>
      <c r="C743" s="2" t="s">
        <v>9</v>
      </c>
      <c r="D743" s="17">
        <v>198464.13698935971</v>
      </c>
      <c r="E743" s="2">
        <v>2022</v>
      </c>
      <c r="F743" s="17">
        <f>Tabel1[[#This Row],[Benaderend Verbruik (kWh)]]*2.5</f>
        <v>496160.3424733993</v>
      </c>
      <c r="G743" s="17">
        <f>Tabel1[[#This Row],[Benaderend Verbruik (kWh)]]*0</f>
        <v>0</v>
      </c>
    </row>
    <row r="744" spans="1:7" x14ac:dyDescent="0.35">
      <c r="A744" s="2" t="s">
        <v>803</v>
      </c>
      <c r="B744" s="2" t="s">
        <v>641</v>
      </c>
      <c r="C744" s="2" t="s">
        <v>10</v>
      </c>
      <c r="D744" s="17">
        <v>786331</v>
      </c>
      <c r="E744" s="2">
        <v>2022</v>
      </c>
      <c r="F744" s="17">
        <f>Tabel1[[#This Row],[Benaderend Verbruik (kWh)]]*2.5</f>
        <v>1965827.5</v>
      </c>
      <c r="G744" s="17">
        <f>Tabel1[[#This Row],[Benaderend Verbruik (kWh)]]*0</f>
        <v>0</v>
      </c>
    </row>
    <row r="745" spans="1:7" x14ac:dyDescent="0.35">
      <c r="A745" s="2" t="s">
        <v>803</v>
      </c>
      <c r="B745" s="2" t="s">
        <v>641</v>
      </c>
      <c r="C745" s="2" t="s">
        <v>8</v>
      </c>
      <c r="D745" s="17">
        <v>875372.86072919786</v>
      </c>
      <c r="E745" s="2">
        <v>2022</v>
      </c>
      <c r="F745" s="17">
        <f>Tabel1[[#This Row],[Benaderend Verbruik (kWh)]]</f>
        <v>875372.86072919786</v>
      </c>
      <c r="G745" s="17">
        <f>Tabel1[[#This Row],[Benaderend Verbruik (kWh)]]*0.000182</f>
        <v>159.31786065271402</v>
      </c>
    </row>
    <row r="746" spans="1:7" x14ac:dyDescent="0.35">
      <c r="A746" s="2" t="s">
        <v>178</v>
      </c>
      <c r="B746" s="2" t="s">
        <v>7</v>
      </c>
      <c r="C746" s="2" t="s">
        <v>8</v>
      </c>
      <c r="D746" s="17">
        <v>2344962.1779999994</v>
      </c>
      <c r="E746" s="2">
        <v>2019</v>
      </c>
      <c r="F746" s="17">
        <f>Tabel1[[#This Row],[Benaderend Verbruik (kWh)]]</f>
        <v>2344962.1779999994</v>
      </c>
      <c r="G746" s="17">
        <f>Tabel1[[#This Row],[Benaderend Verbruik (kWh)]]*0.000182</f>
        <v>426.78311639599991</v>
      </c>
    </row>
    <row r="747" spans="1:7" x14ac:dyDescent="0.35">
      <c r="A747" s="2" t="s">
        <v>178</v>
      </c>
      <c r="B747" s="2" t="s">
        <v>7</v>
      </c>
      <c r="C747" s="2" t="s">
        <v>9</v>
      </c>
      <c r="D747" s="17">
        <v>842906.054</v>
      </c>
      <c r="E747" s="2">
        <v>2019</v>
      </c>
      <c r="F747" s="17">
        <f>Tabel1[[#This Row],[Benaderend Verbruik (kWh)]]*2.5</f>
        <v>2107265.1349999998</v>
      </c>
      <c r="G747" s="17">
        <f>Tabel1[[#This Row],[Benaderend Verbruik (kWh)]]*0</f>
        <v>0</v>
      </c>
    </row>
    <row r="748" spans="1:7" x14ac:dyDescent="0.35">
      <c r="A748" s="2" t="s">
        <v>178</v>
      </c>
      <c r="B748" s="2" t="s">
        <v>7</v>
      </c>
      <c r="C748" s="2" t="s">
        <v>10</v>
      </c>
      <c r="D748" s="17">
        <v>616567.64299999992</v>
      </c>
      <c r="E748" s="2">
        <v>2019</v>
      </c>
      <c r="F748" s="17">
        <f>Tabel1[[#This Row],[Benaderend Verbruik (kWh)]]*2.5</f>
        <v>1541419.1074999999</v>
      </c>
      <c r="G748" s="17">
        <f>Tabel1[[#This Row],[Benaderend Verbruik (kWh)]]*0</f>
        <v>0</v>
      </c>
    </row>
    <row r="749" spans="1:7" x14ac:dyDescent="0.35">
      <c r="A749" s="2" t="s">
        <v>804</v>
      </c>
      <c r="B749" s="2" t="s">
        <v>641</v>
      </c>
      <c r="C749" s="2" t="s">
        <v>9</v>
      </c>
      <c r="D749" s="17">
        <v>804574.4656130292</v>
      </c>
      <c r="E749" s="2">
        <v>2022</v>
      </c>
      <c r="F749" s="17">
        <f>Tabel1[[#This Row],[Benaderend Verbruik (kWh)]]*2.5</f>
        <v>2011436.1640325729</v>
      </c>
      <c r="G749" s="17">
        <f>Tabel1[[#This Row],[Benaderend Verbruik (kWh)]]*0</f>
        <v>0</v>
      </c>
    </row>
    <row r="750" spans="1:7" x14ac:dyDescent="0.35">
      <c r="A750" s="2" t="s">
        <v>804</v>
      </c>
      <c r="B750" s="2" t="s">
        <v>641</v>
      </c>
      <c r="C750" s="2" t="s">
        <v>10</v>
      </c>
      <c r="D750" s="17">
        <v>572345.48769309919</v>
      </c>
      <c r="E750" s="2">
        <v>2022</v>
      </c>
      <c r="F750" s="17">
        <f>Tabel1[[#This Row],[Benaderend Verbruik (kWh)]]*2.5</f>
        <v>1430863.719232748</v>
      </c>
      <c r="G750" s="17">
        <f>Tabel1[[#This Row],[Benaderend Verbruik (kWh)]]*0</f>
        <v>0</v>
      </c>
    </row>
    <row r="751" spans="1:7" x14ac:dyDescent="0.35">
      <c r="A751" s="2" t="s">
        <v>804</v>
      </c>
      <c r="B751" s="2" t="s">
        <v>641</v>
      </c>
      <c r="C751" s="2" t="s">
        <v>8</v>
      </c>
      <c r="D751" s="17">
        <v>1706373.3816231857</v>
      </c>
      <c r="E751" s="2">
        <v>2022</v>
      </c>
      <c r="F751" s="17">
        <f>Tabel1[[#This Row],[Benaderend Verbruik (kWh)]]</f>
        <v>1706373.3816231857</v>
      </c>
      <c r="G751" s="17">
        <f>Tabel1[[#This Row],[Benaderend Verbruik (kWh)]]*0.000182</f>
        <v>310.55995545541981</v>
      </c>
    </row>
    <row r="752" spans="1:7" x14ac:dyDescent="0.35">
      <c r="A752" s="2" t="s">
        <v>179</v>
      </c>
      <c r="B752" s="2" t="s">
        <v>7</v>
      </c>
      <c r="C752" s="2" t="s">
        <v>8</v>
      </c>
      <c r="D752" s="17">
        <v>2046739.3326664479</v>
      </c>
      <c r="E752" s="2">
        <v>2019</v>
      </c>
      <c r="F752" s="17">
        <f>Tabel1[[#This Row],[Benaderend Verbruik (kWh)]]</f>
        <v>2046739.3326664479</v>
      </c>
      <c r="G752" s="17">
        <f>Tabel1[[#This Row],[Benaderend Verbruik (kWh)]]*0.000182</f>
        <v>372.5065585452935</v>
      </c>
    </row>
    <row r="753" spans="1:7" x14ac:dyDescent="0.35">
      <c r="A753" s="2" t="s">
        <v>179</v>
      </c>
      <c r="B753" s="2" t="s">
        <v>7</v>
      </c>
      <c r="C753" s="2" t="s">
        <v>10</v>
      </c>
      <c r="D753" s="17">
        <v>1567757</v>
      </c>
      <c r="E753" s="2">
        <v>2019</v>
      </c>
      <c r="F753" s="17">
        <f>Tabel1[[#This Row],[Benaderend Verbruik (kWh)]]*2.5</f>
        <v>3919392.5</v>
      </c>
      <c r="G753" s="17">
        <f>Tabel1[[#This Row],[Benaderend Verbruik (kWh)]]*0</f>
        <v>0</v>
      </c>
    </row>
    <row r="754" spans="1:7" x14ac:dyDescent="0.35">
      <c r="A754" s="2" t="s">
        <v>179</v>
      </c>
      <c r="B754" s="2" t="s">
        <v>7</v>
      </c>
      <c r="C754" s="2" t="s">
        <v>9</v>
      </c>
      <c r="D754" s="17">
        <v>714162.52241748828</v>
      </c>
      <c r="E754" s="2">
        <v>2019</v>
      </c>
      <c r="F754" s="17">
        <f>Tabel1[[#This Row],[Benaderend Verbruik (kWh)]]*2.5</f>
        <v>1785406.3060437208</v>
      </c>
      <c r="G754" s="17">
        <f>Tabel1[[#This Row],[Benaderend Verbruik (kWh)]]*0</f>
        <v>0</v>
      </c>
    </row>
    <row r="755" spans="1:7" x14ac:dyDescent="0.35">
      <c r="A755" s="2" t="s">
        <v>805</v>
      </c>
      <c r="B755" s="2" t="s">
        <v>641</v>
      </c>
      <c r="C755" s="2" t="s">
        <v>9</v>
      </c>
      <c r="D755" s="17">
        <v>481288.41066365712</v>
      </c>
      <c r="E755" s="2">
        <v>2022</v>
      </c>
      <c r="F755" s="17">
        <f>Tabel1[[#This Row],[Benaderend Verbruik (kWh)]]*2.5</f>
        <v>1203221.0266591427</v>
      </c>
      <c r="G755" s="17">
        <f>Tabel1[[#This Row],[Benaderend Verbruik (kWh)]]*0</f>
        <v>0</v>
      </c>
    </row>
    <row r="756" spans="1:7" x14ac:dyDescent="0.35">
      <c r="A756" s="2" t="s">
        <v>805</v>
      </c>
      <c r="B756" s="2" t="s">
        <v>641</v>
      </c>
      <c r="C756" s="2" t="s">
        <v>10</v>
      </c>
      <c r="D756" s="17">
        <v>1386628</v>
      </c>
      <c r="E756" s="2">
        <v>2022</v>
      </c>
      <c r="F756" s="17">
        <f>Tabel1[[#This Row],[Benaderend Verbruik (kWh)]]*2.5</f>
        <v>3466570</v>
      </c>
      <c r="G756" s="17">
        <f>Tabel1[[#This Row],[Benaderend Verbruik (kWh)]]*0</f>
        <v>0</v>
      </c>
    </row>
    <row r="757" spans="1:7" x14ac:dyDescent="0.35">
      <c r="A757" s="2" t="s">
        <v>805</v>
      </c>
      <c r="B757" s="2" t="s">
        <v>641</v>
      </c>
      <c r="C757" s="2" t="s">
        <v>8</v>
      </c>
      <c r="D757" s="17">
        <v>1272491.6162006785</v>
      </c>
      <c r="E757" s="2">
        <v>2022</v>
      </c>
      <c r="F757" s="17">
        <f>Tabel1[[#This Row],[Benaderend Verbruik (kWh)]]</f>
        <v>1272491.6162006785</v>
      </c>
      <c r="G757" s="17">
        <f>Tabel1[[#This Row],[Benaderend Verbruik (kWh)]]*0.000182</f>
        <v>231.59347414852348</v>
      </c>
    </row>
    <row r="758" spans="1:7" x14ac:dyDescent="0.35">
      <c r="A758" s="2" t="s">
        <v>179</v>
      </c>
      <c r="B758" s="2" t="s">
        <v>7</v>
      </c>
      <c r="C758" s="2" t="s">
        <v>12</v>
      </c>
      <c r="D758" s="17">
        <v>42235.581499621425</v>
      </c>
      <c r="E758" s="2">
        <v>2019</v>
      </c>
      <c r="F758" s="17">
        <f>Tabel1[[#This Row],[Benaderend Verbruik (kWh)]]</f>
        <v>42235.581499621425</v>
      </c>
      <c r="G758" s="17">
        <f>Tabel1[[#This Row],[Benaderend Verbruik (kWh)]]*0.000267</f>
        <v>11.27690026039892</v>
      </c>
    </row>
    <row r="759" spans="1:7" x14ac:dyDescent="0.35">
      <c r="A759" s="2" t="s">
        <v>180</v>
      </c>
      <c r="B759" s="2" t="s">
        <v>7</v>
      </c>
      <c r="C759" s="2" t="s">
        <v>8</v>
      </c>
      <c r="D759" s="17">
        <v>1704532.6819756487</v>
      </c>
      <c r="E759" s="2">
        <v>2019</v>
      </c>
      <c r="F759" s="17">
        <f>Tabel1[[#This Row],[Benaderend Verbruik (kWh)]]</f>
        <v>1704532.6819756487</v>
      </c>
      <c r="G759" s="17">
        <f>Tabel1[[#This Row],[Benaderend Verbruik (kWh)]]*0.000182</f>
        <v>310.22494811956807</v>
      </c>
    </row>
    <row r="760" spans="1:7" x14ac:dyDescent="0.35">
      <c r="A760" s="2" t="s">
        <v>180</v>
      </c>
      <c r="B760" s="2" t="s">
        <v>7</v>
      </c>
      <c r="C760" s="2" t="s">
        <v>9</v>
      </c>
      <c r="D760" s="17">
        <v>705734.52679854864</v>
      </c>
      <c r="E760" s="2">
        <v>2019</v>
      </c>
      <c r="F760" s="17">
        <f>Tabel1[[#This Row],[Benaderend Verbruik (kWh)]]*2.5</f>
        <v>1764336.3169963716</v>
      </c>
      <c r="G760" s="17">
        <f>Tabel1[[#This Row],[Benaderend Verbruik (kWh)]]*0</f>
        <v>0</v>
      </c>
    </row>
    <row r="761" spans="1:7" x14ac:dyDescent="0.35">
      <c r="A761" s="2" t="s">
        <v>180</v>
      </c>
      <c r="B761" s="2" t="s">
        <v>7</v>
      </c>
      <c r="C761" s="2" t="s">
        <v>10</v>
      </c>
      <c r="D761" s="17">
        <v>469953</v>
      </c>
      <c r="E761" s="2">
        <v>2019</v>
      </c>
      <c r="F761" s="17">
        <f>Tabel1[[#This Row],[Benaderend Verbruik (kWh)]]*2.5</f>
        <v>1174882.5</v>
      </c>
      <c r="G761" s="17">
        <f>Tabel1[[#This Row],[Benaderend Verbruik (kWh)]]*0</f>
        <v>0</v>
      </c>
    </row>
    <row r="762" spans="1:7" x14ac:dyDescent="0.35">
      <c r="A762" s="2" t="s">
        <v>806</v>
      </c>
      <c r="B762" s="2" t="s">
        <v>641</v>
      </c>
      <c r="C762" s="2" t="s">
        <v>9</v>
      </c>
      <c r="D762" s="17">
        <v>601366.91565888107</v>
      </c>
      <c r="E762" s="2">
        <v>2022</v>
      </c>
      <c r="F762" s="17">
        <f>Tabel1[[#This Row],[Benaderend Verbruik (kWh)]]*2.5</f>
        <v>1503417.2891472026</v>
      </c>
      <c r="G762" s="17">
        <f>Tabel1[[#This Row],[Benaderend Verbruik (kWh)]]*0</f>
        <v>0</v>
      </c>
    </row>
    <row r="763" spans="1:7" x14ac:dyDescent="0.35">
      <c r="A763" s="2" t="s">
        <v>806</v>
      </c>
      <c r="B763" s="2" t="s">
        <v>641</v>
      </c>
      <c r="C763" s="2" t="s">
        <v>10</v>
      </c>
      <c r="D763" s="17">
        <v>421515</v>
      </c>
      <c r="E763" s="2">
        <v>2022</v>
      </c>
      <c r="F763" s="17">
        <f>Tabel1[[#This Row],[Benaderend Verbruik (kWh)]]*2.5</f>
        <v>1053787.5</v>
      </c>
      <c r="G763" s="17">
        <f>Tabel1[[#This Row],[Benaderend Verbruik (kWh)]]*0</f>
        <v>0</v>
      </c>
    </row>
    <row r="764" spans="1:7" x14ac:dyDescent="0.35">
      <c r="A764" s="2" t="s">
        <v>806</v>
      </c>
      <c r="B764" s="2" t="s">
        <v>641</v>
      </c>
      <c r="C764" s="2" t="s">
        <v>8</v>
      </c>
      <c r="D764" s="17">
        <v>1378435.5532320309</v>
      </c>
      <c r="E764" s="2">
        <v>2022</v>
      </c>
      <c r="F764" s="17">
        <f>Tabel1[[#This Row],[Benaderend Verbruik (kWh)]]</f>
        <v>1378435.5532320309</v>
      </c>
      <c r="G764" s="17">
        <f>Tabel1[[#This Row],[Benaderend Verbruik (kWh)]]*0.000182</f>
        <v>250.87527068822965</v>
      </c>
    </row>
    <row r="765" spans="1:7" x14ac:dyDescent="0.35">
      <c r="A765" s="2" t="s">
        <v>181</v>
      </c>
      <c r="B765" s="2" t="s">
        <v>7</v>
      </c>
      <c r="C765" s="2" t="s">
        <v>8</v>
      </c>
      <c r="D765" s="17">
        <v>1491106.7414701195</v>
      </c>
      <c r="E765" s="2">
        <v>2019</v>
      </c>
      <c r="F765" s="17">
        <f>Tabel1[[#This Row],[Benaderend Verbruik (kWh)]]</f>
        <v>1491106.7414701195</v>
      </c>
      <c r="G765" s="17">
        <f>Tabel1[[#This Row],[Benaderend Verbruik (kWh)]]*0.000182</f>
        <v>271.38142694756175</v>
      </c>
    </row>
    <row r="766" spans="1:7" x14ac:dyDescent="0.35">
      <c r="A766" s="2" t="s">
        <v>181</v>
      </c>
      <c r="B766" s="2" t="s">
        <v>7</v>
      </c>
      <c r="C766" s="2" t="s">
        <v>9</v>
      </c>
      <c r="D766" s="17">
        <v>388259.8072336755</v>
      </c>
      <c r="E766" s="2">
        <v>2019</v>
      </c>
      <c r="F766" s="17">
        <f>Tabel1[[#This Row],[Benaderend Verbruik (kWh)]]*2.5</f>
        <v>970649.51808418869</v>
      </c>
      <c r="G766" s="17">
        <f>Tabel1[[#This Row],[Benaderend Verbruik (kWh)]]*0</f>
        <v>0</v>
      </c>
    </row>
    <row r="767" spans="1:7" x14ac:dyDescent="0.35">
      <c r="A767" s="2" t="s">
        <v>181</v>
      </c>
      <c r="B767" s="2" t="s">
        <v>7</v>
      </c>
      <c r="C767" s="2" t="s">
        <v>10</v>
      </c>
      <c r="D767" s="17">
        <v>259038</v>
      </c>
      <c r="E767" s="2">
        <v>2019</v>
      </c>
      <c r="F767" s="17">
        <f>Tabel1[[#This Row],[Benaderend Verbruik (kWh)]]*2.5</f>
        <v>647595</v>
      </c>
      <c r="G767" s="17">
        <f>Tabel1[[#This Row],[Benaderend Verbruik (kWh)]]*0</f>
        <v>0</v>
      </c>
    </row>
    <row r="768" spans="1:7" x14ac:dyDescent="0.35">
      <c r="A768" s="2" t="s">
        <v>807</v>
      </c>
      <c r="B768" s="2" t="s">
        <v>641</v>
      </c>
      <c r="C768" s="2" t="s">
        <v>9</v>
      </c>
      <c r="D768" s="17">
        <v>369464.73685952992</v>
      </c>
      <c r="E768" s="2">
        <v>2022</v>
      </c>
      <c r="F768" s="17">
        <f>Tabel1[[#This Row],[Benaderend Verbruik (kWh)]]*2.5</f>
        <v>923661.84214882483</v>
      </c>
      <c r="G768" s="17">
        <f>Tabel1[[#This Row],[Benaderend Verbruik (kWh)]]*0</f>
        <v>0</v>
      </c>
    </row>
    <row r="769" spans="1:7" x14ac:dyDescent="0.35">
      <c r="A769" s="2" t="s">
        <v>807</v>
      </c>
      <c r="B769" s="2" t="s">
        <v>641</v>
      </c>
      <c r="C769" s="2" t="s">
        <v>10</v>
      </c>
      <c r="D769" s="17">
        <v>192937.9999999998</v>
      </c>
      <c r="E769" s="2">
        <v>2022</v>
      </c>
      <c r="F769" s="17">
        <f>Tabel1[[#This Row],[Benaderend Verbruik (kWh)]]*2.5</f>
        <v>482344.99999999948</v>
      </c>
      <c r="G769" s="17">
        <f>Tabel1[[#This Row],[Benaderend Verbruik (kWh)]]*0</f>
        <v>0</v>
      </c>
    </row>
    <row r="770" spans="1:7" x14ac:dyDescent="0.35">
      <c r="A770" s="2" t="s">
        <v>807</v>
      </c>
      <c r="B770" s="2" t="s">
        <v>641</v>
      </c>
      <c r="C770" s="2" t="s">
        <v>8</v>
      </c>
      <c r="D770" s="17">
        <v>1239742.0752275516</v>
      </c>
      <c r="E770" s="2">
        <v>2022</v>
      </c>
      <c r="F770" s="17">
        <f>Tabel1[[#This Row],[Benaderend Verbruik (kWh)]]</f>
        <v>1239742.0752275516</v>
      </c>
      <c r="G770" s="17">
        <f>Tabel1[[#This Row],[Benaderend Verbruik (kWh)]]*0.000182</f>
        <v>225.63305769141439</v>
      </c>
    </row>
    <row r="771" spans="1:7" x14ac:dyDescent="0.35">
      <c r="A771" s="2" t="s">
        <v>182</v>
      </c>
      <c r="B771" s="2" t="s">
        <v>7</v>
      </c>
      <c r="C771" s="2" t="s">
        <v>8</v>
      </c>
      <c r="D771" s="17">
        <v>1794399.8664445397</v>
      </c>
      <c r="E771" s="2">
        <v>2019</v>
      </c>
      <c r="F771" s="17">
        <f>Tabel1[[#This Row],[Benaderend Verbruik (kWh)]]</f>
        <v>1794399.8664445397</v>
      </c>
      <c r="G771" s="17">
        <f>Tabel1[[#This Row],[Benaderend Verbruik (kWh)]]*0.000182</f>
        <v>326.58077569290623</v>
      </c>
    </row>
    <row r="772" spans="1:7" x14ac:dyDescent="0.35">
      <c r="A772" s="2" t="s">
        <v>182</v>
      </c>
      <c r="B772" s="2" t="s">
        <v>7</v>
      </c>
      <c r="C772" s="2" t="s">
        <v>10</v>
      </c>
      <c r="D772" s="17">
        <v>743555</v>
      </c>
      <c r="E772" s="2">
        <v>2019</v>
      </c>
      <c r="F772" s="17">
        <f>Tabel1[[#This Row],[Benaderend Verbruik (kWh)]]*2.5</f>
        <v>1858887.5</v>
      </c>
      <c r="G772" s="17">
        <f>Tabel1[[#This Row],[Benaderend Verbruik (kWh)]]*0</f>
        <v>0</v>
      </c>
    </row>
    <row r="773" spans="1:7" x14ac:dyDescent="0.35">
      <c r="A773" s="2" t="s">
        <v>182</v>
      </c>
      <c r="B773" s="2" t="s">
        <v>7</v>
      </c>
      <c r="C773" s="2" t="s">
        <v>9</v>
      </c>
      <c r="D773" s="17">
        <v>644995.69310871337</v>
      </c>
      <c r="E773" s="2">
        <v>2019</v>
      </c>
      <c r="F773" s="17">
        <f>Tabel1[[#This Row],[Benaderend Verbruik (kWh)]]*2.5</f>
        <v>1612489.2327717834</v>
      </c>
      <c r="G773" s="17">
        <f>Tabel1[[#This Row],[Benaderend Verbruik (kWh)]]*0</f>
        <v>0</v>
      </c>
    </row>
    <row r="774" spans="1:7" x14ac:dyDescent="0.35">
      <c r="A774" s="2" t="s">
        <v>808</v>
      </c>
      <c r="B774" s="2" t="s">
        <v>641</v>
      </c>
      <c r="C774" s="2" t="s">
        <v>9</v>
      </c>
      <c r="D774" s="17">
        <v>590678.64291980327</v>
      </c>
      <c r="E774" s="2">
        <v>2022</v>
      </c>
      <c r="F774" s="17">
        <f>Tabel1[[#This Row],[Benaderend Verbruik (kWh)]]*2.5</f>
        <v>1476696.6072995081</v>
      </c>
      <c r="G774" s="17">
        <f>Tabel1[[#This Row],[Benaderend Verbruik (kWh)]]*0</f>
        <v>0</v>
      </c>
    </row>
    <row r="775" spans="1:7" x14ac:dyDescent="0.35">
      <c r="A775" s="2" t="s">
        <v>808</v>
      </c>
      <c r="B775" s="2" t="s">
        <v>641</v>
      </c>
      <c r="C775" s="2" t="s">
        <v>10</v>
      </c>
      <c r="D775" s="17">
        <v>368978.4810801603</v>
      </c>
      <c r="E775" s="2">
        <v>2022</v>
      </c>
      <c r="F775" s="17">
        <f>Tabel1[[#This Row],[Benaderend Verbruik (kWh)]]*2.5</f>
        <v>922446.20270040073</v>
      </c>
      <c r="G775" s="17">
        <f>Tabel1[[#This Row],[Benaderend Verbruik (kWh)]]*0</f>
        <v>0</v>
      </c>
    </row>
    <row r="776" spans="1:7" x14ac:dyDescent="0.35">
      <c r="A776" s="2" t="s">
        <v>808</v>
      </c>
      <c r="B776" s="2" t="s">
        <v>641</v>
      </c>
      <c r="C776" s="2" t="s">
        <v>8</v>
      </c>
      <c r="D776" s="17">
        <v>1623827.3864658438</v>
      </c>
      <c r="E776" s="2">
        <v>2022</v>
      </c>
      <c r="F776" s="17">
        <f>Tabel1[[#This Row],[Benaderend Verbruik (kWh)]]</f>
        <v>1623827.3864658438</v>
      </c>
      <c r="G776" s="17">
        <f>Tabel1[[#This Row],[Benaderend Verbruik (kWh)]]*0.000182</f>
        <v>295.53658433678356</v>
      </c>
    </row>
    <row r="777" spans="1:7" x14ac:dyDescent="0.35">
      <c r="A777" s="2" t="s">
        <v>182</v>
      </c>
      <c r="B777" s="2" t="s">
        <v>7</v>
      </c>
      <c r="C777" s="2" t="s">
        <v>183</v>
      </c>
      <c r="D777" s="17">
        <v>1.7984018914706719</v>
      </c>
      <c r="E777" s="2">
        <v>2019</v>
      </c>
      <c r="F777" s="17">
        <f>Tabel1[[#This Row],[Benaderend Verbruik (kWh)]]</f>
        <v>1.7984018914706719</v>
      </c>
      <c r="G777" s="17">
        <f>Tabel1[[#This Row],[Benaderend Verbruik (kWh)]]*0.000227</f>
        <v>4.0823722936384247E-4</v>
      </c>
    </row>
    <row r="778" spans="1:7" x14ac:dyDescent="0.35">
      <c r="A778" s="2" t="s">
        <v>182</v>
      </c>
      <c r="B778" s="2" t="s">
        <v>7</v>
      </c>
      <c r="C778" s="2" t="s">
        <v>12</v>
      </c>
      <c r="D778" s="17">
        <v>164061.15755725911</v>
      </c>
      <c r="E778" s="2">
        <v>2019</v>
      </c>
      <c r="F778" s="17">
        <f>Tabel1[[#This Row],[Benaderend Verbruik (kWh)]]</f>
        <v>164061.15755725911</v>
      </c>
      <c r="G778" s="17">
        <f>Tabel1[[#This Row],[Benaderend Verbruik (kWh)]]*0.000267</f>
        <v>43.804329067788181</v>
      </c>
    </row>
    <row r="779" spans="1:7" x14ac:dyDescent="0.35">
      <c r="A779" s="2" t="s">
        <v>184</v>
      </c>
      <c r="B779" s="2" t="s">
        <v>185</v>
      </c>
      <c r="C779" s="2" t="s">
        <v>8</v>
      </c>
      <c r="D779" s="17">
        <v>1554225.4937852218</v>
      </c>
      <c r="E779" s="2">
        <v>2019</v>
      </c>
      <c r="F779" s="17">
        <f>Tabel1[[#This Row],[Benaderend Verbruik (kWh)]]</f>
        <v>1554225.4937852218</v>
      </c>
      <c r="G779" s="17">
        <f>Tabel1[[#This Row],[Benaderend Verbruik (kWh)]]*0.000182</f>
        <v>282.86903986891036</v>
      </c>
    </row>
    <row r="780" spans="1:7" x14ac:dyDescent="0.35">
      <c r="A780" s="2" t="s">
        <v>184</v>
      </c>
      <c r="B780" s="2" t="s">
        <v>185</v>
      </c>
      <c r="C780" s="2" t="s">
        <v>9</v>
      </c>
      <c r="D780" s="17">
        <v>496198.17393764923</v>
      </c>
      <c r="E780" s="2">
        <v>2019</v>
      </c>
      <c r="F780" s="17">
        <f>Tabel1[[#This Row],[Benaderend Verbruik (kWh)]]*2.5</f>
        <v>1240495.4348441232</v>
      </c>
      <c r="G780" s="17">
        <f>Tabel1[[#This Row],[Benaderend Verbruik (kWh)]]*0</f>
        <v>0</v>
      </c>
    </row>
    <row r="781" spans="1:7" x14ac:dyDescent="0.35">
      <c r="A781" s="2" t="s">
        <v>810</v>
      </c>
      <c r="B781" s="2" t="s">
        <v>809</v>
      </c>
      <c r="C781" s="2" t="s">
        <v>9</v>
      </c>
      <c r="D781" s="17">
        <v>417300.90935853485</v>
      </c>
      <c r="E781" s="2">
        <v>2022</v>
      </c>
      <c r="F781" s="17">
        <f>Tabel1[[#This Row],[Benaderend Verbruik (kWh)]]*2.5</f>
        <v>1043252.2733963372</v>
      </c>
      <c r="G781" s="17">
        <f>Tabel1[[#This Row],[Benaderend Verbruik (kWh)]]*0</f>
        <v>0</v>
      </c>
    </row>
    <row r="782" spans="1:7" x14ac:dyDescent="0.35">
      <c r="A782" s="2" t="s">
        <v>810</v>
      </c>
      <c r="B782" s="2" t="s">
        <v>809</v>
      </c>
      <c r="C782" s="2" t="s">
        <v>8</v>
      </c>
      <c r="D782" s="17">
        <v>1243600.8951069233</v>
      </c>
      <c r="E782" s="2">
        <v>2022</v>
      </c>
      <c r="F782" s="17">
        <f>Tabel1[[#This Row],[Benaderend Verbruik (kWh)]]</f>
        <v>1243600.8951069233</v>
      </c>
      <c r="G782" s="17">
        <f>Tabel1[[#This Row],[Benaderend Verbruik (kWh)]]*0.000182</f>
        <v>226.33536290946006</v>
      </c>
    </row>
    <row r="783" spans="1:7" x14ac:dyDescent="0.35">
      <c r="A783" s="2" t="s">
        <v>186</v>
      </c>
      <c r="B783" s="2" t="s">
        <v>185</v>
      </c>
      <c r="C783" s="2" t="s">
        <v>8</v>
      </c>
      <c r="D783" s="17">
        <v>2743508.7412039679</v>
      </c>
      <c r="E783" s="2">
        <v>2019</v>
      </c>
      <c r="F783" s="17">
        <f>Tabel1[[#This Row],[Benaderend Verbruik (kWh)]]</f>
        <v>2743508.7412039679</v>
      </c>
      <c r="G783" s="17">
        <f>Tabel1[[#This Row],[Benaderend Verbruik (kWh)]]*0.000182</f>
        <v>499.31859089912217</v>
      </c>
    </row>
    <row r="784" spans="1:7" x14ac:dyDescent="0.35">
      <c r="A784" s="2" t="s">
        <v>186</v>
      </c>
      <c r="B784" s="2" t="s">
        <v>185</v>
      </c>
      <c r="C784" s="2" t="s">
        <v>9</v>
      </c>
      <c r="D784" s="17">
        <v>2028440.51798376</v>
      </c>
      <c r="E784" s="2">
        <v>2019</v>
      </c>
      <c r="F784" s="17">
        <f>Tabel1[[#This Row],[Benaderend Verbruik (kWh)]]*2.5</f>
        <v>5071101.2949593998</v>
      </c>
      <c r="G784" s="17">
        <f>Tabel1[[#This Row],[Benaderend Verbruik (kWh)]]*0</f>
        <v>0</v>
      </c>
    </row>
    <row r="785" spans="1:7" x14ac:dyDescent="0.35">
      <c r="A785" s="2" t="s">
        <v>811</v>
      </c>
      <c r="B785" s="2" t="s">
        <v>809</v>
      </c>
      <c r="C785" s="2" t="s">
        <v>9</v>
      </c>
      <c r="D785" s="17">
        <v>1978886.0224556201</v>
      </c>
      <c r="E785" s="2">
        <v>2022</v>
      </c>
      <c r="F785" s="17">
        <f>Tabel1[[#This Row],[Benaderend Verbruik (kWh)]]*2.5</f>
        <v>4947215.0561390501</v>
      </c>
      <c r="G785" s="17">
        <f>Tabel1[[#This Row],[Benaderend Verbruik (kWh)]]*0</f>
        <v>0</v>
      </c>
    </row>
    <row r="786" spans="1:7" x14ac:dyDescent="0.35">
      <c r="A786" s="2" t="s">
        <v>811</v>
      </c>
      <c r="B786" s="2" t="s">
        <v>809</v>
      </c>
      <c r="C786" s="2" t="s">
        <v>8</v>
      </c>
      <c r="D786" s="17">
        <v>2291905.7415007059</v>
      </c>
      <c r="E786" s="2">
        <v>2022</v>
      </c>
      <c r="F786" s="17">
        <f>Tabel1[[#This Row],[Benaderend Verbruik (kWh)]]</f>
        <v>2291905.7415007059</v>
      </c>
      <c r="G786" s="17">
        <f>Tabel1[[#This Row],[Benaderend Verbruik (kWh)]]*0.000182</f>
        <v>417.12684495312851</v>
      </c>
    </row>
    <row r="787" spans="1:7" x14ac:dyDescent="0.35">
      <c r="A787" s="2" t="s">
        <v>186</v>
      </c>
      <c r="B787" s="2" t="s">
        <v>185</v>
      </c>
      <c r="C787" s="2" t="s">
        <v>12</v>
      </c>
      <c r="D787" s="17">
        <v>449585.32285159949</v>
      </c>
      <c r="E787" s="2">
        <v>2022</v>
      </c>
      <c r="F787" s="17">
        <f>Tabel1[[#This Row],[Benaderend Verbruik (kWh)]]</f>
        <v>449585.32285159949</v>
      </c>
      <c r="G787" s="17">
        <f>Tabel1[[#This Row],[Benaderend Verbruik (kWh)]]*0.000267</f>
        <v>120.03928120137705</v>
      </c>
    </row>
    <row r="788" spans="1:7" x14ac:dyDescent="0.35">
      <c r="A788" s="2" t="s">
        <v>812</v>
      </c>
      <c r="B788" s="2" t="s">
        <v>809</v>
      </c>
      <c r="C788" s="2" t="s">
        <v>9</v>
      </c>
      <c r="D788" s="17">
        <v>650587.89300442068</v>
      </c>
      <c r="E788" s="2">
        <v>2022</v>
      </c>
      <c r="F788" s="17">
        <f>Tabel1[[#This Row],[Benaderend Verbruik (kWh)]]*2.5</f>
        <v>1626469.7325110517</v>
      </c>
      <c r="G788" s="17">
        <f>Tabel1[[#This Row],[Benaderend Verbruik (kWh)]]*0</f>
        <v>0</v>
      </c>
    </row>
    <row r="789" spans="1:7" x14ac:dyDescent="0.35">
      <c r="A789" s="2" t="s">
        <v>812</v>
      </c>
      <c r="B789" s="2" t="s">
        <v>809</v>
      </c>
      <c r="C789" s="2" t="s">
        <v>8</v>
      </c>
      <c r="D789" s="17">
        <v>1505738.3672627464</v>
      </c>
      <c r="E789" s="2">
        <v>2022</v>
      </c>
      <c r="F789" s="17">
        <f>Tabel1[[#This Row],[Benaderend Verbruik (kWh)]]</f>
        <v>1505738.3672627464</v>
      </c>
      <c r="G789" s="17">
        <f>Tabel1[[#This Row],[Benaderend Verbruik (kWh)]]*0.000182</f>
        <v>274.04438284181987</v>
      </c>
    </row>
    <row r="790" spans="1:7" x14ac:dyDescent="0.35">
      <c r="A790" s="2" t="s">
        <v>188</v>
      </c>
      <c r="B790" s="2" t="s">
        <v>185</v>
      </c>
      <c r="C790" s="2" t="s">
        <v>8</v>
      </c>
      <c r="D790" s="17">
        <v>1930336.2262521251</v>
      </c>
      <c r="E790" s="2">
        <v>2019</v>
      </c>
      <c r="F790" s="17">
        <f>Tabel1[[#This Row],[Benaderend Verbruik (kWh)]]</f>
        <v>1930336.2262521251</v>
      </c>
      <c r="G790" s="17">
        <f>Tabel1[[#This Row],[Benaderend Verbruik (kWh)]]*0.000182</f>
        <v>351.32119317788676</v>
      </c>
    </row>
    <row r="791" spans="1:7" x14ac:dyDescent="0.35">
      <c r="A791" s="2" t="s">
        <v>188</v>
      </c>
      <c r="B791" s="2" t="s">
        <v>185</v>
      </c>
      <c r="C791" s="2" t="s">
        <v>9</v>
      </c>
      <c r="D791" s="17">
        <v>685768.26522783015</v>
      </c>
      <c r="E791" s="2">
        <v>2019</v>
      </c>
      <c r="F791" s="17">
        <f>Tabel1[[#This Row],[Benaderend Verbruik (kWh)]]*2.5</f>
        <v>1714420.6630695753</v>
      </c>
      <c r="G791" s="17">
        <f>Tabel1[[#This Row],[Benaderend Verbruik (kWh)]]*0</f>
        <v>0</v>
      </c>
    </row>
    <row r="792" spans="1:7" x14ac:dyDescent="0.35">
      <c r="A792" s="2" t="s">
        <v>813</v>
      </c>
      <c r="B792" s="2" t="s">
        <v>809</v>
      </c>
      <c r="C792" s="2" t="s">
        <v>9</v>
      </c>
      <c r="D792" s="17">
        <v>590442.73242187034</v>
      </c>
      <c r="E792" s="2">
        <v>2022</v>
      </c>
      <c r="F792" s="17">
        <f>Tabel1[[#This Row],[Benaderend Verbruik (kWh)]]*2.5</f>
        <v>1476106.8310546759</v>
      </c>
      <c r="G792" s="17">
        <f>Tabel1[[#This Row],[Benaderend Verbruik (kWh)]]*0</f>
        <v>0</v>
      </c>
    </row>
    <row r="793" spans="1:7" x14ac:dyDescent="0.35">
      <c r="A793" s="2" t="s">
        <v>813</v>
      </c>
      <c r="B793" s="2" t="s">
        <v>809</v>
      </c>
      <c r="C793" s="2" t="s">
        <v>8</v>
      </c>
      <c r="D793" s="17">
        <v>1716985.5189995929</v>
      </c>
      <c r="E793" s="2">
        <v>2022</v>
      </c>
      <c r="F793" s="17">
        <f>Tabel1[[#This Row],[Benaderend Verbruik (kWh)]]</f>
        <v>1716985.5189995929</v>
      </c>
      <c r="G793" s="17">
        <f>Tabel1[[#This Row],[Benaderend Verbruik (kWh)]]*0.000182</f>
        <v>312.4913644579259</v>
      </c>
    </row>
    <row r="794" spans="1:7" x14ac:dyDescent="0.35">
      <c r="A794" s="2" t="s">
        <v>814</v>
      </c>
      <c r="B794" s="2" t="s">
        <v>809</v>
      </c>
      <c r="C794" s="2" t="s">
        <v>9</v>
      </c>
      <c r="D794" s="17">
        <v>700412.71181452309</v>
      </c>
      <c r="E794" s="2">
        <v>2022</v>
      </c>
      <c r="F794" s="17">
        <f>Tabel1[[#This Row],[Benaderend Verbruik (kWh)]]*2.5</f>
        <v>1751031.7795363078</v>
      </c>
      <c r="G794" s="17">
        <f>Tabel1[[#This Row],[Benaderend Verbruik (kWh)]]*0</f>
        <v>0</v>
      </c>
    </row>
    <row r="795" spans="1:7" x14ac:dyDescent="0.35">
      <c r="A795" s="2" t="s">
        <v>814</v>
      </c>
      <c r="B795" s="2" t="s">
        <v>809</v>
      </c>
      <c r="C795" s="2" t="s">
        <v>8</v>
      </c>
      <c r="D795" s="17">
        <v>1657325.8271211288</v>
      </c>
      <c r="E795" s="2">
        <v>2022</v>
      </c>
      <c r="F795" s="17">
        <f>Tabel1[[#This Row],[Benaderend Verbruik (kWh)]]</f>
        <v>1657325.8271211288</v>
      </c>
      <c r="G795" s="17">
        <f>Tabel1[[#This Row],[Benaderend Verbruik (kWh)]]*0.000182</f>
        <v>301.63330053604545</v>
      </c>
    </row>
    <row r="796" spans="1:7" x14ac:dyDescent="0.35">
      <c r="A796" s="2" t="s">
        <v>190</v>
      </c>
      <c r="B796" s="2" t="s">
        <v>7</v>
      </c>
      <c r="C796" s="2" t="s">
        <v>8</v>
      </c>
      <c r="D796" s="17">
        <v>5982878.4040083336</v>
      </c>
      <c r="E796" s="2">
        <v>2019</v>
      </c>
      <c r="F796" s="17">
        <f>Tabel1[[#This Row],[Benaderend Verbruik (kWh)]]</f>
        <v>5982878.4040083336</v>
      </c>
      <c r="G796" s="17">
        <f>Tabel1[[#This Row],[Benaderend Verbruik (kWh)]]*0.000182</f>
        <v>1088.8838695295167</v>
      </c>
    </row>
    <row r="797" spans="1:7" x14ac:dyDescent="0.35">
      <c r="A797" s="2" t="s">
        <v>190</v>
      </c>
      <c r="B797" s="2" t="s">
        <v>7</v>
      </c>
      <c r="C797" s="2" t="s">
        <v>9</v>
      </c>
      <c r="D797" s="17">
        <v>2148491.0188502567</v>
      </c>
      <c r="E797" s="2">
        <v>2019</v>
      </c>
      <c r="F797" s="17">
        <f>Tabel1[[#This Row],[Benaderend Verbruik (kWh)]]*2.5</f>
        <v>5371227.5471256413</v>
      </c>
      <c r="G797" s="17">
        <f>Tabel1[[#This Row],[Benaderend Verbruik (kWh)]]*0</f>
        <v>0</v>
      </c>
    </row>
    <row r="798" spans="1:7" x14ac:dyDescent="0.35">
      <c r="A798" s="2" t="s">
        <v>190</v>
      </c>
      <c r="B798" s="2" t="s">
        <v>7</v>
      </c>
      <c r="C798" s="2" t="s">
        <v>10</v>
      </c>
      <c r="D798" s="17">
        <v>1751881</v>
      </c>
      <c r="E798" s="2">
        <v>2019</v>
      </c>
      <c r="F798" s="17">
        <f>Tabel1[[#This Row],[Benaderend Verbruik (kWh)]]*2.5</f>
        <v>4379702.5</v>
      </c>
      <c r="G798" s="17">
        <f>Tabel1[[#This Row],[Benaderend Verbruik (kWh)]]*0</f>
        <v>0</v>
      </c>
    </row>
    <row r="799" spans="1:7" x14ac:dyDescent="0.35">
      <c r="A799" s="2" t="s">
        <v>815</v>
      </c>
      <c r="B799" s="2" t="s">
        <v>641</v>
      </c>
      <c r="C799" s="2" t="s">
        <v>9</v>
      </c>
      <c r="D799" s="17">
        <v>1943663.3062778246</v>
      </c>
      <c r="E799" s="2">
        <v>2022</v>
      </c>
      <c r="F799" s="17">
        <f>Tabel1[[#This Row],[Benaderend Verbruik (kWh)]]*2.5</f>
        <v>4859158.2656945614</v>
      </c>
      <c r="G799" s="17">
        <f>Tabel1[[#This Row],[Benaderend Verbruik (kWh)]]*0</f>
        <v>0</v>
      </c>
    </row>
    <row r="800" spans="1:7" x14ac:dyDescent="0.35">
      <c r="A800" s="2" t="s">
        <v>815</v>
      </c>
      <c r="B800" s="2" t="s">
        <v>641</v>
      </c>
      <c r="C800" s="2" t="s">
        <v>10</v>
      </c>
      <c r="D800" s="17">
        <v>1572512</v>
      </c>
      <c r="E800" s="2">
        <v>2022</v>
      </c>
      <c r="F800" s="17">
        <f>Tabel1[[#This Row],[Benaderend Verbruik (kWh)]]*2.5</f>
        <v>3931280</v>
      </c>
      <c r="G800" s="17">
        <f>Tabel1[[#This Row],[Benaderend Verbruik (kWh)]]*0</f>
        <v>0</v>
      </c>
    </row>
    <row r="801" spans="1:7" x14ac:dyDescent="0.35">
      <c r="A801" s="2" t="s">
        <v>815</v>
      </c>
      <c r="B801" s="2" t="s">
        <v>641</v>
      </c>
      <c r="C801" s="2" t="s">
        <v>8</v>
      </c>
      <c r="D801" s="17">
        <v>4489913.7335445564</v>
      </c>
      <c r="E801" s="2">
        <v>2022</v>
      </c>
      <c r="F801" s="17">
        <f>Tabel1[[#This Row],[Benaderend Verbruik (kWh)]]</f>
        <v>4489913.7335445564</v>
      </c>
      <c r="G801" s="17">
        <f>Tabel1[[#This Row],[Benaderend Verbruik (kWh)]]*0.000182</f>
        <v>817.16429950510928</v>
      </c>
    </row>
    <row r="802" spans="1:7" x14ac:dyDescent="0.35">
      <c r="A802" s="2" t="s">
        <v>191</v>
      </c>
      <c r="B802" s="2" t="s">
        <v>7</v>
      </c>
      <c r="C802" s="2" t="s">
        <v>8</v>
      </c>
      <c r="D802" s="17">
        <v>3660097.8732807119</v>
      </c>
      <c r="E802" s="2">
        <v>2019</v>
      </c>
      <c r="F802" s="17">
        <f>Tabel1[[#This Row],[Benaderend Verbruik (kWh)]]</f>
        <v>3660097.8732807119</v>
      </c>
      <c r="G802" s="17">
        <f>Tabel1[[#This Row],[Benaderend Verbruik (kWh)]]*0.000182</f>
        <v>666.13781293708962</v>
      </c>
    </row>
    <row r="803" spans="1:7" x14ac:dyDescent="0.35">
      <c r="A803" s="2" t="s">
        <v>191</v>
      </c>
      <c r="B803" s="2" t="s">
        <v>7</v>
      </c>
      <c r="C803" s="2" t="s">
        <v>9</v>
      </c>
      <c r="D803" s="17">
        <v>1354449.7579258855</v>
      </c>
      <c r="E803" s="2">
        <v>2019</v>
      </c>
      <c r="F803" s="17">
        <f>Tabel1[[#This Row],[Benaderend Verbruik (kWh)]]*2.5</f>
        <v>3386124.3948147139</v>
      </c>
      <c r="G803" s="17">
        <f>Tabel1[[#This Row],[Benaderend Verbruik (kWh)]]*0</f>
        <v>0</v>
      </c>
    </row>
    <row r="804" spans="1:7" x14ac:dyDescent="0.35">
      <c r="A804" s="2" t="s">
        <v>191</v>
      </c>
      <c r="B804" s="2" t="s">
        <v>7</v>
      </c>
      <c r="C804" s="2" t="s">
        <v>10</v>
      </c>
      <c r="D804" s="17">
        <v>1070019</v>
      </c>
      <c r="E804" s="2">
        <v>2019</v>
      </c>
      <c r="F804" s="17">
        <f>Tabel1[[#This Row],[Benaderend Verbruik (kWh)]]*2.5</f>
        <v>2675047.5</v>
      </c>
      <c r="G804" s="17">
        <f>Tabel1[[#This Row],[Benaderend Verbruik (kWh)]]*0</f>
        <v>0</v>
      </c>
    </row>
    <row r="805" spans="1:7" x14ac:dyDescent="0.35">
      <c r="A805" s="2" t="s">
        <v>816</v>
      </c>
      <c r="B805" s="2" t="s">
        <v>641</v>
      </c>
      <c r="C805" s="2" t="s">
        <v>9</v>
      </c>
      <c r="D805" s="17">
        <v>1162673.918109139</v>
      </c>
      <c r="E805" s="2">
        <v>2022</v>
      </c>
      <c r="F805" s="17">
        <f>Tabel1[[#This Row],[Benaderend Verbruik (kWh)]]*2.5</f>
        <v>2906684.7952728476</v>
      </c>
      <c r="G805" s="17">
        <f>Tabel1[[#This Row],[Benaderend Verbruik (kWh)]]*0</f>
        <v>0</v>
      </c>
    </row>
    <row r="806" spans="1:7" x14ac:dyDescent="0.35">
      <c r="A806" s="2" t="s">
        <v>816</v>
      </c>
      <c r="B806" s="2" t="s">
        <v>641</v>
      </c>
      <c r="C806" s="2" t="s">
        <v>10</v>
      </c>
      <c r="D806" s="17">
        <v>952836.99999999965</v>
      </c>
      <c r="E806" s="2">
        <v>2022</v>
      </c>
      <c r="F806" s="17">
        <f>Tabel1[[#This Row],[Benaderend Verbruik (kWh)]]*2.5</f>
        <v>2382092.4999999991</v>
      </c>
      <c r="G806" s="17">
        <f>Tabel1[[#This Row],[Benaderend Verbruik (kWh)]]*0</f>
        <v>0</v>
      </c>
    </row>
    <row r="807" spans="1:7" x14ac:dyDescent="0.35">
      <c r="A807" s="2" t="s">
        <v>816</v>
      </c>
      <c r="B807" s="2" t="s">
        <v>641</v>
      </c>
      <c r="C807" s="2" t="s">
        <v>8</v>
      </c>
      <c r="D807" s="17">
        <v>3410972.9535200577</v>
      </c>
      <c r="E807" s="2">
        <v>2022</v>
      </c>
      <c r="F807" s="17">
        <f>Tabel1[[#This Row],[Benaderend Verbruik (kWh)]]</f>
        <v>3410972.9535200577</v>
      </c>
      <c r="G807" s="17">
        <f>Tabel1[[#This Row],[Benaderend Verbruik (kWh)]]*0.000182</f>
        <v>620.79707754065055</v>
      </c>
    </row>
    <row r="808" spans="1:7" x14ac:dyDescent="0.35">
      <c r="A808" s="2" t="s">
        <v>192</v>
      </c>
      <c r="B808" s="2" t="s">
        <v>7</v>
      </c>
      <c r="C808" s="2" t="s">
        <v>8</v>
      </c>
      <c r="D808" s="17">
        <v>2786063.7414822099</v>
      </c>
      <c r="E808" s="2">
        <v>2019</v>
      </c>
      <c r="F808" s="17">
        <f>Tabel1[[#This Row],[Benaderend Verbruik (kWh)]]</f>
        <v>2786063.7414822099</v>
      </c>
      <c r="G808" s="17">
        <f>Tabel1[[#This Row],[Benaderend Verbruik (kWh)]]*0.000182</f>
        <v>507.06360094976219</v>
      </c>
    </row>
    <row r="809" spans="1:7" x14ac:dyDescent="0.35">
      <c r="A809" s="2" t="s">
        <v>192</v>
      </c>
      <c r="B809" s="2" t="s">
        <v>7</v>
      </c>
      <c r="C809" s="2" t="s">
        <v>10</v>
      </c>
      <c r="D809" s="17">
        <v>1602969</v>
      </c>
      <c r="E809" s="2">
        <v>2019</v>
      </c>
      <c r="F809" s="17">
        <f>Tabel1[[#This Row],[Benaderend Verbruik (kWh)]]*2.5</f>
        <v>4007422.5</v>
      </c>
      <c r="G809" s="17">
        <f>Tabel1[[#This Row],[Benaderend Verbruik (kWh)]]*0</f>
        <v>0</v>
      </c>
    </row>
    <row r="810" spans="1:7" x14ac:dyDescent="0.35">
      <c r="A810" s="2" t="s">
        <v>192</v>
      </c>
      <c r="B810" s="2" t="s">
        <v>7</v>
      </c>
      <c r="C810" s="2" t="s">
        <v>9</v>
      </c>
      <c r="D810" s="17">
        <v>1473326.8157406994</v>
      </c>
      <c r="E810" s="2">
        <v>2019</v>
      </c>
      <c r="F810" s="17">
        <f>Tabel1[[#This Row],[Benaderend Verbruik (kWh)]]*2.5</f>
        <v>3683317.0393517483</v>
      </c>
      <c r="G810" s="17">
        <f>Tabel1[[#This Row],[Benaderend Verbruik (kWh)]]*0</f>
        <v>0</v>
      </c>
    </row>
    <row r="811" spans="1:7" x14ac:dyDescent="0.35">
      <c r="A811" s="2" t="s">
        <v>817</v>
      </c>
      <c r="B811" s="2" t="s">
        <v>641</v>
      </c>
      <c r="C811" s="2" t="s">
        <v>9</v>
      </c>
      <c r="D811" s="17">
        <v>1788782.1622275081</v>
      </c>
      <c r="E811" s="2">
        <v>2022</v>
      </c>
      <c r="F811" s="17">
        <f>Tabel1[[#This Row],[Benaderend Verbruik (kWh)]]*2.5</f>
        <v>4471955.4055687701</v>
      </c>
      <c r="G811" s="17">
        <f>Tabel1[[#This Row],[Benaderend Verbruik (kWh)]]*0</f>
        <v>0</v>
      </c>
    </row>
    <row r="812" spans="1:7" x14ac:dyDescent="0.35">
      <c r="A812" s="2" t="s">
        <v>817</v>
      </c>
      <c r="B812" s="2" t="s">
        <v>641</v>
      </c>
      <c r="C812" s="2" t="s">
        <v>10</v>
      </c>
      <c r="D812" s="17">
        <v>1185580.7083808316</v>
      </c>
      <c r="E812" s="2">
        <v>2022</v>
      </c>
      <c r="F812" s="17">
        <f>Tabel1[[#This Row],[Benaderend Verbruik (kWh)]]*2.5</f>
        <v>2963951.770952079</v>
      </c>
      <c r="G812" s="17">
        <f>Tabel1[[#This Row],[Benaderend Verbruik (kWh)]]*0</f>
        <v>0</v>
      </c>
    </row>
    <row r="813" spans="1:7" x14ac:dyDescent="0.35">
      <c r="A813" s="2" t="s">
        <v>817</v>
      </c>
      <c r="B813" s="2" t="s">
        <v>641</v>
      </c>
      <c r="C813" s="2" t="s">
        <v>8</v>
      </c>
      <c r="D813" s="17">
        <v>3100628.3968780786</v>
      </c>
      <c r="E813" s="2">
        <v>2022</v>
      </c>
      <c r="F813" s="17">
        <f>Tabel1[[#This Row],[Benaderend Verbruik (kWh)]]</f>
        <v>3100628.3968780786</v>
      </c>
      <c r="G813" s="17">
        <f>Tabel1[[#This Row],[Benaderend Verbruik (kWh)]]*0.000182</f>
        <v>564.31436823181036</v>
      </c>
    </row>
    <row r="814" spans="1:7" x14ac:dyDescent="0.35">
      <c r="A814" s="2" t="s">
        <v>193</v>
      </c>
      <c r="B814" s="2" t="s">
        <v>7</v>
      </c>
      <c r="C814" s="2" t="s">
        <v>8</v>
      </c>
      <c r="D814" s="17">
        <v>1346229.7609999999</v>
      </c>
      <c r="E814" s="2">
        <v>2019</v>
      </c>
      <c r="F814" s="17">
        <f>Tabel1[[#This Row],[Benaderend Verbruik (kWh)]]</f>
        <v>1346229.7609999999</v>
      </c>
      <c r="G814" s="17">
        <f>Tabel1[[#This Row],[Benaderend Verbruik (kWh)]]*0.000182</f>
        <v>245.013816502</v>
      </c>
    </row>
    <row r="815" spans="1:7" x14ac:dyDescent="0.35">
      <c r="A815" s="2" t="s">
        <v>193</v>
      </c>
      <c r="B815" s="2" t="s">
        <v>7</v>
      </c>
      <c r="C815" s="2" t="s">
        <v>10</v>
      </c>
      <c r="D815" s="17">
        <v>1260189.18</v>
      </c>
      <c r="E815" s="2">
        <v>2019</v>
      </c>
      <c r="F815" s="17">
        <f>Tabel1[[#This Row],[Benaderend Verbruik (kWh)]]*2.5</f>
        <v>3150472.9499999997</v>
      </c>
      <c r="G815" s="17">
        <f>Tabel1[[#This Row],[Benaderend Verbruik (kWh)]]*0</f>
        <v>0</v>
      </c>
    </row>
    <row r="816" spans="1:7" x14ac:dyDescent="0.35">
      <c r="A816" s="2" t="s">
        <v>193</v>
      </c>
      <c r="B816" s="2" t="s">
        <v>7</v>
      </c>
      <c r="C816" s="2" t="s">
        <v>9</v>
      </c>
      <c r="D816" s="17">
        <v>703380.54800000007</v>
      </c>
      <c r="E816" s="2">
        <v>2019</v>
      </c>
      <c r="F816" s="17">
        <f>Tabel1[[#This Row],[Benaderend Verbruik (kWh)]]*2.5</f>
        <v>1758451.37</v>
      </c>
      <c r="G816" s="17">
        <f>Tabel1[[#This Row],[Benaderend Verbruik (kWh)]]*0</f>
        <v>0</v>
      </c>
    </row>
    <row r="817" spans="1:7" x14ac:dyDescent="0.35">
      <c r="A817" s="2" t="s">
        <v>818</v>
      </c>
      <c r="B817" s="2" t="s">
        <v>641</v>
      </c>
      <c r="C817" s="2" t="s">
        <v>9</v>
      </c>
      <c r="D817" s="17">
        <v>885087.42590193043</v>
      </c>
      <c r="E817" s="2">
        <v>2022</v>
      </c>
      <c r="F817" s="17">
        <f>Tabel1[[#This Row],[Benaderend Verbruik (kWh)]]*2.5</f>
        <v>2212718.564754826</v>
      </c>
      <c r="G817" s="17">
        <f>Tabel1[[#This Row],[Benaderend Verbruik (kWh)]]*0</f>
        <v>0</v>
      </c>
    </row>
    <row r="818" spans="1:7" x14ac:dyDescent="0.35">
      <c r="A818" s="2" t="s">
        <v>818</v>
      </c>
      <c r="B818" s="2" t="s">
        <v>641</v>
      </c>
      <c r="C818" s="2" t="s">
        <v>10</v>
      </c>
      <c r="D818" s="17">
        <v>1176682.7568737373</v>
      </c>
      <c r="E818" s="2">
        <v>2022</v>
      </c>
      <c r="F818" s="17">
        <f>Tabel1[[#This Row],[Benaderend Verbruik (kWh)]]*2.5</f>
        <v>2941706.8921843432</v>
      </c>
      <c r="G818" s="17">
        <f>Tabel1[[#This Row],[Benaderend Verbruik (kWh)]]*0</f>
        <v>0</v>
      </c>
    </row>
    <row r="819" spans="1:7" x14ac:dyDescent="0.35">
      <c r="A819" s="2" t="s">
        <v>818</v>
      </c>
      <c r="B819" s="2" t="s">
        <v>641</v>
      </c>
      <c r="C819" s="2" t="s">
        <v>8</v>
      </c>
      <c r="D819" s="17">
        <v>1244770.8061583911</v>
      </c>
      <c r="E819" s="2">
        <v>2022</v>
      </c>
      <c r="F819" s="17">
        <f>Tabel1[[#This Row],[Benaderend Verbruik (kWh)]]</f>
        <v>1244770.8061583911</v>
      </c>
      <c r="G819" s="17">
        <f>Tabel1[[#This Row],[Benaderend Verbruik (kWh)]]*0.000182</f>
        <v>226.54828672082718</v>
      </c>
    </row>
    <row r="820" spans="1:7" x14ac:dyDescent="0.35">
      <c r="A820" s="2" t="s">
        <v>194</v>
      </c>
      <c r="B820" s="2" t="s">
        <v>7</v>
      </c>
      <c r="C820" s="2" t="s">
        <v>8</v>
      </c>
      <c r="D820" s="17">
        <v>21679684.838100102</v>
      </c>
      <c r="E820" s="2">
        <v>2019</v>
      </c>
      <c r="F820" s="17">
        <f>Tabel1[[#This Row],[Benaderend Verbruik (kWh)]]</f>
        <v>21679684.838100102</v>
      </c>
      <c r="G820" s="17">
        <f>Tabel1[[#This Row],[Benaderend Verbruik (kWh)]]*0.000182</f>
        <v>3945.7026405342185</v>
      </c>
    </row>
    <row r="821" spans="1:7" x14ac:dyDescent="0.35">
      <c r="A821" s="2" t="s">
        <v>194</v>
      </c>
      <c r="B821" s="2" t="s">
        <v>7</v>
      </c>
      <c r="C821" s="2" t="s">
        <v>9</v>
      </c>
      <c r="D821" s="17">
        <v>10267536.198682426</v>
      </c>
      <c r="E821" s="2">
        <v>2019</v>
      </c>
      <c r="F821" s="17">
        <f>Tabel1[[#This Row],[Benaderend Verbruik (kWh)]]*2.5</f>
        <v>25668840.496706065</v>
      </c>
      <c r="G821" s="17">
        <f>Tabel1[[#This Row],[Benaderend Verbruik (kWh)]]*0</f>
        <v>0</v>
      </c>
    </row>
    <row r="822" spans="1:7" x14ac:dyDescent="0.35">
      <c r="A822" s="2" t="s">
        <v>194</v>
      </c>
      <c r="B822" s="2" t="s">
        <v>7</v>
      </c>
      <c r="C822" s="2" t="s">
        <v>10</v>
      </c>
      <c r="D822" s="17">
        <v>7820463.2944089603</v>
      </c>
      <c r="E822" s="2">
        <v>2019</v>
      </c>
      <c r="F822" s="17">
        <f>Tabel1[[#This Row],[Benaderend Verbruik (kWh)]]*2.5</f>
        <v>19551158.236022402</v>
      </c>
      <c r="G822" s="17">
        <f>Tabel1[[#This Row],[Benaderend Verbruik (kWh)]]*0</f>
        <v>0</v>
      </c>
    </row>
    <row r="823" spans="1:7" x14ac:dyDescent="0.35">
      <c r="A823" s="2" t="s">
        <v>819</v>
      </c>
      <c r="B823" s="2" t="s">
        <v>641</v>
      </c>
      <c r="C823" s="2" t="s">
        <v>9</v>
      </c>
      <c r="D823" s="17">
        <v>10133941.045140173</v>
      </c>
      <c r="E823" s="2">
        <v>2022</v>
      </c>
      <c r="F823" s="17">
        <f>Tabel1[[#This Row],[Benaderend Verbruik (kWh)]]*2.5</f>
        <v>25334852.612850435</v>
      </c>
      <c r="G823" s="17">
        <f>Tabel1[[#This Row],[Benaderend Verbruik (kWh)]]*0</f>
        <v>0</v>
      </c>
    </row>
    <row r="824" spans="1:7" x14ac:dyDescent="0.35">
      <c r="A824" s="2" t="s">
        <v>819</v>
      </c>
      <c r="B824" s="2" t="s">
        <v>641</v>
      </c>
      <c r="C824" s="2" t="s">
        <v>10</v>
      </c>
      <c r="D824" s="17">
        <v>6780886.2419341253</v>
      </c>
      <c r="E824" s="2">
        <v>2022</v>
      </c>
      <c r="F824" s="17">
        <f>Tabel1[[#This Row],[Benaderend Verbruik (kWh)]]*2.5</f>
        <v>16952215.604835313</v>
      </c>
      <c r="G824" s="17">
        <f>Tabel1[[#This Row],[Benaderend Verbruik (kWh)]]*0</f>
        <v>0</v>
      </c>
    </row>
    <row r="825" spans="1:7" x14ac:dyDescent="0.35">
      <c r="A825" s="2" t="s">
        <v>819</v>
      </c>
      <c r="B825" s="2" t="s">
        <v>641</v>
      </c>
      <c r="C825" s="2" t="s">
        <v>8</v>
      </c>
      <c r="D825" s="17">
        <v>16864328.507436652</v>
      </c>
      <c r="E825" s="2">
        <v>2022</v>
      </c>
      <c r="F825" s="17">
        <f>Tabel1[[#This Row],[Benaderend Verbruik (kWh)]]</f>
        <v>16864328.507436652</v>
      </c>
      <c r="G825" s="17">
        <f>Tabel1[[#This Row],[Benaderend Verbruik (kWh)]]*0.000182</f>
        <v>3069.3077883534706</v>
      </c>
    </row>
    <row r="826" spans="1:7" x14ac:dyDescent="0.35">
      <c r="A826" s="2" t="s">
        <v>195</v>
      </c>
      <c r="B826" s="2" t="s">
        <v>7</v>
      </c>
      <c r="C826" s="2" t="s">
        <v>8</v>
      </c>
      <c r="D826" s="17">
        <v>3152395.9851408307</v>
      </c>
      <c r="E826" s="2">
        <v>2019</v>
      </c>
      <c r="F826" s="17">
        <f>Tabel1[[#This Row],[Benaderend Verbruik (kWh)]]</f>
        <v>3152395.9851408307</v>
      </c>
      <c r="G826" s="17">
        <f>Tabel1[[#This Row],[Benaderend Verbruik (kWh)]]*0.000182</f>
        <v>573.73606929563118</v>
      </c>
    </row>
    <row r="827" spans="1:7" x14ac:dyDescent="0.35">
      <c r="A827" s="2" t="s">
        <v>195</v>
      </c>
      <c r="B827" s="2" t="s">
        <v>7</v>
      </c>
      <c r="C827" s="2" t="s">
        <v>9</v>
      </c>
      <c r="D827" s="17">
        <v>1498701.1894455659</v>
      </c>
      <c r="E827" s="2">
        <v>2019</v>
      </c>
      <c r="F827" s="17">
        <f>Tabel1[[#This Row],[Benaderend Verbruik (kWh)]]*2.5</f>
        <v>3746752.973613915</v>
      </c>
      <c r="G827" s="17">
        <f>Tabel1[[#This Row],[Benaderend Verbruik (kWh)]]*0</f>
        <v>0</v>
      </c>
    </row>
    <row r="828" spans="1:7" x14ac:dyDescent="0.35">
      <c r="A828" s="2" t="s">
        <v>195</v>
      </c>
      <c r="B828" s="2" t="s">
        <v>7</v>
      </c>
      <c r="C828" s="2" t="s">
        <v>10</v>
      </c>
      <c r="D828" s="17">
        <v>821835</v>
      </c>
      <c r="E828" s="2">
        <v>2019</v>
      </c>
      <c r="F828" s="17">
        <f>Tabel1[[#This Row],[Benaderend Verbruik (kWh)]]*2.5</f>
        <v>2054587.5</v>
      </c>
      <c r="G828" s="17">
        <f>Tabel1[[#This Row],[Benaderend Verbruik (kWh)]]*0</f>
        <v>0</v>
      </c>
    </row>
    <row r="829" spans="1:7" x14ac:dyDescent="0.35">
      <c r="A829" s="2" t="s">
        <v>820</v>
      </c>
      <c r="B829" s="2" t="s">
        <v>641</v>
      </c>
      <c r="C829" s="2" t="s">
        <v>9</v>
      </c>
      <c r="D829" s="17">
        <v>1335220.0313879591</v>
      </c>
      <c r="E829" s="2">
        <v>2022</v>
      </c>
      <c r="F829" s="17">
        <f>Tabel1[[#This Row],[Benaderend Verbruik (kWh)]]*2.5</f>
        <v>3338050.0784698976</v>
      </c>
      <c r="G829" s="17">
        <f>Tabel1[[#This Row],[Benaderend Verbruik (kWh)]]*0</f>
        <v>0</v>
      </c>
    </row>
    <row r="830" spans="1:7" x14ac:dyDescent="0.35">
      <c r="A830" s="2" t="s">
        <v>820</v>
      </c>
      <c r="B830" s="2" t="s">
        <v>641</v>
      </c>
      <c r="C830" s="2" t="s">
        <v>10</v>
      </c>
      <c r="D830" s="17">
        <v>628505.99999999965</v>
      </c>
      <c r="E830" s="2">
        <v>2022</v>
      </c>
      <c r="F830" s="17">
        <f>Tabel1[[#This Row],[Benaderend Verbruik (kWh)]]*2.5</f>
        <v>1571264.9999999991</v>
      </c>
      <c r="G830" s="17">
        <f>Tabel1[[#This Row],[Benaderend Verbruik (kWh)]]*0</f>
        <v>0</v>
      </c>
    </row>
    <row r="831" spans="1:7" x14ac:dyDescent="0.35">
      <c r="A831" s="2" t="s">
        <v>820</v>
      </c>
      <c r="B831" s="2" t="s">
        <v>641</v>
      </c>
      <c r="C831" s="2" t="s">
        <v>8</v>
      </c>
      <c r="D831" s="17">
        <v>2461473.8473601751</v>
      </c>
      <c r="E831" s="2">
        <v>2022</v>
      </c>
      <c r="F831" s="17">
        <f>Tabel1[[#This Row],[Benaderend Verbruik (kWh)]]</f>
        <v>2461473.8473601751</v>
      </c>
      <c r="G831" s="17">
        <f>Tabel1[[#This Row],[Benaderend Verbruik (kWh)]]*0.000182</f>
        <v>447.98824021955187</v>
      </c>
    </row>
    <row r="832" spans="1:7" x14ac:dyDescent="0.35">
      <c r="A832" s="2" t="s">
        <v>196</v>
      </c>
      <c r="B832" s="2" t="s">
        <v>7</v>
      </c>
      <c r="C832" s="2" t="s">
        <v>8</v>
      </c>
      <c r="D832" s="17">
        <v>3433249.6202521892</v>
      </c>
      <c r="E832" s="2">
        <v>2019</v>
      </c>
      <c r="F832" s="17">
        <f>Tabel1[[#This Row],[Benaderend Verbruik (kWh)]]</f>
        <v>3433249.6202521892</v>
      </c>
      <c r="G832" s="17">
        <f>Tabel1[[#This Row],[Benaderend Verbruik (kWh)]]*0.000182</f>
        <v>624.85143088589848</v>
      </c>
    </row>
    <row r="833" spans="1:7" x14ac:dyDescent="0.35">
      <c r="A833" s="2" t="s">
        <v>196</v>
      </c>
      <c r="B833" s="2" t="s">
        <v>7</v>
      </c>
      <c r="C833" s="2" t="s">
        <v>9</v>
      </c>
      <c r="D833" s="17">
        <v>1037355.7285174472</v>
      </c>
      <c r="E833" s="2">
        <v>2019</v>
      </c>
      <c r="F833" s="17">
        <f>Tabel1[[#This Row],[Benaderend Verbruik (kWh)]]*2.5</f>
        <v>2593389.3212936181</v>
      </c>
      <c r="G833" s="17">
        <f>Tabel1[[#This Row],[Benaderend Verbruik (kWh)]]*0</f>
        <v>0</v>
      </c>
    </row>
    <row r="834" spans="1:7" x14ac:dyDescent="0.35">
      <c r="A834" s="2" t="s">
        <v>196</v>
      </c>
      <c r="B834" s="2" t="s">
        <v>7</v>
      </c>
      <c r="C834" s="2" t="s">
        <v>10</v>
      </c>
      <c r="D834" s="17">
        <v>914818</v>
      </c>
      <c r="E834" s="2">
        <v>2019</v>
      </c>
      <c r="F834" s="17">
        <f>Tabel1[[#This Row],[Benaderend Verbruik (kWh)]]*2.5</f>
        <v>2287045</v>
      </c>
      <c r="G834" s="17">
        <f>Tabel1[[#This Row],[Benaderend Verbruik (kWh)]]*0</f>
        <v>0</v>
      </c>
    </row>
    <row r="835" spans="1:7" x14ac:dyDescent="0.35">
      <c r="A835" s="2" t="s">
        <v>821</v>
      </c>
      <c r="B835" s="2" t="s">
        <v>641</v>
      </c>
      <c r="C835" s="2" t="s">
        <v>9</v>
      </c>
      <c r="D835" s="17">
        <v>904337.36561603111</v>
      </c>
      <c r="E835" s="2">
        <v>2022</v>
      </c>
      <c r="F835" s="17">
        <f>Tabel1[[#This Row],[Benaderend Verbruik (kWh)]]*2.5</f>
        <v>2260843.4140400779</v>
      </c>
      <c r="G835" s="17">
        <f>Tabel1[[#This Row],[Benaderend Verbruik (kWh)]]*0</f>
        <v>0</v>
      </c>
    </row>
    <row r="836" spans="1:7" x14ac:dyDescent="0.35">
      <c r="A836" s="2" t="s">
        <v>821</v>
      </c>
      <c r="B836" s="2" t="s">
        <v>641</v>
      </c>
      <c r="C836" s="2" t="s">
        <v>10</v>
      </c>
      <c r="D836" s="17">
        <v>786258.99999999988</v>
      </c>
      <c r="E836" s="2">
        <v>2022</v>
      </c>
      <c r="F836" s="17">
        <f>Tabel1[[#This Row],[Benaderend Verbruik (kWh)]]*2.5</f>
        <v>1965647.4999999998</v>
      </c>
      <c r="G836" s="17">
        <f>Tabel1[[#This Row],[Benaderend Verbruik (kWh)]]*0</f>
        <v>0</v>
      </c>
    </row>
    <row r="837" spans="1:7" x14ac:dyDescent="0.35">
      <c r="A837" s="2" t="s">
        <v>821</v>
      </c>
      <c r="B837" s="2" t="s">
        <v>641</v>
      </c>
      <c r="C837" s="2" t="s">
        <v>8</v>
      </c>
      <c r="D837" s="17">
        <v>3045239.6410630178</v>
      </c>
      <c r="E837" s="2">
        <v>2022</v>
      </c>
      <c r="F837" s="17">
        <f>Tabel1[[#This Row],[Benaderend Verbruik (kWh)]]</f>
        <v>3045239.6410630178</v>
      </c>
      <c r="G837" s="17">
        <f>Tabel1[[#This Row],[Benaderend Verbruik (kWh)]]*0.000182</f>
        <v>554.23361467346922</v>
      </c>
    </row>
    <row r="838" spans="1:7" x14ac:dyDescent="0.35">
      <c r="A838" s="2" t="s">
        <v>197</v>
      </c>
      <c r="B838" s="2" t="s">
        <v>7</v>
      </c>
      <c r="C838" s="2" t="s">
        <v>8</v>
      </c>
      <c r="D838" s="17">
        <v>1466660.3605298256</v>
      </c>
      <c r="E838" s="2">
        <v>2019</v>
      </c>
      <c r="F838" s="17">
        <f>Tabel1[[#This Row],[Benaderend Verbruik (kWh)]]</f>
        <v>1466660.3605298256</v>
      </c>
      <c r="G838" s="17">
        <f>Tabel1[[#This Row],[Benaderend Verbruik (kWh)]]*0.000182</f>
        <v>266.93218561642828</v>
      </c>
    </row>
    <row r="839" spans="1:7" x14ac:dyDescent="0.35">
      <c r="A839" s="2" t="s">
        <v>197</v>
      </c>
      <c r="B839" s="2" t="s">
        <v>7</v>
      </c>
      <c r="C839" s="2" t="s">
        <v>10</v>
      </c>
      <c r="D839" s="17">
        <v>1217168</v>
      </c>
      <c r="E839" s="2">
        <v>2019</v>
      </c>
      <c r="F839" s="17">
        <f>Tabel1[[#This Row],[Benaderend Verbruik (kWh)]]*2.5</f>
        <v>3042920</v>
      </c>
      <c r="G839" s="17">
        <f>Tabel1[[#This Row],[Benaderend Verbruik (kWh)]]*0</f>
        <v>0</v>
      </c>
    </row>
    <row r="840" spans="1:7" x14ac:dyDescent="0.35">
      <c r="A840" s="2" t="s">
        <v>197</v>
      </c>
      <c r="B840" s="2" t="s">
        <v>7</v>
      </c>
      <c r="C840" s="2" t="s">
        <v>9</v>
      </c>
      <c r="D840" s="17">
        <v>795354.2637033338</v>
      </c>
      <c r="E840" s="2">
        <v>2019</v>
      </c>
      <c r="F840" s="17">
        <f>Tabel1[[#This Row],[Benaderend Verbruik (kWh)]]*2.5</f>
        <v>1988385.6592583344</v>
      </c>
      <c r="G840" s="17">
        <f>Tabel1[[#This Row],[Benaderend Verbruik (kWh)]]*0</f>
        <v>0</v>
      </c>
    </row>
    <row r="841" spans="1:7" x14ac:dyDescent="0.35">
      <c r="A841" s="2" t="s">
        <v>822</v>
      </c>
      <c r="B841" s="2" t="s">
        <v>641</v>
      </c>
      <c r="C841" s="2" t="s">
        <v>9</v>
      </c>
      <c r="D841" s="17">
        <v>622656.77587357734</v>
      </c>
      <c r="E841" s="2">
        <v>2022</v>
      </c>
      <c r="F841" s="17">
        <f>Tabel1[[#This Row],[Benaderend Verbruik (kWh)]]*2.5</f>
        <v>1556641.9396839433</v>
      </c>
      <c r="G841" s="17">
        <f>Tabel1[[#This Row],[Benaderend Verbruik (kWh)]]*0</f>
        <v>0</v>
      </c>
    </row>
    <row r="842" spans="1:7" x14ac:dyDescent="0.35">
      <c r="A842" s="2" t="s">
        <v>822</v>
      </c>
      <c r="B842" s="2" t="s">
        <v>641</v>
      </c>
      <c r="C842" s="2" t="s">
        <v>10</v>
      </c>
      <c r="D842" s="17">
        <v>1073081</v>
      </c>
      <c r="E842" s="2">
        <v>2022</v>
      </c>
      <c r="F842" s="17">
        <f>Tabel1[[#This Row],[Benaderend Verbruik (kWh)]]*2.5</f>
        <v>2682702.5</v>
      </c>
      <c r="G842" s="17">
        <f>Tabel1[[#This Row],[Benaderend Verbruik (kWh)]]*0</f>
        <v>0</v>
      </c>
    </row>
    <row r="843" spans="1:7" x14ac:dyDescent="0.35">
      <c r="A843" s="2" t="s">
        <v>822</v>
      </c>
      <c r="B843" s="2" t="s">
        <v>641</v>
      </c>
      <c r="C843" s="2" t="s">
        <v>8</v>
      </c>
      <c r="D843" s="17">
        <v>1396025.1464859389</v>
      </c>
      <c r="E843" s="2">
        <v>2022</v>
      </c>
      <c r="F843" s="17">
        <f>Tabel1[[#This Row],[Benaderend Verbruik (kWh)]]</f>
        <v>1396025.1464859389</v>
      </c>
      <c r="G843" s="17">
        <f>Tabel1[[#This Row],[Benaderend Verbruik (kWh)]]*0.000182</f>
        <v>254.07657666044088</v>
      </c>
    </row>
    <row r="844" spans="1:7" x14ac:dyDescent="0.35">
      <c r="A844" s="2" t="s">
        <v>198</v>
      </c>
      <c r="B844" s="2" t="s">
        <v>7</v>
      </c>
      <c r="C844" s="2" t="s">
        <v>8</v>
      </c>
      <c r="D844" s="17">
        <v>2124728.7823401773</v>
      </c>
      <c r="E844" s="2">
        <v>2019</v>
      </c>
      <c r="F844" s="17">
        <f>Tabel1[[#This Row],[Benaderend Verbruik (kWh)]]</f>
        <v>2124728.7823401773</v>
      </c>
      <c r="G844" s="17">
        <f>Tabel1[[#This Row],[Benaderend Verbruik (kWh)]]*0.000182</f>
        <v>386.70063838591227</v>
      </c>
    </row>
    <row r="845" spans="1:7" x14ac:dyDescent="0.35">
      <c r="A845" s="2" t="s">
        <v>198</v>
      </c>
      <c r="B845" s="2" t="s">
        <v>7</v>
      </c>
      <c r="C845" s="2" t="s">
        <v>10</v>
      </c>
      <c r="D845" s="17">
        <v>1318176</v>
      </c>
      <c r="E845" s="2">
        <v>2019</v>
      </c>
      <c r="F845" s="17">
        <f>Tabel1[[#This Row],[Benaderend Verbruik (kWh)]]*2.5</f>
        <v>3295440</v>
      </c>
      <c r="G845" s="17">
        <f>Tabel1[[#This Row],[Benaderend Verbruik (kWh)]]*0</f>
        <v>0</v>
      </c>
    </row>
    <row r="846" spans="1:7" x14ac:dyDescent="0.35">
      <c r="A846" s="2" t="s">
        <v>198</v>
      </c>
      <c r="B846" s="2" t="s">
        <v>7</v>
      </c>
      <c r="C846" s="2" t="s">
        <v>9</v>
      </c>
      <c r="D846" s="17">
        <v>1089863.3339310496</v>
      </c>
      <c r="E846" s="2">
        <v>2019</v>
      </c>
      <c r="F846" s="17">
        <f>Tabel1[[#This Row],[Benaderend Verbruik (kWh)]]*2.5</f>
        <v>2724658.3348276238</v>
      </c>
      <c r="G846" s="17">
        <f>Tabel1[[#This Row],[Benaderend Verbruik (kWh)]]*0</f>
        <v>0</v>
      </c>
    </row>
    <row r="847" spans="1:7" x14ac:dyDescent="0.35">
      <c r="A847" s="2" t="s">
        <v>823</v>
      </c>
      <c r="B847" s="2" t="s">
        <v>641</v>
      </c>
      <c r="C847" s="2" t="s">
        <v>9</v>
      </c>
      <c r="D847" s="17">
        <v>744487.49863506202</v>
      </c>
      <c r="E847" s="2">
        <v>2022</v>
      </c>
      <c r="F847" s="17">
        <f>Tabel1[[#This Row],[Benaderend Verbruik (kWh)]]*2.5</f>
        <v>1861218.746587655</v>
      </c>
      <c r="G847" s="17">
        <f>Tabel1[[#This Row],[Benaderend Verbruik (kWh)]]*0</f>
        <v>0</v>
      </c>
    </row>
    <row r="848" spans="1:7" x14ac:dyDescent="0.35">
      <c r="A848" s="2" t="s">
        <v>823</v>
      </c>
      <c r="B848" s="2" t="s">
        <v>641</v>
      </c>
      <c r="C848" s="2" t="s">
        <v>10</v>
      </c>
      <c r="D848" s="17">
        <v>1066570</v>
      </c>
      <c r="E848" s="2">
        <v>2022</v>
      </c>
      <c r="F848" s="17">
        <f>Tabel1[[#This Row],[Benaderend Verbruik (kWh)]]*2.5</f>
        <v>2666425</v>
      </c>
      <c r="G848" s="17">
        <f>Tabel1[[#This Row],[Benaderend Verbruik (kWh)]]*0</f>
        <v>0</v>
      </c>
    </row>
    <row r="849" spans="1:7" x14ac:dyDescent="0.35">
      <c r="A849" s="2" t="s">
        <v>823</v>
      </c>
      <c r="B849" s="2" t="s">
        <v>641</v>
      </c>
      <c r="C849" s="2" t="s">
        <v>8</v>
      </c>
      <c r="D849" s="17">
        <v>2083630.4253950627</v>
      </c>
      <c r="E849" s="2">
        <v>2022</v>
      </c>
      <c r="F849" s="17">
        <f>Tabel1[[#This Row],[Benaderend Verbruik (kWh)]]</f>
        <v>2083630.4253950627</v>
      </c>
      <c r="G849" s="17">
        <f>Tabel1[[#This Row],[Benaderend Verbruik (kWh)]]*0.000182</f>
        <v>379.22073742190139</v>
      </c>
    </row>
    <row r="850" spans="1:7" x14ac:dyDescent="0.35">
      <c r="A850" s="2" t="s">
        <v>199</v>
      </c>
      <c r="B850" s="2" t="s">
        <v>7</v>
      </c>
      <c r="C850" s="2" t="s">
        <v>8</v>
      </c>
      <c r="D850" s="17">
        <v>2643564.4852031013</v>
      </c>
      <c r="E850" s="2">
        <v>2019</v>
      </c>
      <c r="F850" s="17">
        <f>Tabel1[[#This Row],[Benaderend Verbruik (kWh)]]</f>
        <v>2643564.4852031013</v>
      </c>
      <c r="G850" s="17">
        <f>Tabel1[[#This Row],[Benaderend Verbruik (kWh)]]*0.000182</f>
        <v>481.12873630696447</v>
      </c>
    </row>
    <row r="851" spans="1:7" x14ac:dyDescent="0.35">
      <c r="A851" s="2" t="s">
        <v>199</v>
      </c>
      <c r="B851" s="2" t="s">
        <v>7</v>
      </c>
      <c r="C851" s="2" t="s">
        <v>9</v>
      </c>
      <c r="D851" s="17">
        <v>801695.14161638392</v>
      </c>
      <c r="E851" s="2">
        <v>2019</v>
      </c>
      <c r="F851" s="17">
        <f>Tabel1[[#This Row],[Benaderend Verbruik (kWh)]]*2.5</f>
        <v>2004237.8540409598</v>
      </c>
      <c r="G851" s="17">
        <f>Tabel1[[#This Row],[Benaderend Verbruik (kWh)]]*0</f>
        <v>0</v>
      </c>
    </row>
    <row r="852" spans="1:7" x14ac:dyDescent="0.35">
      <c r="A852" s="2" t="s">
        <v>199</v>
      </c>
      <c r="B852" s="2" t="s">
        <v>7</v>
      </c>
      <c r="C852" s="2" t="s">
        <v>10</v>
      </c>
      <c r="D852" s="17">
        <v>752062</v>
      </c>
      <c r="E852" s="2">
        <v>2019</v>
      </c>
      <c r="F852" s="17">
        <f>Tabel1[[#This Row],[Benaderend Verbruik (kWh)]]*2.5</f>
        <v>1880155</v>
      </c>
      <c r="G852" s="17">
        <f>Tabel1[[#This Row],[Benaderend Verbruik (kWh)]]*0</f>
        <v>0</v>
      </c>
    </row>
    <row r="853" spans="1:7" x14ac:dyDescent="0.35">
      <c r="A853" s="2" t="s">
        <v>824</v>
      </c>
      <c r="B853" s="2" t="s">
        <v>641</v>
      </c>
      <c r="C853" s="2" t="s">
        <v>9</v>
      </c>
      <c r="D853" s="17">
        <v>631793.73161005205</v>
      </c>
      <c r="E853" s="2">
        <v>2022</v>
      </c>
      <c r="F853" s="17">
        <f>Tabel1[[#This Row],[Benaderend Verbruik (kWh)]]*2.5</f>
        <v>1579484.3290251303</v>
      </c>
      <c r="G853" s="17">
        <f>Tabel1[[#This Row],[Benaderend Verbruik (kWh)]]*0</f>
        <v>0</v>
      </c>
    </row>
    <row r="854" spans="1:7" x14ac:dyDescent="0.35">
      <c r="A854" s="2" t="s">
        <v>824</v>
      </c>
      <c r="B854" s="2" t="s">
        <v>641</v>
      </c>
      <c r="C854" s="2" t="s">
        <v>10</v>
      </c>
      <c r="D854" s="17">
        <v>714590.99999999965</v>
      </c>
      <c r="E854" s="2">
        <v>2022</v>
      </c>
      <c r="F854" s="17">
        <f>Tabel1[[#This Row],[Benaderend Verbruik (kWh)]]*2.5</f>
        <v>1786477.4999999991</v>
      </c>
      <c r="G854" s="17">
        <f>Tabel1[[#This Row],[Benaderend Verbruik (kWh)]]*0</f>
        <v>0</v>
      </c>
    </row>
    <row r="855" spans="1:7" x14ac:dyDescent="0.35">
      <c r="A855" s="2" t="s">
        <v>824</v>
      </c>
      <c r="B855" s="2" t="s">
        <v>641</v>
      </c>
      <c r="C855" s="2" t="s">
        <v>8</v>
      </c>
      <c r="D855" s="17">
        <v>2259853.870622104</v>
      </c>
      <c r="E855" s="2">
        <v>2022</v>
      </c>
      <c r="F855" s="17">
        <f>Tabel1[[#This Row],[Benaderend Verbruik (kWh)]]</f>
        <v>2259853.870622104</v>
      </c>
      <c r="G855" s="17">
        <f>Tabel1[[#This Row],[Benaderend Verbruik (kWh)]]*0.000182</f>
        <v>411.29340445322293</v>
      </c>
    </row>
    <row r="856" spans="1:7" x14ac:dyDescent="0.35">
      <c r="A856" s="2" t="s">
        <v>199</v>
      </c>
      <c r="B856" s="2" t="s">
        <v>7</v>
      </c>
      <c r="C856" s="2" t="s">
        <v>12</v>
      </c>
      <c r="D856" s="17">
        <v>225777.42033409045</v>
      </c>
      <c r="E856" s="2">
        <v>2019</v>
      </c>
      <c r="F856" s="17">
        <f>Tabel1[[#This Row],[Benaderend Verbruik (kWh)]]</f>
        <v>225777.42033409045</v>
      </c>
      <c r="G856" s="17">
        <f>Tabel1[[#This Row],[Benaderend Verbruik (kWh)]]*0.000267</f>
        <v>60.282571229202148</v>
      </c>
    </row>
    <row r="857" spans="1:7" x14ac:dyDescent="0.35">
      <c r="A857" s="2" t="s">
        <v>200</v>
      </c>
      <c r="B857" s="2" t="s">
        <v>7</v>
      </c>
      <c r="C857" s="2" t="s">
        <v>8</v>
      </c>
      <c r="D857" s="17">
        <v>1821262.6068026945</v>
      </c>
      <c r="E857" s="2">
        <v>2019</v>
      </c>
      <c r="F857" s="17">
        <f>Tabel1[[#This Row],[Benaderend Verbruik (kWh)]]</f>
        <v>1821262.6068026945</v>
      </c>
      <c r="G857" s="17">
        <f>Tabel1[[#This Row],[Benaderend Verbruik (kWh)]]*0.000182</f>
        <v>331.46979443809039</v>
      </c>
    </row>
    <row r="858" spans="1:7" x14ac:dyDescent="0.35">
      <c r="A858" s="2" t="s">
        <v>200</v>
      </c>
      <c r="B858" s="2" t="s">
        <v>7</v>
      </c>
      <c r="C858" s="2" t="s">
        <v>10</v>
      </c>
      <c r="D858" s="17">
        <v>867175</v>
      </c>
      <c r="E858" s="2">
        <v>2019</v>
      </c>
      <c r="F858" s="17">
        <f>Tabel1[[#This Row],[Benaderend Verbruik (kWh)]]*2.5</f>
        <v>2167937.5</v>
      </c>
      <c r="G858" s="17">
        <f>Tabel1[[#This Row],[Benaderend Verbruik (kWh)]]*0</f>
        <v>0</v>
      </c>
    </row>
    <row r="859" spans="1:7" x14ac:dyDescent="0.35">
      <c r="A859" s="2" t="s">
        <v>200</v>
      </c>
      <c r="B859" s="2" t="s">
        <v>7</v>
      </c>
      <c r="C859" s="2" t="s">
        <v>9</v>
      </c>
      <c r="D859" s="17">
        <v>531573.0066635306</v>
      </c>
      <c r="E859" s="2">
        <v>2019</v>
      </c>
      <c r="F859" s="17">
        <f>Tabel1[[#This Row],[Benaderend Verbruik (kWh)]]*2.5</f>
        <v>1328932.5166588265</v>
      </c>
      <c r="G859" s="17">
        <f>Tabel1[[#This Row],[Benaderend Verbruik (kWh)]]*0</f>
        <v>0</v>
      </c>
    </row>
    <row r="860" spans="1:7" x14ac:dyDescent="0.35">
      <c r="A860" s="2" t="s">
        <v>825</v>
      </c>
      <c r="B860" s="2" t="s">
        <v>641</v>
      </c>
      <c r="C860" s="2" t="s">
        <v>9</v>
      </c>
      <c r="D860" s="17">
        <v>443243.97666817938</v>
      </c>
      <c r="E860" s="2">
        <v>2022</v>
      </c>
      <c r="F860" s="17">
        <f>Tabel1[[#This Row],[Benaderend Verbruik (kWh)]]*2.5</f>
        <v>1108109.9416704485</v>
      </c>
      <c r="G860" s="17">
        <f>Tabel1[[#This Row],[Benaderend Verbruik (kWh)]]*0</f>
        <v>0</v>
      </c>
    </row>
    <row r="861" spans="1:7" x14ac:dyDescent="0.35">
      <c r="A861" s="2" t="s">
        <v>825</v>
      </c>
      <c r="B861" s="2" t="s">
        <v>641</v>
      </c>
      <c r="C861" s="2" t="s">
        <v>10</v>
      </c>
      <c r="D861" s="17">
        <v>754857.99999999988</v>
      </c>
      <c r="E861" s="2">
        <v>2022</v>
      </c>
      <c r="F861" s="17">
        <f>Tabel1[[#This Row],[Benaderend Verbruik (kWh)]]*2.5</f>
        <v>1887144.9999999998</v>
      </c>
      <c r="G861" s="17">
        <f>Tabel1[[#This Row],[Benaderend Verbruik (kWh)]]*0</f>
        <v>0</v>
      </c>
    </row>
    <row r="862" spans="1:7" x14ac:dyDescent="0.35">
      <c r="A862" s="2" t="s">
        <v>825</v>
      </c>
      <c r="B862" s="2" t="s">
        <v>641</v>
      </c>
      <c r="C862" s="2" t="s">
        <v>8</v>
      </c>
      <c r="D862" s="17">
        <v>1569799.4497899446</v>
      </c>
      <c r="E862" s="2">
        <v>2022</v>
      </c>
      <c r="F862" s="17">
        <f>Tabel1[[#This Row],[Benaderend Verbruik (kWh)]]</f>
        <v>1569799.4497899446</v>
      </c>
      <c r="G862" s="17">
        <f>Tabel1[[#This Row],[Benaderend Verbruik (kWh)]]*0.000182</f>
        <v>285.7034998617699</v>
      </c>
    </row>
    <row r="863" spans="1:7" x14ac:dyDescent="0.35">
      <c r="A863" s="2" t="s">
        <v>201</v>
      </c>
      <c r="B863" s="2" t="s">
        <v>7</v>
      </c>
      <c r="C863" s="2" t="s">
        <v>8</v>
      </c>
      <c r="D863" s="17">
        <v>4718223.1219896777</v>
      </c>
      <c r="E863" s="2">
        <v>2019</v>
      </c>
      <c r="F863" s="17">
        <f>Tabel1[[#This Row],[Benaderend Verbruik (kWh)]]</f>
        <v>4718223.1219896777</v>
      </c>
      <c r="G863" s="17">
        <f>Tabel1[[#This Row],[Benaderend Verbruik (kWh)]]*0.000182</f>
        <v>858.71660820212139</v>
      </c>
    </row>
    <row r="864" spans="1:7" x14ac:dyDescent="0.35">
      <c r="A864" s="2" t="s">
        <v>201</v>
      </c>
      <c r="B864" s="2" t="s">
        <v>7</v>
      </c>
      <c r="C864" s="2" t="s">
        <v>10</v>
      </c>
      <c r="D864" s="17">
        <v>3183442</v>
      </c>
      <c r="E864" s="2">
        <v>2019</v>
      </c>
      <c r="F864" s="17">
        <f>Tabel1[[#This Row],[Benaderend Verbruik (kWh)]]*2.5</f>
        <v>7958605</v>
      </c>
      <c r="G864" s="17">
        <f>Tabel1[[#This Row],[Benaderend Verbruik (kWh)]]*0</f>
        <v>0</v>
      </c>
    </row>
    <row r="865" spans="1:7" x14ac:dyDescent="0.35">
      <c r="A865" s="2" t="s">
        <v>201</v>
      </c>
      <c r="B865" s="2" t="s">
        <v>7</v>
      </c>
      <c r="C865" s="2" t="s">
        <v>9</v>
      </c>
      <c r="D865" s="17">
        <v>2046904.7437489233</v>
      </c>
      <c r="E865" s="2">
        <v>2019</v>
      </c>
      <c r="F865" s="17">
        <f>Tabel1[[#This Row],[Benaderend Verbruik (kWh)]]*2.5</f>
        <v>5117261.8593723085</v>
      </c>
      <c r="G865" s="17">
        <f>Tabel1[[#This Row],[Benaderend Verbruik (kWh)]]*0</f>
        <v>0</v>
      </c>
    </row>
    <row r="866" spans="1:7" x14ac:dyDescent="0.35">
      <c r="A866" s="2" t="s">
        <v>826</v>
      </c>
      <c r="B866" s="2" t="s">
        <v>641</v>
      </c>
      <c r="C866" s="2" t="s">
        <v>9</v>
      </c>
      <c r="D866" s="17">
        <v>2154832</v>
      </c>
      <c r="E866" s="2">
        <v>2022</v>
      </c>
      <c r="F866" s="17">
        <f>Tabel1[[#This Row],[Benaderend Verbruik (kWh)]]*2.5</f>
        <v>5387080</v>
      </c>
      <c r="G866" s="17">
        <f>Tabel1[[#This Row],[Benaderend Verbruik (kWh)]]*0</f>
        <v>0</v>
      </c>
    </row>
    <row r="867" spans="1:7" x14ac:dyDescent="0.35">
      <c r="A867" s="2" t="s">
        <v>826</v>
      </c>
      <c r="B867" s="2" t="s">
        <v>641</v>
      </c>
      <c r="C867" s="2" t="s">
        <v>10</v>
      </c>
      <c r="D867" s="17">
        <v>2896996</v>
      </c>
      <c r="E867" s="2">
        <v>2022</v>
      </c>
      <c r="F867" s="17">
        <f>Tabel1[[#This Row],[Benaderend Verbruik (kWh)]]*2.5</f>
        <v>7242490</v>
      </c>
      <c r="G867" s="17">
        <f>Tabel1[[#This Row],[Benaderend Verbruik (kWh)]]*0</f>
        <v>0</v>
      </c>
    </row>
    <row r="868" spans="1:7" x14ac:dyDescent="0.35">
      <c r="A868" s="2" t="s">
        <v>826</v>
      </c>
      <c r="B868" s="2" t="s">
        <v>641</v>
      </c>
      <c r="C868" s="2" t="s">
        <v>8</v>
      </c>
      <c r="D868" s="17">
        <v>3954655.7520041885</v>
      </c>
      <c r="E868" s="2">
        <v>2022</v>
      </c>
      <c r="F868" s="17">
        <f>Tabel1[[#This Row],[Benaderend Verbruik (kWh)]]</f>
        <v>3954655.7520041885</v>
      </c>
      <c r="G868" s="17">
        <f>Tabel1[[#This Row],[Benaderend Verbruik (kWh)]]*0.000182</f>
        <v>719.74734686476233</v>
      </c>
    </row>
    <row r="869" spans="1:7" x14ac:dyDescent="0.35">
      <c r="A869" s="2" t="s">
        <v>202</v>
      </c>
      <c r="B869" s="2" t="s">
        <v>7</v>
      </c>
      <c r="C869" s="2" t="s">
        <v>8</v>
      </c>
      <c r="D869" s="17">
        <v>1828608.6307814214</v>
      </c>
      <c r="E869" s="2">
        <v>2019</v>
      </c>
      <c r="F869" s="17">
        <f>Tabel1[[#This Row],[Benaderend Verbruik (kWh)]]</f>
        <v>1828608.6307814214</v>
      </c>
      <c r="G869" s="17">
        <f>Tabel1[[#This Row],[Benaderend Verbruik (kWh)]]*0.000182</f>
        <v>332.80677080221869</v>
      </c>
    </row>
    <row r="870" spans="1:7" x14ac:dyDescent="0.35">
      <c r="A870" s="2" t="s">
        <v>202</v>
      </c>
      <c r="B870" s="2" t="s">
        <v>7</v>
      </c>
      <c r="C870" s="2" t="s">
        <v>10</v>
      </c>
      <c r="D870" s="17">
        <v>1116669</v>
      </c>
      <c r="E870" s="2">
        <v>2019</v>
      </c>
      <c r="F870" s="17">
        <f>Tabel1[[#This Row],[Benaderend Verbruik (kWh)]]*2.5</f>
        <v>2791672.5</v>
      </c>
      <c r="G870" s="17">
        <f>Tabel1[[#This Row],[Benaderend Verbruik (kWh)]]*0</f>
        <v>0</v>
      </c>
    </row>
    <row r="871" spans="1:7" x14ac:dyDescent="0.35">
      <c r="A871" s="2" t="s">
        <v>202</v>
      </c>
      <c r="B871" s="2" t="s">
        <v>7</v>
      </c>
      <c r="C871" s="2" t="s">
        <v>9</v>
      </c>
      <c r="D871" s="17">
        <v>640380.08764029702</v>
      </c>
      <c r="E871" s="2">
        <v>2019</v>
      </c>
      <c r="F871" s="17">
        <f>Tabel1[[#This Row],[Benaderend Verbruik (kWh)]]*2.5</f>
        <v>1600950.2191007426</v>
      </c>
      <c r="G871" s="17">
        <f>Tabel1[[#This Row],[Benaderend Verbruik (kWh)]]*0</f>
        <v>0</v>
      </c>
    </row>
    <row r="872" spans="1:7" x14ac:dyDescent="0.35">
      <c r="A872" s="2" t="s">
        <v>827</v>
      </c>
      <c r="B872" s="2" t="s">
        <v>641</v>
      </c>
      <c r="C872" s="2" t="s">
        <v>9</v>
      </c>
      <c r="D872" s="17">
        <v>525057.27446283679</v>
      </c>
      <c r="E872" s="2">
        <v>2022</v>
      </c>
      <c r="F872" s="17">
        <f>Tabel1[[#This Row],[Benaderend Verbruik (kWh)]]*2.5</f>
        <v>1312643.186157092</v>
      </c>
      <c r="G872" s="17">
        <f>Tabel1[[#This Row],[Benaderend Verbruik (kWh)]]*0</f>
        <v>0</v>
      </c>
    </row>
    <row r="873" spans="1:7" x14ac:dyDescent="0.35">
      <c r="A873" s="2" t="s">
        <v>827</v>
      </c>
      <c r="B873" s="2" t="s">
        <v>641</v>
      </c>
      <c r="C873" s="2" t="s">
        <v>10</v>
      </c>
      <c r="D873" s="17">
        <v>946715.99999999977</v>
      </c>
      <c r="E873" s="2">
        <v>2022</v>
      </c>
      <c r="F873" s="17">
        <f>Tabel1[[#This Row],[Benaderend Verbruik (kWh)]]*2.5</f>
        <v>2366789.9999999995</v>
      </c>
      <c r="G873" s="17">
        <f>Tabel1[[#This Row],[Benaderend Verbruik (kWh)]]*0</f>
        <v>0</v>
      </c>
    </row>
    <row r="874" spans="1:7" x14ac:dyDescent="0.35">
      <c r="A874" s="2" t="s">
        <v>827</v>
      </c>
      <c r="B874" s="2" t="s">
        <v>641</v>
      </c>
      <c r="C874" s="2" t="s">
        <v>8</v>
      </c>
      <c r="D874" s="17">
        <v>1419686.0307087773</v>
      </c>
      <c r="E874" s="2">
        <v>2022</v>
      </c>
      <c r="F874" s="17">
        <f>Tabel1[[#This Row],[Benaderend Verbruik (kWh)]]</f>
        <v>1419686.0307087773</v>
      </c>
      <c r="G874" s="17">
        <f>Tabel1[[#This Row],[Benaderend Verbruik (kWh)]]*0.000182</f>
        <v>258.38285758899747</v>
      </c>
    </row>
    <row r="875" spans="1:7" x14ac:dyDescent="0.35">
      <c r="A875" s="2" t="s">
        <v>203</v>
      </c>
      <c r="B875" s="2" t="s">
        <v>7</v>
      </c>
      <c r="C875" s="2" t="s">
        <v>8</v>
      </c>
      <c r="D875" s="17">
        <v>11583491.196393648</v>
      </c>
      <c r="E875" s="2">
        <v>2019</v>
      </c>
      <c r="F875" s="17">
        <f>Tabel1[[#This Row],[Benaderend Verbruik (kWh)]]</f>
        <v>11583491.196393648</v>
      </c>
      <c r="G875" s="17">
        <f>Tabel1[[#This Row],[Benaderend Verbruik (kWh)]]*0.000182</f>
        <v>2108.1953977436442</v>
      </c>
    </row>
    <row r="876" spans="1:7" x14ac:dyDescent="0.35">
      <c r="A876" s="2" t="s">
        <v>203</v>
      </c>
      <c r="B876" s="2" t="s">
        <v>7</v>
      </c>
      <c r="C876" s="2" t="s">
        <v>9</v>
      </c>
      <c r="D876" s="17">
        <v>3649416.1862774375</v>
      </c>
      <c r="E876" s="2">
        <v>2019</v>
      </c>
      <c r="F876" s="17">
        <f>Tabel1[[#This Row],[Benaderend Verbruik (kWh)]]*2.5</f>
        <v>9123540.465693593</v>
      </c>
      <c r="G876" s="17">
        <f>Tabel1[[#This Row],[Benaderend Verbruik (kWh)]]*0</f>
        <v>0</v>
      </c>
    </row>
    <row r="877" spans="1:7" x14ac:dyDescent="0.35">
      <c r="A877" s="2" t="s">
        <v>203</v>
      </c>
      <c r="B877" s="2" t="s">
        <v>7</v>
      </c>
      <c r="C877" s="2" t="s">
        <v>10</v>
      </c>
      <c r="D877" s="17">
        <v>2677633</v>
      </c>
      <c r="E877" s="2">
        <v>2019</v>
      </c>
      <c r="F877" s="17">
        <f>Tabel1[[#This Row],[Benaderend Verbruik (kWh)]]*2.5</f>
        <v>6694082.5</v>
      </c>
      <c r="G877" s="17">
        <f>Tabel1[[#This Row],[Benaderend Verbruik (kWh)]]*0</f>
        <v>0</v>
      </c>
    </row>
    <row r="878" spans="1:7" x14ac:dyDescent="0.35">
      <c r="A878" s="2" t="s">
        <v>828</v>
      </c>
      <c r="B878" s="2" t="s">
        <v>641</v>
      </c>
      <c r="C878" s="2" t="s">
        <v>9</v>
      </c>
      <c r="D878" s="17">
        <v>3081509.6806831551</v>
      </c>
      <c r="E878" s="2">
        <v>2022</v>
      </c>
      <c r="F878" s="17">
        <f>Tabel1[[#This Row],[Benaderend Verbruik (kWh)]]*2.5</f>
        <v>7703774.2017078875</v>
      </c>
      <c r="G878" s="17">
        <f>Tabel1[[#This Row],[Benaderend Verbruik (kWh)]]*0</f>
        <v>0</v>
      </c>
    </row>
    <row r="879" spans="1:7" x14ac:dyDescent="0.35">
      <c r="A879" s="2" t="s">
        <v>828</v>
      </c>
      <c r="B879" s="2" t="s">
        <v>641</v>
      </c>
      <c r="C879" s="2" t="s">
        <v>10</v>
      </c>
      <c r="D879" s="17">
        <v>2345794</v>
      </c>
      <c r="E879" s="2">
        <v>2022</v>
      </c>
      <c r="F879" s="17">
        <f>Tabel1[[#This Row],[Benaderend Verbruik (kWh)]]*2.5</f>
        <v>5864485</v>
      </c>
      <c r="G879" s="17">
        <f>Tabel1[[#This Row],[Benaderend Verbruik (kWh)]]*0</f>
        <v>0</v>
      </c>
    </row>
    <row r="880" spans="1:7" x14ac:dyDescent="0.35">
      <c r="A880" s="2" t="s">
        <v>828</v>
      </c>
      <c r="B880" s="2" t="s">
        <v>641</v>
      </c>
      <c r="C880" s="2" t="s">
        <v>8</v>
      </c>
      <c r="D880" s="17">
        <v>8964035.6256845165</v>
      </c>
      <c r="E880" s="2">
        <v>2022</v>
      </c>
      <c r="F880" s="17">
        <f>Tabel1[[#This Row],[Benaderend Verbruik (kWh)]]</f>
        <v>8964035.6256845165</v>
      </c>
      <c r="G880" s="17">
        <f>Tabel1[[#This Row],[Benaderend Verbruik (kWh)]]*0.000182</f>
        <v>1631.4544838745821</v>
      </c>
    </row>
    <row r="881" spans="1:7" x14ac:dyDescent="0.35">
      <c r="A881" s="2" t="s">
        <v>204</v>
      </c>
      <c r="B881" s="2" t="s">
        <v>7</v>
      </c>
      <c r="C881" s="2" t="s">
        <v>8</v>
      </c>
      <c r="D881" s="17">
        <v>951853.57550465118</v>
      </c>
      <c r="E881" s="2">
        <v>2019</v>
      </c>
      <c r="F881" s="17">
        <f>Tabel1[[#This Row],[Benaderend Verbruik (kWh)]]</f>
        <v>951853.57550465118</v>
      </c>
      <c r="G881" s="17">
        <f>Tabel1[[#This Row],[Benaderend Verbruik (kWh)]]*0.000182</f>
        <v>173.23735074184651</v>
      </c>
    </row>
    <row r="882" spans="1:7" x14ac:dyDescent="0.35">
      <c r="A882" s="2" t="s">
        <v>204</v>
      </c>
      <c r="B882" s="2" t="s">
        <v>7</v>
      </c>
      <c r="C882" s="2" t="s">
        <v>10</v>
      </c>
      <c r="D882" s="17">
        <v>598888</v>
      </c>
      <c r="E882" s="2">
        <v>2019</v>
      </c>
      <c r="F882" s="17">
        <f>Tabel1[[#This Row],[Benaderend Verbruik (kWh)]]*2.5</f>
        <v>1497220</v>
      </c>
      <c r="G882" s="17">
        <f>Tabel1[[#This Row],[Benaderend Verbruik (kWh)]]*0</f>
        <v>0</v>
      </c>
    </row>
    <row r="883" spans="1:7" x14ac:dyDescent="0.35">
      <c r="A883" s="2" t="s">
        <v>204</v>
      </c>
      <c r="B883" s="2" t="s">
        <v>7</v>
      </c>
      <c r="C883" s="2" t="s">
        <v>9</v>
      </c>
      <c r="D883" s="17">
        <v>349486.90107490262</v>
      </c>
      <c r="E883" s="2">
        <v>2019</v>
      </c>
      <c r="F883" s="17">
        <f>Tabel1[[#This Row],[Benaderend Verbruik (kWh)]]*2.5</f>
        <v>873717.25268725655</v>
      </c>
      <c r="G883" s="17">
        <f>Tabel1[[#This Row],[Benaderend Verbruik (kWh)]]*0</f>
        <v>0</v>
      </c>
    </row>
    <row r="884" spans="1:7" x14ac:dyDescent="0.35">
      <c r="A884" s="2" t="s">
        <v>829</v>
      </c>
      <c r="B884" s="2" t="s">
        <v>641</v>
      </c>
      <c r="C884" s="2" t="s">
        <v>9</v>
      </c>
      <c r="D884" s="17">
        <v>319793.76959215489</v>
      </c>
      <c r="E884" s="2">
        <v>2022</v>
      </c>
      <c r="F884" s="17">
        <f>Tabel1[[#This Row],[Benaderend Verbruik (kWh)]]*2.5</f>
        <v>799484.42398038716</v>
      </c>
      <c r="G884" s="17">
        <f>Tabel1[[#This Row],[Benaderend Verbruik (kWh)]]*0</f>
        <v>0</v>
      </c>
    </row>
    <row r="885" spans="1:7" x14ac:dyDescent="0.35">
      <c r="A885" s="2" t="s">
        <v>829</v>
      </c>
      <c r="B885" s="2" t="s">
        <v>641</v>
      </c>
      <c r="C885" s="2" t="s">
        <v>10</v>
      </c>
      <c r="D885" s="17">
        <v>498892.99999999988</v>
      </c>
      <c r="E885" s="2">
        <v>2022</v>
      </c>
      <c r="F885" s="17">
        <f>Tabel1[[#This Row],[Benaderend Verbruik (kWh)]]*2.5</f>
        <v>1247232.4999999998</v>
      </c>
      <c r="G885" s="17">
        <f>Tabel1[[#This Row],[Benaderend Verbruik (kWh)]]*0</f>
        <v>0</v>
      </c>
    </row>
    <row r="886" spans="1:7" x14ac:dyDescent="0.35">
      <c r="A886" s="2" t="s">
        <v>829</v>
      </c>
      <c r="B886" s="2" t="s">
        <v>641</v>
      </c>
      <c r="C886" s="2" t="s">
        <v>8</v>
      </c>
      <c r="D886" s="17">
        <v>805720.08267485152</v>
      </c>
      <c r="E886" s="2">
        <v>2022</v>
      </c>
      <c r="F886" s="17">
        <f>Tabel1[[#This Row],[Benaderend Verbruik (kWh)]]</f>
        <v>805720.08267485152</v>
      </c>
      <c r="G886" s="17">
        <f>Tabel1[[#This Row],[Benaderend Verbruik (kWh)]]*0.000182</f>
        <v>146.64105504682297</v>
      </c>
    </row>
    <row r="887" spans="1:7" x14ac:dyDescent="0.35">
      <c r="A887" s="2" t="s">
        <v>205</v>
      </c>
      <c r="B887" s="2" t="s">
        <v>7</v>
      </c>
      <c r="C887" s="2" t="s">
        <v>8</v>
      </c>
      <c r="D887" s="17">
        <v>1233609.0365636125</v>
      </c>
      <c r="E887" s="2">
        <v>2019</v>
      </c>
      <c r="F887" s="17">
        <f>Tabel1[[#This Row],[Benaderend Verbruik (kWh)]]</f>
        <v>1233609.0365636125</v>
      </c>
      <c r="G887" s="17">
        <f>Tabel1[[#This Row],[Benaderend Verbruik (kWh)]]*0.000182</f>
        <v>224.51684465457748</v>
      </c>
    </row>
    <row r="888" spans="1:7" x14ac:dyDescent="0.35">
      <c r="A888" s="2" t="s">
        <v>205</v>
      </c>
      <c r="B888" s="2" t="s">
        <v>7</v>
      </c>
      <c r="C888" s="2" t="s">
        <v>10</v>
      </c>
      <c r="D888" s="17">
        <v>464383</v>
      </c>
      <c r="E888" s="2">
        <v>2019</v>
      </c>
      <c r="F888" s="17">
        <f>Tabel1[[#This Row],[Benaderend Verbruik (kWh)]]*2.5</f>
        <v>1160957.5</v>
      </c>
      <c r="G888" s="17">
        <f>Tabel1[[#This Row],[Benaderend Verbruik (kWh)]]*0</f>
        <v>0</v>
      </c>
    </row>
    <row r="889" spans="1:7" x14ac:dyDescent="0.35">
      <c r="A889" s="2" t="s">
        <v>205</v>
      </c>
      <c r="B889" s="2" t="s">
        <v>7</v>
      </c>
      <c r="C889" s="2" t="s">
        <v>9</v>
      </c>
      <c r="D889" s="17">
        <v>401885.30734063982</v>
      </c>
      <c r="E889" s="2">
        <v>2019</v>
      </c>
      <c r="F889" s="17">
        <f>Tabel1[[#This Row],[Benaderend Verbruik (kWh)]]*2.5</f>
        <v>1004713.2683515996</v>
      </c>
      <c r="G889" s="17">
        <f>Tabel1[[#This Row],[Benaderend Verbruik (kWh)]]*0</f>
        <v>0</v>
      </c>
    </row>
    <row r="890" spans="1:7" x14ac:dyDescent="0.35">
      <c r="A890" s="2" t="s">
        <v>830</v>
      </c>
      <c r="B890" s="2" t="s">
        <v>641</v>
      </c>
      <c r="C890" s="2" t="s">
        <v>9</v>
      </c>
      <c r="D890" s="17">
        <v>344516.72576445196</v>
      </c>
      <c r="E890" s="2">
        <v>2022</v>
      </c>
      <c r="F890" s="17">
        <f>Tabel1[[#This Row],[Benaderend Verbruik (kWh)]]*2.5</f>
        <v>861291.81441112992</v>
      </c>
      <c r="G890" s="17">
        <f>Tabel1[[#This Row],[Benaderend Verbruik (kWh)]]*0</f>
        <v>0</v>
      </c>
    </row>
    <row r="891" spans="1:7" x14ac:dyDescent="0.35">
      <c r="A891" s="2" t="s">
        <v>830</v>
      </c>
      <c r="B891" s="2" t="s">
        <v>641</v>
      </c>
      <c r="C891" s="2" t="s">
        <v>10</v>
      </c>
      <c r="D891" s="17">
        <v>417154.99999999988</v>
      </c>
      <c r="E891" s="2">
        <v>2022</v>
      </c>
      <c r="F891" s="17">
        <f>Tabel1[[#This Row],[Benaderend Verbruik (kWh)]]*2.5</f>
        <v>1042887.4999999998</v>
      </c>
      <c r="G891" s="17">
        <f>Tabel1[[#This Row],[Benaderend Verbruik (kWh)]]*0</f>
        <v>0</v>
      </c>
    </row>
    <row r="892" spans="1:7" x14ac:dyDescent="0.35">
      <c r="A892" s="2" t="s">
        <v>830</v>
      </c>
      <c r="B892" s="2" t="s">
        <v>641</v>
      </c>
      <c r="C892" s="2" t="s">
        <v>8</v>
      </c>
      <c r="D892" s="17">
        <v>1192548.8079875023</v>
      </c>
      <c r="E892" s="2">
        <v>2022</v>
      </c>
      <c r="F892" s="17">
        <f>Tabel1[[#This Row],[Benaderend Verbruik (kWh)]]</f>
        <v>1192548.8079875023</v>
      </c>
      <c r="G892" s="17">
        <f>Tabel1[[#This Row],[Benaderend Verbruik (kWh)]]*0.000182</f>
        <v>217.04388305372544</v>
      </c>
    </row>
    <row r="893" spans="1:7" x14ac:dyDescent="0.35">
      <c r="A893" s="2" t="s">
        <v>206</v>
      </c>
      <c r="B893" s="2" t="s">
        <v>7</v>
      </c>
      <c r="C893" s="2" t="s">
        <v>8</v>
      </c>
      <c r="D893" s="17">
        <v>1328753.4484913617</v>
      </c>
      <c r="E893" s="2">
        <v>2019</v>
      </c>
      <c r="F893" s="17">
        <f>Tabel1[[#This Row],[Benaderend Verbruik (kWh)]]</f>
        <v>1328753.4484913617</v>
      </c>
      <c r="G893" s="17">
        <f>Tabel1[[#This Row],[Benaderend Verbruik (kWh)]]*0.000182</f>
        <v>241.83312762542784</v>
      </c>
    </row>
    <row r="894" spans="1:7" x14ac:dyDescent="0.35">
      <c r="A894" s="2" t="s">
        <v>206</v>
      </c>
      <c r="B894" s="2" t="s">
        <v>7</v>
      </c>
      <c r="C894" s="2" t="s">
        <v>10</v>
      </c>
      <c r="D894" s="17">
        <v>1266670</v>
      </c>
      <c r="E894" s="2">
        <v>2019</v>
      </c>
      <c r="F894" s="17">
        <f>Tabel1[[#This Row],[Benaderend Verbruik (kWh)]]*2.5</f>
        <v>3166675</v>
      </c>
      <c r="G894" s="17">
        <f>Tabel1[[#This Row],[Benaderend Verbruik (kWh)]]*0</f>
        <v>0</v>
      </c>
    </row>
    <row r="895" spans="1:7" x14ac:dyDescent="0.35">
      <c r="A895" s="2" t="s">
        <v>206</v>
      </c>
      <c r="B895" s="2" t="s">
        <v>7</v>
      </c>
      <c r="C895" s="2" t="s">
        <v>9</v>
      </c>
      <c r="D895" s="17">
        <v>523236.40210578602</v>
      </c>
      <c r="E895" s="2">
        <v>2019</v>
      </c>
      <c r="F895" s="17">
        <f>Tabel1[[#This Row],[Benaderend Verbruik (kWh)]]*2.5</f>
        <v>1308091.005264465</v>
      </c>
      <c r="G895" s="17">
        <f>Tabel1[[#This Row],[Benaderend Verbruik (kWh)]]*0</f>
        <v>0</v>
      </c>
    </row>
    <row r="896" spans="1:7" x14ac:dyDescent="0.35">
      <c r="A896" s="2" t="s">
        <v>831</v>
      </c>
      <c r="B896" s="2" t="s">
        <v>641</v>
      </c>
      <c r="C896" s="2" t="s">
        <v>9</v>
      </c>
      <c r="D896" s="17">
        <v>455147.49509926158</v>
      </c>
      <c r="E896" s="2">
        <v>2022</v>
      </c>
      <c r="F896" s="17">
        <f>Tabel1[[#This Row],[Benaderend Verbruik (kWh)]]*2.5</f>
        <v>1137868.737748154</v>
      </c>
      <c r="G896" s="17">
        <f>Tabel1[[#This Row],[Benaderend Verbruik (kWh)]]*0</f>
        <v>0</v>
      </c>
    </row>
    <row r="897" spans="1:7" x14ac:dyDescent="0.35">
      <c r="A897" s="2" t="s">
        <v>831</v>
      </c>
      <c r="B897" s="2" t="s">
        <v>641</v>
      </c>
      <c r="C897" s="2" t="s">
        <v>10</v>
      </c>
      <c r="D897" s="17">
        <v>943930.96871372696</v>
      </c>
      <c r="E897" s="2">
        <v>2022</v>
      </c>
      <c r="F897" s="17">
        <f>Tabel1[[#This Row],[Benaderend Verbruik (kWh)]]*2.5</f>
        <v>2359827.4217843176</v>
      </c>
      <c r="G897" s="17">
        <f>Tabel1[[#This Row],[Benaderend Verbruik (kWh)]]*0</f>
        <v>0</v>
      </c>
    </row>
    <row r="898" spans="1:7" x14ac:dyDescent="0.35">
      <c r="A898" s="2" t="s">
        <v>831</v>
      </c>
      <c r="B898" s="2" t="s">
        <v>641</v>
      </c>
      <c r="C898" s="2" t="s">
        <v>8</v>
      </c>
      <c r="D898" s="17">
        <v>1490727.5052516221</v>
      </c>
      <c r="E898" s="2">
        <v>2022</v>
      </c>
      <c r="F898" s="17">
        <f>Tabel1[[#This Row],[Benaderend Verbruik (kWh)]]</f>
        <v>1490727.5052516221</v>
      </c>
      <c r="G898" s="17">
        <f>Tabel1[[#This Row],[Benaderend Verbruik (kWh)]]*0.000182</f>
        <v>271.31240595579521</v>
      </c>
    </row>
    <row r="899" spans="1:7" x14ac:dyDescent="0.35">
      <c r="A899" s="2" t="s">
        <v>832</v>
      </c>
      <c r="B899" s="2" t="s">
        <v>208</v>
      </c>
      <c r="C899" s="2" t="s">
        <v>9</v>
      </c>
      <c r="D899" s="17">
        <v>498342.53812625614</v>
      </c>
      <c r="E899" s="2">
        <v>2022</v>
      </c>
      <c r="F899" s="17">
        <f>Tabel1[[#This Row],[Benaderend Verbruik (kWh)]]*2.5</f>
        <v>1245856.3453156403</v>
      </c>
      <c r="G899" s="17">
        <f>Tabel1[[#This Row],[Benaderend Verbruik (kWh)]]*0</f>
        <v>0</v>
      </c>
    </row>
    <row r="900" spans="1:7" x14ac:dyDescent="0.35">
      <c r="A900" s="2" t="s">
        <v>832</v>
      </c>
      <c r="B900" s="2" t="s">
        <v>208</v>
      </c>
      <c r="C900" s="2" t="s">
        <v>8</v>
      </c>
      <c r="D900" s="17">
        <v>1970942.5268119669</v>
      </c>
      <c r="E900" s="2">
        <v>2022</v>
      </c>
      <c r="F900" s="17">
        <f>Tabel1[[#This Row],[Benaderend Verbruik (kWh)]]</f>
        <v>1970942.5268119669</v>
      </c>
      <c r="G900" s="17">
        <f>Tabel1[[#This Row],[Benaderend Verbruik (kWh)]]*0.000182</f>
        <v>358.711539879778</v>
      </c>
    </row>
    <row r="901" spans="1:7" x14ac:dyDescent="0.35">
      <c r="A901" s="2" t="s">
        <v>209</v>
      </c>
      <c r="B901" s="2" t="s">
        <v>208</v>
      </c>
      <c r="C901" s="2" t="s">
        <v>8</v>
      </c>
      <c r="D901" s="17">
        <v>335190.99049906619</v>
      </c>
      <c r="E901" s="2">
        <v>2019</v>
      </c>
      <c r="F901" s="17">
        <f>Tabel1[[#This Row],[Benaderend Verbruik (kWh)]]</f>
        <v>335190.99049906619</v>
      </c>
      <c r="G901" s="17">
        <f>Tabel1[[#This Row],[Benaderend Verbruik (kWh)]]*0.000182</f>
        <v>61.004760270830047</v>
      </c>
    </row>
    <row r="902" spans="1:7" x14ac:dyDescent="0.35">
      <c r="A902" s="2" t="s">
        <v>209</v>
      </c>
      <c r="B902" s="2" t="s">
        <v>208</v>
      </c>
      <c r="C902" s="2" t="s">
        <v>9</v>
      </c>
      <c r="D902" s="17">
        <v>90602</v>
      </c>
      <c r="E902" s="2">
        <v>2019</v>
      </c>
      <c r="F902" s="17">
        <f>Tabel1[[#This Row],[Benaderend Verbruik (kWh)]]*2.5</f>
        <v>226505</v>
      </c>
      <c r="G902" s="17">
        <f>Tabel1[[#This Row],[Benaderend Verbruik (kWh)]]*0</f>
        <v>0</v>
      </c>
    </row>
    <row r="903" spans="1:7" x14ac:dyDescent="0.35">
      <c r="A903" s="2" t="s">
        <v>833</v>
      </c>
      <c r="B903" s="2" t="s">
        <v>208</v>
      </c>
      <c r="C903" s="2" t="s">
        <v>9</v>
      </c>
      <c r="D903" s="17">
        <v>59918.110220000002</v>
      </c>
      <c r="E903" s="2">
        <v>2022</v>
      </c>
      <c r="F903" s="17">
        <f>Tabel1[[#This Row],[Benaderend Verbruik (kWh)]]*2.5</f>
        <v>149795.27555000002</v>
      </c>
      <c r="G903" s="17">
        <f>Tabel1[[#This Row],[Benaderend Verbruik (kWh)]]*0</f>
        <v>0</v>
      </c>
    </row>
    <row r="904" spans="1:7" x14ac:dyDescent="0.35">
      <c r="A904" s="2" t="s">
        <v>833</v>
      </c>
      <c r="B904" s="2" t="s">
        <v>208</v>
      </c>
      <c r="C904" s="2" t="s">
        <v>8</v>
      </c>
      <c r="D904" s="17">
        <v>372355.18965943437</v>
      </c>
      <c r="E904" s="2">
        <v>2022</v>
      </c>
      <c r="F904" s="17">
        <f>Tabel1[[#This Row],[Benaderend Verbruik (kWh)]]</f>
        <v>372355.18965943437</v>
      </c>
      <c r="G904" s="17">
        <f>Tabel1[[#This Row],[Benaderend Verbruik (kWh)]]*0.000182</f>
        <v>67.768644518017055</v>
      </c>
    </row>
    <row r="905" spans="1:7" x14ac:dyDescent="0.35">
      <c r="A905" s="2" t="s">
        <v>210</v>
      </c>
      <c r="B905" s="2" t="s">
        <v>208</v>
      </c>
      <c r="C905" s="2" t="s">
        <v>8</v>
      </c>
      <c r="D905" s="17">
        <v>201094.39812291201</v>
      </c>
      <c r="E905" s="2">
        <v>2019</v>
      </c>
      <c r="F905" s="17">
        <f>Tabel1[[#This Row],[Benaderend Verbruik (kWh)]]</f>
        <v>201094.39812291201</v>
      </c>
      <c r="G905" s="17">
        <f>Tabel1[[#This Row],[Benaderend Verbruik (kWh)]]*0.000182</f>
        <v>36.599180458369986</v>
      </c>
    </row>
    <row r="906" spans="1:7" x14ac:dyDescent="0.35">
      <c r="A906" s="2" t="s">
        <v>210</v>
      </c>
      <c r="B906" s="2" t="s">
        <v>208</v>
      </c>
      <c r="C906" s="2" t="s">
        <v>9</v>
      </c>
      <c r="D906" s="17">
        <v>169489.31221106998</v>
      </c>
      <c r="E906" s="2">
        <v>2019</v>
      </c>
      <c r="F906" s="17">
        <f>Tabel1[[#This Row],[Benaderend Verbruik (kWh)]]*2.5</f>
        <v>423723.28052767494</v>
      </c>
      <c r="G906" s="17">
        <f>Tabel1[[#This Row],[Benaderend Verbruik (kWh)]]*0</f>
        <v>0</v>
      </c>
    </row>
    <row r="907" spans="1:7" x14ac:dyDescent="0.35">
      <c r="A907" s="2" t="s">
        <v>834</v>
      </c>
      <c r="B907" s="2" t="s">
        <v>208</v>
      </c>
      <c r="C907" s="2" t="s">
        <v>9</v>
      </c>
      <c r="D907" s="17">
        <v>144248</v>
      </c>
      <c r="E907" s="2">
        <v>2022</v>
      </c>
      <c r="F907" s="17">
        <f>Tabel1[[#This Row],[Benaderend Verbruik (kWh)]]*2.5</f>
        <v>360620</v>
      </c>
      <c r="G907" s="17">
        <f>Tabel1[[#This Row],[Benaderend Verbruik (kWh)]]*0</f>
        <v>0</v>
      </c>
    </row>
    <row r="908" spans="1:7" x14ac:dyDescent="0.35">
      <c r="A908" s="2" t="s">
        <v>834</v>
      </c>
      <c r="B908" s="2" t="s">
        <v>208</v>
      </c>
      <c r="C908" s="2" t="s">
        <v>8</v>
      </c>
      <c r="D908" s="17">
        <v>197917</v>
      </c>
      <c r="E908" s="2">
        <v>2022</v>
      </c>
      <c r="F908" s="17">
        <f>Tabel1[[#This Row],[Benaderend Verbruik (kWh)]]</f>
        <v>197917</v>
      </c>
      <c r="G908" s="17">
        <f>Tabel1[[#This Row],[Benaderend Verbruik (kWh)]]*0.000182</f>
        <v>36.020893999999998</v>
      </c>
    </row>
    <row r="909" spans="1:7" x14ac:dyDescent="0.35">
      <c r="A909" s="2" t="s">
        <v>211</v>
      </c>
      <c r="B909" s="2" t="s">
        <v>208</v>
      </c>
      <c r="C909" s="2" t="s">
        <v>9</v>
      </c>
      <c r="D909" s="17">
        <v>48553.642491138002</v>
      </c>
      <c r="E909" s="2">
        <v>2019</v>
      </c>
      <c r="F909" s="17">
        <f>Tabel1[[#This Row],[Benaderend Verbruik (kWh)]]*2.5</f>
        <v>121384.10622784501</v>
      </c>
      <c r="G909" s="17">
        <f>Tabel1[[#This Row],[Benaderend Verbruik (kWh)]]*0</f>
        <v>0</v>
      </c>
    </row>
    <row r="910" spans="1:7" x14ac:dyDescent="0.35">
      <c r="A910" s="2" t="s">
        <v>835</v>
      </c>
      <c r="B910" s="2" t="s">
        <v>208</v>
      </c>
      <c r="C910" s="2" t="s">
        <v>9</v>
      </c>
      <c r="D910" s="17">
        <v>76987.187634469999</v>
      </c>
      <c r="E910" s="2">
        <v>2022</v>
      </c>
      <c r="F910" s="17">
        <f>Tabel1[[#This Row],[Benaderend Verbruik (kWh)]]*2.5</f>
        <v>192467.969086175</v>
      </c>
      <c r="G910" s="17">
        <f>Tabel1[[#This Row],[Benaderend Verbruik (kWh)]]*0</f>
        <v>0</v>
      </c>
    </row>
    <row r="911" spans="1:7" x14ac:dyDescent="0.35">
      <c r="A911" s="2" t="s">
        <v>212</v>
      </c>
      <c r="B911" s="2" t="s">
        <v>208</v>
      </c>
      <c r="C911" s="2" t="s">
        <v>9</v>
      </c>
      <c r="D911" s="17">
        <v>102940.52899999999</v>
      </c>
      <c r="E911" s="2">
        <v>2019</v>
      </c>
      <c r="F911" s="17">
        <f>Tabel1[[#This Row],[Benaderend Verbruik (kWh)]]*2.5</f>
        <v>257351.32249999998</v>
      </c>
      <c r="G911" s="17">
        <f>Tabel1[[#This Row],[Benaderend Verbruik (kWh)]]*0</f>
        <v>0</v>
      </c>
    </row>
    <row r="912" spans="1:7" x14ac:dyDescent="0.35">
      <c r="A912" s="2" t="s">
        <v>212</v>
      </c>
      <c r="B912" s="2" t="s">
        <v>208</v>
      </c>
      <c r="C912" s="2" t="s">
        <v>8</v>
      </c>
      <c r="D912" s="17">
        <v>69449.846000000005</v>
      </c>
      <c r="E912" s="2">
        <v>2019</v>
      </c>
      <c r="F912" s="17">
        <f>Tabel1[[#This Row],[Benaderend Verbruik (kWh)]]</f>
        <v>69449.846000000005</v>
      </c>
      <c r="G912" s="17">
        <f>Tabel1[[#This Row],[Benaderend Verbruik (kWh)]]*0.000182</f>
        <v>12.639871972000002</v>
      </c>
    </row>
    <row r="913" spans="1:7" x14ac:dyDescent="0.35">
      <c r="A913" s="2" t="s">
        <v>836</v>
      </c>
      <c r="B913" s="2" t="s">
        <v>208</v>
      </c>
      <c r="C913" s="2" t="s">
        <v>9</v>
      </c>
      <c r="D913" s="17">
        <v>44850.117567460002</v>
      </c>
      <c r="E913" s="2">
        <v>2022</v>
      </c>
      <c r="F913" s="17">
        <f>Tabel1[[#This Row],[Benaderend Verbruik (kWh)]]*2.5</f>
        <v>112125.29391865</v>
      </c>
      <c r="G913" s="17">
        <f>Tabel1[[#This Row],[Benaderend Verbruik (kWh)]]*0</f>
        <v>0</v>
      </c>
    </row>
    <row r="914" spans="1:7" x14ac:dyDescent="0.35">
      <c r="A914" s="2" t="s">
        <v>836</v>
      </c>
      <c r="B914" s="2" t="s">
        <v>208</v>
      </c>
      <c r="C914" s="2" t="s">
        <v>8</v>
      </c>
      <c r="D914" s="17">
        <v>63971.883418709898</v>
      </c>
      <c r="E914" s="2">
        <v>2022</v>
      </c>
      <c r="F914" s="17">
        <f>Tabel1[[#This Row],[Benaderend Verbruik (kWh)]]</f>
        <v>63971.883418709898</v>
      </c>
      <c r="G914" s="17">
        <f>Tabel1[[#This Row],[Benaderend Verbruik (kWh)]]*0.000182</f>
        <v>11.642882782205202</v>
      </c>
    </row>
    <row r="915" spans="1:7" x14ac:dyDescent="0.35">
      <c r="A915" s="2" t="s">
        <v>213</v>
      </c>
      <c r="B915" s="2" t="s">
        <v>208</v>
      </c>
      <c r="C915" s="2" t="s">
        <v>9</v>
      </c>
      <c r="D915" s="17">
        <v>3595327.570589765</v>
      </c>
      <c r="E915" s="2">
        <v>2019</v>
      </c>
      <c r="F915" s="17">
        <f>Tabel1[[#This Row],[Benaderend Verbruik (kWh)]]*2.5</f>
        <v>8988318.9264744129</v>
      </c>
      <c r="G915" s="17">
        <f>Tabel1[[#This Row],[Benaderend Verbruik (kWh)]]*0</f>
        <v>0</v>
      </c>
    </row>
    <row r="916" spans="1:7" x14ac:dyDescent="0.35">
      <c r="A916" s="2" t="s">
        <v>213</v>
      </c>
      <c r="B916" s="2" t="s">
        <v>208</v>
      </c>
      <c r="C916" s="2" t="s">
        <v>8</v>
      </c>
      <c r="D916" s="17">
        <v>3266776.742366523</v>
      </c>
      <c r="E916" s="2">
        <v>2019</v>
      </c>
      <c r="F916" s="17">
        <f>Tabel1[[#This Row],[Benaderend Verbruik (kWh)]]</f>
        <v>3266776.742366523</v>
      </c>
      <c r="G916" s="17">
        <f>Tabel1[[#This Row],[Benaderend Verbruik (kWh)]]*0.000182</f>
        <v>594.5533671107072</v>
      </c>
    </row>
    <row r="917" spans="1:7" x14ac:dyDescent="0.35">
      <c r="A917" s="2" t="s">
        <v>837</v>
      </c>
      <c r="B917" s="2" t="s">
        <v>208</v>
      </c>
      <c r="C917" s="2" t="s">
        <v>9</v>
      </c>
      <c r="D917" s="17">
        <v>3221141.4206706365</v>
      </c>
      <c r="E917" s="2">
        <v>2022</v>
      </c>
      <c r="F917" s="17">
        <f>Tabel1[[#This Row],[Benaderend Verbruik (kWh)]]*2.5</f>
        <v>8052853.5516765909</v>
      </c>
      <c r="G917" s="17">
        <f>Tabel1[[#This Row],[Benaderend Verbruik (kWh)]]*0</f>
        <v>0</v>
      </c>
    </row>
    <row r="918" spans="1:7" x14ac:dyDescent="0.35">
      <c r="A918" s="2" t="s">
        <v>837</v>
      </c>
      <c r="B918" s="2" t="s">
        <v>208</v>
      </c>
      <c r="C918" s="2" t="s">
        <v>8</v>
      </c>
      <c r="D918" s="17">
        <v>3334786.0176490415</v>
      </c>
      <c r="E918" s="2">
        <v>2022</v>
      </c>
      <c r="F918" s="17">
        <f>Tabel1[[#This Row],[Benaderend Verbruik (kWh)]]</f>
        <v>3334786.0176490415</v>
      </c>
      <c r="G918" s="17">
        <f>Tabel1[[#This Row],[Benaderend Verbruik (kWh)]]*0.000182</f>
        <v>606.93105521212556</v>
      </c>
    </row>
    <row r="919" spans="1:7" x14ac:dyDescent="0.35">
      <c r="A919" s="2" t="s">
        <v>838</v>
      </c>
      <c r="B919" s="2" t="s">
        <v>208</v>
      </c>
      <c r="C919" s="2" t="s">
        <v>9</v>
      </c>
      <c r="D919" s="17">
        <v>141974.63295396903</v>
      </c>
      <c r="E919" s="2">
        <v>2022</v>
      </c>
      <c r="F919" s="17">
        <f>Tabel1[[#This Row],[Benaderend Verbruik (kWh)]]*2.5</f>
        <v>354936.5823849226</v>
      </c>
      <c r="G919" s="17">
        <f>Tabel1[[#This Row],[Benaderend Verbruik (kWh)]]*0</f>
        <v>0</v>
      </c>
    </row>
    <row r="920" spans="1:7" x14ac:dyDescent="0.35">
      <c r="A920" s="2" t="s">
        <v>838</v>
      </c>
      <c r="B920" s="2" t="s">
        <v>208</v>
      </c>
      <c r="C920" s="2" t="s">
        <v>8</v>
      </c>
      <c r="D920" s="17">
        <v>197549.13317013011</v>
      </c>
      <c r="E920" s="2">
        <v>2022</v>
      </c>
      <c r="F920" s="17">
        <f>Tabel1[[#This Row],[Benaderend Verbruik (kWh)]]</f>
        <v>197549.13317013011</v>
      </c>
      <c r="G920" s="17">
        <f>Tabel1[[#This Row],[Benaderend Verbruik (kWh)]]*0.000182</f>
        <v>35.953942236963684</v>
      </c>
    </row>
    <row r="921" spans="1:7" x14ac:dyDescent="0.35">
      <c r="A921" s="2" t="s">
        <v>215</v>
      </c>
      <c r="B921" s="2" t="s">
        <v>208</v>
      </c>
      <c r="C921" s="2" t="s">
        <v>8</v>
      </c>
      <c r="D921" s="17">
        <v>997932.4294474239</v>
      </c>
      <c r="E921" s="2">
        <v>2019</v>
      </c>
      <c r="F921" s="17">
        <f>Tabel1[[#This Row],[Benaderend Verbruik (kWh)]]</f>
        <v>997932.4294474239</v>
      </c>
      <c r="G921" s="17">
        <f>Tabel1[[#This Row],[Benaderend Verbruik (kWh)]]*0.000182</f>
        <v>181.62370215943116</v>
      </c>
    </row>
    <row r="922" spans="1:7" x14ac:dyDescent="0.35">
      <c r="A922" s="2" t="s">
        <v>215</v>
      </c>
      <c r="B922" s="2" t="s">
        <v>208</v>
      </c>
      <c r="C922" s="2" t="s">
        <v>9</v>
      </c>
      <c r="D922" s="17">
        <v>808502.35400123941</v>
      </c>
      <c r="E922" s="2">
        <v>2019</v>
      </c>
      <c r="F922" s="17">
        <f>Tabel1[[#This Row],[Benaderend Verbruik (kWh)]]*2.5</f>
        <v>2021255.8850030985</v>
      </c>
      <c r="G922" s="17">
        <f>Tabel1[[#This Row],[Benaderend Verbruik (kWh)]]*0</f>
        <v>0</v>
      </c>
    </row>
    <row r="923" spans="1:7" x14ac:dyDescent="0.35">
      <c r="A923" s="2" t="s">
        <v>839</v>
      </c>
      <c r="B923" s="2" t="s">
        <v>208</v>
      </c>
      <c r="C923" s="2" t="s">
        <v>9</v>
      </c>
      <c r="D923" s="17">
        <v>690096.70246024732</v>
      </c>
      <c r="E923" s="2">
        <v>2022</v>
      </c>
      <c r="F923" s="17">
        <f>Tabel1[[#This Row],[Benaderend Verbruik (kWh)]]*2.5</f>
        <v>1725241.7561506182</v>
      </c>
      <c r="G923" s="17">
        <f>Tabel1[[#This Row],[Benaderend Verbruik (kWh)]]*0</f>
        <v>0</v>
      </c>
    </row>
    <row r="924" spans="1:7" x14ac:dyDescent="0.35">
      <c r="A924" s="2" t="s">
        <v>839</v>
      </c>
      <c r="B924" s="2" t="s">
        <v>208</v>
      </c>
      <c r="C924" s="2" t="s">
        <v>8</v>
      </c>
      <c r="D924" s="17">
        <v>892310.20076235314</v>
      </c>
      <c r="E924" s="2">
        <v>2022</v>
      </c>
      <c r="F924" s="17">
        <f>Tabel1[[#This Row],[Benaderend Verbruik (kWh)]]</f>
        <v>892310.20076235314</v>
      </c>
      <c r="G924" s="17">
        <f>Tabel1[[#This Row],[Benaderend Verbruik (kWh)]]*0.000182</f>
        <v>162.40045653874827</v>
      </c>
    </row>
    <row r="925" spans="1:7" x14ac:dyDescent="0.35">
      <c r="A925" s="2" t="s">
        <v>216</v>
      </c>
      <c r="B925" s="2" t="s">
        <v>208</v>
      </c>
      <c r="C925" s="2" t="s">
        <v>8</v>
      </c>
      <c r="D925" s="17">
        <f>27915.57</f>
        <v>27915.57</v>
      </c>
      <c r="E925" s="2">
        <v>2019</v>
      </c>
      <c r="F925" s="17">
        <f>Tabel1[[#This Row],[Benaderend Verbruik (kWh)]]</f>
        <v>27915.57</v>
      </c>
      <c r="G925" s="17">
        <f>Tabel1[[#This Row],[Benaderend Verbruik (kWh)]]*0.000182</f>
        <v>5.0806337399999997</v>
      </c>
    </row>
    <row r="926" spans="1:7" x14ac:dyDescent="0.35">
      <c r="A926" s="2" t="s">
        <v>216</v>
      </c>
      <c r="B926" s="2" t="s">
        <v>208</v>
      </c>
      <c r="C926" s="2" t="s">
        <v>9</v>
      </c>
      <c r="D926" s="17">
        <f>63631.08+6312.98</f>
        <v>69944.06</v>
      </c>
      <c r="E926" s="2">
        <v>2019</v>
      </c>
      <c r="F926" s="17">
        <f>Tabel1[[#This Row],[Benaderend Verbruik (kWh)]]*2.5</f>
        <v>174860.15</v>
      </c>
      <c r="G926" s="17">
        <f>Tabel1[[#This Row],[Benaderend Verbruik (kWh)]]*0</f>
        <v>0</v>
      </c>
    </row>
    <row r="927" spans="1:7" x14ac:dyDescent="0.35">
      <c r="A927" s="2" t="s">
        <v>840</v>
      </c>
      <c r="B927" s="2" t="s">
        <v>208</v>
      </c>
      <c r="C927" s="2" t="s">
        <v>9</v>
      </c>
      <c r="D927" s="17">
        <f>63156+4393.53</f>
        <v>67549.53</v>
      </c>
      <c r="E927" s="2">
        <v>2022</v>
      </c>
      <c r="F927" s="17">
        <f>Tabel1[[#This Row],[Benaderend Verbruik (kWh)]]*2.5</f>
        <v>168873.82500000001</v>
      </c>
      <c r="G927" s="17">
        <f>Tabel1[[#This Row],[Benaderend Verbruik (kWh)]]*0</f>
        <v>0</v>
      </c>
    </row>
    <row r="928" spans="1:7" x14ac:dyDescent="0.35">
      <c r="A928" s="2" t="s">
        <v>840</v>
      </c>
      <c r="B928" s="2" t="s">
        <v>208</v>
      </c>
      <c r="C928" s="2" t="s">
        <v>8</v>
      </c>
      <c r="D928" s="17">
        <v>15431.14</v>
      </c>
      <c r="E928" s="2">
        <v>2022</v>
      </c>
      <c r="F928" s="17">
        <f>Tabel1[[#This Row],[Benaderend Verbruik (kWh)]]</f>
        <v>15431.14</v>
      </c>
      <c r="G928" s="17">
        <f>Tabel1[[#This Row],[Benaderend Verbruik (kWh)]]*0.000182</f>
        <v>2.80846748</v>
      </c>
    </row>
    <row r="929" spans="1:7" x14ac:dyDescent="0.35">
      <c r="A929" s="2" t="s">
        <v>217</v>
      </c>
      <c r="B929" s="2" t="s">
        <v>208</v>
      </c>
      <c r="C929" s="2" t="s">
        <v>9</v>
      </c>
      <c r="D929" s="17">
        <v>55705.251956489999</v>
      </c>
      <c r="E929" s="2">
        <v>2019</v>
      </c>
      <c r="F929" s="17">
        <f>Tabel1[[#This Row],[Benaderend Verbruik (kWh)]]*2.5</f>
        <v>139263.12989122499</v>
      </c>
      <c r="G929" s="17">
        <f>Tabel1[[#This Row],[Benaderend Verbruik (kWh)]]*0</f>
        <v>0</v>
      </c>
    </row>
    <row r="930" spans="1:7" x14ac:dyDescent="0.35">
      <c r="A930" s="2" t="s">
        <v>841</v>
      </c>
      <c r="B930" s="2" t="s">
        <v>208</v>
      </c>
      <c r="C930" s="2" t="s">
        <v>9</v>
      </c>
      <c r="D930" s="17">
        <v>538935.50028202997</v>
      </c>
      <c r="E930" s="2">
        <v>2022</v>
      </c>
      <c r="F930" s="17">
        <f>Tabel1[[#This Row],[Benaderend Verbruik (kWh)]]*2.5</f>
        <v>1347338.750705075</v>
      </c>
      <c r="G930" s="17">
        <f>Tabel1[[#This Row],[Benaderend Verbruik (kWh)]]*0</f>
        <v>0</v>
      </c>
    </row>
    <row r="931" spans="1:7" x14ac:dyDescent="0.35">
      <c r="A931" s="2" t="s">
        <v>218</v>
      </c>
      <c r="B931" s="2" t="s">
        <v>7</v>
      </c>
      <c r="C931" s="2" t="s">
        <v>8</v>
      </c>
      <c r="D931" s="17">
        <v>2615689.0810000002</v>
      </c>
      <c r="E931" s="2">
        <v>2019</v>
      </c>
      <c r="F931" s="17">
        <f>Tabel1[[#This Row],[Benaderend Verbruik (kWh)]]</f>
        <v>2615689.0810000002</v>
      </c>
      <c r="G931" s="17">
        <f>Tabel1[[#This Row],[Benaderend Verbruik (kWh)]]*0.000182</f>
        <v>476.05541274200004</v>
      </c>
    </row>
    <row r="932" spans="1:7" x14ac:dyDescent="0.35">
      <c r="A932" s="2" t="s">
        <v>218</v>
      </c>
      <c r="B932" s="2" t="s">
        <v>7</v>
      </c>
      <c r="C932" s="2" t="s">
        <v>9</v>
      </c>
      <c r="D932" s="17">
        <v>1118527.9070000001</v>
      </c>
      <c r="E932" s="2">
        <v>2019</v>
      </c>
      <c r="F932" s="17">
        <f>Tabel1[[#This Row],[Benaderend Verbruik (kWh)]]*2.5</f>
        <v>2796319.7675000001</v>
      </c>
      <c r="G932" s="17">
        <f>Tabel1[[#This Row],[Benaderend Verbruik (kWh)]]*0</f>
        <v>0</v>
      </c>
    </row>
    <row r="933" spans="1:7" x14ac:dyDescent="0.35">
      <c r="A933" s="2" t="s">
        <v>218</v>
      </c>
      <c r="B933" s="2" t="s">
        <v>7</v>
      </c>
      <c r="C933" s="2" t="s">
        <v>10</v>
      </c>
      <c r="D933" s="17">
        <v>799444.71100000001</v>
      </c>
      <c r="E933" s="2">
        <v>2019</v>
      </c>
      <c r="F933" s="17">
        <f>Tabel1[[#This Row],[Benaderend Verbruik (kWh)]]*2.5</f>
        <v>1998611.7775000001</v>
      </c>
      <c r="G933" s="17">
        <f>Tabel1[[#This Row],[Benaderend Verbruik (kWh)]]*0</f>
        <v>0</v>
      </c>
    </row>
    <row r="934" spans="1:7" x14ac:dyDescent="0.35">
      <c r="A934" s="2" t="s">
        <v>842</v>
      </c>
      <c r="B934" s="2" t="s">
        <v>641</v>
      </c>
      <c r="C934" s="2" t="s">
        <v>9</v>
      </c>
      <c r="D934" s="17">
        <v>1084331.6929552602</v>
      </c>
      <c r="E934" s="2">
        <v>2022</v>
      </c>
      <c r="F934" s="17">
        <f>Tabel1[[#This Row],[Benaderend Verbruik (kWh)]]*2.5</f>
        <v>2710829.2323881504</v>
      </c>
      <c r="G934" s="17">
        <f>Tabel1[[#This Row],[Benaderend Verbruik (kWh)]]*0</f>
        <v>0</v>
      </c>
    </row>
    <row r="935" spans="1:7" x14ac:dyDescent="0.35">
      <c r="A935" s="2" t="s">
        <v>842</v>
      </c>
      <c r="B935" s="2" t="s">
        <v>641</v>
      </c>
      <c r="C935" s="2" t="s">
        <v>10</v>
      </c>
      <c r="D935" s="17">
        <v>763664.55295546027</v>
      </c>
      <c r="E935" s="2">
        <v>2022</v>
      </c>
      <c r="F935" s="17">
        <f>Tabel1[[#This Row],[Benaderend Verbruik (kWh)]]*2.5</f>
        <v>1909161.3823886507</v>
      </c>
      <c r="G935" s="17">
        <f>Tabel1[[#This Row],[Benaderend Verbruik (kWh)]]*0</f>
        <v>0</v>
      </c>
    </row>
    <row r="936" spans="1:7" x14ac:dyDescent="0.35">
      <c r="A936" s="2" t="s">
        <v>842</v>
      </c>
      <c r="B936" s="2" t="s">
        <v>641</v>
      </c>
      <c r="C936" s="2" t="s">
        <v>8</v>
      </c>
      <c r="D936" s="17">
        <v>2222699.4567098334</v>
      </c>
      <c r="E936" s="2">
        <v>2022</v>
      </c>
      <c r="F936" s="17">
        <f>Tabel1[[#This Row],[Benaderend Verbruik (kWh)]]</f>
        <v>2222699.4567098334</v>
      </c>
      <c r="G936" s="17">
        <f>Tabel1[[#This Row],[Benaderend Verbruik (kWh)]]*0.000182</f>
        <v>404.5313011211897</v>
      </c>
    </row>
    <row r="937" spans="1:7" x14ac:dyDescent="0.35">
      <c r="A937" s="2" t="s">
        <v>219</v>
      </c>
      <c r="B937" s="2" t="s">
        <v>7</v>
      </c>
      <c r="C937" s="2" t="s">
        <v>8</v>
      </c>
      <c r="D937" s="17">
        <v>5270146.0447353162</v>
      </c>
      <c r="E937" s="2">
        <v>2019</v>
      </c>
      <c r="F937" s="17">
        <f>Tabel1[[#This Row],[Benaderend Verbruik (kWh)]]</f>
        <v>5270146.0447353162</v>
      </c>
      <c r="G937" s="17">
        <f>Tabel1[[#This Row],[Benaderend Verbruik (kWh)]]*0.000182</f>
        <v>959.16658014182758</v>
      </c>
    </row>
    <row r="938" spans="1:7" x14ac:dyDescent="0.35">
      <c r="A938" s="2" t="s">
        <v>219</v>
      </c>
      <c r="B938" s="2" t="s">
        <v>7</v>
      </c>
      <c r="C938" s="2" t="s">
        <v>10</v>
      </c>
      <c r="D938" s="17">
        <v>2014800</v>
      </c>
      <c r="E938" s="2">
        <v>2019</v>
      </c>
      <c r="F938" s="17">
        <f>Tabel1[[#This Row],[Benaderend Verbruik (kWh)]]*2.5</f>
        <v>5037000</v>
      </c>
      <c r="G938" s="17">
        <f>Tabel1[[#This Row],[Benaderend Verbruik (kWh)]]*0</f>
        <v>0</v>
      </c>
    </row>
    <row r="939" spans="1:7" x14ac:dyDescent="0.35">
      <c r="A939" s="2" t="s">
        <v>219</v>
      </c>
      <c r="B939" s="2" t="s">
        <v>7</v>
      </c>
      <c r="C939" s="2" t="s">
        <v>9</v>
      </c>
      <c r="D939" s="17">
        <v>1524895.7299999995</v>
      </c>
      <c r="E939" s="2">
        <v>2019</v>
      </c>
      <c r="F939" s="17">
        <f>Tabel1[[#This Row],[Benaderend Verbruik (kWh)]]*2.5</f>
        <v>3812239.3249999988</v>
      </c>
      <c r="G939" s="17">
        <f>Tabel1[[#This Row],[Benaderend Verbruik (kWh)]]*0</f>
        <v>0</v>
      </c>
    </row>
    <row r="940" spans="1:7" x14ac:dyDescent="0.35">
      <c r="A940" s="2" t="s">
        <v>843</v>
      </c>
      <c r="B940" s="2" t="s">
        <v>641</v>
      </c>
      <c r="C940" s="2" t="s">
        <v>9</v>
      </c>
      <c r="D940" s="17">
        <v>1345483.5518860042</v>
      </c>
      <c r="E940" s="2">
        <v>2022</v>
      </c>
      <c r="F940" s="17">
        <f>Tabel1[[#This Row],[Benaderend Verbruik (kWh)]]*2.5</f>
        <v>3363708.8797150105</v>
      </c>
      <c r="G940" s="17">
        <f>Tabel1[[#This Row],[Benaderend Verbruik (kWh)]]*0</f>
        <v>0</v>
      </c>
    </row>
    <row r="941" spans="1:7" x14ac:dyDescent="0.35">
      <c r="A941" s="2" t="s">
        <v>843</v>
      </c>
      <c r="B941" s="2" t="s">
        <v>641</v>
      </c>
      <c r="C941" s="2" t="s">
        <v>10</v>
      </c>
      <c r="D941" s="17">
        <v>1581561.4571002999</v>
      </c>
      <c r="E941" s="2">
        <v>2022</v>
      </c>
      <c r="F941" s="17">
        <f>Tabel1[[#This Row],[Benaderend Verbruik (kWh)]]*2.5</f>
        <v>3953903.6427507498</v>
      </c>
      <c r="G941" s="17">
        <f>Tabel1[[#This Row],[Benaderend Verbruik (kWh)]]*0</f>
        <v>0</v>
      </c>
    </row>
    <row r="942" spans="1:7" x14ac:dyDescent="0.35">
      <c r="A942" s="2" t="s">
        <v>843</v>
      </c>
      <c r="B942" s="2" t="s">
        <v>641</v>
      </c>
      <c r="C942" s="2" t="s">
        <v>8</v>
      </c>
      <c r="D942" s="17">
        <v>4136182.1801920617</v>
      </c>
      <c r="E942" s="2">
        <v>2022</v>
      </c>
      <c r="F942" s="17">
        <f>Tabel1[[#This Row],[Benaderend Verbruik (kWh)]]</f>
        <v>4136182.1801920617</v>
      </c>
      <c r="G942" s="17">
        <f>Tabel1[[#This Row],[Benaderend Verbruik (kWh)]]*0.000182</f>
        <v>752.78515679495524</v>
      </c>
    </row>
    <row r="943" spans="1:7" x14ac:dyDescent="0.35">
      <c r="A943" s="2" t="s">
        <v>219</v>
      </c>
      <c r="B943" s="2" t="s">
        <v>7</v>
      </c>
      <c r="C943" s="2" t="s">
        <v>12</v>
      </c>
      <c r="D943" s="17">
        <v>59014.718440043529</v>
      </c>
      <c r="E943" s="2">
        <v>2019</v>
      </c>
      <c r="F943" s="17">
        <f>Tabel1[[#This Row],[Benaderend Verbruik (kWh)]]</f>
        <v>59014.718440043529</v>
      </c>
      <c r="G943" s="17">
        <f>Tabel1[[#This Row],[Benaderend Verbruik (kWh)]]*0.000267</f>
        <v>15.756929823491621</v>
      </c>
    </row>
    <row r="944" spans="1:7" x14ac:dyDescent="0.35">
      <c r="A944" s="2" t="s">
        <v>219</v>
      </c>
      <c r="B944" s="2" t="s">
        <v>7</v>
      </c>
      <c r="C944" s="2" t="s">
        <v>12</v>
      </c>
      <c r="D944" s="17">
        <v>26202.92105929396</v>
      </c>
      <c r="E944" s="2">
        <v>2022</v>
      </c>
      <c r="F944" s="17">
        <f>Tabel1[[#This Row],[Benaderend Verbruik (kWh)]]</f>
        <v>26202.92105929396</v>
      </c>
      <c r="G944" s="17">
        <f>Tabel1[[#This Row],[Benaderend Verbruik (kWh)]]*0.000267</f>
        <v>6.9961799228314865</v>
      </c>
    </row>
    <row r="945" spans="1:7" x14ac:dyDescent="0.35">
      <c r="A945" s="2" t="s">
        <v>220</v>
      </c>
      <c r="B945" s="2" t="s">
        <v>7</v>
      </c>
      <c r="C945" s="2" t="s">
        <v>8</v>
      </c>
      <c r="D945" s="17">
        <v>4954929.9010000005</v>
      </c>
      <c r="E945" s="2">
        <v>2019</v>
      </c>
      <c r="F945" s="17">
        <f>Tabel1[[#This Row],[Benaderend Verbruik (kWh)]]</f>
        <v>4954929.9010000005</v>
      </c>
      <c r="G945" s="17">
        <f>Tabel1[[#This Row],[Benaderend Verbruik (kWh)]]*0.000182</f>
        <v>901.79724198200017</v>
      </c>
    </row>
    <row r="946" spans="1:7" x14ac:dyDescent="0.35">
      <c r="A946" s="2" t="s">
        <v>220</v>
      </c>
      <c r="B946" s="2" t="s">
        <v>7</v>
      </c>
      <c r="C946" s="2" t="s">
        <v>9</v>
      </c>
      <c r="D946" s="17">
        <v>1325235.486</v>
      </c>
      <c r="E946" s="2">
        <v>2019</v>
      </c>
      <c r="F946" s="17">
        <f>Tabel1[[#This Row],[Benaderend Verbruik (kWh)]]*2.5</f>
        <v>3313088.7149999999</v>
      </c>
      <c r="G946" s="17">
        <f>Tabel1[[#This Row],[Benaderend Verbruik (kWh)]]*0</f>
        <v>0</v>
      </c>
    </row>
    <row r="947" spans="1:7" x14ac:dyDescent="0.35">
      <c r="A947" s="2" t="s">
        <v>220</v>
      </c>
      <c r="B947" s="2" t="s">
        <v>7</v>
      </c>
      <c r="C947" s="2" t="s">
        <v>10</v>
      </c>
      <c r="D947" s="17">
        <v>870737.97899999993</v>
      </c>
      <c r="E947" s="2">
        <v>2019</v>
      </c>
      <c r="F947" s="17">
        <f>Tabel1[[#This Row],[Benaderend Verbruik (kWh)]]*2.5</f>
        <v>2176844.9474999998</v>
      </c>
      <c r="G947" s="17">
        <f>Tabel1[[#This Row],[Benaderend Verbruik (kWh)]]*0</f>
        <v>0</v>
      </c>
    </row>
    <row r="948" spans="1:7" x14ac:dyDescent="0.35">
      <c r="A948" s="2" t="s">
        <v>844</v>
      </c>
      <c r="B948" s="2" t="s">
        <v>641</v>
      </c>
      <c r="C948" s="2" t="s">
        <v>9</v>
      </c>
      <c r="D948" s="17">
        <v>1141046.8540095082</v>
      </c>
      <c r="E948" s="2">
        <v>2022</v>
      </c>
      <c r="F948" s="17">
        <f>Tabel1[[#This Row],[Benaderend Verbruik (kWh)]]*2.5</f>
        <v>2852617.1350237704</v>
      </c>
      <c r="G948" s="17">
        <f>Tabel1[[#This Row],[Benaderend Verbruik (kWh)]]*0</f>
        <v>0</v>
      </c>
    </row>
    <row r="949" spans="1:7" x14ac:dyDescent="0.35">
      <c r="A949" s="2" t="s">
        <v>844</v>
      </c>
      <c r="B949" s="2" t="s">
        <v>641</v>
      </c>
      <c r="C949" s="2" t="s">
        <v>10</v>
      </c>
      <c r="D949" s="17">
        <v>889620.68824953935</v>
      </c>
      <c r="E949" s="2">
        <v>2022</v>
      </c>
      <c r="F949" s="17">
        <f>Tabel1[[#This Row],[Benaderend Verbruik (kWh)]]*2.5</f>
        <v>2224051.7206238485</v>
      </c>
      <c r="G949" s="17">
        <f>Tabel1[[#This Row],[Benaderend Verbruik (kWh)]]*0</f>
        <v>0</v>
      </c>
    </row>
    <row r="950" spans="1:7" x14ac:dyDescent="0.35">
      <c r="A950" s="2" t="s">
        <v>844</v>
      </c>
      <c r="B950" s="2" t="s">
        <v>641</v>
      </c>
      <c r="C950" s="2" t="s">
        <v>8</v>
      </c>
      <c r="D950" s="17">
        <v>3158729.8150442778</v>
      </c>
      <c r="E950" s="2">
        <v>2022</v>
      </c>
      <c r="F950" s="17">
        <f>Tabel1[[#This Row],[Benaderend Verbruik (kWh)]]</f>
        <v>3158729.8150442778</v>
      </c>
      <c r="G950" s="17">
        <f>Tabel1[[#This Row],[Benaderend Verbruik (kWh)]]*0.000182</f>
        <v>574.88882633805861</v>
      </c>
    </row>
    <row r="951" spans="1:7" x14ac:dyDescent="0.35">
      <c r="A951" s="2" t="s">
        <v>221</v>
      </c>
      <c r="B951" s="2" t="s">
        <v>7</v>
      </c>
      <c r="C951" s="2" t="s">
        <v>8</v>
      </c>
      <c r="D951" s="17">
        <v>11379184.111034436</v>
      </c>
      <c r="E951" s="2">
        <v>2019</v>
      </c>
      <c r="F951" s="17">
        <f>Tabel1[[#This Row],[Benaderend Verbruik (kWh)]]</f>
        <v>11379184.111034436</v>
      </c>
      <c r="G951" s="17">
        <f>Tabel1[[#This Row],[Benaderend Verbruik (kWh)]]*0.000182</f>
        <v>2071.0115082082675</v>
      </c>
    </row>
    <row r="952" spans="1:7" x14ac:dyDescent="0.35">
      <c r="A952" s="2" t="s">
        <v>221</v>
      </c>
      <c r="B952" s="2" t="s">
        <v>7</v>
      </c>
      <c r="C952" s="2" t="s">
        <v>9</v>
      </c>
      <c r="D952" s="17">
        <v>3341824.028827975</v>
      </c>
      <c r="E952" s="2">
        <v>2019</v>
      </c>
      <c r="F952" s="17">
        <f>Tabel1[[#This Row],[Benaderend Verbruik (kWh)]]*2.5</f>
        <v>8354560.0720699374</v>
      </c>
      <c r="G952" s="17">
        <f>Tabel1[[#This Row],[Benaderend Verbruik (kWh)]]*0</f>
        <v>0</v>
      </c>
    </row>
    <row r="953" spans="1:7" x14ac:dyDescent="0.35">
      <c r="A953" s="2" t="s">
        <v>221</v>
      </c>
      <c r="B953" s="2" t="s">
        <v>7</v>
      </c>
      <c r="C953" s="2" t="s">
        <v>10</v>
      </c>
      <c r="D953" s="17">
        <v>1866920</v>
      </c>
      <c r="E953" s="2">
        <v>2019</v>
      </c>
      <c r="F953" s="17">
        <f>Tabel1[[#This Row],[Benaderend Verbruik (kWh)]]*2.5</f>
        <v>4667300</v>
      </c>
      <c r="G953" s="17">
        <f>Tabel1[[#This Row],[Benaderend Verbruik (kWh)]]*0</f>
        <v>0</v>
      </c>
    </row>
    <row r="954" spans="1:7" x14ac:dyDescent="0.35">
      <c r="A954" s="2" t="s">
        <v>845</v>
      </c>
      <c r="B954" s="2" t="s">
        <v>641</v>
      </c>
      <c r="C954" s="2" t="s">
        <v>9</v>
      </c>
      <c r="D954" s="17">
        <v>2449658.5337868934</v>
      </c>
      <c r="E954" s="2">
        <v>2022</v>
      </c>
      <c r="F954" s="17">
        <f>Tabel1[[#This Row],[Benaderend Verbruik (kWh)]]*2.5</f>
        <v>6124146.3344672332</v>
      </c>
      <c r="G954" s="17">
        <f>Tabel1[[#This Row],[Benaderend Verbruik (kWh)]]*0</f>
        <v>0</v>
      </c>
    </row>
    <row r="955" spans="1:7" x14ac:dyDescent="0.35">
      <c r="A955" s="2" t="s">
        <v>845</v>
      </c>
      <c r="B955" s="2" t="s">
        <v>641</v>
      </c>
      <c r="C955" s="2" t="s">
        <v>10</v>
      </c>
      <c r="D955" s="17">
        <v>1241777.3570814207</v>
      </c>
      <c r="E955" s="2">
        <v>2022</v>
      </c>
      <c r="F955" s="17">
        <f>Tabel1[[#This Row],[Benaderend Verbruik (kWh)]]*2.5</f>
        <v>3104443.3927035518</v>
      </c>
      <c r="G955" s="17">
        <f>Tabel1[[#This Row],[Benaderend Verbruik (kWh)]]*0</f>
        <v>0</v>
      </c>
    </row>
    <row r="956" spans="1:7" x14ac:dyDescent="0.35">
      <c r="A956" s="2" t="s">
        <v>845</v>
      </c>
      <c r="B956" s="2" t="s">
        <v>641</v>
      </c>
      <c r="C956" s="2" t="s">
        <v>8</v>
      </c>
      <c r="D956" s="17">
        <v>9107379.2116621546</v>
      </c>
      <c r="E956" s="2">
        <v>2022</v>
      </c>
      <c r="F956" s="17">
        <f>Tabel1[[#This Row],[Benaderend Verbruik (kWh)]]</f>
        <v>9107379.2116621546</v>
      </c>
      <c r="G956" s="17">
        <f>Tabel1[[#This Row],[Benaderend Verbruik (kWh)]]*0.000182</f>
        <v>1657.5430165225123</v>
      </c>
    </row>
    <row r="957" spans="1:7" x14ac:dyDescent="0.35">
      <c r="A957" s="2" t="s">
        <v>222</v>
      </c>
      <c r="B957" s="2" t="s">
        <v>7</v>
      </c>
      <c r="C957" s="2" t="s">
        <v>8</v>
      </c>
      <c r="D957" s="17">
        <v>4715735.9760000007</v>
      </c>
      <c r="E957" s="2">
        <v>2019</v>
      </c>
      <c r="F957" s="17">
        <f>Tabel1[[#This Row],[Benaderend Verbruik (kWh)]]</f>
        <v>4715735.9760000007</v>
      </c>
      <c r="G957" s="17">
        <f>Tabel1[[#This Row],[Benaderend Verbruik (kWh)]]*0.000182</f>
        <v>858.26394763200017</v>
      </c>
    </row>
    <row r="958" spans="1:7" x14ac:dyDescent="0.35">
      <c r="A958" s="2" t="s">
        <v>222</v>
      </c>
      <c r="B958" s="2" t="s">
        <v>7</v>
      </c>
      <c r="C958" s="2" t="s">
        <v>9</v>
      </c>
      <c r="D958" s="17">
        <v>1461804.2090000003</v>
      </c>
      <c r="E958" s="2">
        <v>2019</v>
      </c>
      <c r="F958" s="17">
        <f>Tabel1[[#This Row],[Benaderend Verbruik (kWh)]]*2.5</f>
        <v>3654510.5225000009</v>
      </c>
      <c r="G958" s="17">
        <f>Tabel1[[#This Row],[Benaderend Verbruik (kWh)]]*0</f>
        <v>0</v>
      </c>
    </row>
    <row r="959" spans="1:7" x14ac:dyDescent="0.35">
      <c r="A959" s="2" t="s">
        <v>222</v>
      </c>
      <c r="B959" s="2" t="s">
        <v>7</v>
      </c>
      <c r="C959" s="2" t="s">
        <v>10</v>
      </c>
      <c r="D959" s="17">
        <v>1366581.0659999999</v>
      </c>
      <c r="E959" s="2">
        <v>2019</v>
      </c>
      <c r="F959" s="17">
        <f>Tabel1[[#This Row],[Benaderend Verbruik (kWh)]]*2.5</f>
        <v>3416452.6649999996</v>
      </c>
      <c r="G959" s="17">
        <f>Tabel1[[#This Row],[Benaderend Verbruik (kWh)]]*0</f>
        <v>0</v>
      </c>
    </row>
    <row r="960" spans="1:7" x14ac:dyDescent="0.35">
      <c r="A960" s="2" t="s">
        <v>846</v>
      </c>
      <c r="B960" s="2" t="s">
        <v>641</v>
      </c>
      <c r="C960" s="2" t="s">
        <v>9</v>
      </c>
      <c r="D960" s="17">
        <v>1496265.9651756876</v>
      </c>
      <c r="E960" s="2">
        <v>2022</v>
      </c>
      <c r="F960" s="17">
        <f>Tabel1[[#This Row],[Benaderend Verbruik (kWh)]]*2.5</f>
        <v>3740664.9129392188</v>
      </c>
      <c r="G960" s="17">
        <f>Tabel1[[#This Row],[Benaderend Verbruik (kWh)]]*0</f>
        <v>0</v>
      </c>
    </row>
    <row r="961" spans="1:7" x14ac:dyDescent="0.35">
      <c r="A961" s="2" t="s">
        <v>846</v>
      </c>
      <c r="B961" s="2" t="s">
        <v>641</v>
      </c>
      <c r="C961" s="2" t="s">
        <v>10</v>
      </c>
      <c r="D961" s="17">
        <v>1034370.572610704</v>
      </c>
      <c r="E961" s="2">
        <v>2022</v>
      </c>
      <c r="F961" s="17">
        <f>Tabel1[[#This Row],[Benaderend Verbruik (kWh)]]*2.5</f>
        <v>2585926.4315267601</v>
      </c>
      <c r="G961" s="17">
        <f>Tabel1[[#This Row],[Benaderend Verbruik (kWh)]]*0</f>
        <v>0</v>
      </c>
    </row>
    <row r="962" spans="1:7" x14ac:dyDescent="0.35">
      <c r="A962" s="2" t="s">
        <v>846</v>
      </c>
      <c r="B962" s="2" t="s">
        <v>641</v>
      </c>
      <c r="C962" s="2" t="s">
        <v>8</v>
      </c>
      <c r="D962" s="17">
        <v>4259400.8716057092</v>
      </c>
      <c r="E962" s="2">
        <v>2022</v>
      </c>
      <c r="F962" s="17">
        <f>Tabel1[[#This Row],[Benaderend Verbruik (kWh)]]</f>
        <v>4259400.8716057092</v>
      </c>
      <c r="G962" s="17">
        <f>Tabel1[[#This Row],[Benaderend Verbruik (kWh)]]*0.000182</f>
        <v>775.21095863223911</v>
      </c>
    </row>
    <row r="963" spans="1:7" x14ac:dyDescent="0.35">
      <c r="A963" s="2" t="s">
        <v>223</v>
      </c>
      <c r="B963" s="2" t="s">
        <v>7</v>
      </c>
      <c r="C963" s="2" t="s">
        <v>8</v>
      </c>
      <c r="D963" s="17">
        <v>1341386.6509545585</v>
      </c>
      <c r="E963" s="2">
        <v>2019</v>
      </c>
      <c r="F963" s="17">
        <f>Tabel1[[#This Row],[Benaderend Verbruik (kWh)]]</f>
        <v>1341386.6509545585</v>
      </c>
      <c r="G963" s="17">
        <f>Tabel1[[#This Row],[Benaderend Verbruik (kWh)]]*0.000182</f>
        <v>244.13237047372965</v>
      </c>
    </row>
    <row r="964" spans="1:7" x14ac:dyDescent="0.35">
      <c r="A964" s="2" t="s">
        <v>223</v>
      </c>
      <c r="B964" s="2" t="s">
        <v>7</v>
      </c>
      <c r="C964" s="2" t="s">
        <v>9</v>
      </c>
      <c r="D964" s="17">
        <v>285460.93420215568</v>
      </c>
      <c r="E964" s="2">
        <v>2019</v>
      </c>
      <c r="F964" s="17">
        <f>Tabel1[[#This Row],[Benaderend Verbruik (kWh)]]*2.5</f>
        <v>713652.33550538914</v>
      </c>
      <c r="G964" s="17">
        <f>Tabel1[[#This Row],[Benaderend Verbruik (kWh)]]*0</f>
        <v>0</v>
      </c>
    </row>
    <row r="965" spans="1:7" x14ac:dyDescent="0.35">
      <c r="A965" s="2" t="s">
        <v>223</v>
      </c>
      <c r="B965" s="2" t="s">
        <v>7</v>
      </c>
      <c r="C965" s="2" t="s">
        <v>10</v>
      </c>
      <c r="D965" s="17">
        <v>269307</v>
      </c>
      <c r="E965" s="2">
        <v>2019</v>
      </c>
      <c r="F965" s="17">
        <f>Tabel1[[#This Row],[Benaderend Verbruik (kWh)]]*2.5</f>
        <v>673267.5</v>
      </c>
      <c r="G965" s="17">
        <f>Tabel1[[#This Row],[Benaderend Verbruik (kWh)]]*0</f>
        <v>0</v>
      </c>
    </row>
    <row r="966" spans="1:7" x14ac:dyDescent="0.35">
      <c r="A966" s="2" t="s">
        <v>847</v>
      </c>
      <c r="B966" s="2" t="s">
        <v>641</v>
      </c>
      <c r="C966" s="2" t="s">
        <v>9</v>
      </c>
      <c r="D966" s="17">
        <v>236084.19463607602</v>
      </c>
      <c r="E966" s="2">
        <v>2022</v>
      </c>
      <c r="F966" s="17">
        <f>Tabel1[[#This Row],[Benaderend Verbruik (kWh)]]*2.5</f>
        <v>590210.48659019009</v>
      </c>
      <c r="G966" s="17">
        <f>Tabel1[[#This Row],[Benaderend Verbruik (kWh)]]*0</f>
        <v>0</v>
      </c>
    </row>
    <row r="967" spans="1:7" x14ac:dyDescent="0.35">
      <c r="A967" s="2" t="s">
        <v>847</v>
      </c>
      <c r="B967" s="2" t="s">
        <v>641</v>
      </c>
      <c r="C967" s="2" t="s">
        <v>10</v>
      </c>
      <c r="D967" s="17">
        <v>219973.99999999991</v>
      </c>
      <c r="E967" s="2">
        <v>2022</v>
      </c>
      <c r="F967" s="17">
        <f>Tabel1[[#This Row],[Benaderend Verbruik (kWh)]]*2.5</f>
        <v>549934.99999999977</v>
      </c>
      <c r="G967" s="17">
        <f>Tabel1[[#This Row],[Benaderend Verbruik (kWh)]]*0</f>
        <v>0</v>
      </c>
    </row>
    <row r="968" spans="1:7" x14ac:dyDescent="0.35">
      <c r="A968" s="2" t="s">
        <v>847</v>
      </c>
      <c r="B968" s="2" t="s">
        <v>641</v>
      </c>
      <c r="C968" s="2" t="s">
        <v>8</v>
      </c>
      <c r="D968" s="17">
        <v>1117527.1138518755</v>
      </c>
      <c r="E968" s="2">
        <v>2022</v>
      </c>
      <c r="F968" s="17">
        <f>Tabel1[[#This Row],[Benaderend Verbruik (kWh)]]</f>
        <v>1117527.1138518755</v>
      </c>
      <c r="G968" s="17">
        <f>Tabel1[[#This Row],[Benaderend Verbruik (kWh)]]*0.000182</f>
        <v>203.38993472104136</v>
      </c>
    </row>
    <row r="969" spans="1:7" x14ac:dyDescent="0.35">
      <c r="A969" s="2" t="s">
        <v>224</v>
      </c>
      <c r="B969" s="2" t="s">
        <v>7</v>
      </c>
      <c r="C969" s="2" t="s">
        <v>8</v>
      </c>
      <c r="D969" s="17">
        <v>4851645.9096615836</v>
      </c>
      <c r="E969" s="2">
        <v>2019</v>
      </c>
      <c r="F969" s="17">
        <f>Tabel1[[#This Row],[Benaderend Verbruik (kWh)]]</f>
        <v>4851645.9096615836</v>
      </c>
      <c r="G969" s="17">
        <f>Tabel1[[#This Row],[Benaderend Verbruik (kWh)]]*0.000182</f>
        <v>882.99955555840825</v>
      </c>
    </row>
    <row r="970" spans="1:7" x14ac:dyDescent="0.35">
      <c r="A970" s="2" t="s">
        <v>224</v>
      </c>
      <c r="B970" s="2" t="s">
        <v>7</v>
      </c>
      <c r="C970" s="2" t="s">
        <v>9</v>
      </c>
      <c r="D970" s="17">
        <v>2028212.1540745518</v>
      </c>
      <c r="E970" s="2">
        <v>2019</v>
      </c>
      <c r="F970" s="17">
        <f>Tabel1[[#This Row],[Benaderend Verbruik (kWh)]]*2.5</f>
        <v>5070530.3851863798</v>
      </c>
      <c r="G970" s="17">
        <f>Tabel1[[#This Row],[Benaderend Verbruik (kWh)]]*0</f>
        <v>0</v>
      </c>
    </row>
    <row r="971" spans="1:7" x14ac:dyDescent="0.35">
      <c r="A971" s="2" t="s">
        <v>224</v>
      </c>
      <c r="B971" s="2" t="s">
        <v>7</v>
      </c>
      <c r="C971" s="2" t="s">
        <v>10</v>
      </c>
      <c r="D971" s="17">
        <v>1211326</v>
      </c>
      <c r="E971" s="2">
        <v>2019</v>
      </c>
      <c r="F971" s="17">
        <f>Tabel1[[#This Row],[Benaderend Verbruik (kWh)]]*2.5</f>
        <v>3028315</v>
      </c>
      <c r="G971" s="17">
        <f>Tabel1[[#This Row],[Benaderend Verbruik (kWh)]]*0</f>
        <v>0</v>
      </c>
    </row>
    <row r="972" spans="1:7" x14ac:dyDescent="0.35">
      <c r="A972" s="2" t="s">
        <v>848</v>
      </c>
      <c r="B972" s="2" t="s">
        <v>641</v>
      </c>
      <c r="C972" s="2" t="s">
        <v>9</v>
      </c>
      <c r="D972" s="17">
        <v>1829297.5794728026</v>
      </c>
      <c r="E972" s="2">
        <v>2022</v>
      </c>
      <c r="F972" s="17">
        <f>Tabel1[[#This Row],[Benaderend Verbruik (kWh)]]*2.5</f>
        <v>4573243.9486820064</v>
      </c>
      <c r="G972" s="17">
        <f>Tabel1[[#This Row],[Benaderend Verbruik (kWh)]]*0</f>
        <v>0</v>
      </c>
    </row>
    <row r="973" spans="1:7" x14ac:dyDescent="0.35">
      <c r="A973" s="2" t="s">
        <v>848</v>
      </c>
      <c r="B973" s="2" t="s">
        <v>641</v>
      </c>
      <c r="C973" s="2" t="s">
        <v>10</v>
      </c>
      <c r="D973" s="17">
        <v>1135497</v>
      </c>
      <c r="E973" s="2">
        <v>2022</v>
      </c>
      <c r="F973" s="17">
        <f>Tabel1[[#This Row],[Benaderend Verbruik (kWh)]]*2.5</f>
        <v>2838742.5</v>
      </c>
      <c r="G973" s="17">
        <f>Tabel1[[#This Row],[Benaderend Verbruik (kWh)]]*0</f>
        <v>0</v>
      </c>
    </row>
    <row r="974" spans="1:7" x14ac:dyDescent="0.35">
      <c r="A974" s="2" t="s">
        <v>848</v>
      </c>
      <c r="B974" s="2" t="s">
        <v>641</v>
      </c>
      <c r="C974" s="2" t="s">
        <v>8</v>
      </c>
      <c r="D974" s="17">
        <v>3902513.6481762514</v>
      </c>
      <c r="E974" s="2">
        <v>2022</v>
      </c>
      <c r="F974" s="17">
        <f>Tabel1[[#This Row],[Benaderend Verbruik (kWh)]]</f>
        <v>3902513.6481762514</v>
      </c>
      <c r="G974" s="17">
        <f>Tabel1[[#This Row],[Benaderend Verbruik (kWh)]]*0.000182</f>
        <v>710.25748396807774</v>
      </c>
    </row>
    <row r="975" spans="1:7" x14ac:dyDescent="0.35">
      <c r="A975" s="2" t="s">
        <v>225</v>
      </c>
      <c r="B975" s="2" t="s">
        <v>7</v>
      </c>
      <c r="C975" s="2" t="s">
        <v>8</v>
      </c>
      <c r="D975" s="17">
        <v>2625904.3034410905</v>
      </c>
      <c r="E975" s="2">
        <v>2019</v>
      </c>
      <c r="F975" s="17">
        <f>Tabel1[[#This Row],[Benaderend Verbruik (kWh)]]</f>
        <v>2625904.3034410905</v>
      </c>
      <c r="G975" s="17">
        <f>Tabel1[[#This Row],[Benaderend Verbruik (kWh)]]*0.000182</f>
        <v>477.91458322627847</v>
      </c>
    </row>
    <row r="976" spans="1:7" x14ac:dyDescent="0.35">
      <c r="A976" s="2" t="s">
        <v>225</v>
      </c>
      <c r="B976" s="2" t="s">
        <v>7</v>
      </c>
      <c r="C976" s="2" t="s">
        <v>10</v>
      </c>
      <c r="D976" s="17">
        <v>914075</v>
      </c>
      <c r="E976" s="2">
        <v>2019</v>
      </c>
      <c r="F976" s="17">
        <f>Tabel1[[#This Row],[Benaderend Verbruik (kWh)]]*2.5</f>
        <v>2285187.5</v>
      </c>
      <c r="G976" s="17">
        <f>Tabel1[[#This Row],[Benaderend Verbruik (kWh)]]*0</f>
        <v>0</v>
      </c>
    </row>
    <row r="977" spans="1:7" x14ac:dyDescent="0.35">
      <c r="A977" s="2" t="s">
        <v>225</v>
      </c>
      <c r="B977" s="2" t="s">
        <v>7</v>
      </c>
      <c r="C977" s="2" t="s">
        <v>9</v>
      </c>
      <c r="D977" s="17">
        <v>861309.13814638648</v>
      </c>
      <c r="E977" s="2">
        <v>2019</v>
      </c>
      <c r="F977" s="17">
        <f>Tabel1[[#This Row],[Benaderend Verbruik (kWh)]]*2.5</f>
        <v>2153272.8453659662</v>
      </c>
      <c r="G977" s="17">
        <f>Tabel1[[#This Row],[Benaderend Verbruik (kWh)]]*0</f>
        <v>0</v>
      </c>
    </row>
    <row r="978" spans="1:7" x14ac:dyDescent="0.35">
      <c r="A978" s="2" t="s">
        <v>849</v>
      </c>
      <c r="B978" s="2" t="s">
        <v>641</v>
      </c>
      <c r="C978" s="2" t="s">
        <v>9</v>
      </c>
      <c r="D978" s="17">
        <v>681141.82006139401</v>
      </c>
      <c r="E978" s="2">
        <v>2022</v>
      </c>
      <c r="F978" s="17">
        <f>Tabel1[[#This Row],[Benaderend Verbruik (kWh)]]*2.5</f>
        <v>1702854.550153485</v>
      </c>
      <c r="G978" s="17">
        <f>Tabel1[[#This Row],[Benaderend Verbruik (kWh)]]*0</f>
        <v>0</v>
      </c>
    </row>
    <row r="979" spans="1:7" x14ac:dyDescent="0.35">
      <c r="A979" s="2" t="s">
        <v>849</v>
      </c>
      <c r="B979" s="2" t="s">
        <v>641</v>
      </c>
      <c r="C979" s="2" t="s">
        <v>10</v>
      </c>
      <c r="D979" s="17">
        <v>776001</v>
      </c>
      <c r="E979" s="2">
        <v>2022</v>
      </c>
      <c r="F979" s="17">
        <f>Tabel1[[#This Row],[Benaderend Verbruik (kWh)]]*2.5</f>
        <v>1940002.5</v>
      </c>
      <c r="G979" s="17">
        <f>Tabel1[[#This Row],[Benaderend Verbruik (kWh)]]*0</f>
        <v>0</v>
      </c>
    </row>
    <row r="980" spans="1:7" x14ac:dyDescent="0.35">
      <c r="A980" s="2" t="s">
        <v>849</v>
      </c>
      <c r="B980" s="2" t="s">
        <v>641</v>
      </c>
      <c r="C980" s="2" t="s">
        <v>8</v>
      </c>
      <c r="D980" s="17">
        <v>1718668.4503376246</v>
      </c>
      <c r="E980" s="2">
        <v>2022</v>
      </c>
      <c r="F980" s="17">
        <f>Tabel1[[#This Row],[Benaderend Verbruik (kWh)]]</f>
        <v>1718668.4503376246</v>
      </c>
      <c r="G980" s="17">
        <f>Tabel1[[#This Row],[Benaderend Verbruik (kWh)]]*0.000182</f>
        <v>312.79765796144767</v>
      </c>
    </row>
    <row r="981" spans="1:7" x14ac:dyDescent="0.35">
      <c r="A981" s="2" t="s">
        <v>226</v>
      </c>
      <c r="B981" s="2" t="s">
        <v>7</v>
      </c>
      <c r="C981" s="2" t="s">
        <v>8</v>
      </c>
      <c r="D981" s="17">
        <v>2542156.8768022228</v>
      </c>
      <c r="E981" s="2">
        <v>2019</v>
      </c>
      <c r="F981" s="17">
        <f>Tabel1[[#This Row],[Benaderend Verbruik (kWh)]]</f>
        <v>2542156.8768022228</v>
      </c>
      <c r="G981" s="17">
        <f>Tabel1[[#This Row],[Benaderend Verbruik (kWh)]]*0.000182</f>
        <v>462.67255157800457</v>
      </c>
    </row>
    <row r="982" spans="1:7" x14ac:dyDescent="0.35">
      <c r="A982" s="2" t="s">
        <v>226</v>
      </c>
      <c r="B982" s="2" t="s">
        <v>7</v>
      </c>
      <c r="C982" s="2" t="s">
        <v>10</v>
      </c>
      <c r="D982" s="17">
        <v>1392701</v>
      </c>
      <c r="E982" s="2">
        <v>2019</v>
      </c>
      <c r="F982" s="17">
        <f>Tabel1[[#This Row],[Benaderend Verbruik (kWh)]]*2.5</f>
        <v>3481752.5</v>
      </c>
      <c r="G982" s="17">
        <f>Tabel1[[#This Row],[Benaderend Verbruik (kWh)]]*0</f>
        <v>0</v>
      </c>
    </row>
    <row r="983" spans="1:7" x14ac:dyDescent="0.35">
      <c r="A983" s="2" t="s">
        <v>226</v>
      </c>
      <c r="B983" s="2" t="s">
        <v>7</v>
      </c>
      <c r="C983" s="2" t="s">
        <v>9</v>
      </c>
      <c r="D983" s="17">
        <v>903853.08429432893</v>
      </c>
      <c r="E983" s="2">
        <v>2019</v>
      </c>
      <c r="F983" s="17">
        <f>Tabel1[[#This Row],[Benaderend Verbruik (kWh)]]*2.5</f>
        <v>2259632.7107358221</v>
      </c>
      <c r="G983" s="17">
        <f>Tabel1[[#This Row],[Benaderend Verbruik (kWh)]]*0</f>
        <v>0</v>
      </c>
    </row>
    <row r="984" spans="1:7" x14ac:dyDescent="0.35">
      <c r="A984" s="2" t="s">
        <v>850</v>
      </c>
      <c r="B984" s="2" t="s">
        <v>641</v>
      </c>
      <c r="C984" s="2" t="s">
        <v>9</v>
      </c>
      <c r="D984" s="17">
        <v>515412.40341537108</v>
      </c>
      <c r="E984" s="2">
        <v>2022</v>
      </c>
      <c r="F984" s="17">
        <f>Tabel1[[#This Row],[Benaderend Verbruik (kWh)]]*2.5</f>
        <v>1288531.0085384278</v>
      </c>
      <c r="G984" s="17">
        <f>Tabel1[[#This Row],[Benaderend Verbruik (kWh)]]*0</f>
        <v>0</v>
      </c>
    </row>
    <row r="985" spans="1:7" x14ac:dyDescent="0.35">
      <c r="A985" s="2" t="s">
        <v>850</v>
      </c>
      <c r="B985" s="2" t="s">
        <v>641</v>
      </c>
      <c r="C985" s="2" t="s">
        <v>10</v>
      </c>
      <c r="D985" s="17">
        <v>1203188.584747883</v>
      </c>
      <c r="E985" s="2">
        <v>2022</v>
      </c>
      <c r="F985" s="17">
        <f>Tabel1[[#This Row],[Benaderend Verbruik (kWh)]]*2.5</f>
        <v>3007971.4618697073</v>
      </c>
      <c r="G985" s="17">
        <f>Tabel1[[#This Row],[Benaderend Verbruik (kWh)]]*0</f>
        <v>0</v>
      </c>
    </row>
    <row r="986" spans="1:7" x14ac:dyDescent="0.35">
      <c r="A986" s="2" t="s">
        <v>850</v>
      </c>
      <c r="B986" s="2" t="s">
        <v>641</v>
      </c>
      <c r="C986" s="2" t="s">
        <v>8</v>
      </c>
      <c r="D986" s="17">
        <v>2132402.0312624681</v>
      </c>
      <c r="E986" s="2">
        <v>2022</v>
      </c>
      <c r="F986" s="17">
        <f>Tabel1[[#This Row],[Benaderend Verbruik (kWh)]]</f>
        <v>2132402.0312624681</v>
      </c>
      <c r="G986" s="17">
        <f>Tabel1[[#This Row],[Benaderend Verbruik (kWh)]]*0.000182</f>
        <v>388.0971696897692</v>
      </c>
    </row>
    <row r="987" spans="1:7" x14ac:dyDescent="0.35">
      <c r="A987" s="2" t="s">
        <v>227</v>
      </c>
      <c r="B987" s="2" t="s">
        <v>7</v>
      </c>
      <c r="C987" s="2" t="s">
        <v>8</v>
      </c>
      <c r="D987" s="17">
        <v>1840229.3848641422</v>
      </c>
      <c r="E987" s="2">
        <v>2019</v>
      </c>
      <c r="F987" s="17">
        <f>Tabel1[[#This Row],[Benaderend Verbruik (kWh)]]</f>
        <v>1840229.3848641422</v>
      </c>
      <c r="G987" s="17">
        <f>Tabel1[[#This Row],[Benaderend Verbruik (kWh)]]*0.000182</f>
        <v>334.92174804527389</v>
      </c>
    </row>
    <row r="988" spans="1:7" x14ac:dyDescent="0.35">
      <c r="A988" s="2" t="s">
        <v>227</v>
      </c>
      <c r="B988" s="2" t="s">
        <v>7</v>
      </c>
      <c r="C988" s="2" t="s">
        <v>10</v>
      </c>
      <c r="D988" s="17">
        <v>1340942</v>
      </c>
      <c r="E988" s="2">
        <v>2019</v>
      </c>
      <c r="F988" s="17">
        <f>Tabel1[[#This Row],[Benaderend Verbruik (kWh)]]*2.5</f>
        <v>3352355</v>
      </c>
      <c r="G988" s="17">
        <f>Tabel1[[#This Row],[Benaderend Verbruik (kWh)]]*0</f>
        <v>0</v>
      </c>
    </row>
    <row r="989" spans="1:7" x14ac:dyDescent="0.35">
      <c r="A989" s="2" t="s">
        <v>227</v>
      </c>
      <c r="B989" s="2" t="s">
        <v>7</v>
      </c>
      <c r="C989" s="2" t="s">
        <v>9</v>
      </c>
      <c r="D989" s="17">
        <v>310245.15394220164</v>
      </c>
      <c r="E989" s="2">
        <v>2019</v>
      </c>
      <c r="F989" s="17">
        <f>Tabel1[[#This Row],[Benaderend Verbruik (kWh)]]*2.5</f>
        <v>775612.88485550415</v>
      </c>
      <c r="G989" s="17">
        <f>Tabel1[[#This Row],[Benaderend Verbruik (kWh)]]*0</f>
        <v>0</v>
      </c>
    </row>
    <row r="990" spans="1:7" x14ac:dyDescent="0.35">
      <c r="A990" s="2" t="s">
        <v>851</v>
      </c>
      <c r="B990" s="2" t="s">
        <v>641</v>
      </c>
      <c r="C990" s="2" t="s">
        <v>9</v>
      </c>
      <c r="D990" s="17">
        <v>279648.46537347412</v>
      </c>
      <c r="E990" s="2">
        <v>2022</v>
      </c>
      <c r="F990" s="17">
        <f>Tabel1[[#This Row],[Benaderend Verbruik (kWh)]]*2.5</f>
        <v>699121.16343368532</v>
      </c>
      <c r="G990" s="17">
        <f>Tabel1[[#This Row],[Benaderend Verbruik (kWh)]]*0</f>
        <v>0</v>
      </c>
    </row>
    <row r="991" spans="1:7" x14ac:dyDescent="0.35">
      <c r="A991" s="2" t="s">
        <v>851</v>
      </c>
      <c r="B991" s="2" t="s">
        <v>641</v>
      </c>
      <c r="C991" s="2" t="s">
        <v>10</v>
      </c>
      <c r="D991" s="17">
        <v>1128690</v>
      </c>
      <c r="E991" s="2">
        <v>2022</v>
      </c>
      <c r="F991" s="17">
        <f>Tabel1[[#This Row],[Benaderend Verbruik (kWh)]]*2.5</f>
        <v>2821725</v>
      </c>
      <c r="G991" s="17">
        <f>Tabel1[[#This Row],[Benaderend Verbruik (kWh)]]*0</f>
        <v>0</v>
      </c>
    </row>
    <row r="992" spans="1:7" x14ac:dyDescent="0.35">
      <c r="A992" s="2" t="s">
        <v>851</v>
      </c>
      <c r="B992" s="2" t="s">
        <v>641</v>
      </c>
      <c r="C992" s="2" t="s">
        <v>8</v>
      </c>
      <c r="D992" s="17">
        <v>1649245.3214719386</v>
      </c>
      <c r="E992" s="2">
        <v>2022</v>
      </c>
      <c r="F992" s="17">
        <f>Tabel1[[#This Row],[Benaderend Verbruik (kWh)]]</f>
        <v>1649245.3214719386</v>
      </c>
      <c r="G992" s="17">
        <f>Tabel1[[#This Row],[Benaderend Verbruik (kWh)]]*0.000182</f>
        <v>300.16264850789287</v>
      </c>
    </row>
    <row r="993" spans="1:7" x14ac:dyDescent="0.35">
      <c r="A993" s="2" t="s">
        <v>228</v>
      </c>
      <c r="B993" s="2" t="s">
        <v>7</v>
      </c>
      <c r="C993" s="2" t="s">
        <v>8</v>
      </c>
      <c r="D993" s="17">
        <v>2430944.9898829162</v>
      </c>
      <c r="E993" s="2">
        <v>2019</v>
      </c>
      <c r="F993" s="17">
        <f>Tabel1[[#This Row],[Benaderend Verbruik (kWh)]]</f>
        <v>2430944.9898829162</v>
      </c>
      <c r="G993" s="17">
        <f>Tabel1[[#This Row],[Benaderend Verbruik (kWh)]]*0.000182</f>
        <v>442.43198815869079</v>
      </c>
    </row>
    <row r="994" spans="1:7" x14ac:dyDescent="0.35">
      <c r="A994" s="2" t="s">
        <v>228</v>
      </c>
      <c r="B994" s="2" t="s">
        <v>7</v>
      </c>
      <c r="C994" s="2" t="s">
        <v>10</v>
      </c>
      <c r="D994" s="17">
        <v>978469</v>
      </c>
      <c r="E994" s="2">
        <v>2019</v>
      </c>
      <c r="F994" s="17">
        <f>Tabel1[[#This Row],[Benaderend Verbruik (kWh)]]*2.5</f>
        <v>2446172.5</v>
      </c>
      <c r="G994" s="17">
        <f>Tabel1[[#This Row],[Benaderend Verbruik (kWh)]]*0</f>
        <v>0</v>
      </c>
    </row>
    <row r="995" spans="1:7" x14ac:dyDescent="0.35">
      <c r="A995" s="2" t="s">
        <v>228</v>
      </c>
      <c r="B995" s="2" t="s">
        <v>7</v>
      </c>
      <c r="C995" s="2" t="s">
        <v>9</v>
      </c>
      <c r="D995" s="17">
        <v>585852.43299999996</v>
      </c>
      <c r="E995" s="2">
        <v>2019</v>
      </c>
      <c r="F995" s="17">
        <f>Tabel1[[#This Row],[Benaderend Verbruik (kWh)]]*2.5</f>
        <v>1464631.0825</v>
      </c>
      <c r="G995" s="17">
        <f>Tabel1[[#This Row],[Benaderend Verbruik (kWh)]]*0</f>
        <v>0</v>
      </c>
    </row>
    <row r="996" spans="1:7" x14ac:dyDescent="0.35">
      <c r="A996" s="2" t="s">
        <v>852</v>
      </c>
      <c r="B996" s="2" t="s">
        <v>641</v>
      </c>
      <c r="C996" s="2" t="s">
        <v>9</v>
      </c>
      <c r="D996" s="17">
        <v>431692.77860459965</v>
      </c>
      <c r="E996" s="2">
        <v>2022</v>
      </c>
      <c r="F996" s="17">
        <f>Tabel1[[#This Row],[Benaderend Verbruik (kWh)]]*2.5</f>
        <v>1079231.9465114991</v>
      </c>
      <c r="G996" s="17">
        <f>Tabel1[[#This Row],[Benaderend Verbruik (kWh)]]*0</f>
        <v>0</v>
      </c>
    </row>
    <row r="997" spans="1:7" x14ac:dyDescent="0.35">
      <c r="A997" s="2" t="s">
        <v>852</v>
      </c>
      <c r="B997" s="2" t="s">
        <v>641</v>
      </c>
      <c r="C997" s="2" t="s">
        <v>10</v>
      </c>
      <c r="D997" s="17">
        <v>781369.70213112002</v>
      </c>
      <c r="E997" s="2">
        <v>2022</v>
      </c>
      <c r="F997" s="17">
        <f>Tabel1[[#This Row],[Benaderend Verbruik (kWh)]]*2.5</f>
        <v>1953424.2553278001</v>
      </c>
      <c r="G997" s="17">
        <f>Tabel1[[#This Row],[Benaderend Verbruik (kWh)]]*0</f>
        <v>0</v>
      </c>
    </row>
    <row r="998" spans="1:7" x14ac:dyDescent="0.35">
      <c r="A998" s="2" t="s">
        <v>852</v>
      </c>
      <c r="B998" s="2" t="s">
        <v>641</v>
      </c>
      <c r="C998" s="2" t="s">
        <v>8</v>
      </c>
      <c r="D998" s="17">
        <v>2139193.6158484314</v>
      </c>
      <c r="E998" s="2">
        <v>2022</v>
      </c>
      <c r="F998" s="17">
        <f>Tabel1[[#This Row],[Benaderend Verbruik (kWh)]]</f>
        <v>2139193.6158484314</v>
      </c>
      <c r="G998" s="17">
        <f>Tabel1[[#This Row],[Benaderend Verbruik (kWh)]]*0.000182</f>
        <v>389.33323808441452</v>
      </c>
    </row>
    <row r="999" spans="1:7" x14ac:dyDescent="0.35">
      <c r="A999" s="2" t="s">
        <v>229</v>
      </c>
      <c r="B999" s="2" t="s">
        <v>7</v>
      </c>
      <c r="C999" s="2" t="s">
        <v>8</v>
      </c>
      <c r="D999" s="17">
        <v>2217485.0411915337</v>
      </c>
      <c r="E999" s="2">
        <v>2019</v>
      </c>
      <c r="F999" s="17">
        <f>Tabel1[[#This Row],[Benaderend Verbruik (kWh)]]</f>
        <v>2217485.0411915337</v>
      </c>
      <c r="G999" s="17">
        <f>Tabel1[[#This Row],[Benaderend Verbruik (kWh)]]*0.000182</f>
        <v>403.58227749685915</v>
      </c>
    </row>
    <row r="1000" spans="1:7" x14ac:dyDescent="0.35">
      <c r="A1000" s="2" t="s">
        <v>229</v>
      </c>
      <c r="B1000" s="2" t="s">
        <v>7</v>
      </c>
      <c r="C1000" s="2" t="s">
        <v>10</v>
      </c>
      <c r="D1000" s="17">
        <v>2201627</v>
      </c>
      <c r="E1000" s="2">
        <v>2019</v>
      </c>
      <c r="F1000" s="17">
        <f>Tabel1[[#This Row],[Benaderend Verbruik (kWh)]]*2.5</f>
        <v>5504067.5</v>
      </c>
      <c r="G1000" s="17">
        <f>Tabel1[[#This Row],[Benaderend Verbruik (kWh)]]*0</f>
        <v>0</v>
      </c>
    </row>
    <row r="1001" spans="1:7" x14ac:dyDescent="0.35">
      <c r="A1001" s="2" t="s">
        <v>229</v>
      </c>
      <c r="B1001" s="2" t="s">
        <v>7</v>
      </c>
      <c r="C1001" s="2" t="s">
        <v>9</v>
      </c>
      <c r="D1001" s="17">
        <v>903715.10798494809</v>
      </c>
      <c r="E1001" s="2">
        <v>2019</v>
      </c>
      <c r="F1001" s="17">
        <f>Tabel1[[#This Row],[Benaderend Verbruik (kWh)]]*2.5</f>
        <v>2259287.7699623704</v>
      </c>
      <c r="G1001" s="17">
        <f>Tabel1[[#This Row],[Benaderend Verbruik (kWh)]]*0</f>
        <v>0</v>
      </c>
    </row>
    <row r="1002" spans="1:7" x14ac:dyDescent="0.35">
      <c r="A1002" s="2" t="s">
        <v>853</v>
      </c>
      <c r="B1002" s="2" t="s">
        <v>641</v>
      </c>
      <c r="C1002" s="2" t="s">
        <v>9</v>
      </c>
      <c r="D1002" s="17">
        <v>724357.81782104122</v>
      </c>
      <c r="E1002" s="2">
        <v>2022</v>
      </c>
      <c r="F1002" s="17">
        <f>Tabel1[[#This Row],[Benaderend Verbruik (kWh)]]*2.5</f>
        <v>1810894.544552603</v>
      </c>
      <c r="G1002" s="17">
        <f>Tabel1[[#This Row],[Benaderend Verbruik (kWh)]]*0</f>
        <v>0</v>
      </c>
    </row>
    <row r="1003" spans="1:7" x14ac:dyDescent="0.35">
      <c r="A1003" s="2" t="s">
        <v>853</v>
      </c>
      <c r="B1003" s="2" t="s">
        <v>641</v>
      </c>
      <c r="C1003" s="2" t="s">
        <v>10</v>
      </c>
      <c r="D1003" s="17">
        <v>1772026</v>
      </c>
      <c r="E1003" s="2">
        <v>2022</v>
      </c>
      <c r="F1003" s="17">
        <f>Tabel1[[#This Row],[Benaderend Verbruik (kWh)]]*2.5</f>
        <v>4430065</v>
      </c>
      <c r="G1003" s="17">
        <f>Tabel1[[#This Row],[Benaderend Verbruik (kWh)]]*0</f>
        <v>0</v>
      </c>
    </row>
    <row r="1004" spans="1:7" x14ac:dyDescent="0.35">
      <c r="A1004" s="2" t="s">
        <v>853</v>
      </c>
      <c r="B1004" s="2" t="s">
        <v>641</v>
      </c>
      <c r="C1004" s="2" t="s">
        <v>8</v>
      </c>
      <c r="D1004" s="17">
        <v>2122085.4450167585</v>
      </c>
      <c r="E1004" s="2">
        <v>2022</v>
      </c>
      <c r="F1004" s="17">
        <f>Tabel1[[#This Row],[Benaderend Verbruik (kWh)]]</f>
        <v>2122085.4450167585</v>
      </c>
      <c r="G1004" s="17">
        <f>Tabel1[[#This Row],[Benaderend Verbruik (kWh)]]*0.000182</f>
        <v>386.21955099305006</v>
      </c>
    </row>
    <row r="1005" spans="1:7" x14ac:dyDescent="0.35">
      <c r="A1005" s="2" t="s">
        <v>230</v>
      </c>
      <c r="B1005" s="2" t="s">
        <v>7</v>
      </c>
      <c r="C1005" s="2" t="s">
        <v>8</v>
      </c>
      <c r="D1005" s="17">
        <v>2279579.4980000001</v>
      </c>
      <c r="E1005" s="2">
        <v>2019</v>
      </c>
      <c r="F1005" s="17">
        <f>Tabel1[[#This Row],[Benaderend Verbruik (kWh)]]</f>
        <v>2279579.4980000001</v>
      </c>
      <c r="G1005" s="17">
        <f>Tabel1[[#This Row],[Benaderend Verbruik (kWh)]]*0.000182</f>
        <v>414.88346863600003</v>
      </c>
    </row>
    <row r="1006" spans="1:7" x14ac:dyDescent="0.35">
      <c r="A1006" s="2" t="s">
        <v>230</v>
      </c>
      <c r="B1006" s="2" t="s">
        <v>7</v>
      </c>
      <c r="C1006" s="2" t="s">
        <v>10</v>
      </c>
      <c r="D1006" s="17">
        <v>579870</v>
      </c>
      <c r="E1006" s="2">
        <v>2019</v>
      </c>
      <c r="F1006" s="17">
        <f>Tabel1[[#This Row],[Benaderend Verbruik (kWh)]]*2.5</f>
        <v>1449675</v>
      </c>
      <c r="G1006" s="17">
        <f>Tabel1[[#This Row],[Benaderend Verbruik (kWh)]]*0</f>
        <v>0</v>
      </c>
    </row>
    <row r="1007" spans="1:7" x14ac:dyDescent="0.35">
      <c r="A1007" s="2" t="s">
        <v>230</v>
      </c>
      <c r="B1007" s="2" t="s">
        <v>7</v>
      </c>
      <c r="C1007" s="2" t="s">
        <v>9</v>
      </c>
      <c r="D1007" s="17">
        <v>476050.44399999996</v>
      </c>
      <c r="E1007" s="2">
        <v>2019</v>
      </c>
      <c r="F1007" s="17">
        <f>Tabel1[[#This Row],[Benaderend Verbruik (kWh)]]*2.5</f>
        <v>1190126.1099999999</v>
      </c>
      <c r="G1007" s="17">
        <f>Tabel1[[#This Row],[Benaderend Verbruik (kWh)]]*0</f>
        <v>0</v>
      </c>
    </row>
    <row r="1008" spans="1:7" x14ac:dyDescent="0.35">
      <c r="A1008" s="2" t="s">
        <v>854</v>
      </c>
      <c r="B1008" s="2" t="s">
        <v>641</v>
      </c>
      <c r="C1008" s="2" t="s">
        <v>9</v>
      </c>
      <c r="D1008" s="17">
        <v>440561.60816397867</v>
      </c>
      <c r="E1008" s="2">
        <v>2022</v>
      </c>
      <c r="F1008" s="17">
        <f>Tabel1[[#This Row],[Benaderend Verbruik (kWh)]]*2.5</f>
        <v>1101404.0204099468</v>
      </c>
      <c r="G1008" s="17">
        <f>Tabel1[[#This Row],[Benaderend Verbruik (kWh)]]*0</f>
        <v>0</v>
      </c>
    </row>
    <row r="1009" spans="1:7" x14ac:dyDescent="0.35">
      <c r="A1009" s="2" t="s">
        <v>854</v>
      </c>
      <c r="B1009" s="2" t="s">
        <v>641</v>
      </c>
      <c r="C1009" s="2" t="s">
        <v>10</v>
      </c>
      <c r="D1009" s="17">
        <v>495390.29764091369</v>
      </c>
      <c r="E1009" s="2">
        <v>2022</v>
      </c>
      <c r="F1009" s="17">
        <f>Tabel1[[#This Row],[Benaderend Verbruik (kWh)]]*2.5</f>
        <v>1238475.7441022843</v>
      </c>
      <c r="G1009" s="17">
        <f>Tabel1[[#This Row],[Benaderend Verbruik (kWh)]]*0</f>
        <v>0</v>
      </c>
    </row>
    <row r="1010" spans="1:7" x14ac:dyDescent="0.35">
      <c r="A1010" s="2" t="s">
        <v>854</v>
      </c>
      <c r="B1010" s="2" t="s">
        <v>641</v>
      </c>
      <c r="C1010" s="2" t="s">
        <v>8</v>
      </c>
      <c r="D1010" s="17">
        <v>1975419.4969188035</v>
      </c>
      <c r="E1010" s="2">
        <v>2022</v>
      </c>
      <c r="F1010" s="17">
        <f>Tabel1[[#This Row],[Benaderend Verbruik (kWh)]]</f>
        <v>1975419.4969188035</v>
      </c>
      <c r="G1010" s="17">
        <f>Tabel1[[#This Row],[Benaderend Verbruik (kWh)]]*0.000182</f>
        <v>359.52634843922226</v>
      </c>
    </row>
    <row r="1011" spans="1:7" x14ac:dyDescent="0.35">
      <c r="A1011" s="2" t="s">
        <v>231</v>
      </c>
      <c r="B1011" s="2" t="s">
        <v>7</v>
      </c>
      <c r="C1011" s="2" t="s">
        <v>8</v>
      </c>
      <c r="D1011" s="17">
        <v>1263708.0745530794</v>
      </c>
      <c r="E1011" s="2">
        <v>2019</v>
      </c>
      <c r="F1011" s="17">
        <f>Tabel1[[#This Row],[Benaderend Verbruik (kWh)]]</f>
        <v>1263708.0745530794</v>
      </c>
      <c r="G1011" s="17">
        <f>Tabel1[[#This Row],[Benaderend Verbruik (kWh)]]*0.000182</f>
        <v>229.99486956866048</v>
      </c>
    </row>
    <row r="1012" spans="1:7" x14ac:dyDescent="0.35">
      <c r="A1012" s="2" t="s">
        <v>231</v>
      </c>
      <c r="B1012" s="2" t="s">
        <v>7</v>
      </c>
      <c r="C1012" s="2" t="s">
        <v>10</v>
      </c>
      <c r="D1012" s="17">
        <v>943418</v>
      </c>
      <c r="E1012" s="2">
        <v>2019</v>
      </c>
      <c r="F1012" s="17">
        <f>Tabel1[[#This Row],[Benaderend Verbruik (kWh)]]*2.5</f>
        <v>2358545</v>
      </c>
      <c r="G1012" s="17">
        <f>Tabel1[[#This Row],[Benaderend Verbruik (kWh)]]*0</f>
        <v>0</v>
      </c>
    </row>
    <row r="1013" spans="1:7" x14ac:dyDescent="0.35">
      <c r="A1013" s="2" t="s">
        <v>231</v>
      </c>
      <c r="B1013" s="2" t="s">
        <v>7</v>
      </c>
      <c r="C1013" s="2" t="s">
        <v>9</v>
      </c>
      <c r="D1013" s="17">
        <v>578111.0007887315</v>
      </c>
      <c r="E1013" s="2">
        <v>2019</v>
      </c>
      <c r="F1013" s="17">
        <f>Tabel1[[#This Row],[Benaderend Verbruik (kWh)]]*2.5</f>
        <v>1445277.5019718288</v>
      </c>
      <c r="G1013" s="17">
        <f>Tabel1[[#This Row],[Benaderend Verbruik (kWh)]]*0</f>
        <v>0</v>
      </c>
    </row>
    <row r="1014" spans="1:7" x14ac:dyDescent="0.35">
      <c r="A1014" s="2" t="s">
        <v>855</v>
      </c>
      <c r="B1014" s="2" t="s">
        <v>641</v>
      </c>
      <c r="C1014" s="2" t="s">
        <v>9</v>
      </c>
      <c r="D1014" s="17">
        <v>500083.944737515</v>
      </c>
      <c r="E1014" s="2">
        <v>2022</v>
      </c>
      <c r="F1014" s="17">
        <f>Tabel1[[#This Row],[Benaderend Verbruik (kWh)]]*2.5</f>
        <v>1250209.8618437876</v>
      </c>
      <c r="G1014" s="17">
        <f>Tabel1[[#This Row],[Benaderend Verbruik (kWh)]]*0</f>
        <v>0</v>
      </c>
    </row>
    <row r="1015" spans="1:7" x14ac:dyDescent="0.35">
      <c r="A1015" s="2" t="s">
        <v>855</v>
      </c>
      <c r="B1015" s="2" t="s">
        <v>641</v>
      </c>
      <c r="C1015" s="2" t="s">
        <v>10</v>
      </c>
      <c r="D1015" s="17">
        <v>808967.99999999988</v>
      </c>
      <c r="E1015" s="2">
        <v>2022</v>
      </c>
      <c r="F1015" s="17">
        <f>Tabel1[[#This Row],[Benaderend Verbruik (kWh)]]*2.5</f>
        <v>2022419.9999999998</v>
      </c>
      <c r="G1015" s="17">
        <f>Tabel1[[#This Row],[Benaderend Verbruik (kWh)]]*0</f>
        <v>0</v>
      </c>
    </row>
    <row r="1016" spans="1:7" x14ac:dyDescent="0.35">
      <c r="A1016" s="2" t="s">
        <v>855</v>
      </c>
      <c r="B1016" s="2" t="s">
        <v>641</v>
      </c>
      <c r="C1016" s="2" t="s">
        <v>8</v>
      </c>
      <c r="D1016" s="17">
        <v>1194648.6826004856</v>
      </c>
      <c r="E1016" s="2">
        <v>2022</v>
      </c>
      <c r="F1016" s="17">
        <f>Tabel1[[#This Row],[Benaderend Verbruik (kWh)]]</f>
        <v>1194648.6826004856</v>
      </c>
      <c r="G1016" s="17">
        <f>Tabel1[[#This Row],[Benaderend Verbruik (kWh)]]*0.000182</f>
        <v>217.42606023328838</v>
      </c>
    </row>
    <row r="1017" spans="1:7" x14ac:dyDescent="0.35">
      <c r="A1017" s="2" t="s">
        <v>231</v>
      </c>
      <c r="B1017" s="2" t="s">
        <v>7</v>
      </c>
      <c r="C1017" s="2" t="s">
        <v>12</v>
      </c>
      <c r="D1017" s="17">
        <v>100685.11451826614</v>
      </c>
      <c r="E1017" s="2">
        <v>2019</v>
      </c>
      <c r="F1017" s="17">
        <f>Tabel1[[#This Row],[Benaderend Verbruik (kWh)]]</f>
        <v>100685.11451826614</v>
      </c>
      <c r="G1017" s="17">
        <f>Tabel1[[#This Row],[Benaderend Verbruik (kWh)]]*0.000267</f>
        <v>26.882925576377058</v>
      </c>
    </row>
    <row r="1018" spans="1:7" x14ac:dyDescent="0.35">
      <c r="A1018" s="2" t="s">
        <v>232</v>
      </c>
      <c r="B1018" s="2" t="s">
        <v>7</v>
      </c>
      <c r="C1018" s="2" t="s">
        <v>8</v>
      </c>
      <c r="D1018" s="17">
        <v>5307241.5263796002</v>
      </c>
      <c r="E1018" s="2">
        <v>2019</v>
      </c>
      <c r="F1018" s="17">
        <f>Tabel1[[#This Row],[Benaderend Verbruik (kWh)]]</f>
        <v>5307241.5263796002</v>
      </c>
      <c r="G1018" s="17">
        <f>Tabel1[[#This Row],[Benaderend Verbruik (kWh)]]*0.000182</f>
        <v>965.91795780108725</v>
      </c>
    </row>
    <row r="1019" spans="1:7" x14ac:dyDescent="0.35">
      <c r="A1019" s="2" t="s">
        <v>232</v>
      </c>
      <c r="B1019" s="2" t="s">
        <v>7</v>
      </c>
      <c r="C1019" s="2" t="s">
        <v>9</v>
      </c>
      <c r="D1019" s="17">
        <v>1861441.0021505726</v>
      </c>
      <c r="E1019" s="2">
        <v>2019</v>
      </c>
      <c r="F1019" s="17">
        <f>Tabel1[[#This Row],[Benaderend Verbruik (kWh)]]*2.5</f>
        <v>4653602.5053764312</v>
      </c>
      <c r="G1019" s="17">
        <f>Tabel1[[#This Row],[Benaderend Verbruik (kWh)]]*0</f>
        <v>0</v>
      </c>
    </row>
    <row r="1020" spans="1:7" x14ac:dyDescent="0.35">
      <c r="A1020" s="2" t="s">
        <v>232</v>
      </c>
      <c r="B1020" s="2" t="s">
        <v>7</v>
      </c>
      <c r="C1020" s="2" t="s">
        <v>10</v>
      </c>
      <c r="D1020" s="17">
        <v>1370647</v>
      </c>
      <c r="E1020" s="2">
        <v>2019</v>
      </c>
      <c r="F1020" s="17">
        <f>Tabel1[[#This Row],[Benaderend Verbruik (kWh)]]*2.5</f>
        <v>3426617.5</v>
      </c>
      <c r="G1020" s="17">
        <f>Tabel1[[#This Row],[Benaderend Verbruik (kWh)]]*0</f>
        <v>0</v>
      </c>
    </row>
    <row r="1021" spans="1:7" x14ac:dyDescent="0.35">
      <c r="A1021" s="2" t="s">
        <v>856</v>
      </c>
      <c r="B1021" s="2" t="s">
        <v>641</v>
      </c>
      <c r="C1021" s="2" t="s">
        <v>9</v>
      </c>
      <c r="D1021" s="17">
        <v>1211740.6516068119</v>
      </c>
      <c r="E1021" s="2">
        <v>2022</v>
      </c>
      <c r="F1021" s="17">
        <f>Tabel1[[#This Row],[Benaderend Verbruik (kWh)]]*2.5</f>
        <v>3029351.6290170299</v>
      </c>
      <c r="G1021" s="17">
        <f>Tabel1[[#This Row],[Benaderend Verbruik (kWh)]]*0</f>
        <v>0</v>
      </c>
    </row>
    <row r="1022" spans="1:7" x14ac:dyDescent="0.35">
      <c r="A1022" s="2" t="s">
        <v>856</v>
      </c>
      <c r="B1022" s="2" t="s">
        <v>641</v>
      </c>
      <c r="C1022" s="2" t="s">
        <v>10</v>
      </c>
      <c r="D1022" s="17">
        <v>1166822</v>
      </c>
      <c r="E1022" s="2">
        <v>2022</v>
      </c>
      <c r="F1022" s="17">
        <f>Tabel1[[#This Row],[Benaderend Verbruik (kWh)]]*2.5</f>
        <v>2917055</v>
      </c>
      <c r="G1022" s="17">
        <f>Tabel1[[#This Row],[Benaderend Verbruik (kWh)]]*0</f>
        <v>0</v>
      </c>
    </row>
    <row r="1023" spans="1:7" x14ac:dyDescent="0.35">
      <c r="A1023" s="2" t="s">
        <v>856</v>
      </c>
      <c r="B1023" s="2" t="s">
        <v>641</v>
      </c>
      <c r="C1023" s="2" t="s">
        <v>8</v>
      </c>
      <c r="D1023" s="17">
        <v>4470105.8456854364</v>
      </c>
      <c r="E1023" s="2">
        <v>2022</v>
      </c>
      <c r="F1023" s="17">
        <f>Tabel1[[#This Row],[Benaderend Verbruik (kWh)]]</f>
        <v>4470105.8456854364</v>
      </c>
      <c r="G1023" s="17">
        <f>Tabel1[[#This Row],[Benaderend Verbruik (kWh)]]*0.000182</f>
        <v>813.55926391474941</v>
      </c>
    </row>
    <row r="1024" spans="1:7" x14ac:dyDescent="0.35">
      <c r="A1024" s="2" t="s">
        <v>232</v>
      </c>
      <c r="B1024" s="2" t="s">
        <v>7</v>
      </c>
      <c r="C1024" s="2" t="s">
        <v>106</v>
      </c>
      <c r="D1024" s="17">
        <v>8235.6939999999995</v>
      </c>
      <c r="E1024" s="2">
        <v>2019</v>
      </c>
      <c r="F1024" s="17">
        <f>Tabel1[[#This Row],[Benaderend Verbruik (kWh)]]</f>
        <v>8235.6939999999995</v>
      </c>
      <c r="G1024" s="17">
        <f>Tabel1[[#This Row],[Benaderend Verbruik (kWh)]]*0.000182</f>
        <v>1.498896308</v>
      </c>
    </row>
    <row r="1025" spans="1:7" x14ac:dyDescent="0.35">
      <c r="A1025" s="2" t="s">
        <v>232</v>
      </c>
      <c r="B1025" s="2" t="s">
        <v>7</v>
      </c>
      <c r="C1025" s="2" t="s">
        <v>106</v>
      </c>
      <c r="D1025" s="17">
        <v>31100.623799999998</v>
      </c>
      <c r="E1025" s="2">
        <v>2022</v>
      </c>
      <c r="F1025" s="17">
        <f>Tabel1[[#This Row],[Benaderend Verbruik (kWh)]]</f>
        <v>31100.623799999998</v>
      </c>
      <c r="G1025" s="17">
        <f>Tabel1[[#This Row],[Benaderend Verbruik (kWh)]]*0.000182</f>
        <v>5.6603135315999999</v>
      </c>
    </row>
    <row r="1026" spans="1:7" x14ac:dyDescent="0.35">
      <c r="A1026" s="2" t="s">
        <v>233</v>
      </c>
      <c r="B1026" s="2" t="s">
        <v>7</v>
      </c>
      <c r="C1026" s="2" t="s">
        <v>10</v>
      </c>
      <c r="D1026" s="17">
        <v>374701</v>
      </c>
      <c r="E1026" s="2">
        <v>2019</v>
      </c>
      <c r="F1026" s="17">
        <f>Tabel1[[#This Row],[Benaderend Verbruik (kWh)]]*2.5</f>
        <v>936752.5</v>
      </c>
      <c r="G1026" s="17">
        <f>Tabel1[[#This Row],[Benaderend Verbruik (kWh)]]*0</f>
        <v>0</v>
      </c>
    </row>
    <row r="1027" spans="1:7" x14ac:dyDescent="0.35">
      <c r="A1027" s="2" t="s">
        <v>233</v>
      </c>
      <c r="B1027" s="2" t="s">
        <v>7</v>
      </c>
      <c r="C1027" s="2" t="s">
        <v>8</v>
      </c>
      <c r="D1027" s="17">
        <v>315849.88599999994</v>
      </c>
      <c r="E1027" s="2">
        <v>2019</v>
      </c>
      <c r="F1027" s="17">
        <f>Tabel1[[#This Row],[Benaderend Verbruik (kWh)]]</f>
        <v>315849.88599999994</v>
      </c>
      <c r="G1027" s="17">
        <f>Tabel1[[#This Row],[Benaderend Verbruik (kWh)]]*0.000182</f>
        <v>57.484679251999992</v>
      </c>
    </row>
    <row r="1028" spans="1:7" x14ac:dyDescent="0.35">
      <c r="A1028" s="2" t="s">
        <v>233</v>
      </c>
      <c r="B1028" s="2" t="s">
        <v>7</v>
      </c>
      <c r="C1028" s="2" t="s">
        <v>9</v>
      </c>
      <c r="D1028" s="17">
        <v>179650.80500000002</v>
      </c>
      <c r="E1028" s="2">
        <v>2019</v>
      </c>
      <c r="F1028" s="17">
        <f>Tabel1[[#This Row],[Benaderend Verbruik (kWh)]]*2.5</f>
        <v>449127.01250000007</v>
      </c>
      <c r="G1028" s="17">
        <f>Tabel1[[#This Row],[Benaderend Verbruik (kWh)]]*0</f>
        <v>0</v>
      </c>
    </row>
    <row r="1029" spans="1:7" x14ac:dyDescent="0.35">
      <c r="A1029" s="2" t="s">
        <v>857</v>
      </c>
      <c r="B1029" s="2" t="s">
        <v>641</v>
      </c>
      <c r="C1029" s="2" t="s">
        <v>9</v>
      </c>
      <c r="D1029" s="17">
        <v>145380.70056189131</v>
      </c>
      <c r="E1029" s="2">
        <v>2022</v>
      </c>
      <c r="F1029" s="17">
        <f>Tabel1[[#This Row],[Benaderend Verbruik (kWh)]]*2.5</f>
        <v>363451.75140472827</v>
      </c>
      <c r="G1029" s="17">
        <f>Tabel1[[#This Row],[Benaderend Verbruik (kWh)]]*0</f>
        <v>0</v>
      </c>
    </row>
    <row r="1030" spans="1:7" x14ac:dyDescent="0.35">
      <c r="A1030" s="2" t="s">
        <v>857</v>
      </c>
      <c r="B1030" s="2" t="s">
        <v>641</v>
      </c>
      <c r="C1030" s="2" t="s">
        <v>10</v>
      </c>
      <c r="D1030" s="17">
        <v>380850.52917324181</v>
      </c>
      <c r="E1030" s="2">
        <v>2022</v>
      </c>
      <c r="F1030" s="17">
        <f>Tabel1[[#This Row],[Benaderend Verbruik (kWh)]]*2.5</f>
        <v>952126.32293310459</v>
      </c>
      <c r="G1030" s="17">
        <f>Tabel1[[#This Row],[Benaderend Verbruik (kWh)]]*0</f>
        <v>0</v>
      </c>
    </row>
    <row r="1031" spans="1:7" x14ac:dyDescent="0.35">
      <c r="A1031" s="2" t="s">
        <v>857</v>
      </c>
      <c r="B1031" s="2" t="s">
        <v>641</v>
      </c>
      <c r="C1031" s="2" t="s">
        <v>8</v>
      </c>
      <c r="D1031" s="17">
        <v>394907.38299590239</v>
      </c>
      <c r="E1031" s="2">
        <v>2022</v>
      </c>
      <c r="F1031" s="17">
        <f>Tabel1[[#This Row],[Benaderend Verbruik (kWh)]]</f>
        <v>394907.38299590239</v>
      </c>
      <c r="G1031" s="17">
        <f>Tabel1[[#This Row],[Benaderend Verbruik (kWh)]]*0.000182</f>
        <v>71.873143705254236</v>
      </c>
    </row>
    <row r="1032" spans="1:7" x14ac:dyDescent="0.35">
      <c r="A1032" s="2" t="s">
        <v>233</v>
      </c>
      <c r="B1032" s="2" t="s">
        <v>7</v>
      </c>
      <c r="C1032" s="2" t="s">
        <v>12</v>
      </c>
      <c r="D1032" s="17">
        <v>77570.237467501895</v>
      </c>
      <c r="E1032" s="2">
        <v>2019</v>
      </c>
      <c r="F1032" s="17">
        <f>Tabel1[[#This Row],[Benaderend Verbruik (kWh)]]</f>
        <v>77570.237467501895</v>
      </c>
      <c r="G1032" s="17">
        <f>Tabel1[[#This Row],[Benaderend Verbruik (kWh)]]*0.000267</f>
        <v>20.711253403823005</v>
      </c>
    </row>
    <row r="1033" spans="1:7" x14ac:dyDescent="0.35">
      <c r="A1033" s="2" t="s">
        <v>233</v>
      </c>
      <c r="B1033" s="2" t="s">
        <v>7</v>
      </c>
      <c r="C1033" s="2" t="s">
        <v>12</v>
      </c>
      <c r="D1033" s="17">
        <v>42912.719889267457</v>
      </c>
      <c r="E1033" s="2">
        <v>2022</v>
      </c>
      <c r="F1033" s="17">
        <f>Tabel1[[#This Row],[Benaderend Verbruik (kWh)]]</f>
        <v>42912.719889267457</v>
      </c>
      <c r="G1033" s="17">
        <f>Tabel1[[#This Row],[Benaderend Verbruik (kWh)]]*0.000267</f>
        <v>11.45769621043441</v>
      </c>
    </row>
    <row r="1034" spans="1:7" x14ac:dyDescent="0.35">
      <c r="A1034" s="2" t="s">
        <v>233</v>
      </c>
      <c r="B1034" s="2" t="s">
        <v>7</v>
      </c>
      <c r="C1034" s="2" t="s">
        <v>183</v>
      </c>
      <c r="D1034" s="17">
        <v>10299.421505088791</v>
      </c>
      <c r="E1034" s="2">
        <v>2022</v>
      </c>
      <c r="F1034" s="17">
        <f>Tabel1[[#This Row],[Benaderend Verbruik (kWh)]]</f>
        <v>10299.421505088791</v>
      </c>
      <c r="G1034" s="17">
        <f>Tabel1[[#This Row],[Benaderend Verbruik (kWh)]]*0.000227</f>
        <v>2.3379686816551555</v>
      </c>
    </row>
    <row r="1035" spans="1:7" x14ac:dyDescent="0.35">
      <c r="A1035" s="2" t="s">
        <v>234</v>
      </c>
      <c r="B1035" s="2" t="s">
        <v>7</v>
      </c>
      <c r="C1035" s="2" t="s">
        <v>8</v>
      </c>
      <c r="D1035" s="17">
        <v>8279719.0220000008</v>
      </c>
      <c r="E1035" s="2">
        <v>2019</v>
      </c>
      <c r="F1035" s="17">
        <f>Tabel1[[#This Row],[Benaderend Verbruik (kWh)]]</f>
        <v>8279719.0220000008</v>
      </c>
      <c r="G1035" s="17">
        <f>Tabel1[[#This Row],[Benaderend Verbruik (kWh)]]*0.000182</f>
        <v>1506.9088620040002</v>
      </c>
    </row>
    <row r="1036" spans="1:7" x14ac:dyDescent="0.35">
      <c r="A1036" s="2" t="s">
        <v>234</v>
      </c>
      <c r="B1036" s="2" t="s">
        <v>7</v>
      </c>
      <c r="C1036" s="2" t="s">
        <v>9</v>
      </c>
      <c r="D1036" s="17">
        <v>4792797.6930000018</v>
      </c>
      <c r="E1036" s="2">
        <v>2019</v>
      </c>
      <c r="F1036" s="17">
        <f>Tabel1[[#This Row],[Benaderend Verbruik (kWh)]]*2.5</f>
        <v>11981994.232500006</v>
      </c>
      <c r="G1036" s="17">
        <f>Tabel1[[#This Row],[Benaderend Verbruik (kWh)]]*0</f>
        <v>0</v>
      </c>
    </row>
    <row r="1037" spans="1:7" x14ac:dyDescent="0.35">
      <c r="A1037" s="2" t="s">
        <v>234</v>
      </c>
      <c r="B1037" s="2" t="s">
        <v>7</v>
      </c>
      <c r="C1037" s="2" t="s">
        <v>10</v>
      </c>
      <c r="D1037" s="17">
        <v>4351668.5029999996</v>
      </c>
      <c r="E1037" s="2">
        <v>2019</v>
      </c>
      <c r="F1037" s="17">
        <f>Tabel1[[#This Row],[Benaderend Verbruik (kWh)]]*2.5</f>
        <v>10879171.257499998</v>
      </c>
      <c r="G1037" s="17">
        <f>Tabel1[[#This Row],[Benaderend Verbruik (kWh)]]*0</f>
        <v>0</v>
      </c>
    </row>
    <row r="1038" spans="1:7" x14ac:dyDescent="0.35">
      <c r="A1038" s="2" t="s">
        <v>858</v>
      </c>
      <c r="B1038" s="2" t="s">
        <v>641</v>
      </c>
      <c r="C1038" s="2" t="s">
        <v>9</v>
      </c>
      <c r="D1038" s="17">
        <v>3922354.6181787006</v>
      </c>
      <c r="E1038" s="2">
        <v>2022</v>
      </c>
      <c r="F1038" s="17">
        <f>Tabel1[[#This Row],[Benaderend Verbruik (kWh)]]*2.5</f>
        <v>9805886.5454467516</v>
      </c>
      <c r="G1038" s="17">
        <f>Tabel1[[#This Row],[Benaderend Verbruik (kWh)]]*0</f>
        <v>0</v>
      </c>
    </row>
    <row r="1039" spans="1:7" x14ac:dyDescent="0.35">
      <c r="A1039" s="2" t="s">
        <v>858</v>
      </c>
      <c r="B1039" s="2" t="s">
        <v>641</v>
      </c>
      <c r="C1039" s="2" t="s">
        <v>10</v>
      </c>
      <c r="D1039" s="17">
        <v>3971390.441537139</v>
      </c>
      <c r="E1039" s="2">
        <v>2022</v>
      </c>
      <c r="F1039" s="17">
        <f>Tabel1[[#This Row],[Benaderend Verbruik (kWh)]]*2.5</f>
        <v>9928476.103842847</v>
      </c>
      <c r="G1039" s="17">
        <f>Tabel1[[#This Row],[Benaderend Verbruik (kWh)]]*0</f>
        <v>0</v>
      </c>
    </row>
    <row r="1040" spans="1:7" x14ac:dyDescent="0.35">
      <c r="A1040" s="2" t="s">
        <v>858</v>
      </c>
      <c r="B1040" s="2" t="s">
        <v>641</v>
      </c>
      <c r="C1040" s="2" t="s">
        <v>8</v>
      </c>
      <c r="D1040" s="17">
        <v>5481114.5124574443</v>
      </c>
      <c r="E1040" s="2">
        <v>2022</v>
      </c>
      <c r="F1040" s="17">
        <f>Tabel1[[#This Row],[Benaderend Verbruik (kWh)]]</f>
        <v>5481114.5124574443</v>
      </c>
      <c r="G1040" s="17">
        <f>Tabel1[[#This Row],[Benaderend Verbruik (kWh)]]*0.000182</f>
        <v>997.56284126725495</v>
      </c>
    </row>
    <row r="1041" spans="1:7" x14ac:dyDescent="0.35">
      <c r="A1041" s="2" t="s">
        <v>234</v>
      </c>
      <c r="B1041" s="2" t="s">
        <v>7</v>
      </c>
      <c r="C1041" s="2" t="s">
        <v>12</v>
      </c>
      <c r="D1041" s="17">
        <v>465362.37630134384</v>
      </c>
      <c r="E1041" s="2">
        <v>2019</v>
      </c>
      <c r="F1041" s="17">
        <f>Tabel1[[#This Row],[Benaderend Verbruik (kWh)]]</f>
        <v>465362.37630134384</v>
      </c>
      <c r="G1041" s="17">
        <f>Tabel1[[#This Row],[Benaderend Verbruik (kWh)]]*0.000267</f>
        <v>124.2517544724588</v>
      </c>
    </row>
    <row r="1042" spans="1:7" x14ac:dyDescent="0.35">
      <c r="A1042" s="2" t="s">
        <v>234</v>
      </c>
      <c r="B1042" s="2" t="s">
        <v>7</v>
      </c>
      <c r="C1042" s="2" t="s">
        <v>12</v>
      </c>
      <c r="D1042" s="17">
        <v>432498.33621995075</v>
      </c>
      <c r="E1042" s="2">
        <v>2022</v>
      </c>
      <c r="F1042" s="17">
        <f>Tabel1[[#This Row],[Benaderend Verbruik (kWh)]]</f>
        <v>432498.33621995075</v>
      </c>
      <c r="G1042" s="17">
        <f>Tabel1[[#This Row],[Benaderend Verbruik (kWh)]]*0.000267</f>
        <v>115.47705577072685</v>
      </c>
    </row>
    <row r="1043" spans="1:7" x14ac:dyDescent="0.35">
      <c r="A1043" s="2" t="s">
        <v>235</v>
      </c>
      <c r="B1043" s="2" t="s">
        <v>7</v>
      </c>
      <c r="C1043" s="2" t="s">
        <v>8</v>
      </c>
      <c r="D1043" s="17">
        <v>72505716.315305397</v>
      </c>
      <c r="E1043" s="2">
        <v>2019</v>
      </c>
      <c r="F1043" s="17">
        <f>Tabel1[[#This Row],[Benaderend Verbruik (kWh)]]</f>
        <v>72505716.315305397</v>
      </c>
      <c r="G1043" s="17">
        <f>Tabel1[[#This Row],[Benaderend Verbruik (kWh)]]*0.000182</f>
        <v>13196.040369385582</v>
      </c>
    </row>
    <row r="1044" spans="1:7" x14ac:dyDescent="0.35">
      <c r="A1044" s="2" t="s">
        <v>235</v>
      </c>
      <c r="B1044" s="2" t="s">
        <v>7</v>
      </c>
      <c r="C1044" s="2" t="s">
        <v>9</v>
      </c>
      <c r="D1044" s="17">
        <v>24945035.7137651</v>
      </c>
      <c r="E1044" s="2">
        <v>2019</v>
      </c>
      <c r="F1044" s="17">
        <f>Tabel1[[#This Row],[Benaderend Verbruik (kWh)]]*2.5</f>
        <v>62362589.284412749</v>
      </c>
      <c r="G1044" s="17">
        <f>Tabel1[[#This Row],[Benaderend Verbruik (kWh)]]*0</f>
        <v>0</v>
      </c>
    </row>
    <row r="1045" spans="1:7" x14ac:dyDescent="0.35">
      <c r="A1045" s="2" t="s">
        <v>235</v>
      </c>
      <c r="B1045" s="2" t="s">
        <v>7</v>
      </c>
      <c r="C1045" s="2" t="s">
        <v>10</v>
      </c>
      <c r="D1045" s="17">
        <v>12720550</v>
      </c>
      <c r="E1045" s="2">
        <v>2019</v>
      </c>
      <c r="F1045" s="17">
        <f>Tabel1[[#This Row],[Benaderend Verbruik (kWh)]]*2.5</f>
        <v>31801375</v>
      </c>
      <c r="G1045" s="17">
        <f>Tabel1[[#This Row],[Benaderend Verbruik (kWh)]]*0</f>
        <v>0</v>
      </c>
    </row>
    <row r="1046" spans="1:7" x14ac:dyDescent="0.35">
      <c r="A1046" s="2" t="s">
        <v>859</v>
      </c>
      <c r="B1046" s="2" t="s">
        <v>641</v>
      </c>
      <c r="C1046" s="2" t="s">
        <v>9</v>
      </c>
      <c r="D1046" s="17">
        <v>21985973.462359123</v>
      </c>
      <c r="E1046" s="2">
        <v>2022</v>
      </c>
      <c r="F1046" s="17">
        <f>Tabel1[[#This Row],[Benaderend Verbruik (kWh)]]*2.5</f>
        <v>54964933.655897811</v>
      </c>
      <c r="G1046" s="17">
        <f>Tabel1[[#This Row],[Benaderend Verbruik (kWh)]]*0</f>
        <v>0</v>
      </c>
    </row>
    <row r="1047" spans="1:7" x14ac:dyDescent="0.35">
      <c r="A1047" s="2" t="s">
        <v>859</v>
      </c>
      <c r="B1047" s="2" t="s">
        <v>641</v>
      </c>
      <c r="C1047" s="2" t="s">
        <v>10</v>
      </c>
      <c r="D1047" s="17">
        <v>12095690.584747883</v>
      </c>
      <c r="E1047" s="2">
        <v>2022</v>
      </c>
      <c r="F1047" s="17">
        <f>Tabel1[[#This Row],[Benaderend Verbruik (kWh)]]*2.5</f>
        <v>30239226.461869705</v>
      </c>
      <c r="G1047" s="17">
        <f>Tabel1[[#This Row],[Benaderend Verbruik (kWh)]]*0</f>
        <v>0</v>
      </c>
    </row>
    <row r="1048" spans="1:7" x14ac:dyDescent="0.35">
      <c r="A1048" s="2" t="s">
        <v>859</v>
      </c>
      <c r="B1048" s="2" t="s">
        <v>641</v>
      </c>
      <c r="C1048" s="2" t="s">
        <v>8</v>
      </c>
      <c r="D1048" s="17">
        <v>61664117.524481468</v>
      </c>
      <c r="E1048" s="2">
        <v>2022</v>
      </c>
      <c r="F1048" s="17">
        <f>Tabel1[[#This Row],[Benaderend Verbruik (kWh)]]</f>
        <v>61664117.524481468</v>
      </c>
      <c r="G1048" s="17">
        <f>Tabel1[[#This Row],[Benaderend Verbruik (kWh)]]*0.000182</f>
        <v>11222.869389455627</v>
      </c>
    </row>
    <row r="1049" spans="1:7" x14ac:dyDescent="0.35">
      <c r="A1049" s="2" t="s">
        <v>235</v>
      </c>
      <c r="B1049" s="2" t="s">
        <v>7</v>
      </c>
      <c r="C1049" s="2" t="s">
        <v>1204</v>
      </c>
      <c r="D1049" s="17">
        <v>96130</v>
      </c>
      <c r="E1049" s="2">
        <v>2019</v>
      </c>
      <c r="F1049" s="17">
        <f>Tabel1[[#This Row],[Benaderend Verbruik (kWh)]]</f>
        <v>96130</v>
      </c>
      <c r="G1049" s="17">
        <f>Tabel1[[#This Row],[Benaderend Verbruik (kWh)]]*0.000267</f>
        <v>25.666709999999998</v>
      </c>
    </row>
    <row r="1050" spans="1:7" x14ac:dyDescent="0.35">
      <c r="A1050" s="2" t="s">
        <v>235</v>
      </c>
      <c r="B1050" s="2" t="s">
        <v>7</v>
      </c>
      <c r="C1050" s="2" t="s">
        <v>106</v>
      </c>
      <c r="D1050" s="17">
        <v>3467072</v>
      </c>
      <c r="E1050" s="2">
        <v>2019</v>
      </c>
      <c r="F1050" s="17">
        <f>Tabel1[[#This Row],[Benaderend Verbruik (kWh)]]</f>
        <v>3467072</v>
      </c>
      <c r="G1050" s="17">
        <f>Tabel1[[#This Row],[Benaderend Verbruik (kWh)]]*0.000182</f>
        <v>631.00710400000003</v>
      </c>
    </row>
    <row r="1051" spans="1:7" x14ac:dyDescent="0.35">
      <c r="A1051" s="2" t="s">
        <v>235</v>
      </c>
      <c r="B1051" s="2" t="s">
        <v>7</v>
      </c>
      <c r="C1051" s="2" t="s">
        <v>12</v>
      </c>
      <c r="D1051" s="17">
        <v>551823.88484028948</v>
      </c>
      <c r="E1051" s="2">
        <v>2022</v>
      </c>
      <c r="F1051" s="17">
        <f>Tabel1[[#This Row],[Benaderend Verbruik (kWh)]]</f>
        <v>551823.88484028948</v>
      </c>
      <c r="G1051" s="17">
        <f>Tabel1[[#This Row],[Benaderend Verbruik (kWh)]]*0.000267</f>
        <v>147.33697725235729</v>
      </c>
    </row>
    <row r="1052" spans="1:7" x14ac:dyDescent="0.35">
      <c r="A1052" s="2" t="s">
        <v>235</v>
      </c>
      <c r="B1052" s="2" t="s">
        <v>7</v>
      </c>
      <c r="C1052" s="2" t="s">
        <v>106</v>
      </c>
      <c r="D1052" s="17">
        <v>607511.99</v>
      </c>
      <c r="E1052" s="2">
        <v>2022</v>
      </c>
      <c r="F1052" s="17">
        <f>Tabel1[[#This Row],[Benaderend Verbruik (kWh)]]</f>
        <v>607511.99</v>
      </c>
      <c r="G1052" s="17">
        <f>Tabel1[[#This Row],[Benaderend Verbruik (kWh)]]*0.000182</f>
        <v>110.56718218</v>
      </c>
    </row>
    <row r="1053" spans="1:7" x14ac:dyDescent="0.35">
      <c r="A1053" s="2" t="s">
        <v>236</v>
      </c>
      <c r="B1053" s="2" t="s">
        <v>7</v>
      </c>
      <c r="C1053" s="2" t="s">
        <v>8</v>
      </c>
      <c r="D1053" s="17">
        <v>6086825.3441403881</v>
      </c>
      <c r="E1053" s="2">
        <v>2019</v>
      </c>
      <c r="F1053" s="17">
        <f>Tabel1[[#This Row],[Benaderend Verbruik (kWh)]]</f>
        <v>6086825.3441403881</v>
      </c>
      <c r="G1053" s="17">
        <f>Tabel1[[#This Row],[Benaderend Verbruik (kWh)]]*0.000182</f>
        <v>1107.8022126335507</v>
      </c>
    </row>
    <row r="1054" spans="1:7" x14ac:dyDescent="0.35">
      <c r="A1054" s="2" t="s">
        <v>236</v>
      </c>
      <c r="B1054" s="2" t="s">
        <v>7</v>
      </c>
      <c r="C1054" s="2" t="s">
        <v>10</v>
      </c>
      <c r="D1054" s="17">
        <v>1942028</v>
      </c>
      <c r="E1054" s="2">
        <v>2019</v>
      </c>
      <c r="F1054" s="17">
        <f>Tabel1[[#This Row],[Benaderend Verbruik (kWh)]]*2.5</f>
        <v>4855070</v>
      </c>
      <c r="G1054" s="17">
        <f>Tabel1[[#This Row],[Benaderend Verbruik (kWh)]]*0</f>
        <v>0</v>
      </c>
    </row>
    <row r="1055" spans="1:7" x14ac:dyDescent="0.35">
      <c r="A1055" s="2" t="s">
        <v>236</v>
      </c>
      <c r="B1055" s="2" t="s">
        <v>7</v>
      </c>
      <c r="C1055" s="2" t="s">
        <v>9</v>
      </c>
      <c r="D1055" s="17">
        <v>1841810.2753574566</v>
      </c>
      <c r="E1055" s="2">
        <v>2019</v>
      </c>
      <c r="F1055" s="17">
        <f>Tabel1[[#This Row],[Benaderend Verbruik (kWh)]]*2.5</f>
        <v>4604525.6883936413</v>
      </c>
      <c r="G1055" s="17">
        <f>Tabel1[[#This Row],[Benaderend Verbruik (kWh)]]*0</f>
        <v>0</v>
      </c>
    </row>
    <row r="1056" spans="1:7" x14ac:dyDescent="0.35">
      <c r="A1056" s="2" t="s">
        <v>860</v>
      </c>
      <c r="B1056" s="2" t="s">
        <v>641</v>
      </c>
      <c r="C1056" s="2" t="s">
        <v>9</v>
      </c>
      <c r="D1056" s="17">
        <v>1317255.6875426674</v>
      </c>
      <c r="E1056" s="2">
        <v>2022</v>
      </c>
      <c r="F1056" s="17">
        <f>Tabel1[[#This Row],[Benaderend Verbruik (kWh)]]*2.5</f>
        <v>3293139.2188566686</v>
      </c>
      <c r="G1056" s="17">
        <f>Tabel1[[#This Row],[Benaderend Verbruik (kWh)]]*0</f>
        <v>0</v>
      </c>
    </row>
    <row r="1057" spans="1:7" x14ac:dyDescent="0.35">
      <c r="A1057" s="2" t="s">
        <v>860</v>
      </c>
      <c r="B1057" s="2" t="s">
        <v>641</v>
      </c>
      <c r="C1057" s="2" t="s">
        <v>10</v>
      </c>
      <c r="D1057" s="17">
        <v>1713132.266158411</v>
      </c>
      <c r="E1057" s="2">
        <v>2022</v>
      </c>
      <c r="F1057" s="17">
        <f>Tabel1[[#This Row],[Benaderend Verbruik (kWh)]]*2.5</f>
        <v>4282830.6653960273</v>
      </c>
      <c r="G1057" s="17">
        <f>Tabel1[[#This Row],[Benaderend Verbruik (kWh)]]*0</f>
        <v>0</v>
      </c>
    </row>
    <row r="1058" spans="1:7" x14ac:dyDescent="0.35">
      <c r="A1058" s="2" t="s">
        <v>860</v>
      </c>
      <c r="B1058" s="2" t="s">
        <v>641</v>
      </c>
      <c r="C1058" s="2" t="s">
        <v>8</v>
      </c>
      <c r="D1058" s="17">
        <v>4776093.4168929989</v>
      </c>
      <c r="E1058" s="2">
        <v>2022</v>
      </c>
      <c r="F1058" s="17">
        <f>Tabel1[[#This Row],[Benaderend Verbruik (kWh)]]</f>
        <v>4776093.4168929989</v>
      </c>
      <c r="G1058" s="17">
        <f>Tabel1[[#This Row],[Benaderend Verbruik (kWh)]]*0.000182</f>
        <v>869.24900187452579</v>
      </c>
    </row>
    <row r="1059" spans="1:7" x14ac:dyDescent="0.35">
      <c r="A1059" s="2" t="s">
        <v>237</v>
      </c>
      <c r="B1059" s="2" t="s">
        <v>7</v>
      </c>
      <c r="C1059" s="2" t="s">
        <v>8</v>
      </c>
      <c r="D1059" s="17">
        <v>623718.86800000002</v>
      </c>
      <c r="E1059" s="2">
        <v>2019</v>
      </c>
      <c r="F1059" s="17">
        <f>Tabel1[[#This Row],[Benaderend Verbruik (kWh)]]</f>
        <v>623718.86800000002</v>
      </c>
      <c r="G1059" s="17">
        <f>Tabel1[[#This Row],[Benaderend Verbruik (kWh)]]*0.000182</f>
        <v>113.516833976</v>
      </c>
    </row>
    <row r="1060" spans="1:7" x14ac:dyDescent="0.35">
      <c r="A1060" s="2" t="s">
        <v>237</v>
      </c>
      <c r="B1060" s="2" t="s">
        <v>7</v>
      </c>
      <c r="C1060" s="2" t="s">
        <v>10</v>
      </c>
      <c r="D1060" s="17">
        <v>471707.43700000003</v>
      </c>
      <c r="E1060" s="2">
        <v>2019</v>
      </c>
      <c r="F1060" s="17">
        <f>Tabel1[[#This Row],[Benaderend Verbruik (kWh)]]*2.5</f>
        <v>1179268.5925</v>
      </c>
      <c r="G1060" s="17">
        <f>Tabel1[[#This Row],[Benaderend Verbruik (kWh)]]*0</f>
        <v>0</v>
      </c>
    </row>
    <row r="1061" spans="1:7" x14ac:dyDescent="0.35">
      <c r="A1061" s="2" t="s">
        <v>237</v>
      </c>
      <c r="B1061" s="2" t="s">
        <v>7</v>
      </c>
      <c r="C1061" s="2" t="s">
        <v>9</v>
      </c>
      <c r="D1061" s="17">
        <v>187577.99900000001</v>
      </c>
      <c r="E1061" s="2">
        <v>2019</v>
      </c>
      <c r="F1061" s="17">
        <f>Tabel1[[#This Row],[Benaderend Verbruik (kWh)]]*2.5</f>
        <v>468944.99750000006</v>
      </c>
      <c r="G1061" s="17">
        <f>Tabel1[[#This Row],[Benaderend Verbruik (kWh)]]*0</f>
        <v>0</v>
      </c>
    </row>
    <row r="1062" spans="1:7" x14ac:dyDescent="0.35">
      <c r="A1062" s="2" t="s">
        <v>861</v>
      </c>
      <c r="B1062" s="2" t="s">
        <v>641</v>
      </c>
      <c r="C1062" s="2" t="s">
        <v>9</v>
      </c>
      <c r="D1062" s="17">
        <v>122790.00814984761</v>
      </c>
      <c r="E1062" s="2">
        <v>2022</v>
      </c>
      <c r="F1062" s="17">
        <f>Tabel1[[#This Row],[Benaderend Verbruik (kWh)]]*2.5</f>
        <v>306975.02037461899</v>
      </c>
      <c r="G1062" s="17">
        <f>Tabel1[[#This Row],[Benaderend Verbruik (kWh)]]*0</f>
        <v>0</v>
      </c>
    </row>
    <row r="1063" spans="1:7" x14ac:dyDescent="0.35">
      <c r="A1063" s="2" t="s">
        <v>861</v>
      </c>
      <c r="B1063" s="2" t="s">
        <v>641</v>
      </c>
      <c r="C1063" s="2" t="s">
        <v>10</v>
      </c>
      <c r="D1063" s="17">
        <v>413189.37345798523</v>
      </c>
      <c r="E1063" s="2">
        <v>2022</v>
      </c>
      <c r="F1063" s="17">
        <f>Tabel1[[#This Row],[Benaderend Verbruik (kWh)]]*2.5</f>
        <v>1032973.4336449631</v>
      </c>
      <c r="G1063" s="17">
        <f>Tabel1[[#This Row],[Benaderend Verbruik (kWh)]]*0</f>
        <v>0</v>
      </c>
    </row>
    <row r="1064" spans="1:7" x14ac:dyDescent="0.35">
      <c r="A1064" s="2" t="s">
        <v>861</v>
      </c>
      <c r="B1064" s="2" t="s">
        <v>641</v>
      </c>
      <c r="C1064" s="2" t="s">
        <v>8</v>
      </c>
      <c r="D1064" s="17">
        <v>516860.71669571911</v>
      </c>
      <c r="E1064" s="2">
        <v>2022</v>
      </c>
      <c r="F1064" s="17">
        <f>Tabel1[[#This Row],[Benaderend Verbruik (kWh)]]</f>
        <v>516860.71669571911</v>
      </c>
      <c r="G1064" s="17">
        <f>Tabel1[[#This Row],[Benaderend Verbruik (kWh)]]*0.000182</f>
        <v>94.068650438620878</v>
      </c>
    </row>
    <row r="1065" spans="1:7" x14ac:dyDescent="0.35">
      <c r="A1065" s="2" t="s">
        <v>237</v>
      </c>
      <c r="B1065" s="2" t="s">
        <v>7</v>
      </c>
      <c r="C1065" s="2" t="s">
        <v>12</v>
      </c>
      <c r="D1065" s="17">
        <v>102091.53636203386</v>
      </c>
      <c r="E1065" s="2">
        <v>2019</v>
      </c>
      <c r="F1065" s="17">
        <f>Tabel1[[#This Row],[Benaderend Verbruik (kWh)]]</f>
        <v>102091.53636203386</v>
      </c>
      <c r="G1065" s="17">
        <f>Tabel1[[#This Row],[Benaderend Verbruik (kWh)]]*0.000267</f>
        <v>27.258440208663039</v>
      </c>
    </row>
    <row r="1066" spans="1:7" x14ac:dyDescent="0.35">
      <c r="A1066" s="2" t="s">
        <v>238</v>
      </c>
      <c r="B1066" s="2" t="s">
        <v>7</v>
      </c>
      <c r="C1066" s="2" t="s">
        <v>8</v>
      </c>
      <c r="D1066" s="17">
        <v>1291950.7</v>
      </c>
      <c r="E1066" s="2">
        <v>2019</v>
      </c>
      <c r="F1066" s="17">
        <f>Tabel1[[#This Row],[Benaderend Verbruik (kWh)]]</f>
        <v>1291950.7</v>
      </c>
      <c r="G1066" s="17">
        <f>Tabel1[[#This Row],[Benaderend Verbruik (kWh)]]*0.000182</f>
        <v>235.13502740000001</v>
      </c>
    </row>
    <row r="1067" spans="1:7" x14ac:dyDescent="0.35">
      <c r="A1067" s="2" t="s">
        <v>238</v>
      </c>
      <c r="B1067" s="2" t="s">
        <v>7</v>
      </c>
      <c r="C1067" s="2" t="s">
        <v>10</v>
      </c>
      <c r="D1067" s="17">
        <v>869452.39599999995</v>
      </c>
      <c r="E1067" s="2">
        <v>2019</v>
      </c>
      <c r="F1067" s="17">
        <f>Tabel1[[#This Row],[Benaderend Verbruik (kWh)]]*2.5</f>
        <v>2173630.9899999998</v>
      </c>
      <c r="G1067" s="17">
        <f>Tabel1[[#This Row],[Benaderend Verbruik (kWh)]]*0</f>
        <v>0</v>
      </c>
    </row>
    <row r="1068" spans="1:7" x14ac:dyDescent="0.35">
      <c r="A1068" s="2" t="s">
        <v>238</v>
      </c>
      <c r="B1068" s="2" t="s">
        <v>7</v>
      </c>
      <c r="C1068" s="2" t="s">
        <v>9</v>
      </c>
      <c r="D1068" s="17">
        <v>316381.52299999999</v>
      </c>
      <c r="E1068" s="2">
        <v>2019</v>
      </c>
      <c r="F1068" s="17">
        <f>Tabel1[[#This Row],[Benaderend Verbruik (kWh)]]*2.5</f>
        <v>790953.8075</v>
      </c>
      <c r="G1068" s="17">
        <f>Tabel1[[#This Row],[Benaderend Verbruik (kWh)]]*0</f>
        <v>0</v>
      </c>
    </row>
    <row r="1069" spans="1:7" x14ac:dyDescent="0.35">
      <c r="A1069" s="2" t="s">
        <v>862</v>
      </c>
      <c r="B1069" s="2" t="s">
        <v>641</v>
      </c>
      <c r="C1069" s="2" t="s">
        <v>9</v>
      </c>
      <c r="D1069" s="17">
        <v>283732.57265768189</v>
      </c>
      <c r="E1069" s="2">
        <v>2022</v>
      </c>
      <c r="F1069" s="17">
        <f>Tabel1[[#This Row],[Benaderend Verbruik (kWh)]]*2.5</f>
        <v>709331.43164420477</v>
      </c>
      <c r="G1069" s="17">
        <f>Tabel1[[#This Row],[Benaderend Verbruik (kWh)]]*0</f>
        <v>0</v>
      </c>
    </row>
    <row r="1070" spans="1:7" x14ac:dyDescent="0.35">
      <c r="A1070" s="2" t="s">
        <v>862</v>
      </c>
      <c r="B1070" s="2" t="s">
        <v>641</v>
      </c>
      <c r="C1070" s="2" t="s">
        <v>10</v>
      </c>
      <c r="D1070" s="17">
        <v>655701.13759466901</v>
      </c>
      <c r="E1070" s="2">
        <v>2022</v>
      </c>
      <c r="F1070" s="17">
        <f>Tabel1[[#This Row],[Benaderend Verbruik (kWh)]]*2.5</f>
        <v>1639252.8439866726</v>
      </c>
      <c r="G1070" s="17">
        <f>Tabel1[[#This Row],[Benaderend Verbruik (kWh)]]*0</f>
        <v>0</v>
      </c>
    </row>
    <row r="1071" spans="1:7" x14ac:dyDescent="0.35">
      <c r="A1071" s="2" t="s">
        <v>862</v>
      </c>
      <c r="B1071" s="2" t="s">
        <v>641</v>
      </c>
      <c r="C1071" s="2" t="s">
        <v>8</v>
      </c>
      <c r="D1071" s="17">
        <v>991979.32124930795</v>
      </c>
      <c r="E1071" s="2">
        <v>2022</v>
      </c>
      <c r="F1071" s="17">
        <f>Tabel1[[#This Row],[Benaderend Verbruik (kWh)]]</f>
        <v>991979.32124930795</v>
      </c>
      <c r="G1071" s="17">
        <f>Tabel1[[#This Row],[Benaderend Verbruik (kWh)]]*0.000182</f>
        <v>180.54023646737406</v>
      </c>
    </row>
    <row r="1072" spans="1:7" x14ac:dyDescent="0.35">
      <c r="A1072" s="2" t="s">
        <v>239</v>
      </c>
      <c r="B1072" s="2" t="s">
        <v>7</v>
      </c>
      <c r="C1072" s="2" t="s">
        <v>8</v>
      </c>
      <c r="D1072" s="17">
        <v>604913.92200000002</v>
      </c>
      <c r="E1072" s="2">
        <v>2019</v>
      </c>
      <c r="F1072" s="17">
        <f>Tabel1[[#This Row],[Benaderend Verbruik (kWh)]]</f>
        <v>604913.92200000002</v>
      </c>
      <c r="G1072" s="17">
        <f>Tabel1[[#This Row],[Benaderend Verbruik (kWh)]]*0.000182</f>
        <v>110.094333804</v>
      </c>
    </row>
    <row r="1073" spans="1:7" x14ac:dyDescent="0.35">
      <c r="A1073" s="2" t="s">
        <v>239</v>
      </c>
      <c r="B1073" s="2" t="s">
        <v>7</v>
      </c>
      <c r="C1073" s="2" t="s">
        <v>10</v>
      </c>
      <c r="D1073" s="17">
        <v>451520</v>
      </c>
      <c r="E1073" s="2">
        <v>2019</v>
      </c>
      <c r="F1073" s="17">
        <f>Tabel1[[#This Row],[Benaderend Verbruik (kWh)]]*2.5</f>
        <v>1128800</v>
      </c>
      <c r="G1073" s="17">
        <f>Tabel1[[#This Row],[Benaderend Verbruik (kWh)]]*0</f>
        <v>0</v>
      </c>
    </row>
    <row r="1074" spans="1:7" x14ac:dyDescent="0.35">
      <c r="A1074" s="2" t="s">
        <v>239</v>
      </c>
      <c r="B1074" s="2" t="s">
        <v>7</v>
      </c>
      <c r="C1074" s="2" t="s">
        <v>9</v>
      </c>
      <c r="D1074" s="17">
        <v>187175.69500000001</v>
      </c>
      <c r="E1074" s="2">
        <v>2019</v>
      </c>
      <c r="F1074" s="17">
        <f>Tabel1[[#This Row],[Benaderend Verbruik (kWh)]]*2.5</f>
        <v>467939.23750000005</v>
      </c>
      <c r="G1074" s="17">
        <f>Tabel1[[#This Row],[Benaderend Verbruik (kWh)]]*0</f>
        <v>0</v>
      </c>
    </row>
    <row r="1075" spans="1:7" x14ac:dyDescent="0.35">
      <c r="A1075" s="2" t="s">
        <v>863</v>
      </c>
      <c r="B1075" s="2" t="s">
        <v>641</v>
      </c>
      <c r="C1075" s="2" t="s">
        <v>9</v>
      </c>
      <c r="D1075" s="17">
        <v>240914.87286943203</v>
      </c>
      <c r="E1075" s="2">
        <v>2022</v>
      </c>
      <c r="F1075" s="17">
        <f>Tabel1[[#This Row],[Benaderend Verbruik (kWh)]]*2.5</f>
        <v>602287.18217358005</v>
      </c>
      <c r="G1075" s="17">
        <f>Tabel1[[#This Row],[Benaderend Verbruik (kWh)]]*0</f>
        <v>0</v>
      </c>
    </row>
    <row r="1076" spans="1:7" x14ac:dyDescent="0.35">
      <c r="A1076" s="2" t="s">
        <v>863</v>
      </c>
      <c r="B1076" s="2" t="s">
        <v>641</v>
      </c>
      <c r="C1076" s="2" t="s">
        <v>10</v>
      </c>
      <c r="D1076" s="17">
        <v>413167.21357785998</v>
      </c>
      <c r="E1076" s="2">
        <v>2022</v>
      </c>
      <c r="F1076" s="17">
        <f>Tabel1[[#This Row],[Benaderend Verbruik (kWh)]]*2.5</f>
        <v>1032918.03394465</v>
      </c>
      <c r="G1076" s="17">
        <f>Tabel1[[#This Row],[Benaderend Verbruik (kWh)]]*0</f>
        <v>0</v>
      </c>
    </row>
    <row r="1077" spans="1:7" x14ac:dyDescent="0.35">
      <c r="A1077" s="2" t="s">
        <v>863</v>
      </c>
      <c r="B1077" s="2" t="s">
        <v>641</v>
      </c>
      <c r="C1077" s="2" t="s">
        <v>8</v>
      </c>
      <c r="D1077" s="17">
        <v>554207.84588906146</v>
      </c>
      <c r="E1077" s="2">
        <v>2022</v>
      </c>
      <c r="F1077" s="17">
        <f>Tabel1[[#This Row],[Benaderend Verbruik (kWh)]]</f>
        <v>554207.84588906146</v>
      </c>
      <c r="G1077" s="17">
        <f>Tabel1[[#This Row],[Benaderend Verbruik (kWh)]]*0.000182</f>
        <v>100.86582795180919</v>
      </c>
    </row>
    <row r="1078" spans="1:7" x14ac:dyDescent="0.35">
      <c r="A1078" s="2" t="s">
        <v>240</v>
      </c>
      <c r="B1078" s="2" t="s">
        <v>7</v>
      </c>
      <c r="C1078" s="2" t="s">
        <v>8</v>
      </c>
      <c r="D1078" s="17">
        <v>1099083.452</v>
      </c>
      <c r="E1078" s="2">
        <v>2019</v>
      </c>
      <c r="F1078" s="17">
        <f>Tabel1[[#This Row],[Benaderend Verbruik (kWh)]]</f>
        <v>1099083.452</v>
      </c>
      <c r="G1078" s="17">
        <f>Tabel1[[#This Row],[Benaderend Verbruik (kWh)]]*0.000182</f>
        <v>200.03318826400002</v>
      </c>
    </row>
    <row r="1079" spans="1:7" x14ac:dyDescent="0.35">
      <c r="A1079" s="2" t="s">
        <v>240</v>
      </c>
      <c r="B1079" s="2" t="s">
        <v>7</v>
      </c>
      <c r="C1079" s="2" t="s">
        <v>10</v>
      </c>
      <c r="D1079" s="17">
        <v>531763</v>
      </c>
      <c r="E1079" s="2">
        <v>2019</v>
      </c>
      <c r="F1079" s="17">
        <f>Tabel1[[#This Row],[Benaderend Verbruik (kWh)]]*2.5</f>
        <v>1329407.5</v>
      </c>
      <c r="G1079" s="17">
        <f>Tabel1[[#This Row],[Benaderend Verbruik (kWh)]]*0</f>
        <v>0</v>
      </c>
    </row>
    <row r="1080" spans="1:7" x14ac:dyDescent="0.35">
      <c r="A1080" s="2" t="s">
        <v>240</v>
      </c>
      <c r="B1080" s="2" t="s">
        <v>7</v>
      </c>
      <c r="C1080" s="2" t="s">
        <v>9</v>
      </c>
      <c r="D1080" s="17">
        <v>261769.573</v>
      </c>
      <c r="E1080" s="2">
        <v>2019</v>
      </c>
      <c r="F1080" s="17">
        <f>Tabel1[[#This Row],[Benaderend Verbruik (kWh)]]*2.5</f>
        <v>654423.9325</v>
      </c>
      <c r="G1080" s="17">
        <f>Tabel1[[#This Row],[Benaderend Verbruik (kWh)]]*0</f>
        <v>0</v>
      </c>
    </row>
    <row r="1081" spans="1:7" x14ac:dyDescent="0.35">
      <c r="A1081" s="2" t="s">
        <v>864</v>
      </c>
      <c r="B1081" s="2" t="s">
        <v>641</v>
      </c>
      <c r="C1081" s="2" t="s">
        <v>9</v>
      </c>
      <c r="D1081" s="17">
        <v>267396.11836732138</v>
      </c>
      <c r="E1081" s="2">
        <v>2022</v>
      </c>
      <c r="F1081" s="17">
        <f>Tabel1[[#This Row],[Benaderend Verbruik (kWh)]]*2.5</f>
        <v>668490.29591830343</v>
      </c>
      <c r="G1081" s="17">
        <f>Tabel1[[#This Row],[Benaderend Verbruik (kWh)]]*0</f>
        <v>0</v>
      </c>
    </row>
    <row r="1082" spans="1:7" x14ac:dyDescent="0.35">
      <c r="A1082" s="2" t="s">
        <v>864</v>
      </c>
      <c r="B1082" s="2" t="s">
        <v>641</v>
      </c>
      <c r="C1082" s="2" t="s">
        <v>10</v>
      </c>
      <c r="D1082" s="17">
        <v>563842.97807080299</v>
      </c>
      <c r="E1082" s="2">
        <v>2022</v>
      </c>
      <c r="F1082" s="17">
        <f>Tabel1[[#This Row],[Benaderend Verbruik (kWh)]]*2.5</f>
        <v>1409607.4451770075</v>
      </c>
      <c r="G1082" s="17">
        <f>Tabel1[[#This Row],[Benaderend Verbruik (kWh)]]*0</f>
        <v>0</v>
      </c>
    </row>
    <row r="1083" spans="1:7" x14ac:dyDescent="0.35">
      <c r="A1083" s="2" t="s">
        <v>864</v>
      </c>
      <c r="B1083" s="2" t="s">
        <v>641</v>
      </c>
      <c r="C1083" s="2" t="s">
        <v>8</v>
      </c>
      <c r="D1083" s="17">
        <v>1033142.9391067632</v>
      </c>
      <c r="E1083" s="2">
        <v>2022</v>
      </c>
      <c r="F1083" s="17">
        <f>Tabel1[[#This Row],[Benaderend Verbruik (kWh)]]</f>
        <v>1033142.9391067632</v>
      </c>
      <c r="G1083" s="17">
        <f>Tabel1[[#This Row],[Benaderend Verbruik (kWh)]]*0.000182</f>
        <v>188.0320149174309</v>
      </c>
    </row>
    <row r="1084" spans="1:7" x14ac:dyDescent="0.35">
      <c r="A1084" s="2" t="s">
        <v>240</v>
      </c>
      <c r="B1084" s="2" t="s">
        <v>7</v>
      </c>
      <c r="C1084" s="2" t="s">
        <v>106</v>
      </c>
      <c r="D1084" s="17">
        <v>6462.2662999999993</v>
      </c>
      <c r="E1084" s="2">
        <v>2019</v>
      </c>
      <c r="F1084" s="17">
        <f>Tabel1[[#This Row],[Benaderend Verbruik (kWh)]]</f>
        <v>6462.2662999999993</v>
      </c>
      <c r="G1084" s="17">
        <f>Tabel1[[#This Row],[Benaderend Verbruik (kWh)]]*0.000182</f>
        <v>1.1761324665999999</v>
      </c>
    </row>
    <row r="1085" spans="1:7" x14ac:dyDescent="0.35">
      <c r="A1085" s="2" t="s">
        <v>240</v>
      </c>
      <c r="B1085" s="2" t="s">
        <v>7</v>
      </c>
      <c r="C1085" s="2" t="s">
        <v>106</v>
      </c>
      <c r="D1085" s="17">
        <v>10755.786170000001</v>
      </c>
      <c r="E1085" s="2">
        <v>2022</v>
      </c>
      <c r="F1085" s="17">
        <f>Tabel1[[#This Row],[Benaderend Verbruik (kWh)]]</f>
        <v>10755.786170000001</v>
      </c>
      <c r="G1085" s="17">
        <f>Tabel1[[#This Row],[Benaderend Verbruik (kWh)]]*0.000182</f>
        <v>1.9575530829400003</v>
      </c>
    </row>
    <row r="1086" spans="1:7" x14ac:dyDescent="0.35">
      <c r="A1086" s="2" t="s">
        <v>241</v>
      </c>
      <c r="B1086" s="2" t="s">
        <v>7</v>
      </c>
      <c r="C1086" s="2" t="s">
        <v>8</v>
      </c>
      <c r="D1086" s="17">
        <v>6112435.349555687</v>
      </c>
      <c r="E1086" s="2">
        <v>2019</v>
      </c>
      <c r="F1086" s="17">
        <f>Tabel1[[#This Row],[Benaderend Verbruik (kWh)]]</f>
        <v>6112435.349555687</v>
      </c>
      <c r="G1086" s="17">
        <f>Tabel1[[#This Row],[Benaderend Verbruik (kWh)]]*0.000182</f>
        <v>1112.4632336191351</v>
      </c>
    </row>
    <row r="1087" spans="1:7" x14ac:dyDescent="0.35">
      <c r="A1087" s="2" t="s">
        <v>241</v>
      </c>
      <c r="B1087" s="2" t="s">
        <v>7</v>
      </c>
      <c r="C1087" s="2" t="s">
        <v>10</v>
      </c>
      <c r="D1087" s="17">
        <v>3067553</v>
      </c>
      <c r="E1087" s="2">
        <v>2019</v>
      </c>
      <c r="F1087" s="17">
        <f>Tabel1[[#This Row],[Benaderend Verbruik (kWh)]]*2.5</f>
        <v>7668882.5</v>
      </c>
      <c r="G1087" s="17">
        <f>Tabel1[[#This Row],[Benaderend Verbruik (kWh)]]*0</f>
        <v>0</v>
      </c>
    </row>
    <row r="1088" spans="1:7" x14ac:dyDescent="0.35">
      <c r="A1088" s="2" t="s">
        <v>241</v>
      </c>
      <c r="B1088" s="2" t="s">
        <v>7</v>
      </c>
      <c r="C1088" s="2" t="s">
        <v>9</v>
      </c>
      <c r="D1088" s="17">
        <v>2401925.6031497447</v>
      </c>
      <c r="E1088" s="2">
        <v>2019</v>
      </c>
      <c r="F1088" s="17">
        <f>Tabel1[[#This Row],[Benaderend Verbruik (kWh)]]*2.5</f>
        <v>6004814.0078743622</v>
      </c>
      <c r="G1088" s="17">
        <f>Tabel1[[#This Row],[Benaderend Verbruik (kWh)]]*0</f>
        <v>0</v>
      </c>
    </row>
    <row r="1089" spans="1:7" x14ac:dyDescent="0.35">
      <c r="A1089" s="2" t="s">
        <v>865</v>
      </c>
      <c r="B1089" s="2" t="s">
        <v>641</v>
      </c>
      <c r="C1089" s="2" t="s">
        <v>9</v>
      </c>
      <c r="D1089" s="17">
        <v>1948073.487073333</v>
      </c>
      <c r="E1089" s="2">
        <v>2022</v>
      </c>
      <c r="F1089" s="17">
        <f>Tabel1[[#This Row],[Benaderend Verbruik (kWh)]]*2.5</f>
        <v>4870183.717683332</v>
      </c>
      <c r="G1089" s="17">
        <f>Tabel1[[#This Row],[Benaderend Verbruik (kWh)]]*0</f>
        <v>0</v>
      </c>
    </row>
    <row r="1090" spans="1:7" x14ac:dyDescent="0.35">
      <c r="A1090" s="2" t="s">
        <v>865</v>
      </c>
      <c r="B1090" s="2" t="s">
        <v>641</v>
      </c>
      <c r="C1090" s="2" t="s">
        <v>10</v>
      </c>
      <c r="D1090" s="17">
        <v>2832307</v>
      </c>
      <c r="E1090" s="2">
        <v>2022</v>
      </c>
      <c r="F1090" s="17">
        <f>Tabel1[[#This Row],[Benaderend Verbruik (kWh)]]*2.5</f>
        <v>7080767.5</v>
      </c>
      <c r="G1090" s="17">
        <f>Tabel1[[#This Row],[Benaderend Verbruik (kWh)]]*0</f>
        <v>0</v>
      </c>
    </row>
    <row r="1091" spans="1:7" x14ac:dyDescent="0.35">
      <c r="A1091" s="2" t="s">
        <v>865</v>
      </c>
      <c r="B1091" s="2" t="s">
        <v>641</v>
      </c>
      <c r="C1091" s="2" t="s">
        <v>8</v>
      </c>
      <c r="D1091" s="17">
        <v>4540536.5774771161</v>
      </c>
      <c r="E1091" s="2">
        <v>2022</v>
      </c>
      <c r="F1091" s="17">
        <f>Tabel1[[#This Row],[Benaderend Verbruik (kWh)]]</f>
        <v>4540536.5774771161</v>
      </c>
      <c r="G1091" s="17">
        <f>Tabel1[[#This Row],[Benaderend Verbruik (kWh)]]*0.000182</f>
        <v>826.37765710083511</v>
      </c>
    </row>
    <row r="1092" spans="1:7" x14ac:dyDescent="0.35">
      <c r="A1092" s="2" t="s">
        <v>241</v>
      </c>
      <c r="B1092" s="2" t="s">
        <v>7</v>
      </c>
      <c r="C1092" s="2" t="s">
        <v>12</v>
      </c>
      <c r="D1092" s="17">
        <v>11175.618250757147</v>
      </c>
      <c r="E1092" s="2">
        <v>2019</v>
      </c>
      <c r="F1092" s="17">
        <f>Tabel1[[#This Row],[Benaderend Verbruik (kWh)]]</f>
        <v>11175.618250757147</v>
      </c>
      <c r="G1092" s="17">
        <f>Tabel1[[#This Row],[Benaderend Verbruik (kWh)]]*0.000267</f>
        <v>2.9838900729521578</v>
      </c>
    </row>
    <row r="1093" spans="1:7" x14ac:dyDescent="0.35">
      <c r="A1093" s="2" t="s">
        <v>242</v>
      </c>
      <c r="B1093" s="2" t="s">
        <v>7</v>
      </c>
      <c r="C1093" s="2" t="s">
        <v>8</v>
      </c>
      <c r="D1093" s="17">
        <v>2508499.4079999998</v>
      </c>
      <c r="E1093" s="2">
        <v>2019</v>
      </c>
      <c r="F1093" s="17">
        <f>Tabel1[[#This Row],[Benaderend Verbruik (kWh)]]</f>
        <v>2508499.4079999998</v>
      </c>
      <c r="G1093" s="17">
        <f>Tabel1[[#This Row],[Benaderend Verbruik (kWh)]]*0.000182</f>
        <v>456.54689225599998</v>
      </c>
    </row>
    <row r="1094" spans="1:7" x14ac:dyDescent="0.35">
      <c r="A1094" s="2" t="s">
        <v>242</v>
      </c>
      <c r="B1094" s="2" t="s">
        <v>7</v>
      </c>
      <c r="C1094" s="2" t="s">
        <v>9</v>
      </c>
      <c r="D1094" s="17">
        <v>812779.98561145482</v>
      </c>
      <c r="E1094" s="2">
        <v>2019</v>
      </c>
      <c r="F1094" s="17">
        <f>Tabel1[[#This Row],[Benaderend Verbruik (kWh)]]*2.5</f>
        <v>2031949.9640286369</v>
      </c>
      <c r="G1094" s="17">
        <f>Tabel1[[#This Row],[Benaderend Verbruik (kWh)]]*0</f>
        <v>0</v>
      </c>
    </row>
    <row r="1095" spans="1:7" x14ac:dyDescent="0.35">
      <c r="A1095" s="2" t="s">
        <v>242</v>
      </c>
      <c r="B1095" s="2" t="s">
        <v>7</v>
      </c>
      <c r="C1095" s="2" t="s">
        <v>10</v>
      </c>
      <c r="D1095" s="17">
        <v>573265</v>
      </c>
      <c r="E1095" s="2">
        <v>2019</v>
      </c>
      <c r="F1095" s="17">
        <f>Tabel1[[#This Row],[Benaderend Verbruik (kWh)]]*2.5</f>
        <v>1433162.5</v>
      </c>
      <c r="G1095" s="17">
        <f>Tabel1[[#This Row],[Benaderend Verbruik (kWh)]]*0</f>
        <v>0</v>
      </c>
    </row>
    <row r="1096" spans="1:7" x14ac:dyDescent="0.35">
      <c r="A1096" s="2" t="s">
        <v>866</v>
      </c>
      <c r="B1096" s="2" t="s">
        <v>641</v>
      </c>
      <c r="C1096" s="2" t="s">
        <v>9</v>
      </c>
      <c r="D1096" s="17">
        <v>767615.8151955466</v>
      </c>
      <c r="E1096" s="2">
        <v>2022</v>
      </c>
      <c r="F1096" s="17">
        <f>Tabel1[[#This Row],[Benaderend Verbruik (kWh)]]*2.5</f>
        <v>1919039.5379888664</v>
      </c>
      <c r="G1096" s="17">
        <f>Tabel1[[#This Row],[Benaderend Verbruik (kWh)]]*0</f>
        <v>0</v>
      </c>
    </row>
    <row r="1097" spans="1:7" x14ac:dyDescent="0.35">
      <c r="A1097" s="2" t="s">
        <v>866</v>
      </c>
      <c r="B1097" s="2" t="s">
        <v>641</v>
      </c>
      <c r="C1097" s="2" t="s">
        <v>10</v>
      </c>
      <c r="D1097" s="17">
        <v>421153.99999999948</v>
      </c>
      <c r="E1097" s="2">
        <v>2022</v>
      </c>
      <c r="F1097" s="17">
        <f>Tabel1[[#This Row],[Benaderend Verbruik (kWh)]]*2.5</f>
        <v>1052884.9999999986</v>
      </c>
      <c r="G1097" s="17">
        <f>Tabel1[[#This Row],[Benaderend Verbruik (kWh)]]*0</f>
        <v>0</v>
      </c>
    </row>
    <row r="1098" spans="1:7" x14ac:dyDescent="0.35">
      <c r="A1098" s="2" t="s">
        <v>866</v>
      </c>
      <c r="B1098" s="2" t="s">
        <v>641</v>
      </c>
      <c r="C1098" s="2" t="s">
        <v>8</v>
      </c>
      <c r="D1098" s="17">
        <v>2355160.4623117042</v>
      </c>
      <c r="E1098" s="2">
        <v>2022</v>
      </c>
      <c r="F1098" s="17">
        <f>Tabel1[[#This Row],[Benaderend Verbruik (kWh)]]</f>
        <v>2355160.4623117042</v>
      </c>
      <c r="G1098" s="17">
        <f>Tabel1[[#This Row],[Benaderend Verbruik (kWh)]]*0.000182</f>
        <v>428.63920414073016</v>
      </c>
    </row>
    <row r="1099" spans="1:7" x14ac:dyDescent="0.35">
      <c r="A1099" s="2" t="s">
        <v>243</v>
      </c>
      <c r="B1099" s="2" t="s">
        <v>7</v>
      </c>
      <c r="C1099" s="2" t="s">
        <v>8</v>
      </c>
      <c r="D1099" s="17">
        <v>1524369.0790037597</v>
      </c>
      <c r="E1099" s="2">
        <v>2019</v>
      </c>
      <c r="F1099" s="17">
        <f>Tabel1[[#This Row],[Benaderend Verbruik (kWh)]]</f>
        <v>1524369.0790037597</v>
      </c>
      <c r="G1099" s="17">
        <f>Tabel1[[#This Row],[Benaderend Verbruik (kWh)]]*0.000182</f>
        <v>277.43517237868429</v>
      </c>
    </row>
    <row r="1100" spans="1:7" x14ac:dyDescent="0.35">
      <c r="A1100" s="2" t="s">
        <v>243</v>
      </c>
      <c r="B1100" s="2" t="s">
        <v>7</v>
      </c>
      <c r="C1100" s="2" t="s">
        <v>10</v>
      </c>
      <c r="D1100" s="17">
        <v>1142357</v>
      </c>
      <c r="E1100" s="2">
        <v>2019</v>
      </c>
      <c r="F1100" s="17">
        <f>Tabel1[[#This Row],[Benaderend Verbruik (kWh)]]*2.5</f>
        <v>2855892.5</v>
      </c>
      <c r="G1100" s="17">
        <f>Tabel1[[#This Row],[Benaderend Verbruik (kWh)]]*0</f>
        <v>0</v>
      </c>
    </row>
    <row r="1101" spans="1:7" x14ac:dyDescent="0.35">
      <c r="A1101" s="2" t="s">
        <v>243</v>
      </c>
      <c r="B1101" s="2" t="s">
        <v>7</v>
      </c>
      <c r="C1101" s="2" t="s">
        <v>9</v>
      </c>
      <c r="D1101" s="17">
        <v>313877.92376435286</v>
      </c>
      <c r="E1101" s="2">
        <v>2019</v>
      </c>
      <c r="F1101" s="17">
        <f>Tabel1[[#This Row],[Benaderend Verbruik (kWh)]]*2.5</f>
        <v>784694.80941088218</v>
      </c>
      <c r="G1101" s="17">
        <f>Tabel1[[#This Row],[Benaderend Verbruik (kWh)]]*0</f>
        <v>0</v>
      </c>
    </row>
    <row r="1102" spans="1:7" x14ac:dyDescent="0.35">
      <c r="A1102" s="2" t="s">
        <v>867</v>
      </c>
      <c r="B1102" s="2" t="s">
        <v>641</v>
      </c>
      <c r="C1102" s="2" t="s">
        <v>9</v>
      </c>
      <c r="D1102" s="17">
        <v>218275.94494859834</v>
      </c>
      <c r="E1102" s="2">
        <v>2022</v>
      </c>
      <c r="F1102" s="17">
        <f>Tabel1[[#This Row],[Benaderend Verbruik (kWh)]]*2.5</f>
        <v>545689.86237149581</v>
      </c>
      <c r="G1102" s="17">
        <f>Tabel1[[#This Row],[Benaderend Verbruik (kWh)]]*0</f>
        <v>0</v>
      </c>
    </row>
    <row r="1103" spans="1:7" x14ac:dyDescent="0.35">
      <c r="A1103" s="2" t="s">
        <v>867</v>
      </c>
      <c r="B1103" s="2" t="s">
        <v>641</v>
      </c>
      <c r="C1103" s="2" t="s">
        <v>10</v>
      </c>
      <c r="D1103" s="17">
        <v>998687</v>
      </c>
      <c r="E1103" s="2">
        <v>2022</v>
      </c>
      <c r="F1103" s="17">
        <f>Tabel1[[#This Row],[Benaderend Verbruik (kWh)]]*2.5</f>
        <v>2496717.5</v>
      </c>
      <c r="G1103" s="17">
        <f>Tabel1[[#This Row],[Benaderend Verbruik (kWh)]]*0</f>
        <v>0</v>
      </c>
    </row>
    <row r="1104" spans="1:7" x14ac:dyDescent="0.35">
      <c r="A1104" s="2" t="s">
        <v>867</v>
      </c>
      <c r="B1104" s="2" t="s">
        <v>641</v>
      </c>
      <c r="C1104" s="2" t="s">
        <v>8</v>
      </c>
      <c r="D1104" s="17">
        <v>1023877.548467145</v>
      </c>
      <c r="E1104" s="2">
        <v>2022</v>
      </c>
      <c r="F1104" s="17">
        <f>Tabel1[[#This Row],[Benaderend Verbruik (kWh)]]</f>
        <v>1023877.548467145</v>
      </c>
      <c r="G1104" s="17">
        <f>Tabel1[[#This Row],[Benaderend Verbruik (kWh)]]*0.000182</f>
        <v>186.34571382102038</v>
      </c>
    </row>
    <row r="1105" spans="1:7" x14ac:dyDescent="0.35">
      <c r="A1105" s="2" t="s">
        <v>244</v>
      </c>
      <c r="B1105" s="2" t="s">
        <v>7</v>
      </c>
      <c r="C1105" s="2" t="s">
        <v>8</v>
      </c>
      <c r="D1105" s="17">
        <v>1426459.0887426529</v>
      </c>
      <c r="E1105" s="2">
        <v>2019</v>
      </c>
      <c r="F1105" s="17">
        <f>Tabel1[[#This Row],[Benaderend Verbruik (kWh)]]</f>
        <v>1426459.0887426529</v>
      </c>
      <c r="G1105" s="17">
        <f>Tabel1[[#This Row],[Benaderend Verbruik (kWh)]]*0.000182</f>
        <v>259.61555415116283</v>
      </c>
    </row>
    <row r="1106" spans="1:7" x14ac:dyDescent="0.35">
      <c r="A1106" s="2" t="s">
        <v>244</v>
      </c>
      <c r="B1106" s="2" t="s">
        <v>7</v>
      </c>
      <c r="C1106" s="2" t="s">
        <v>10</v>
      </c>
      <c r="D1106" s="17">
        <v>1085401</v>
      </c>
      <c r="E1106" s="2">
        <v>2019</v>
      </c>
      <c r="F1106" s="17">
        <f>Tabel1[[#This Row],[Benaderend Verbruik (kWh)]]*2.5</f>
        <v>2713502.5</v>
      </c>
      <c r="G1106" s="17">
        <f>Tabel1[[#This Row],[Benaderend Verbruik (kWh)]]*0</f>
        <v>0</v>
      </c>
    </row>
    <row r="1107" spans="1:7" x14ac:dyDescent="0.35">
      <c r="A1107" s="2" t="s">
        <v>244</v>
      </c>
      <c r="B1107" s="2" t="s">
        <v>7</v>
      </c>
      <c r="C1107" s="2" t="s">
        <v>9</v>
      </c>
      <c r="D1107" s="17">
        <v>461734.73955740273</v>
      </c>
      <c r="E1107" s="2">
        <v>2019</v>
      </c>
      <c r="F1107" s="17">
        <f>Tabel1[[#This Row],[Benaderend Verbruik (kWh)]]*2.5</f>
        <v>1154336.8488935069</v>
      </c>
      <c r="G1107" s="17">
        <f>Tabel1[[#This Row],[Benaderend Verbruik (kWh)]]*0</f>
        <v>0</v>
      </c>
    </row>
    <row r="1108" spans="1:7" x14ac:dyDescent="0.35">
      <c r="A1108" s="2" t="s">
        <v>868</v>
      </c>
      <c r="B1108" s="2" t="s">
        <v>641</v>
      </c>
      <c r="C1108" s="2" t="s">
        <v>9</v>
      </c>
      <c r="D1108" s="17">
        <v>416847.15046956495</v>
      </c>
      <c r="E1108" s="2">
        <v>2022</v>
      </c>
      <c r="F1108" s="17">
        <f>Tabel1[[#This Row],[Benaderend Verbruik (kWh)]]*2.5</f>
        <v>1042117.8761739123</v>
      </c>
      <c r="G1108" s="17">
        <f>Tabel1[[#This Row],[Benaderend Verbruik (kWh)]]*0</f>
        <v>0</v>
      </c>
    </row>
    <row r="1109" spans="1:7" x14ac:dyDescent="0.35">
      <c r="A1109" s="2" t="s">
        <v>868</v>
      </c>
      <c r="B1109" s="2" t="s">
        <v>641</v>
      </c>
      <c r="C1109" s="2" t="s">
        <v>10</v>
      </c>
      <c r="D1109" s="17">
        <v>860556.99999999965</v>
      </c>
      <c r="E1109" s="2">
        <v>2022</v>
      </c>
      <c r="F1109" s="17">
        <f>Tabel1[[#This Row],[Benaderend Verbruik (kWh)]]*2.5</f>
        <v>2151392.4999999991</v>
      </c>
      <c r="G1109" s="17">
        <f>Tabel1[[#This Row],[Benaderend Verbruik (kWh)]]*0</f>
        <v>0</v>
      </c>
    </row>
    <row r="1110" spans="1:7" x14ac:dyDescent="0.35">
      <c r="A1110" s="2" t="s">
        <v>868</v>
      </c>
      <c r="B1110" s="2" t="s">
        <v>641</v>
      </c>
      <c r="C1110" s="2" t="s">
        <v>8</v>
      </c>
      <c r="D1110" s="17">
        <v>1210823.2967971845</v>
      </c>
      <c r="E1110" s="2">
        <v>2022</v>
      </c>
      <c r="F1110" s="17">
        <f>Tabel1[[#This Row],[Benaderend Verbruik (kWh)]]</f>
        <v>1210823.2967971845</v>
      </c>
      <c r="G1110" s="17">
        <f>Tabel1[[#This Row],[Benaderend Verbruik (kWh)]]*0.000182</f>
        <v>220.3698400170876</v>
      </c>
    </row>
    <row r="1111" spans="1:7" x14ac:dyDescent="0.35">
      <c r="A1111" s="2" t="s">
        <v>245</v>
      </c>
      <c r="B1111" s="2" t="s">
        <v>7</v>
      </c>
      <c r="C1111" s="2" t="s">
        <v>8</v>
      </c>
      <c r="D1111" s="17">
        <v>901939.55799999984</v>
      </c>
      <c r="E1111" s="2">
        <v>2019</v>
      </c>
      <c r="F1111" s="17">
        <f>Tabel1[[#This Row],[Benaderend Verbruik (kWh)]]</f>
        <v>901939.55799999984</v>
      </c>
      <c r="G1111" s="17">
        <f>Tabel1[[#This Row],[Benaderend Verbruik (kWh)]]*0.000182</f>
        <v>164.15299955599997</v>
      </c>
    </row>
    <row r="1112" spans="1:7" x14ac:dyDescent="0.35">
      <c r="A1112" s="2" t="s">
        <v>245</v>
      </c>
      <c r="B1112" s="2" t="s">
        <v>7</v>
      </c>
      <c r="C1112" s="2" t="s">
        <v>10</v>
      </c>
      <c r="D1112" s="17">
        <v>617717.43700000003</v>
      </c>
      <c r="E1112" s="2">
        <v>2019</v>
      </c>
      <c r="F1112" s="17">
        <f>Tabel1[[#This Row],[Benaderend Verbruik (kWh)]]*2.5</f>
        <v>1544293.5925</v>
      </c>
      <c r="G1112" s="17">
        <f>Tabel1[[#This Row],[Benaderend Verbruik (kWh)]]*0</f>
        <v>0</v>
      </c>
    </row>
    <row r="1113" spans="1:7" x14ac:dyDescent="0.35">
      <c r="A1113" s="2" t="s">
        <v>245</v>
      </c>
      <c r="B1113" s="2" t="s">
        <v>7</v>
      </c>
      <c r="C1113" s="2" t="s">
        <v>9</v>
      </c>
      <c r="D1113" s="17">
        <v>290482.85099999997</v>
      </c>
      <c r="E1113" s="2">
        <v>2019</v>
      </c>
      <c r="F1113" s="17">
        <f>Tabel1[[#This Row],[Benaderend Verbruik (kWh)]]*2.5</f>
        <v>726207.12749999994</v>
      </c>
      <c r="G1113" s="17">
        <f>Tabel1[[#This Row],[Benaderend Verbruik (kWh)]]*0</f>
        <v>0</v>
      </c>
    </row>
    <row r="1114" spans="1:7" x14ac:dyDescent="0.35">
      <c r="A1114" s="2" t="s">
        <v>869</v>
      </c>
      <c r="B1114" s="2" t="s">
        <v>641</v>
      </c>
      <c r="C1114" s="2" t="s">
        <v>9</v>
      </c>
      <c r="D1114" s="17">
        <v>166197.87981645201</v>
      </c>
      <c r="E1114" s="2">
        <v>2022</v>
      </c>
      <c r="F1114" s="17">
        <f>Tabel1[[#This Row],[Benaderend Verbruik (kWh)]]*2.5</f>
        <v>415494.69954113004</v>
      </c>
      <c r="G1114" s="17">
        <f>Tabel1[[#This Row],[Benaderend Verbruik (kWh)]]*0</f>
        <v>0</v>
      </c>
    </row>
    <row r="1115" spans="1:7" x14ac:dyDescent="0.35">
      <c r="A1115" s="2" t="s">
        <v>869</v>
      </c>
      <c r="B1115" s="2" t="s">
        <v>641</v>
      </c>
      <c r="C1115" s="2" t="s">
        <v>10</v>
      </c>
      <c r="D1115" s="17">
        <v>278269.48556829698</v>
      </c>
      <c r="E1115" s="2">
        <v>2022</v>
      </c>
      <c r="F1115" s="17">
        <f>Tabel1[[#This Row],[Benaderend Verbruik (kWh)]]*2.5</f>
        <v>695673.71392074251</v>
      </c>
      <c r="G1115" s="17">
        <f>Tabel1[[#This Row],[Benaderend Verbruik (kWh)]]*0</f>
        <v>0</v>
      </c>
    </row>
    <row r="1116" spans="1:7" x14ac:dyDescent="0.35">
      <c r="A1116" s="2" t="s">
        <v>869</v>
      </c>
      <c r="B1116" s="2" t="s">
        <v>641</v>
      </c>
      <c r="C1116" s="2" t="s">
        <v>8</v>
      </c>
      <c r="D1116" s="17">
        <v>316719.21055284282</v>
      </c>
      <c r="E1116" s="2">
        <v>2022</v>
      </c>
      <c r="F1116" s="17">
        <f>Tabel1[[#This Row],[Benaderend Verbruik (kWh)]]</f>
        <v>316719.21055284282</v>
      </c>
      <c r="G1116" s="17">
        <f>Tabel1[[#This Row],[Benaderend Verbruik (kWh)]]*0.000182</f>
        <v>57.642896320617396</v>
      </c>
    </row>
    <row r="1117" spans="1:7" x14ac:dyDescent="0.35">
      <c r="A1117" s="2" t="s">
        <v>246</v>
      </c>
      <c r="B1117" s="2" t="s">
        <v>7</v>
      </c>
      <c r="C1117" s="2" t="s">
        <v>8</v>
      </c>
      <c r="D1117" s="17">
        <v>5184449.0653786492</v>
      </c>
      <c r="E1117" s="2">
        <v>2019</v>
      </c>
      <c r="F1117" s="17">
        <f>Tabel1[[#This Row],[Benaderend Verbruik (kWh)]]</f>
        <v>5184449.0653786492</v>
      </c>
      <c r="G1117" s="17">
        <f>Tabel1[[#This Row],[Benaderend Verbruik (kWh)]]*0.000182</f>
        <v>943.56972989891415</v>
      </c>
    </row>
    <row r="1118" spans="1:7" x14ac:dyDescent="0.35">
      <c r="A1118" s="2" t="s">
        <v>246</v>
      </c>
      <c r="B1118" s="2" t="s">
        <v>7</v>
      </c>
      <c r="C1118" s="2" t="s">
        <v>9</v>
      </c>
      <c r="D1118" s="17">
        <v>2560860.1940509714</v>
      </c>
      <c r="E1118" s="2">
        <v>2019</v>
      </c>
      <c r="F1118" s="17">
        <f>Tabel1[[#This Row],[Benaderend Verbruik (kWh)]]*2.5</f>
        <v>6402150.4851274285</v>
      </c>
      <c r="G1118" s="17">
        <f>Tabel1[[#This Row],[Benaderend Verbruik (kWh)]]*0</f>
        <v>0</v>
      </c>
    </row>
    <row r="1119" spans="1:7" x14ac:dyDescent="0.35">
      <c r="A1119" s="2" t="s">
        <v>246</v>
      </c>
      <c r="B1119" s="2" t="s">
        <v>7</v>
      </c>
      <c r="C1119" s="2" t="s">
        <v>10</v>
      </c>
      <c r="D1119" s="17">
        <v>2222393</v>
      </c>
      <c r="E1119" s="2">
        <v>2019</v>
      </c>
      <c r="F1119" s="17">
        <f>Tabel1[[#This Row],[Benaderend Verbruik (kWh)]]*2.5</f>
        <v>5555982.5</v>
      </c>
      <c r="G1119" s="17">
        <f>Tabel1[[#This Row],[Benaderend Verbruik (kWh)]]*0</f>
        <v>0</v>
      </c>
    </row>
    <row r="1120" spans="1:7" x14ac:dyDescent="0.35">
      <c r="A1120" s="2" t="s">
        <v>870</v>
      </c>
      <c r="B1120" s="2" t="s">
        <v>641</v>
      </c>
      <c r="C1120" s="2" t="s">
        <v>9</v>
      </c>
      <c r="D1120" s="17">
        <v>2081120.3259832636</v>
      </c>
      <c r="E1120" s="2">
        <v>2022</v>
      </c>
      <c r="F1120" s="17">
        <f>Tabel1[[#This Row],[Benaderend Verbruik (kWh)]]*2.5</f>
        <v>5202800.8149581589</v>
      </c>
      <c r="G1120" s="17">
        <f>Tabel1[[#This Row],[Benaderend Verbruik (kWh)]]*0</f>
        <v>0</v>
      </c>
    </row>
    <row r="1121" spans="1:7" x14ac:dyDescent="0.35">
      <c r="A1121" s="2" t="s">
        <v>870</v>
      </c>
      <c r="B1121" s="2" t="s">
        <v>641</v>
      </c>
      <c r="C1121" s="2" t="s">
        <v>10</v>
      </c>
      <c r="D1121" s="17">
        <v>1861097</v>
      </c>
      <c r="E1121" s="2">
        <v>2022</v>
      </c>
      <c r="F1121" s="17">
        <f>Tabel1[[#This Row],[Benaderend Verbruik (kWh)]]*2.5</f>
        <v>4652742.5</v>
      </c>
      <c r="G1121" s="17">
        <f>Tabel1[[#This Row],[Benaderend Verbruik (kWh)]]*0</f>
        <v>0</v>
      </c>
    </row>
    <row r="1122" spans="1:7" x14ac:dyDescent="0.35">
      <c r="A1122" s="2" t="s">
        <v>870</v>
      </c>
      <c r="B1122" s="2" t="s">
        <v>641</v>
      </c>
      <c r="C1122" s="2" t="s">
        <v>8</v>
      </c>
      <c r="D1122" s="17">
        <v>4368363.2219010657</v>
      </c>
      <c r="E1122" s="2">
        <v>2022</v>
      </c>
      <c r="F1122" s="17">
        <f>Tabel1[[#This Row],[Benaderend Verbruik (kWh)]]</f>
        <v>4368363.2219010657</v>
      </c>
      <c r="G1122" s="17">
        <f>Tabel1[[#This Row],[Benaderend Verbruik (kWh)]]*0.000182</f>
        <v>795.04210638599397</v>
      </c>
    </row>
    <row r="1123" spans="1:7" x14ac:dyDescent="0.35">
      <c r="A1123" s="2" t="s">
        <v>247</v>
      </c>
      <c r="B1123" s="2" t="s">
        <v>7</v>
      </c>
      <c r="C1123" s="2" t="s">
        <v>8</v>
      </c>
      <c r="D1123" s="17">
        <v>1546349.9160000002</v>
      </c>
      <c r="E1123" s="2">
        <v>2019</v>
      </c>
      <c r="F1123" s="17">
        <f>Tabel1[[#This Row],[Benaderend Verbruik (kWh)]]</f>
        <v>1546349.9160000002</v>
      </c>
      <c r="G1123" s="17">
        <f>Tabel1[[#This Row],[Benaderend Verbruik (kWh)]]*0.000182</f>
        <v>281.43568471200007</v>
      </c>
    </row>
    <row r="1124" spans="1:7" x14ac:dyDescent="0.35">
      <c r="A1124" s="2" t="s">
        <v>247</v>
      </c>
      <c r="B1124" s="2" t="s">
        <v>7</v>
      </c>
      <c r="C1124" s="2" t="s">
        <v>10</v>
      </c>
      <c r="D1124" s="17">
        <v>601737.73099999991</v>
      </c>
      <c r="E1124" s="2">
        <v>2019</v>
      </c>
      <c r="F1124" s="17">
        <f>Tabel1[[#This Row],[Benaderend Verbruik (kWh)]]*2.5</f>
        <v>1504344.3274999997</v>
      </c>
      <c r="G1124" s="17">
        <f>Tabel1[[#This Row],[Benaderend Verbruik (kWh)]]*0</f>
        <v>0</v>
      </c>
    </row>
    <row r="1125" spans="1:7" x14ac:dyDescent="0.35">
      <c r="A1125" s="2" t="s">
        <v>247</v>
      </c>
      <c r="B1125" s="2" t="s">
        <v>7</v>
      </c>
      <c r="C1125" s="2" t="s">
        <v>9</v>
      </c>
      <c r="D1125" s="17">
        <v>510284.73599999998</v>
      </c>
      <c r="E1125" s="2">
        <v>2019</v>
      </c>
      <c r="F1125" s="17">
        <f>Tabel1[[#This Row],[Benaderend Verbruik (kWh)]]*2.5</f>
        <v>1275711.8399999999</v>
      </c>
      <c r="G1125" s="17">
        <f>Tabel1[[#This Row],[Benaderend Verbruik (kWh)]]*0</f>
        <v>0</v>
      </c>
    </row>
    <row r="1126" spans="1:7" x14ac:dyDescent="0.35">
      <c r="A1126" s="2" t="s">
        <v>871</v>
      </c>
      <c r="B1126" s="2" t="s">
        <v>641</v>
      </c>
      <c r="C1126" s="2" t="s">
        <v>9</v>
      </c>
      <c r="D1126" s="17">
        <v>393492.41067349515</v>
      </c>
      <c r="E1126" s="2">
        <v>2022</v>
      </c>
      <c r="F1126" s="17">
        <f>Tabel1[[#This Row],[Benaderend Verbruik (kWh)]]*2.5</f>
        <v>983731.02668373787</v>
      </c>
      <c r="G1126" s="17">
        <f>Tabel1[[#This Row],[Benaderend Verbruik (kWh)]]*0</f>
        <v>0</v>
      </c>
    </row>
    <row r="1127" spans="1:7" x14ac:dyDescent="0.35">
      <c r="A1127" s="2" t="s">
        <v>871</v>
      </c>
      <c r="B1127" s="2" t="s">
        <v>641</v>
      </c>
      <c r="C1127" s="2" t="s">
        <v>10</v>
      </c>
      <c r="D1127" s="17">
        <v>541172.04590152996</v>
      </c>
      <c r="E1127" s="2">
        <v>2022</v>
      </c>
      <c r="F1127" s="17">
        <f>Tabel1[[#This Row],[Benaderend Verbruik (kWh)]]*2.5</f>
        <v>1352930.1147538249</v>
      </c>
      <c r="G1127" s="17">
        <f>Tabel1[[#This Row],[Benaderend Verbruik (kWh)]]*0</f>
        <v>0</v>
      </c>
    </row>
    <row r="1128" spans="1:7" x14ac:dyDescent="0.35">
      <c r="A1128" s="2" t="s">
        <v>871</v>
      </c>
      <c r="B1128" s="2" t="s">
        <v>641</v>
      </c>
      <c r="C1128" s="2" t="s">
        <v>8</v>
      </c>
      <c r="D1128" s="17">
        <v>760282.9279423058</v>
      </c>
      <c r="E1128" s="2">
        <v>2022</v>
      </c>
      <c r="F1128" s="17">
        <f>Tabel1[[#This Row],[Benaderend Verbruik (kWh)]]</f>
        <v>760282.9279423058</v>
      </c>
      <c r="G1128" s="17">
        <f>Tabel1[[#This Row],[Benaderend Verbruik (kWh)]]*0.000182</f>
        <v>138.37149288549966</v>
      </c>
    </row>
    <row r="1129" spans="1:7" x14ac:dyDescent="0.35">
      <c r="A1129" s="2" t="s">
        <v>248</v>
      </c>
      <c r="B1129" s="2" t="s">
        <v>7</v>
      </c>
      <c r="C1129" s="2" t="s">
        <v>8</v>
      </c>
      <c r="D1129" s="17">
        <v>4594319.7807885939</v>
      </c>
      <c r="E1129" s="2">
        <v>2019</v>
      </c>
      <c r="F1129" s="17">
        <f>Tabel1[[#This Row],[Benaderend Verbruik (kWh)]]</f>
        <v>4594319.7807885939</v>
      </c>
      <c r="G1129" s="17">
        <f>Tabel1[[#This Row],[Benaderend Verbruik (kWh)]]*0.000182</f>
        <v>836.16620010352415</v>
      </c>
    </row>
    <row r="1130" spans="1:7" x14ac:dyDescent="0.35">
      <c r="A1130" s="2" t="s">
        <v>248</v>
      </c>
      <c r="B1130" s="2" t="s">
        <v>7</v>
      </c>
      <c r="C1130" s="2" t="s">
        <v>9</v>
      </c>
      <c r="D1130" s="17">
        <v>1632238.4792061525</v>
      </c>
      <c r="E1130" s="2">
        <v>2019</v>
      </c>
      <c r="F1130" s="17">
        <f>Tabel1[[#This Row],[Benaderend Verbruik (kWh)]]*2.5</f>
        <v>4080596.1980153811</v>
      </c>
      <c r="G1130" s="17">
        <f>Tabel1[[#This Row],[Benaderend Verbruik (kWh)]]*0</f>
        <v>0</v>
      </c>
    </row>
    <row r="1131" spans="1:7" x14ac:dyDescent="0.35">
      <c r="A1131" s="2" t="s">
        <v>248</v>
      </c>
      <c r="B1131" s="2" t="s">
        <v>7</v>
      </c>
      <c r="C1131" s="2" t="s">
        <v>10</v>
      </c>
      <c r="D1131" s="17">
        <v>1148002</v>
      </c>
      <c r="E1131" s="2">
        <v>2019</v>
      </c>
      <c r="F1131" s="17">
        <f>Tabel1[[#This Row],[Benaderend Verbruik (kWh)]]*2.5</f>
        <v>2870005</v>
      </c>
      <c r="G1131" s="17">
        <f>Tabel1[[#This Row],[Benaderend Verbruik (kWh)]]*0</f>
        <v>0</v>
      </c>
    </row>
    <row r="1132" spans="1:7" x14ac:dyDescent="0.35">
      <c r="A1132" s="2" t="s">
        <v>872</v>
      </c>
      <c r="B1132" s="2" t="s">
        <v>641</v>
      </c>
      <c r="C1132" s="2" t="s">
        <v>9</v>
      </c>
      <c r="D1132" s="17">
        <v>1933578.2384107143</v>
      </c>
      <c r="E1132" s="2">
        <v>2022</v>
      </c>
      <c r="F1132" s="17">
        <f>Tabel1[[#This Row],[Benaderend Verbruik (kWh)]]*2.5</f>
        <v>4833945.5960267857</v>
      </c>
      <c r="G1132" s="17">
        <f>Tabel1[[#This Row],[Benaderend Verbruik (kWh)]]*0</f>
        <v>0</v>
      </c>
    </row>
    <row r="1133" spans="1:7" x14ac:dyDescent="0.35">
      <c r="A1133" s="2" t="s">
        <v>872</v>
      </c>
      <c r="B1133" s="2" t="s">
        <v>641</v>
      </c>
      <c r="C1133" s="2" t="s">
        <v>10</v>
      </c>
      <c r="D1133" s="17">
        <v>1078810.9999999998</v>
      </c>
      <c r="E1133" s="2">
        <v>2022</v>
      </c>
      <c r="F1133" s="17">
        <f>Tabel1[[#This Row],[Benaderend Verbruik (kWh)]]*2.5</f>
        <v>2697027.4999999995</v>
      </c>
      <c r="G1133" s="17">
        <f>Tabel1[[#This Row],[Benaderend Verbruik (kWh)]]*0</f>
        <v>0</v>
      </c>
    </row>
    <row r="1134" spans="1:7" x14ac:dyDescent="0.35">
      <c r="A1134" s="2" t="s">
        <v>872</v>
      </c>
      <c r="B1134" s="2" t="s">
        <v>641</v>
      </c>
      <c r="C1134" s="2" t="s">
        <v>8</v>
      </c>
      <c r="D1134" s="17">
        <v>3969706.5338447369</v>
      </c>
      <c r="E1134" s="2">
        <v>2022</v>
      </c>
      <c r="F1134" s="17">
        <f>Tabel1[[#This Row],[Benaderend Verbruik (kWh)]]</f>
        <v>3969706.5338447369</v>
      </c>
      <c r="G1134" s="17">
        <f>Tabel1[[#This Row],[Benaderend Verbruik (kWh)]]*0.000182</f>
        <v>722.48658915974215</v>
      </c>
    </row>
    <row r="1135" spans="1:7" x14ac:dyDescent="0.35">
      <c r="A1135" s="2" t="s">
        <v>248</v>
      </c>
      <c r="B1135" s="2" t="s">
        <v>7</v>
      </c>
      <c r="C1135" s="2" t="s">
        <v>12</v>
      </c>
      <c r="D1135" s="17">
        <v>12673.563754022336</v>
      </c>
      <c r="E1135" s="2">
        <v>2019</v>
      </c>
      <c r="F1135" s="17">
        <f>Tabel1[[#This Row],[Benaderend Verbruik (kWh)]]</f>
        <v>12673.563754022336</v>
      </c>
      <c r="G1135" s="17">
        <f>Tabel1[[#This Row],[Benaderend Verbruik (kWh)]]*0.000267</f>
        <v>3.3838415223239635</v>
      </c>
    </row>
    <row r="1136" spans="1:7" x14ac:dyDescent="0.35">
      <c r="A1136" s="2" t="s">
        <v>248</v>
      </c>
      <c r="B1136" s="2" t="s">
        <v>7</v>
      </c>
      <c r="C1136" s="2" t="s">
        <v>12</v>
      </c>
      <c r="D1136" s="17">
        <v>35534.687630134395</v>
      </c>
      <c r="E1136" s="2">
        <v>2022</v>
      </c>
      <c r="F1136" s="17">
        <f>Tabel1[[#This Row],[Benaderend Verbruik (kWh)]]</f>
        <v>35534.687630134395</v>
      </c>
      <c r="G1136" s="17">
        <f>Tabel1[[#This Row],[Benaderend Verbruik (kWh)]]*0.000267</f>
        <v>9.487761597245882</v>
      </c>
    </row>
    <row r="1137" spans="1:7" x14ac:dyDescent="0.35">
      <c r="A1137" s="2" t="s">
        <v>249</v>
      </c>
      <c r="B1137" s="2" t="s">
        <v>7</v>
      </c>
      <c r="C1137" s="2" t="s">
        <v>8</v>
      </c>
      <c r="D1137" s="17">
        <v>1755763.879</v>
      </c>
      <c r="E1137" s="2">
        <v>2019</v>
      </c>
      <c r="F1137" s="17">
        <f>Tabel1[[#This Row],[Benaderend Verbruik (kWh)]]</f>
        <v>1755763.879</v>
      </c>
      <c r="G1137" s="17">
        <f>Tabel1[[#This Row],[Benaderend Verbruik (kWh)]]*0.000182</f>
        <v>319.54902597799997</v>
      </c>
    </row>
    <row r="1138" spans="1:7" x14ac:dyDescent="0.35">
      <c r="A1138" s="2" t="s">
        <v>249</v>
      </c>
      <c r="B1138" s="2" t="s">
        <v>7</v>
      </c>
      <c r="C1138" s="2" t="s">
        <v>9</v>
      </c>
      <c r="D1138" s="17">
        <v>886341.16800000006</v>
      </c>
      <c r="E1138" s="2">
        <v>2019</v>
      </c>
      <c r="F1138" s="17">
        <f>Tabel1[[#This Row],[Benaderend Verbruik (kWh)]]*2.5</f>
        <v>2215852.92</v>
      </c>
      <c r="G1138" s="17">
        <f>Tabel1[[#This Row],[Benaderend Verbruik (kWh)]]*0</f>
        <v>0</v>
      </c>
    </row>
    <row r="1139" spans="1:7" x14ac:dyDescent="0.35">
      <c r="A1139" s="2" t="s">
        <v>249</v>
      </c>
      <c r="B1139" s="2" t="s">
        <v>7</v>
      </c>
      <c r="C1139" s="2" t="s">
        <v>10</v>
      </c>
      <c r="D1139" s="17">
        <v>827089.76799999992</v>
      </c>
      <c r="E1139" s="2">
        <v>2019</v>
      </c>
      <c r="F1139" s="17">
        <f>Tabel1[[#This Row],[Benaderend Verbruik (kWh)]]*2.5</f>
        <v>2067724.42</v>
      </c>
      <c r="G1139" s="17">
        <f>Tabel1[[#This Row],[Benaderend Verbruik (kWh)]]*0</f>
        <v>0</v>
      </c>
    </row>
    <row r="1140" spans="1:7" x14ac:dyDescent="0.35">
      <c r="A1140" s="2" t="s">
        <v>873</v>
      </c>
      <c r="B1140" s="2" t="s">
        <v>641</v>
      </c>
      <c r="C1140" s="2" t="s">
        <v>9</v>
      </c>
      <c r="D1140" s="17">
        <v>785921.09934793191</v>
      </c>
      <c r="E1140" s="2">
        <v>2022</v>
      </c>
      <c r="F1140" s="17">
        <f>Tabel1[[#This Row],[Benaderend Verbruik (kWh)]]*2.5</f>
        <v>1964802.7483698297</v>
      </c>
      <c r="G1140" s="17">
        <f>Tabel1[[#This Row],[Benaderend Verbruik (kWh)]]*0</f>
        <v>0</v>
      </c>
    </row>
    <row r="1141" spans="1:7" x14ac:dyDescent="0.35">
      <c r="A1141" s="2" t="s">
        <v>873</v>
      </c>
      <c r="B1141" s="2" t="s">
        <v>641</v>
      </c>
      <c r="C1141" s="2" t="s">
        <v>10</v>
      </c>
      <c r="D1141" s="17">
        <v>710730.3806867511</v>
      </c>
      <c r="E1141" s="2">
        <v>2022</v>
      </c>
      <c r="F1141" s="17">
        <f>Tabel1[[#This Row],[Benaderend Verbruik (kWh)]]*2.5</f>
        <v>1776825.9517168778</v>
      </c>
      <c r="G1141" s="17">
        <f>Tabel1[[#This Row],[Benaderend Verbruik (kWh)]]*0</f>
        <v>0</v>
      </c>
    </row>
    <row r="1142" spans="1:7" x14ac:dyDescent="0.35">
      <c r="A1142" s="2" t="s">
        <v>873</v>
      </c>
      <c r="B1142" s="2" t="s">
        <v>641</v>
      </c>
      <c r="C1142" s="2" t="s">
        <v>8</v>
      </c>
      <c r="D1142" s="17">
        <v>1492314.1400617009</v>
      </c>
      <c r="E1142" s="2">
        <v>2022</v>
      </c>
      <c r="F1142" s="17">
        <f>Tabel1[[#This Row],[Benaderend Verbruik (kWh)]]</f>
        <v>1492314.1400617009</v>
      </c>
      <c r="G1142" s="17">
        <f>Tabel1[[#This Row],[Benaderend Verbruik (kWh)]]*0.000182</f>
        <v>271.60117349122959</v>
      </c>
    </row>
    <row r="1143" spans="1:7" x14ac:dyDescent="0.35">
      <c r="A1143" s="2" t="s">
        <v>250</v>
      </c>
      <c r="B1143" s="2" t="s">
        <v>17</v>
      </c>
      <c r="C1143" s="2" t="s">
        <v>8</v>
      </c>
      <c r="D1143" s="17">
        <v>645829.22276531183</v>
      </c>
      <c r="E1143" s="2">
        <v>2019</v>
      </c>
      <c r="F1143" s="17">
        <f>Tabel1[[#This Row],[Benaderend Verbruik (kWh)]]</f>
        <v>645829.22276531183</v>
      </c>
      <c r="G1143" s="17">
        <f>Tabel1[[#This Row],[Benaderend Verbruik (kWh)]]*0.000182</f>
        <v>117.54091854328675</v>
      </c>
    </row>
    <row r="1144" spans="1:7" x14ac:dyDescent="0.35">
      <c r="A1144" s="2" t="s">
        <v>250</v>
      </c>
      <c r="B1144" s="2" t="s">
        <v>17</v>
      </c>
      <c r="C1144" s="2" t="s">
        <v>9</v>
      </c>
      <c r="D1144" s="17">
        <v>518382.29536584998</v>
      </c>
      <c r="E1144" s="2">
        <v>2019</v>
      </c>
      <c r="F1144" s="17">
        <f>Tabel1[[#This Row],[Benaderend Verbruik (kWh)]]*2.5</f>
        <v>1295955.7384146249</v>
      </c>
      <c r="G1144" s="17">
        <f>Tabel1[[#This Row],[Benaderend Verbruik (kWh)]]*0</f>
        <v>0</v>
      </c>
    </row>
    <row r="1145" spans="1:7" x14ac:dyDescent="0.35">
      <c r="A1145" s="2" t="s">
        <v>874</v>
      </c>
      <c r="B1145" s="2" t="s">
        <v>17</v>
      </c>
      <c r="C1145" s="2" t="s">
        <v>9</v>
      </c>
      <c r="D1145" s="17">
        <v>593916.68353803037</v>
      </c>
      <c r="E1145" s="2">
        <v>2022</v>
      </c>
      <c r="F1145" s="17">
        <f>Tabel1[[#This Row],[Benaderend Verbruik (kWh)]]*2.5</f>
        <v>1484791.7088450759</v>
      </c>
      <c r="G1145" s="17">
        <f>Tabel1[[#This Row],[Benaderend Verbruik (kWh)]]*0</f>
        <v>0</v>
      </c>
    </row>
    <row r="1146" spans="1:7" x14ac:dyDescent="0.35">
      <c r="A1146" s="2" t="s">
        <v>874</v>
      </c>
      <c r="B1146" s="2" t="s">
        <v>17</v>
      </c>
      <c r="C1146" s="2" t="s">
        <v>8</v>
      </c>
      <c r="D1146" s="17">
        <v>449351.8396391577</v>
      </c>
      <c r="E1146" s="2">
        <v>2022</v>
      </c>
      <c r="F1146" s="17">
        <f>Tabel1[[#This Row],[Benaderend Verbruik (kWh)]]</f>
        <v>449351.8396391577</v>
      </c>
      <c r="G1146" s="17">
        <f>Tabel1[[#This Row],[Benaderend Verbruik (kWh)]]*0.000182</f>
        <v>81.782034814326707</v>
      </c>
    </row>
    <row r="1147" spans="1:7" x14ac:dyDescent="0.35">
      <c r="A1147" s="2" t="s">
        <v>251</v>
      </c>
      <c r="B1147" s="2" t="s">
        <v>7</v>
      </c>
      <c r="C1147" s="2" t="s">
        <v>8</v>
      </c>
      <c r="D1147" s="17">
        <v>2641769.048</v>
      </c>
      <c r="E1147" s="2">
        <v>2019</v>
      </c>
      <c r="F1147" s="17">
        <f>Tabel1[[#This Row],[Benaderend Verbruik (kWh)]]</f>
        <v>2641769.048</v>
      </c>
      <c r="G1147" s="17">
        <f>Tabel1[[#This Row],[Benaderend Verbruik (kWh)]]*0.000182</f>
        <v>480.801966736</v>
      </c>
    </row>
    <row r="1148" spans="1:7" x14ac:dyDescent="0.35">
      <c r="A1148" s="2" t="s">
        <v>251</v>
      </c>
      <c r="B1148" s="2" t="s">
        <v>7</v>
      </c>
      <c r="C1148" s="2" t="s">
        <v>10</v>
      </c>
      <c r="D1148" s="17">
        <v>1572272.2769999998</v>
      </c>
      <c r="E1148" s="2">
        <v>2019</v>
      </c>
      <c r="F1148" s="17">
        <f>Tabel1[[#This Row],[Benaderend Verbruik (kWh)]]*2.5</f>
        <v>3930680.6924999994</v>
      </c>
      <c r="G1148" s="17">
        <f>Tabel1[[#This Row],[Benaderend Verbruik (kWh)]]*0</f>
        <v>0</v>
      </c>
    </row>
    <row r="1149" spans="1:7" x14ac:dyDescent="0.35">
      <c r="A1149" s="2" t="s">
        <v>251</v>
      </c>
      <c r="B1149" s="2" t="s">
        <v>7</v>
      </c>
      <c r="C1149" s="2" t="s">
        <v>9</v>
      </c>
      <c r="D1149" s="17">
        <v>928424.81280742574</v>
      </c>
      <c r="E1149" s="2">
        <v>2019</v>
      </c>
      <c r="F1149" s="17">
        <f>Tabel1[[#This Row],[Benaderend Verbruik (kWh)]]*2.5</f>
        <v>2321062.0320185642</v>
      </c>
      <c r="G1149" s="17">
        <f>Tabel1[[#This Row],[Benaderend Verbruik (kWh)]]*0</f>
        <v>0</v>
      </c>
    </row>
    <row r="1150" spans="1:7" x14ac:dyDescent="0.35">
      <c r="A1150" s="2" t="s">
        <v>875</v>
      </c>
      <c r="B1150" s="2" t="s">
        <v>641</v>
      </c>
      <c r="C1150" s="2" t="s">
        <v>9</v>
      </c>
      <c r="D1150" s="17">
        <v>915682.35442164156</v>
      </c>
      <c r="E1150" s="2">
        <v>2022</v>
      </c>
      <c r="F1150" s="17">
        <f>Tabel1[[#This Row],[Benaderend Verbruik (kWh)]]*2.5</f>
        <v>2289205.8860541037</v>
      </c>
      <c r="G1150" s="17">
        <f>Tabel1[[#This Row],[Benaderend Verbruik (kWh)]]*0</f>
        <v>0</v>
      </c>
    </row>
    <row r="1151" spans="1:7" x14ac:dyDescent="0.35">
      <c r="A1151" s="2" t="s">
        <v>875</v>
      </c>
      <c r="B1151" s="2" t="s">
        <v>641</v>
      </c>
      <c r="C1151" s="2" t="s">
        <v>10</v>
      </c>
      <c r="D1151" s="17">
        <v>1525772.7342206435</v>
      </c>
      <c r="E1151" s="2">
        <v>2022</v>
      </c>
      <c r="F1151" s="17">
        <f>Tabel1[[#This Row],[Benaderend Verbruik (kWh)]]*2.5</f>
        <v>3814431.8355516088</v>
      </c>
      <c r="G1151" s="17">
        <f>Tabel1[[#This Row],[Benaderend Verbruik (kWh)]]*0</f>
        <v>0</v>
      </c>
    </row>
    <row r="1152" spans="1:7" x14ac:dyDescent="0.35">
      <c r="A1152" s="2" t="s">
        <v>875</v>
      </c>
      <c r="B1152" s="2" t="s">
        <v>641</v>
      </c>
      <c r="C1152" s="2" t="s">
        <v>8</v>
      </c>
      <c r="D1152" s="17">
        <v>2214806.9491173616</v>
      </c>
      <c r="E1152" s="2">
        <v>2022</v>
      </c>
      <c r="F1152" s="17">
        <f>Tabel1[[#This Row],[Benaderend Verbruik (kWh)]]</f>
        <v>2214806.9491173616</v>
      </c>
      <c r="G1152" s="17">
        <f>Tabel1[[#This Row],[Benaderend Verbruik (kWh)]]*0.000182</f>
        <v>403.09486473935982</v>
      </c>
    </row>
    <row r="1153" spans="1:7" x14ac:dyDescent="0.35">
      <c r="A1153" s="2" t="s">
        <v>251</v>
      </c>
      <c r="B1153" s="2" t="s">
        <v>7</v>
      </c>
      <c r="C1153" s="2" t="s">
        <v>106</v>
      </c>
      <c r="D1153" s="17">
        <v>793748.98763999995</v>
      </c>
      <c r="E1153" s="2">
        <v>2022</v>
      </c>
      <c r="F1153" s="17">
        <f>Tabel1[[#This Row],[Benaderend Verbruik (kWh)]]</f>
        <v>793748.98763999995</v>
      </c>
      <c r="G1153" s="17">
        <f>Tabel1[[#This Row],[Benaderend Verbruik (kWh)]]*0.000182</f>
        <v>144.46231575048</v>
      </c>
    </row>
    <row r="1154" spans="1:7" x14ac:dyDescent="0.35">
      <c r="A1154" s="2" t="s">
        <v>252</v>
      </c>
      <c r="B1154" s="2" t="s">
        <v>7</v>
      </c>
      <c r="C1154" s="2" t="s">
        <v>8</v>
      </c>
      <c r="D1154" s="17">
        <v>14922461.826999998</v>
      </c>
      <c r="E1154" s="2">
        <v>2019</v>
      </c>
      <c r="F1154" s="17">
        <f>Tabel1[[#This Row],[Benaderend Verbruik (kWh)]]</f>
        <v>14922461.826999998</v>
      </c>
      <c r="G1154" s="17">
        <f>Tabel1[[#This Row],[Benaderend Verbruik (kWh)]]*0.000182</f>
        <v>2715.8880525139998</v>
      </c>
    </row>
    <row r="1155" spans="1:7" x14ac:dyDescent="0.35">
      <c r="A1155" s="2" t="s">
        <v>252</v>
      </c>
      <c r="B1155" s="2" t="s">
        <v>7</v>
      </c>
      <c r="C1155" s="2" t="s">
        <v>9</v>
      </c>
      <c r="D1155" s="17">
        <v>6085093.5899999943</v>
      </c>
      <c r="E1155" s="2">
        <v>2019</v>
      </c>
      <c r="F1155" s="17">
        <f>Tabel1[[#This Row],[Benaderend Verbruik (kWh)]]*2.5</f>
        <v>15212733.974999987</v>
      </c>
      <c r="G1155" s="17">
        <f>Tabel1[[#This Row],[Benaderend Verbruik (kWh)]]*0</f>
        <v>0</v>
      </c>
    </row>
    <row r="1156" spans="1:7" x14ac:dyDescent="0.35">
      <c r="A1156" s="2" t="s">
        <v>252</v>
      </c>
      <c r="B1156" s="2" t="s">
        <v>7</v>
      </c>
      <c r="C1156" s="2" t="s">
        <v>10</v>
      </c>
      <c r="D1156" s="17">
        <v>5312341.6590000009</v>
      </c>
      <c r="E1156" s="2">
        <v>2019</v>
      </c>
      <c r="F1156" s="17">
        <f>Tabel1[[#This Row],[Benaderend Verbruik (kWh)]]*2.5</f>
        <v>13280854.147500003</v>
      </c>
      <c r="G1156" s="17">
        <f>Tabel1[[#This Row],[Benaderend Verbruik (kWh)]]*0</f>
        <v>0</v>
      </c>
    </row>
    <row r="1157" spans="1:7" x14ac:dyDescent="0.35">
      <c r="A1157" s="2" t="s">
        <v>876</v>
      </c>
      <c r="B1157" s="2" t="s">
        <v>641</v>
      </c>
      <c r="C1157" s="2" t="s">
        <v>9</v>
      </c>
      <c r="D1157" s="17">
        <v>5311835.548980495</v>
      </c>
      <c r="E1157" s="2">
        <v>2022</v>
      </c>
      <c r="F1157" s="17">
        <f>Tabel1[[#This Row],[Benaderend Verbruik (kWh)]]*2.5</f>
        <v>13279588.872451238</v>
      </c>
      <c r="G1157" s="17">
        <f>Tabel1[[#This Row],[Benaderend Verbruik (kWh)]]*0</f>
        <v>0</v>
      </c>
    </row>
    <row r="1158" spans="1:7" x14ac:dyDescent="0.35">
      <c r="A1158" s="2" t="s">
        <v>876</v>
      </c>
      <c r="B1158" s="2" t="s">
        <v>641</v>
      </c>
      <c r="C1158" s="2" t="s">
        <v>10</v>
      </c>
      <c r="D1158" s="17">
        <v>4999191.1951443432</v>
      </c>
      <c r="E1158" s="2">
        <v>2022</v>
      </c>
      <c r="F1158" s="17">
        <f>Tabel1[[#This Row],[Benaderend Verbruik (kWh)]]*2.5</f>
        <v>12497977.987860858</v>
      </c>
      <c r="G1158" s="17">
        <f>Tabel1[[#This Row],[Benaderend Verbruik (kWh)]]*0</f>
        <v>0</v>
      </c>
    </row>
    <row r="1159" spans="1:7" x14ac:dyDescent="0.35">
      <c r="A1159" s="2" t="s">
        <v>876</v>
      </c>
      <c r="B1159" s="2" t="s">
        <v>641</v>
      </c>
      <c r="C1159" s="2" t="s">
        <v>8</v>
      </c>
      <c r="D1159" s="17">
        <v>11536170.980031552</v>
      </c>
      <c r="E1159" s="2">
        <v>2022</v>
      </c>
      <c r="F1159" s="17">
        <f>Tabel1[[#This Row],[Benaderend Verbruik (kWh)]]</f>
        <v>11536170.980031552</v>
      </c>
      <c r="G1159" s="17">
        <f>Tabel1[[#This Row],[Benaderend Verbruik (kWh)]]*0.000182</f>
        <v>2099.5831183657424</v>
      </c>
    </row>
    <row r="1160" spans="1:7" x14ac:dyDescent="0.35">
      <c r="A1160" s="2" t="s">
        <v>252</v>
      </c>
      <c r="B1160" s="2" t="s">
        <v>7</v>
      </c>
      <c r="C1160" s="2" t="s">
        <v>106</v>
      </c>
      <c r="D1160" s="17">
        <v>480752.90677400003</v>
      </c>
      <c r="E1160" s="2">
        <v>2019</v>
      </c>
      <c r="F1160" s="17">
        <f>Tabel1[[#This Row],[Benaderend Verbruik (kWh)]]</f>
        <v>480752.90677400003</v>
      </c>
      <c r="G1160" s="17">
        <f>Tabel1[[#This Row],[Benaderend Verbruik (kWh)]]*0.000182</f>
        <v>87.497029032868014</v>
      </c>
    </row>
    <row r="1161" spans="1:7" x14ac:dyDescent="0.35">
      <c r="A1161" s="2" t="s">
        <v>252</v>
      </c>
      <c r="B1161" s="2" t="s">
        <v>7</v>
      </c>
      <c r="C1161" s="2" t="s">
        <v>12</v>
      </c>
      <c r="D1161" s="17">
        <v>175686.5404216591</v>
      </c>
      <c r="E1161" s="2">
        <v>2019</v>
      </c>
      <c r="F1161" s="17">
        <f>Tabel1[[#This Row],[Benaderend Verbruik (kWh)]]</f>
        <v>175686.5404216591</v>
      </c>
      <c r="G1161" s="17">
        <f>Tabel1[[#This Row],[Benaderend Verbruik (kWh)]]*0.000267</f>
        <v>46.908306292582978</v>
      </c>
    </row>
    <row r="1162" spans="1:7" x14ac:dyDescent="0.35">
      <c r="A1162" s="2" t="s">
        <v>252</v>
      </c>
      <c r="B1162" s="2" t="s">
        <v>7</v>
      </c>
      <c r="C1162" s="2" t="s">
        <v>12</v>
      </c>
      <c r="D1162" s="17">
        <v>895255.24165483622</v>
      </c>
      <c r="E1162" s="2">
        <v>2022</v>
      </c>
      <c r="F1162" s="17">
        <f>Tabel1[[#This Row],[Benaderend Verbruik (kWh)]]</f>
        <v>895255.24165483622</v>
      </c>
      <c r="G1162" s="17">
        <f>Tabel1[[#This Row],[Benaderend Verbruik (kWh)]]*0.000267</f>
        <v>239.03314952184127</v>
      </c>
    </row>
    <row r="1163" spans="1:7" x14ac:dyDescent="0.35">
      <c r="A1163" s="2" t="s">
        <v>252</v>
      </c>
      <c r="B1163" s="2" t="s">
        <v>7</v>
      </c>
      <c r="C1163" s="2" t="s">
        <v>106</v>
      </c>
      <c r="D1163" s="17">
        <v>377021.66879999998</v>
      </c>
      <c r="E1163" s="2">
        <v>2022</v>
      </c>
      <c r="F1163" s="17">
        <f>Tabel1[[#This Row],[Benaderend Verbruik (kWh)]]</f>
        <v>377021.66879999998</v>
      </c>
      <c r="G1163" s="17">
        <f>Tabel1[[#This Row],[Benaderend Verbruik (kWh)]]*0.000182</f>
        <v>68.6179437216</v>
      </c>
    </row>
    <row r="1164" spans="1:7" x14ac:dyDescent="0.35">
      <c r="A1164" s="2" t="s">
        <v>253</v>
      </c>
      <c r="B1164" s="2" t="s">
        <v>7</v>
      </c>
      <c r="C1164" s="2" t="s">
        <v>8</v>
      </c>
      <c r="D1164" s="17">
        <v>1598174.703</v>
      </c>
      <c r="E1164" s="2">
        <v>2019</v>
      </c>
      <c r="F1164" s="17">
        <f>Tabel1[[#This Row],[Benaderend Verbruik (kWh)]]</f>
        <v>1598174.703</v>
      </c>
      <c r="G1164" s="17">
        <f>Tabel1[[#This Row],[Benaderend Verbruik (kWh)]]*0.000182</f>
        <v>290.867795946</v>
      </c>
    </row>
    <row r="1165" spans="1:7" x14ac:dyDescent="0.35">
      <c r="A1165" s="2" t="s">
        <v>253</v>
      </c>
      <c r="B1165" s="2" t="s">
        <v>7</v>
      </c>
      <c r="C1165" s="2" t="s">
        <v>10</v>
      </c>
      <c r="D1165" s="17">
        <v>892472.63800000004</v>
      </c>
      <c r="E1165" s="2">
        <v>2019</v>
      </c>
      <c r="F1165" s="17">
        <f>Tabel1[[#This Row],[Benaderend Verbruik (kWh)]]*2.5</f>
        <v>2231181.5950000002</v>
      </c>
      <c r="G1165" s="17">
        <f>Tabel1[[#This Row],[Benaderend Verbruik (kWh)]]*0</f>
        <v>0</v>
      </c>
    </row>
    <row r="1166" spans="1:7" x14ac:dyDescent="0.35">
      <c r="A1166" s="2" t="s">
        <v>253</v>
      </c>
      <c r="B1166" s="2" t="s">
        <v>7</v>
      </c>
      <c r="C1166" s="2" t="s">
        <v>9</v>
      </c>
      <c r="D1166" s="17">
        <v>404167.96199999994</v>
      </c>
      <c r="E1166" s="2">
        <v>2019</v>
      </c>
      <c r="F1166" s="17">
        <f>Tabel1[[#This Row],[Benaderend Verbruik (kWh)]]*2.5</f>
        <v>1010419.9049999998</v>
      </c>
      <c r="G1166" s="17">
        <f>Tabel1[[#This Row],[Benaderend Verbruik (kWh)]]*0</f>
        <v>0</v>
      </c>
    </row>
    <row r="1167" spans="1:7" x14ac:dyDescent="0.35">
      <c r="A1167" s="2" t="s">
        <v>877</v>
      </c>
      <c r="B1167" s="2" t="s">
        <v>641</v>
      </c>
      <c r="C1167" s="2" t="s">
        <v>9</v>
      </c>
      <c r="D1167" s="17">
        <v>439551.24926051794</v>
      </c>
      <c r="E1167" s="2">
        <v>2022</v>
      </c>
      <c r="F1167" s="17">
        <f>Tabel1[[#This Row],[Benaderend Verbruik (kWh)]]*2.5</f>
        <v>1098878.1231512949</v>
      </c>
      <c r="G1167" s="17">
        <f>Tabel1[[#This Row],[Benaderend Verbruik (kWh)]]*0</f>
        <v>0</v>
      </c>
    </row>
    <row r="1168" spans="1:7" x14ac:dyDescent="0.35">
      <c r="A1168" s="2" t="s">
        <v>877</v>
      </c>
      <c r="B1168" s="2" t="s">
        <v>641</v>
      </c>
      <c r="C1168" s="2" t="s">
        <v>10</v>
      </c>
      <c r="D1168" s="17">
        <v>949729.37180122733</v>
      </c>
      <c r="E1168" s="2">
        <v>2022</v>
      </c>
      <c r="F1168" s="17">
        <f>Tabel1[[#This Row],[Benaderend Verbruik (kWh)]]*2.5</f>
        <v>2374323.4295030683</v>
      </c>
      <c r="G1168" s="17">
        <f>Tabel1[[#This Row],[Benaderend Verbruik (kWh)]]*0</f>
        <v>0</v>
      </c>
    </row>
    <row r="1169" spans="1:7" x14ac:dyDescent="0.35">
      <c r="A1169" s="2" t="s">
        <v>877</v>
      </c>
      <c r="B1169" s="2" t="s">
        <v>641</v>
      </c>
      <c r="C1169" s="2" t="s">
        <v>8</v>
      </c>
      <c r="D1169" s="17">
        <v>1260997.460567425</v>
      </c>
      <c r="E1169" s="2">
        <v>2022</v>
      </c>
      <c r="F1169" s="17">
        <f>Tabel1[[#This Row],[Benaderend Verbruik (kWh)]]</f>
        <v>1260997.460567425</v>
      </c>
      <c r="G1169" s="17">
        <f>Tabel1[[#This Row],[Benaderend Verbruik (kWh)]]*0.000182</f>
        <v>229.50153782327135</v>
      </c>
    </row>
    <row r="1170" spans="1:7" x14ac:dyDescent="0.35">
      <c r="A1170" s="2" t="s">
        <v>254</v>
      </c>
      <c r="B1170" s="2" t="s">
        <v>7</v>
      </c>
      <c r="C1170" s="2" t="s">
        <v>8</v>
      </c>
      <c r="D1170" s="17">
        <v>1087438.3000000003</v>
      </c>
      <c r="E1170" s="2">
        <v>2019</v>
      </c>
      <c r="F1170" s="17">
        <f>Tabel1[[#This Row],[Benaderend Verbruik (kWh)]]</f>
        <v>1087438.3000000003</v>
      </c>
      <c r="G1170" s="17">
        <f>Tabel1[[#This Row],[Benaderend Verbruik (kWh)]]*0.000182</f>
        <v>197.91377060000005</v>
      </c>
    </row>
    <row r="1171" spans="1:7" x14ac:dyDescent="0.35">
      <c r="A1171" s="2" t="s">
        <v>254</v>
      </c>
      <c r="B1171" s="2" t="s">
        <v>7</v>
      </c>
      <c r="C1171" s="2" t="s">
        <v>10</v>
      </c>
      <c r="D1171" s="17">
        <v>395753.82200000004</v>
      </c>
      <c r="E1171" s="2">
        <v>2019</v>
      </c>
      <c r="F1171" s="17">
        <f>Tabel1[[#This Row],[Benaderend Verbruik (kWh)]]*2.5</f>
        <v>989384.55500000017</v>
      </c>
      <c r="G1171" s="17">
        <f>Tabel1[[#This Row],[Benaderend Verbruik (kWh)]]*0</f>
        <v>0</v>
      </c>
    </row>
    <row r="1172" spans="1:7" x14ac:dyDescent="0.35">
      <c r="A1172" s="2" t="s">
        <v>254</v>
      </c>
      <c r="B1172" s="2" t="s">
        <v>7</v>
      </c>
      <c r="C1172" s="2" t="s">
        <v>9</v>
      </c>
      <c r="D1172" s="17">
        <v>328036.57700000005</v>
      </c>
      <c r="E1172" s="2">
        <v>2019</v>
      </c>
      <c r="F1172" s="17">
        <f>Tabel1[[#This Row],[Benaderend Verbruik (kWh)]]*2.5</f>
        <v>820091.44250000012</v>
      </c>
      <c r="G1172" s="17">
        <f>Tabel1[[#This Row],[Benaderend Verbruik (kWh)]]*0</f>
        <v>0</v>
      </c>
    </row>
    <row r="1173" spans="1:7" x14ac:dyDescent="0.35">
      <c r="A1173" s="2" t="s">
        <v>878</v>
      </c>
      <c r="B1173" s="2" t="s">
        <v>641</v>
      </c>
      <c r="C1173" s="2" t="s">
        <v>9</v>
      </c>
      <c r="D1173" s="17">
        <v>205641.5086625265</v>
      </c>
      <c r="E1173" s="2">
        <v>2022</v>
      </c>
      <c r="F1173" s="17">
        <f>Tabel1[[#This Row],[Benaderend Verbruik (kWh)]]*2.5</f>
        <v>514103.77165631624</v>
      </c>
      <c r="G1173" s="17">
        <f>Tabel1[[#This Row],[Benaderend Verbruik (kWh)]]*0</f>
        <v>0</v>
      </c>
    </row>
    <row r="1174" spans="1:7" x14ac:dyDescent="0.35">
      <c r="A1174" s="2" t="s">
        <v>878</v>
      </c>
      <c r="B1174" s="2" t="s">
        <v>641</v>
      </c>
      <c r="C1174" s="2" t="s">
        <v>10</v>
      </c>
      <c r="D1174" s="17">
        <v>369396.16243347194</v>
      </c>
      <c r="E1174" s="2">
        <v>2022</v>
      </c>
      <c r="F1174" s="17">
        <f>Tabel1[[#This Row],[Benaderend Verbruik (kWh)]]*2.5</f>
        <v>923490.40608367987</v>
      </c>
      <c r="G1174" s="17">
        <f>Tabel1[[#This Row],[Benaderend Verbruik (kWh)]]*0</f>
        <v>0</v>
      </c>
    </row>
    <row r="1175" spans="1:7" x14ac:dyDescent="0.35">
      <c r="A1175" s="2" t="s">
        <v>878</v>
      </c>
      <c r="B1175" s="2" t="s">
        <v>641</v>
      </c>
      <c r="C1175" s="2" t="s">
        <v>8</v>
      </c>
      <c r="D1175" s="17">
        <v>757592.10961697786</v>
      </c>
      <c r="E1175" s="2">
        <v>2022</v>
      </c>
      <c r="F1175" s="17">
        <f>Tabel1[[#This Row],[Benaderend Verbruik (kWh)]]</f>
        <v>757592.10961697786</v>
      </c>
      <c r="G1175" s="17">
        <f>Tabel1[[#This Row],[Benaderend Verbruik (kWh)]]*0.000182</f>
        <v>137.88176395028998</v>
      </c>
    </row>
    <row r="1176" spans="1:7" x14ac:dyDescent="0.35">
      <c r="A1176" s="2" t="s">
        <v>254</v>
      </c>
      <c r="B1176" s="2" t="s">
        <v>7</v>
      </c>
      <c r="C1176" s="2" t="s">
        <v>12</v>
      </c>
      <c r="D1176" s="17">
        <v>228437.49999999997</v>
      </c>
      <c r="E1176" s="2">
        <v>2019</v>
      </c>
      <c r="F1176" s="17">
        <f>Tabel1[[#This Row],[Benaderend Verbruik (kWh)]]</f>
        <v>228437.49999999997</v>
      </c>
      <c r="G1176" s="17">
        <f>Tabel1[[#This Row],[Benaderend Verbruik (kWh)]]*0.000267</f>
        <v>60.992812499999985</v>
      </c>
    </row>
    <row r="1177" spans="1:7" x14ac:dyDescent="0.35">
      <c r="A1177" s="2" t="s">
        <v>254</v>
      </c>
      <c r="B1177" s="2" t="s">
        <v>7</v>
      </c>
      <c r="C1177" s="2" t="s">
        <v>12</v>
      </c>
      <c r="D1177" s="17">
        <v>103091.30555555555</v>
      </c>
      <c r="E1177" s="2">
        <v>2022</v>
      </c>
      <c r="F1177" s="17">
        <f>Tabel1[[#This Row],[Benaderend Verbruik (kWh)]]</f>
        <v>103091.30555555555</v>
      </c>
      <c r="G1177" s="17">
        <f>Tabel1[[#This Row],[Benaderend Verbruik (kWh)]]*0.000267</f>
        <v>27.525378583333328</v>
      </c>
    </row>
    <row r="1178" spans="1:7" x14ac:dyDescent="0.35">
      <c r="A1178" s="2" t="s">
        <v>255</v>
      </c>
      <c r="B1178" s="2" t="s">
        <v>7</v>
      </c>
      <c r="C1178" s="2" t="s">
        <v>8</v>
      </c>
      <c r="D1178" s="17">
        <v>4220593.0992616266</v>
      </c>
      <c r="E1178" s="2">
        <v>2019</v>
      </c>
      <c r="F1178" s="17">
        <f>Tabel1[[#This Row],[Benaderend Verbruik (kWh)]]</f>
        <v>4220593.0992616266</v>
      </c>
      <c r="G1178" s="17">
        <f>Tabel1[[#This Row],[Benaderend Verbruik (kWh)]]*0.000182</f>
        <v>768.14794406561612</v>
      </c>
    </row>
    <row r="1179" spans="1:7" x14ac:dyDescent="0.35">
      <c r="A1179" s="2" t="s">
        <v>255</v>
      </c>
      <c r="B1179" s="2" t="s">
        <v>7</v>
      </c>
      <c r="C1179" s="2" t="s">
        <v>10</v>
      </c>
      <c r="D1179" s="17">
        <v>2782170</v>
      </c>
      <c r="E1179" s="2">
        <v>2019</v>
      </c>
      <c r="F1179" s="17">
        <f>Tabel1[[#This Row],[Benaderend Verbruik (kWh)]]*2.5</f>
        <v>6955425</v>
      </c>
      <c r="G1179" s="17">
        <f>Tabel1[[#This Row],[Benaderend Verbruik (kWh)]]*0</f>
        <v>0</v>
      </c>
    </row>
    <row r="1180" spans="1:7" x14ac:dyDescent="0.35">
      <c r="A1180" s="2" t="s">
        <v>255</v>
      </c>
      <c r="B1180" s="2" t="s">
        <v>7</v>
      </c>
      <c r="C1180" s="2" t="s">
        <v>9</v>
      </c>
      <c r="D1180" s="17">
        <v>1635397.8195248216</v>
      </c>
      <c r="E1180" s="2">
        <v>2019</v>
      </c>
      <c r="F1180" s="17">
        <f>Tabel1[[#This Row],[Benaderend Verbruik (kWh)]]*2.5</f>
        <v>4088494.5488120541</v>
      </c>
      <c r="G1180" s="17">
        <f>Tabel1[[#This Row],[Benaderend Verbruik (kWh)]]*0</f>
        <v>0</v>
      </c>
    </row>
    <row r="1181" spans="1:7" x14ac:dyDescent="0.35">
      <c r="A1181" s="2" t="s">
        <v>879</v>
      </c>
      <c r="B1181" s="2" t="s">
        <v>641</v>
      </c>
      <c r="C1181" s="2" t="s">
        <v>9</v>
      </c>
      <c r="D1181" s="17">
        <v>1160683.6659635517</v>
      </c>
      <c r="E1181" s="2">
        <v>2022</v>
      </c>
      <c r="F1181" s="17">
        <f>Tabel1[[#This Row],[Benaderend Verbruik (kWh)]]*2.5</f>
        <v>2901709.1649088794</v>
      </c>
      <c r="G1181" s="17">
        <f>Tabel1[[#This Row],[Benaderend Verbruik (kWh)]]*0</f>
        <v>0</v>
      </c>
    </row>
    <row r="1182" spans="1:7" x14ac:dyDescent="0.35">
      <c r="A1182" s="2" t="s">
        <v>879</v>
      </c>
      <c r="B1182" s="2" t="s">
        <v>641</v>
      </c>
      <c r="C1182" s="2" t="s">
        <v>10</v>
      </c>
      <c r="D1182" s="17">
        <v>2481368</v>
      </c>
      <c r="E1182" s="2">
        <v>2022</v>
      </c>
      <c r="F1182" s="17">
        <f>Tabel1[[#This Row],[Benaderend Verbruik (kWh)]]*2.5</f>
        <v>6203420</v>
      </c>
      <c r="G1182" s="17">
        <f>Tabel1[[#This Row],[Benaderend Verbruik (kWh)]]*0</f>
        <v>0</v>
      </c>
    </row>
    <row r="1183" spans="1:7" x14ac:dyDescent="0.35">
      <c r="A1183" s="2" t="s">
        <v>879</v>
      </c>
      <c r="B1183" s="2" t="s">
        <v>641</v>
      </c>
      <c r="C1183" s="2" t="s">
        <v>8</v>
      </c>
      <c r="D1183" s="17">
        <v>3559792.8929842133</v>
      </c>
      <c r="E1183" s="2">
        <v>2022</v>
      </c>
      <c r="F1183" s="17">
        <f>Tabel1[[#This Row],[Benaderend Verbruik (kWh)]]</f>
        <v>3559792.8929842133</v>
      </c>
      <c r="G1183" s="17">
        <f>Tabel1[[#This Row],[Benaderend Verbruik (kWh)]]*0.000182</f>
        <v>647.88230652312689</v>
      </c>
    </row>
    <row r="1184" spans="1:7" x14ac:dyDescent="0.35">
      <c r="A1184" s="2" t="s">
        <v>255</v>
      </c>
      <c r="B1184" s="2" t="s">
        <v>7</v>
      </c>
      <c r="C1184" s="2" t="s">
        <v>12</v>
      </c>
      <c r="D1184" s="17">
        <v>137834.11111111109</v>
      </c>
      <c r="E1184" s="2">
        <v>2019</v>
      </c>
      <c r="F1184" s="17">
        <f>Tabel1[[#This Row],[Benaderend Verbruik (kWh)]]</f>
        <v>137834.11111111109</v>
      </c>
      <c r="G1184" s="17">
        <f>Tabel1[[#This Row],[Benaderend Verbruik (kWh)]]*0.000267</f>
        <v>36.801707666666658</v>
      </c>
    </row>
    <row r="1185" spans="1:7" x14ac:dyDescent="0.35">
      <c r="A1185" s="2" t="s">
        <v>255</v>
      </c>
      <c r="B1185" s="2" t="s">
        <v>7</v>
      </c>
      <c r="C1185" s="2" t="s">
        <v>12</v>
      </c>
      <c r="D1185" s="17">
        <v>88146.416666666657</v>
      </c>
      <c r="E1185" s="2">
        <v>2022</v>
      </c>
      <c r="F1185" s="17">
        <f>Tabel1[[#This Row],[Benaderend Verbruik (kWh)]]</f>
        <v>88146.416666666657</v>
      </c>
      <c r="G1185" s="17">
        <f>Tabel1[[#This Row],[Benaderend Verbruik (kWh)]]*0.000267</f>
        <v>23.535093249999996</v>
      </c>
    </row>
    <row r="1186" spans="1:7" x14ac:dyDescent="0.35">
      <c r="A1186" s="2" t="s">
        <v>256</v>
      </c>
      <c r="B1186" s="2" t="s">
        <v>7</v>
      </c>
      <c r="C1186" s="2" t="s">
        <v>8</v>
      </c>
      <c r="D1186" s="17">
        <v>4682003.1360000009</v>
      </c>
      <c r="E1186" s="2">
        <v>2019</v>
      </c>
      <c r="F1186" s="17">
        <f>Tabel1[[#This Row],[Benaderend Verbruik (kWh)]]</f>
        <v>4682003.1360000009</v>
      </c>
      <c r="G1186" s="17">
        <f>Tabel1[[#This Row],[Benaderend Verbruik (kWh)]]*0.000182</f>
        <v>852.12457075200018</v>
      </c>
    </row>
    <row r="1187" spans="1:7" x14ac:dyDescent="0.35">
      <c r="A1187" s="2" t="s">
        <v>256</v>
      </c>
      <c r="B1187" s="2" t="s">
        <v>7</v>
      </c>
      <c r="C1187" s="2" t="s">
        <v>9</v>
      </c>
      <c r="D1187" s="17">
        <v>1163013.7509999999</v>
      </c>
      <c r="E1187" s="2">
        <v>2019</v>
      </c>
      <c r="F1187" s="17">
        <f>Tabel1[[#This Row],[Benaderend Verbruik (kWh)]]*2.5</f>
        <v>2907534.3774999999</v>
      </c>
      <c r="G1187" s="17">
        <f>Tabel1[[#This Row],[Benaderend Verbruik (kWh)]]*0</f>
        <v>0</v>
      </c>
    </row>
    <row r="1188" spans="1:7" x14ac:dyDescent="0.35">
      <c r="A1188" s="2" t="s">
        <v>256</v>
      </c>
      <c r="B1188" s="2" t="s">
        <v>7</v>
      </c>
      <c r="C1188" s="2" t="s">
        <v>10</v>
      </c>
      <c r="D1188" s="17">
        <v>396437</v>
      </c>
      <c r="E1188" s="2">
        <v>2019</v>
      </c>
      <c r="F1188" s="17">
        <f>Tabel1[[#This Row],[Benaderend Verbruik (kWh)]]*2.5</f>
        <v>991092.5</v>
      </c>
      <c r="G1188" s="17">
        <f>Tabel1[[#This Row],[Benaderend Verbruik (kWh)]]*0</f>
        <v>0</v>
      </c>
    </row>
    <row r="1189" spans="1:7" x14ac:dyDescent="0.35">
      <c r="A1189" s="2" t="s">
        <v>880</v>
      </c>
      <c r="B1189" s="2" t="s">
        <v>641</v>
      </c>
      <c r="C1189" s="2" t="s">
        <v>9</v>
      </c>
      <c r="D1189" s="17">
        <v>847774.97572788782</v>
      </c>
      <c r="E1189" s="2">
        <v>2022</v>
      </c>
      <c r="F1189" s="17">
        <f>Tabel1[[#This Row],[Benaderend Verbruik (kWh)]]*2.5</f>
        <v>2119437.4393197196</v>
      </c>
      <c r="G1189" s="17">
        <f>Tabel1[[#This Row],[Benaderend Verbruik (kWh)]]*0</f>
        <v>0</v>
      </c>
    </row>
    <row r="1190" spans="1:7" x14ac:dyDescent="0.35">
      <c r="A1190" s="2" t="s">
        <v>880</v>
      </c>
      <c r="B1190" s="2" t="s">
        <v>641</v>
      </c>
      <c r="C1190" s="2" t="s">
        <v>10</v>
      </c>
      <c r="D1190" s="17">
        <v>385929.57576732</v>
      </c>
      <c r="E1190" s="2">
        <v>2022</v>
      </c>
      <c r="F1190" s="17">
        <f>Tabel1[[#This Row],[Benaderend Verbruik (kWh)]]*2.5</f>
        <v>964823.93941830005</v>
      </c>
      <c r="G1190" s="17">
        <f>Tabel1[[#This Row],[Benaderend Verbruik (kWh)]]*0</f>
        <v>0</v>
      </c>
    </row>
    <row r="1191" spans="1:7" x14ac:dyDescent="0.35">
      <c r="A1191" s="2" t="s">
        <v>880</v>
      </c>
      <c r="B1191" s="2" t="s">
        <v>641</v>
      </c>
      <c r="C1191" s="2" t="s">
        <v>8</v>
      </c>
      <c r="D1191" s="17">
        <v>3600542.0094580213</v>
      </c>
      <c r="E1191" s="2">
        <v>2022</v>
      </c>
      <c r="F1191" s="17">
        <f>Tabel1[[#This Row],[Benaderend Verbruik (kWh)]]</f>
        <v>3600542.0094580213</v>
      </c>
      <c r="G1191" s="17">
        <f>Tabel1[[#This Row],[Benaderend Verbruik (kWh)]]*0.000182</f>
        <v>655.29864572135989</v>
      </c>
    </row>
    <row r="1192" spans="1:7" x14ac:dyDescent="0.35">
      <c r="A1192" s="2" t="s">
        <v>257</v>
      </c>
      <c r="B1192" s="2" t="s">
        <v>7</v>
      </c>
      <c r="C1192" s="2" t="s">
        <v>8</v>
      </c>
      <c r="D1192" s="17">
        <v>1960496.0613975301</v>
      </c>
      <c r="E1192" s="2">
        <v>2019</v>
      </c>
      <c r="F1192" s="17">
        <f>Tabel1[[#This Row],[Benaderend Verbruik (kWh)]]</f>
        <v>1960496.0613975301</v>
      </c>
      <c r="G1192" s="17">
        <f>Tabel1[[#This Row],[Benaderend Verbruik (kWh)]]*0.000182</f>
        <v>356.8102831743505</v>
      </c>
    </row>
    <row r="1193" spans="1:7" x14ac:dyDescent="0.35">
      <c r="A1193" s="2" t="s">
        <v>257</v>
      </c>
      <c r="B1193" s="2" t="s">
        <v>7</v>
      </c>
      <c r="C1193" s="2" t="s">
        <v>10</v>
      </c>
      <c r="D1193" s="17">
        <v>988267</v>
      </c>
      <c r="E1193" s="2">
        <v>2019</v>
      </c>
      <c r="F1193" s="17">
        <f>Tabel1[[#This Row],[Benaderend Verbruik (kWh)]]*2.5</f>
        <v>2470667.5</v>
      </c>
      <c r="G1193" s="17">
        <f>Tabel1[[#This Row],[Benaderend Verbruik (kWh)]]*0</f>
        <v>0</v>
      </c>
    </row>
    <row r="1194" spans="1:7" x14ac:dyDescent="0.35">
      <c r="A1194" s="2" t="s">
        <v>257</v>
      </c>
      <c r="B1194" s="2" t="s">
        <v>7</v>
      </c>
      <c r="C1194" s="2" t="s">
        <v>9</v>
      </c>
      <c r="D1194" s="17">
        <v>715463.4466372336</v>
      </c>
      <c r="E1194" s="2">
        <v>2019</v>
      </c>
      <c r="F1194" s="17">
        <f>Tabel1[[#This Row],[Benaderend Verbruik (kWh)]]*2.5</f>
        <v>1788658.6165930841</v>
      </c>
      <c r="G1194" s="17">
        <f>Tabel1[[#This Row],[Benaderend Verbruik (kWh)]]*0</f>
        <v>0</v>
      </c>
    </row>
    <row r="1195" spans="1:7" x14ac:dyDescent="0.35">
      <c r="A1195" s="2" t="s">
        <v>881</v>
      </c>
      <c r="B1195" s="2" t="s">
        <v>641</v>
      </c>
      <c r="C1195" s="2" t="s">
        <v>9</v>
      </c>
      <c r="D1195" s="17">
        <v>755722.17141096131</v>
      </c>
      <c r="E1195" s="2">
        <v>2022</v>
      </c>
      <c r="F1195" s="17">
        <f>Tabel1[[#This Row],[Benaderend Verbruik (kWh)]]*2.5</f>
        <v>1889305.4285274032</v>
      </c>
      <c r="G1195" s="17">
        <f>Tabel1[[#This Row],[Benaderend Verbruik (kWh)]]*0</f>
        <v>0</v>
      </c>
    </row>
    <row r="1196" spans="1:7" x14ac:dyDescent="0.35">
      <c r="A1196" s="2" t="s">
        <v>881</v>
      </c>
      <c r="B1196" s="2" t="s">
        <v>641</v>
      </c>
      <c r="C1196" s="2" t="s">
        <v>10</v>
      </c>
      <c r="D1196" s="17">
        <v>844290.99999999988</v>
      </c>
      <c r="E1196" s="2">
        <v>2022</v>
      </c>
      <c r="F1196" s="17">
        <f>Tabel1[[#This Row],[Benaderend Verbruik (kWh)]]*2.5</f>
        <v>2110727.4999999995</v>
      </c>
      <c r="G1196" s="17">
        <f>Tabel1[[#This Row],[Benaderend Verbruik (kWh)]]*0</f>
        <v>0</v>
      </c>
    </row>
    <row r="1197" spans="1:7" x14ac:dyDescent="0.35">
      <c r="A1197" s="2" t="s">
        <v>881</v>
      </c>
      <c r="B1197" s="2" t="s">
        <v>641</v>
      </c>
      <c r="C1197" s="2" t="s">
        <v>8</v>
      </c>
      <c r="D1197" s="17">
        <v>1960933.7094634529</v>
      </c>
      <c r="E1197" s="2">
        <v>2022</v>
      </c>
      <c r="F1197" s="17">
        <f>Tabel1[[#This Row],[Benaderend Verbruik (kWh)]]</f>
        <v>1960933.7094634529</v>
      </c>
      <c r="G1197" s="17">
        <f>Tabel1[[#This Row],[Benaderend Verbruik (kWh)]]*0.000182</f>
        <v>356.88993512234845</v>
      </c>
    </row>
    <row r="1198" spans="1:7" x14ac:dyDescent="0.35">
      <c r="A1198" s="2" t="s">
        <v>258</v>
      </c>
      <c r="B1198" s="2" t="s">
        <v>7</v>
      </c>
      <c r="C1198" s="2" t="s">
        <v>8</v>
      </c>
      <c r="D1198" s="17">
        <v>6873286.8970388416</v>
      </c>
      <c r="E1198" s="2">
        <v>2019</v>
      </c>
      <c r="F1198" s="17">
        <f>Tabel1[[#This Row],[Benaderend Verbruik (kWh)]]</f>
        <v>6873286.8970388416</v>
      </c>
      <c r="G1198" s="17">
        <f>Tabel1[[#This Row],[Benaderend Verbruik (kWh)]]*0.000182</f>
        <v>1250.9382152610692</v>
      </c>
    </row>
    <row r="1199" spans="1:7" x14ac:dyDescent="0.35">
      <c r="A1199" s="2" t="s">
        <v>258</v>
      </c>
      <c r="B1199" s="2" t="s">
        <v>7</v>
      </c>
      <c r="C1199" s="2" t="s">
        <v>9</v>
      </c>
      <c r="D1199" s="17">
        <v>2668980.078770122</v>
      </c>
      <c r="E1199" s="2">
        <v>2019</v>
      </c>
      <c r="F1199" s="17">
        <f>Tabel1[[#This Row],[Benaderend Verbruik (kWh)]]*2.5</f>
        <v>6672450.1969253048</v>
      </c>
      <c r="G1199" s="17">
        <f>Tabel1[[#This Row],[Benaderend Verbruik (kWh)]]*0</f>
        <v>0</v>
      </c>
    </row>
    <row r="1200" spans="1:7" x14ac:dyDescent="0.35">
      <c r="A1200" s="2" t="s">
        <v>258</v>
      </c>
      <c r="B1200" s="2" t="s">
        <v>7</v>
      </c>
      <c r="C1200" s="2" t="s">
        <v>10</v>
      </c>
      <c r="D1200" s="17">
        <v>1323191</v>
      </c>
      <c r="E1200" s="2">
        <v>2019</v>
      </c>
      <c r="F1200" s="17">
        <f>Tabel1[[#This Row],[Benaderend Verbruik (kWh)]]*2.5</f>
        <v>3307977.5</v>
      </c>
      <c r="G1200" s="17">
        <f>Tabel1[[#This Row],[Benaderend Verbruik (kWh)]]*0</f>
        <v>0</v>
      </c>
    </row>
    <row r="1201" spans="1:7" x14ac:dyDescent="0.35">
      <c r="A1201" s="2" t="s">
        <v>882</v>
      </c>
      <c r="B1201" s="2" t="s">
        <v>641</v>
      </c>
      <c r="C1201" s="2" t="s">
        <v>9</v>
      </c>
      <c r="D1201" s="17">
        <v>2259821.5930915484</v>
      </c>
      <c r="E1201" s="2">
        <v>2022</v>
      </c>
      <c r="F1201" s="17">
        <f>Tabel1[[#This Row],[Benaderend Verbruik (kWh)]]*2.5</f>
        <v>5649553.9827288706</v>
      </c>
      <c r="G1201" s="17">
        <f>Tabel1[[#This Row],[Benaderend Verbruik (kWh)]]*0</f>
        <v>0</v>
      </c>
    </row>
    <row r="1202" spans="1:7" x14ac:dyDescent="0.35">
      <c r="A1202" s="2" t="s">
        <v>882</v>
      </c>
      <c r="B1202" s="2" t="s">
        <v>641</v>
      </c>
      <c r="C1202" s="2" t="s">
        <v>10</v>
      </c>
      <c r="D1202" s="17">
        <v>1235873</v>
      </c>
      <c r="E1202" s="2">
        <v>2022</v>
      </c>
      <c r="F1202" s="17">
        <f>Tabel1[[#This Row],[Benaderend Verbruik (kWh)]]*2.5</f>
        <v>3089682.5</v>
      </c>
      <c r="G1202" s="17">
        <f>Tabel1[[#This Row],[Benaderend Verbruik (kWh)]]*0</f>
        <v>0</v>
      </c>
    </row>
    <row r="1203" spans="1:7" x14ac:dyDescent="0.35">
      <c r="A1203" s="2" t="s">
        <v>882</v>
      </c>
      <c r="B1203" s="2" t="s">
        <v>641</v>
      </c>
      <c r="C1203" s="2" t="s">
        <v>8</v>
      </c>
      <c r="D1203" s="17">
        <v>4439947.1632955512</v>
      </c>
      <c r="E1203" s="2">
        <v>2022</v>
      </c>
      <c r="F1203" s="17">
        <f>Tabel1[[#This Row],[Benaderend Verbruik (kWh)]]</f>
        <v>4439947.1632955512</v>
      </c>
      <c r="G1203" s="17">
        <f>Tabel1[[#This Row],[Benaderend Verbruik (kWh)]]*0.000182</f>
        <v>808.07038371979036</v>
      </c>
    </row>
    <row r="1204" spans="1:7" x14ac:dyDescent="0.35">
      <c r="A1204" s="2" t="s">
        <v>259</v>
      </c>
      <c r="B1204" s="2" t="s">
        <v>7</v>
      </c>
      <c r="C1204" s="2" t="s">
        <v>8</v>
      </c>
      <c r="D1204" s="17">
        <v>2294912.0350362249</v>
      </c>
      <c r="E1204" s="2">
        <v>2019</v>
      </c>
      <c r="F1204" s="17">
        <f>Tabel1[[#This Row],[Benaderend Verbruik (kWh)]]</f>
        <v>2294912.0350362249</v>
      </c>
      <c r="G1204" s="17">
        <f>Tabel1[[#This Row],[Benaderend Verbruik (kWh)]]*0.000182</f>
        <v>417.67399037659294</v>
      </c>
    </row>
    <row r="1205" spans="1:7" x14ac:dyDescent="0.35">
      <c r="A1205" s="2" t="s">
        <v>259</v>
      </c>
      <c r="B1205" s="2" t="s">
        <v>7</v>
      </c>
      <c r="C1205" s="2" t="s">
        <v>9</v>
      </c>
      <c r="D1205" s="17">
        <v>593104.34609032294</v>
      </c>
      <c r="E1205" s="2">
        <v>2019</v>
      </c>
      <c r="F1205" s="17">
        <f>Tabel1[[#This Row],[Benaderend Verbruik (kWh)]]*2.5</f>
        <v>1482760.8652258073</v>
      </c>
      <c r="G1205" s="17">
        <f>Tabel1[[#This Row],[Benaderend Verbruik (kWh)]]*0</f>
        <v>0</v>
      </c>
    </row>
    <row r="1206" spans="1:7" x14ac:dyDescent="0.35">
      <c r="A1206" s="2" t="s">
        <v>259</v>
      </c>
      <c r="B1206" s="2" t="s">
        <v>7</v>
      </c>
      <c r="C1206" s="2" t="s">
        <v>10</v>
      </c>
      <c r="D1206" s="17">
        <v>431845</v>
      </c>
      <c r="E1206" s="2">
        <v>2019</v>
      </c>
      <c r="F1206" s="17">
        <f>Tabel1[[#This Row],[Benaderend Verbruik (kWh)]]*2.5</f>
        <v>1079612.5</v>
      </c>
      <c r="G1206" s="17">
        <f>Tabel1[[#This Row],[Benaderend Verbruik (kWh)]]*0</f>
        <v>0</v>
      </c>
    </row>
    <row r="1207" spans="1:7" x14ac:dyDescent="0.35">
      <c r="A1207" s="2" t="s">
        <v>883</v>
      </c>
      <c r="B1207" s="2" t="s">
        <v>641</v>
      </c>
      <c r="C1207" s="2" t="s">
        <v>9</v>
      </c>
      <c r="D1207" s="17">
        <v>589093.099509686</v>
      </c>
      <c r="E1207" s="2">
        <v>2022</v>
      </c>
      <c r="F1207" s="17">
        <f>Tabel1[[#This Row],[Benaderend Verbruik (kWh)]]*2.5</f>
        <v>1472732.7487742151</v>
      </c>
      <c r="G1207" s="17">
        <f>Tabel1[[#This Row],[Benaderend Verbruik (kWh)]]*0</f>
        <v>0</v>
      </c>
    </row>
    <row r="1208" spans="1:7" x14ac:dyDescent="0.35">
      <c r="A1208" s="2" t="s">
        <v>883</v>
      </c>
      <c r="B1208" s="2" t="s">
        <v>641</v>
      </c>
      <c r="C1208" s="2" t="s">
        <v>10</v>
      </c>
      <c r="D1208" s="17">
        <v>390490</v>
      </c>
      <c r="E1208" s="2">
        <v>2022</v>
      </c>
      <c r="F1208" s="17">
        <f>Tabel1[[#This Row],[Benaderend Verbruik (kWh)]]*2.5</f>
        <v>976225</v>
      </c>
      <c r="G1208" s="17">
        <f>Tabel1[[#This Row],[Benaderend Verbruik (kWh)]]*0</f>
        <v>0</v>
      </c>
    </row>
    <row r="1209" spans="1:7" x14ac:dyDescent="0.35">
      <c r="A1209" s="2" t="s">
        <v>883</v>
      </c>
      <c r="B1209" s="2" t="s">
        <v>641</v>
      </c>
      <c r="C1209" s="2" t="s">
        <v>8</v>
      </c>
      <c r="D1209" s="17">
        <v>1943187.6718285622</v>
      </c>
      <c r="E1209" s="2">
        <v>2022</v>
      </c>
      <c r="F1209" s="17">
        <f>Tabel1[[#This Row],[Benaderend Verbruik (kWh)]]</f>
        <v>1943187.6718285622</v>
      </c>
      <c r="G1209" s="17">
        <f>Tabel1[[#This Row],[Benaderend Verbruik (kWh)]]*0.000182</f>
        <v>353.6601562727983</v>
      </c>
    </row>
    <row r="1210" spans="1:7" x14ac:dyDescent="0.35">
      <c r="A1210" s="2" t="s">
        <v>260</v>
      </c>
      <c r="B1210" s="2" t="s">
        <v>7</v>
      </c>
      <c r="C1210" s="2" t="s">
        <v>8</v>
      </c>
      <c r="D1210" s="17">
        <v>1077896.28</v>
      </c>
      <c r="E1210" s="2">
        <v>2019</v>
      </c>
      <c r="F1210" s="17">
        <f>Tabel1[[#This Row],[Benaderend Verbruik (kWh)]]</f>
        <v>1077896.28</v>
      </c>
      <c r="G1210" s="17">
        <f>Tabel1[[#This Row],[Benaderend Verbruik (kWh)]]*0.000182</f>
        <v>196.17712296000002</v>
      </c>
    </row>
    <row r="1211" spans="1:7" x14ac:dyDescent="0.35">
      <c r="A1211" s="2" t="s">
        <v>260</v>
      </c>
      <c r="B1211" s="2" t="s">
        <v>7</v>
      </c>
      <c r="C1211" s="2" t="s">
        <v>10</v>
      </c>
      <c r="D1211" s="17">
        <v>952377.75899999996</v>
      </c>
      <c r="E1211" s="2">
        <v>2019</v>
      </c>
      <c r="F1211" s="17">
        <f>Tabel1[[#This Row],[Benaderend Verbruik (kWh)]]*2.5</f>
        <v>2380944.3975</v>
      </c>
      <c r="G1211" s="17">
        <f>Tabel1[[#This Row],[Benaderend Verbruik (kWh)]]*0</f>
        <v>0</v>
      </c>
    </row>
    <row r="1212" spans="1:7" x14ac:dyDescent="0.35">
      <c r="A1212" s="2" t="s">
        <v>260</v>
      </c>
      <c r="B1212" s="2" t="s">
        <v>7</v>
      </c>
      <c r="C1212" s="2" t="s">
        <v>9</v>
      </c>
      <c r="D1212" s="17">
        <v>382959.48</v>
      </c>
      <c r="E1212" s="2">
        <v>2019</v>
      </c>
      <c r="F1212" s="17">
        <f>Tabel1[[#This Row],[Benaderend Verbruik (kWh)]]*2.5</f>
        <v>957398.7</v>
      </c>
      <c r="G1212" s="17">
        <f>Tabel1[[#This Row],[Benaderend Verbruik (kWh)]]*0</f>
        <v>0</v>
      </c>
    </row>
    <row r="1213" spans="1:7" x14ac:dyDescent="0.35">
      <c r="A1213" s="2" t="s">
        <v>884</v>
      </c>
      <c r="B1213" s="2" t="s">
        <v>641</v>
      </c>
      <c r="C1213" s="2" t="s">
        <v>9</v>
      </c>
      <c r="D1213" s="17">
        <v>376002.57225761272</v>
      </c>
      <c r="E1213" s="2">
        <v>2022</v>
      </c>
      <c r="F1213" s="17">
        <f>Tabel1[[#This Row],[Benaderend Verbruik (kWh)]]*2.5</f>
        <v>940006.43064403185</v>
      </c>
      <c r="G1213" s="17">
        <f>Tabel1[[#This Row],[Benaderend Verbruik (kWh)]]*0</f>
        <v>0</v>
      </c>
    </row>
    <row r="1214" spans="1:7" x14ac:dyDescent="0.35">
      <c r="A1214" s="2" t="s">
        <v>884</v>
      </c>
      <c r="B1214" s="2" t="s">
        <v>641</v>
      </c>
      <c r="C1214" s="2" t="s">
        <v>10</v>
      </c>
      <c r="D1214" s="17">
        <v>938636.43949805095</v>
      </c>
      <c r="E1214" s="2">
        <v>2022</v>
      </c>
      <c r="F1214" s="17">
        <f>Tabel1[[#This Row],[Benaderend Verbruik (kWh)]]*2.5</f>
        <v>2346591.0987451272</v>
      </c>
      <c r="G1214" s="17">
        <f>Tabel1[[#This Row],[Benaderend Verbruik (kWh)]]*0</f>
        <v>0</v>
      </c>
    </row>
    <row r="1215" spans="1:7" x14ac:dyDescent="0.35">
      <c r="A1215" s="2" t="s">
        <v>884</v>
      </c>
      <c r="B1215" s="2" t="s">
        <v>641</v>
      </c>
      <c r="C1215" s="2" t="s">
        <v>8</v>
      </c>
      <c r="D1215" s="17">
        <v>1127747.8768001546</v>
      </c>
      <c r="E1215" s="2">
        <v>2022</v>
      </c>
      <c r="F1215" s="17">
        <f>Tabel1[[#This Row],[Benaderend Verbruik (kWh)]]</f>
        <v>1127747.8768001546</v>
      </c>
      <c r="G1215" s="17">
        <f>Tabel1[[#This Row],[Benaderend Verbruik (kWh)]]*0.000182</f>
        <v>205.25011357762813</v>
      </c>
    </row>
    <row r="1216" spans="1:7" x14ac:dyDescent="0.35">
      <c r="A1216" s="2" t="s">
        <v>261</v>
      </c>
      <c r="B1216" s="2" t="s">
        <v>7</v>
      </c>
      <c r="C1216" s="2" t="s">
        <v>12</v>
      </c>
      <c r="D1216" s="17">
        <v>59943.124242854428</v>
      </c>
      <c r="E1216" s="2">
        <v>2019</v>
      </c>
      <c r="F1216" s="17">
        <f>Tabel1[[#This Row],[Benaderend Verbruik (kWh)]]</f>
        <v>59943.124242854428</v>
      </c>
      <c r="G1216" s="17">
        <f>Tabel1[[#This Row],[Benaderend Verbruik (kWh)]]*0.000267</f>
        <v>16.004814172842131</v>
      </c>
    </row>
    <row r="1217" spans="1:7" x14ac:dyDescent="0.35">
      <c r="A1217" s="2" t="s">
        <v>262</v>
      </c>
      <c r="B1217" s="2" t="s">
        <v>7</v>
      </c>
      <c r="C1217" s="2" t="s">
        <v>10</v>
      </c>
      <c r="D1217" s="17">
        <v>567555</v>
      </c>
      <c r="E1217" s="2">
        <v>2019</v>
      </c>
      <c r="F1217" s="17">
        <f>Tabel1[[#This Row],[Benaderend Verbruik (kWh)]]*2.5</f>
        <v>1418887.5</v>
      </c>
      <c r="G1217" s="17">
        <f>Tabel1[[#This Row],[Benaderend Verbruik (kWh)]]*0</f>
        <v>0</v>
      </c>
    </row>
    <row r="1218" spans="1:7" x14ac:dyDescent="0.35">
      <c r="A1218" s="2" t="s">
        <v>262</v>
      </c>
      <c r="B1218" s="2" t="s">
        <v>7</v>
      </c>
      <c r="C1218" s="2" t="s">
        <v>8</v>
      </c>
      <c r="D1218" s="17">
        <v>357602.87300000002</v>
      </c>
      <c r="E1218" s="2">
        <v>2019</v>
      </c>
      <c r="F1218" s="17">
        <f>Tabel1[[#This Row],[Benaderend Verbruik (kWh)]]</f>
        <v>357602.87300000002</v>
      </c>
      <c r="G1218" s="17">
        <f>Tabel1[[#This Row],[Benaderend Verbruik (kWh)]]*0.000182</f>
        <v>65.083722886000004</v>
      </c>
    </row>
    <row r="1219" spans="1:7" x14ac:dyDescent="0.35">
      <c r="A1219" s="2" t="s">
        <v>262</v>
      </c>
      <c r="B1219" s="2" t="s">
        <v>7</v>
      </c>
      <c r="C1219" s="2" t="s">
        <v>9</v>
      </c>
      <c r="D1219" s="17">
        <v>191123.67200000002</v>
      </c>
      <c r="E1219" s="2">
        <v>2019</v>
      </c>
      <c r="F1219" s="17">
        <f>Tabel1[[#This Row],[Benaderend Verbruik (kWh)]]*2.5</f>
        <v>477809.18000000005</v>
      </c>
      <c r="G1219" s="17">
        <f>Tabel1[[#This Row],[Benaderend Verbruik (kWh)]]*0</f>
        <v>0</v>
      </c>
    </row>
    <row r="1220" spans="1:7" x14ac:dyDescent="0.35">
      <c r="A1220" s="2" t="s">
        <v>885</v>
      </c>
      <c r="B1220" s="2" t="s">
        <v>641</v>
      </c>
      <c r="C1220" s="2" t="s">
        <v>9</v>
      </c>
      <c r="D1220" s="17">
        <v>166330.42191678021</v>
      </c>
      <c r="E1220" s="2">
        <v>2022</v>
      </c>
      <c r="F1220" s="17">
        <f>Tabel1[[#This Row],[Benaderend Verbruik (kWh)]]*2.5</f>
        <v>415826.0547919505</v>
      </c>
      <c r="G1220" s="17">
        <f>Tabel1[[#This Row],[Benaderend Verbruik (kWh)]]*0</f>
        <v>0</v>
      </c>
    </row>
    <row r="1221" spans="1:7" x14ac:dyDescent="0.35">
      <c r="A1221" s="2" t="s">
        <v>885</v>
      </c>
      <c r="B1221" s="2" t="s">
        <v>641</v>
      </c>
      <c r="C1221" s="2" t="s">
        <v>10</v>
      </c>
      <c r="D1221" s="17">
        <v>480046.39642448793</v>
      </c>
      <c r="E1221" s="2">
        <v>2022</v>
      </c>
      <c r="F1221" s="17">
        <f>Tabel1[[#This Row],[Benaderend Verbruik (kWh)]]*2.5</f>
        <v>1200115.9910612199</v>
      </c>
      <c r="G1221" s="17">
        <f>Tabel1[[#This Row],[Benaderend Verbruik (kWh)]]*0</f>
        <v>0</v>
      </c>
    </row>
    <row r="1222" spans="1:7" x14ac:dyDescent="0.35">
      <c r="A1222" s="2" t="s">
        <v>885</v>
      </c>
      <c r="B1222" s="2" t="s">
        <v>641</v>
      </c>
      <c r="C1222" s="2" t="s">
        <v>8</v>
      </c>
      <c r="D1222" s="17">
        <v>277895.6351508458</v>
      </c>
      <c r="E1222" s="2">
        <v>2022</v>
      </c>
      <c r="F1222" s="17">
        <f>Tabel1[[#This Row],[Benaderend Verbruik (kWh)]]</f>
        <v>277895.6351508458</v>
      </c>
      <c r="G1222" s="17">
        <f>Tabel1[[#This Row],[Benaderend Verbruik (kWh)]]*0.000182</f>
        <v>50.57700559745394</v>
      </c>
    </row>
    <row r="1223" spans="1:7" x14ac:dyDescent="0.35">
      <c r="A1223" s="2" t="s">
        <v>262</v>
      </c>
      <c r="B1223" s="2" t="s">
        <v>7</v>
      </c>
      <c r="C1223" s="2" t="s">
        <v>12</v>
      </c>
      <c r="D1223" s="17">
        <v>163587.30908456369</v>
      </c>
      <c r="E1223" s="2">
        <v>2019</v>
      </c>
      <c r="F1223" s="17">
        <f>Tabel1[[#This Row],[Benaderend Verbruik (kWh)]]</f>
        <v>163587.30908456369</v>
      </c>
      <c r="G1223" s="17">
        <f>Tabel1[[#This Row],[Benaderend Verbruik (kWh)]]*0.000267</f>
        <v>43.677811525578505</v>
      </c>
    </row>
    <row r="1224" spans="1:7" x14ac:dyDescent="0.35">
      <c r="A1224" s="2" t="s">
        <v>262</v>
      </c>
      <c r="B1224" s="2" t="s">
        <v>7</v>
      </c>
      <c r="C1224" s="2" t="s">
        <v>12</v>
      </c>
      <c r="D1224" s="17">
        <v>58489.945225250798</v>
      </c>
      <c r="E1224" s="2">
        <v>2022</v>
      </c>
      <c r="F1224" s="17">
        <f>Tabel1[[#This Row],[Benaderend Verbruik (kWh)]]</f>
        <v>58489.945225250798</v>
      </c>
      <c r="G1224" s="17">
        <f>Tabel1[[#This Row],[Benaderend Verbruik (kWh)]]*0.000267</f>
        <v>15.616815375141963</v>
      </c>
    </row>
    <row r="1225" spans="1:7" x14ac:dyDescent="0.35">
      <c r="A1225" s="2" t="s">
        <v>263</v>
      </c>
      <c r="B1225" s="2" t="s">
        <v>7</v>
      </c>
      <c r="C1225" s="2" t="s">
        <v>8</v>
      </c>
      <c r="D1225" s="17">
        <v>1025975.2856781018</v>
      </c>
      <c r="E1225" s="2">
        <v>2019</v>
      </c>
      <c r="F1225" s="17">
        <f>Tabel1[[#This Row],[Benaderend Verbruik (kWh)]]</f>
        <v>1025975.2856781018</v>
      </c>
      <c r="G1225" s="17">
        <f>Tabel1[[#This Row],[Benaderend Verbruik (kWh)]]*0.000182</f>
        <v>186.72750199341453</v>
      </c>
    </row>
    <row r="1226" spans="1:7" x14ac:dyDescent="0.35">
      <c r="A1226" s="2" t="s">
        <v>263</v>
      </c>
      <c r="B1226" s="2" t="s">
        <v>7</v>
      </c>
      <c r="C1226" s="2" t="s">
        <v>10</v>
      </c>
      <c r="D1226" s="17">
        <v>691851</v>
      </c>
      <c r="E1226" s="2">
        <v>2019</v>
      </c>
      <c r="F1226" s="17">
        <f>Tabel1[[#This Row],[Benaderend Verbruik (kWh)]]*2.5</f>
        <v>1729627.5</v>
      </c>
      <c r="G1226" s="17">
        <f>Tabel1[[#This Row],[Benaderend Verbruik (kWh)]]*0</f>
        <v>0</v>
      </c>
    </row>
    <row r="1227" spans="1:7" x14ac:dyDescent="0.35">
      <c r="A1227" s="2" t="s">
        <v>263</v>
      </c>
      <c r="B1227" s="2" t="s">
        <v>7</v>
      </c>
      <c r="C1227" s="2" t="s">
        <v>9</v>
      </c>
      <c r="D1227" s="17">
        <v>255902.51190973818</v>
      </c>
      <c r="E1227" s="2">
        <v>2019</v>
      </c>
      <c r="F1227" s="17">
        <f>Tabel1[[#This Row],[Benaderend Verbruik (kWh)]]*2.5</f>
        <v>639756.27977434546</v>
      </c>
      <c r="G1227" s="17">
        <f>Tabel1[[#This Row],[Benaderend Verbruik (kWh)]]*0</f>
        <v>0</v>
      </c>
    </row>
    <row r="1228" spans="1:7" x14ac:dyDescent="0.35">
      <c r="A1228" s="2" t="s">
        <v>886</v>
      </c>
      <c r="B1228" s="2" t="s">
        <v>641</v>
      </c>
      <c r="C1228" s="2" t="s">
        <v>9</v>
      </c>
      <c r="D1228" s="17">
        <v>212614.17563121978</v>
      </c>
      <c r="E1228" s="2">
        <v>2022</v>
      </c>
      <c r="F1228" s="17">
        <f>Tabel1[[#This Row],[Benaderend Verbruik (kWh)]]*2.5</f>
        <v>531535.4390780495</v>
      </c>
      <c r="G1228" s="17">
        <f>Tabel1[[#This Row],[Benaderend Verbruik (kWh)]]*0</f>
        <v>0</v>
      </c>
    </row>
    <row r="1229" spans="1:7" x14ac:dyDescent="0.35">
      <c r="A1229" s="2" t="s">
        <v>886</v>
      </c>
      <c r="B1229" s="2" t="s">
        <v>641</v>
      </c>
      <c r="C1229" s="2" t="s">
        <v>10</v>
      </c>
      <c r="D1229" s="17">
        <v>625999.99999999977</v>
      </c>
      <c r="E1229" s="2">
        <v>2022</v>
      </c>
      <c r="F1229" s="17">
        <f>Tabel1[[#This Row],[Benaderend Verbruik (kWh)]]*2.5</f>
        <v>1564999.9999999995</v>
      </c>
      <c r="G1229" s="17">
        <f>Tabel1[[#This Row],[Benaderend Verbruik (kWh)]]*0</f>
        <v>0</v>
      </c>
    </row>
    <row r="1230" spans="1:7" x14ac:dyDescent="0.35">
      <c r="A1230" s="2" t="s">
        <v>886</v>
      </c>
      <c r="B1230" s="2" t="s">
        <v>641</v>
      </c>
      <c r="C1230" s="2" t="s">
        <v>8</v>
      </c>
      <c r="D1230" s="17">
        <v>753892.02580871503</v>
      </c>
      <c r="E1230" s="2">
        <v>2022</v>
      </c>
      <c r="F1230" s="17">
        <f>Tabel1[[#This Row],[Benaderend Verbruik (kWh)]]</f>
        <v>753892.02580871503</v>
      </c>
      <c r="G1230" s="17">
        <f>Tabel1[[#This Row],[Benaderend Verbruik (kWh)]]*0.000182</f>
        <v>137.20834869718615</v>
      </c>
    </row>
    <row r="1231" spans="1:7" x14ac:dyDescent="0.35">
      <c r="A1231" s="2" t="s">
        <v>264</v>
      </c>
      <c r="B1231" s="2" t="s">
        <v>7</v>
      </c>
      <c r="C1231" s="2" t="s">
        <v>8</v>
      </c>
      <c r="D1231" s="17">
        <v>53301.343000000001</v>
      </c>
      <c r="E1231" s="2">
        <v>2019</v>
      </c>
      <c r="F1231" s="17">
        <f>Tabel1[[#This Row],[Benaderend Verbruik (kWh)]]</f>
        <v>53301.343000000001</v>
      </c>
      <c r="G1231" s="17">
        <f>Tabel1[[#This Row],[Benaderend Verbruik (kWh)]]*0.000182</f>
        <v>9.7008444259999997</v>
      </c>
    </row>
    <row r="1232" spans="1:7" x14ac:dyDescent="0.35">
      <c r="A1232" s="2" t="s">
        <v>264</v>
      </c>
      <c r="B1232" s="2" t="s">
        <v>7</v>
      </c>
      <c r="C1232" s="2" t="s">
        <v>10</v>
      </c>
      <c r="D1232" s="17">
        <v>10523.802</v>
      </c>
      <c r="E1232" s="2">
        <v>2019</v>
      </c>
      <c r="F1232" s="17">
        <f>Tabel1[[#This Row],[Benaderend Verbruik (kWh)]]*2.5</f>
        <v>26309.504999999997</v>
      </c>
      <c r="G1232" s="17">
        <f>Tabel1[[#This Row],[Benaderend Verbruik (kWh)]]*0</f>
        <v>0</v>
      </c>
    </row>
    <row r="1233" spans="1:7" x14ac:dyDescent="0.35">
      <c r="A1233" s="2" t="s">
        <v>264</v>
      </c>
      <c r="B1233" s="2" t="s">
        <v>7</v>
      </c>
      <c r="C1233" s="2" t="s">
        <v>9</v>
      </c>
      <c r="D1233" s="17">
        <v>6860.1369999999997</v>
      </c>
      <c r="E1233" s="2">
        <v>2019</v>
      </c>
      <c r="F1233" s="17">
        <f>Tabel1[[#This Row],[Benaderend Verbruik (kWh)]]*2.5</f>
        <v>17150.342499999999</v>
      </c>
      <c r="G1233" s="17">
        <f>Tabel1[[#This Row],[Benaderend Verbruik (kWh)]]*0</f>
        <v>0</v>
      </c>
    </row>
    <row r="1234" spans="1:7" x14ac:dyDescent="0.35">
      <c r="A1234" s="2" t="s">
        <v>887</v>
      </c>
      <c r="B1234" s="2" t="s">
        <v>641</v>
      </c>
      <c r="C1234" s="2" t="s">
        <v>9</v>
      </c>
      <c r="D1234" s="17">
        <v>158.50312794300001</v>
      </c>
      <c r="E1234" s="2">
        <v>2022</v>
      </c>
      <c r="F1234" s="17">
        <f>Tabel1[[#This Row],[Benaderend Verbruik (kWh)]]*2.5</f>
        <v>396.25781985750001</v>
      </c>
      <c r="G1234" s="17">
        <f>Tabel1[[#This Row],[Benaderend Verbruik (kWh)]]*0</f>
        <v>0</v>
      </c>
    </row>
    <row r="1235" spans="1:7" x14ac:dyDescent="0.35">
      <c r="A1235" s="2" t="s">
        <v>887</v>
      </c>
      <c r="B1235" s="2" t="s">
        <v>641</v>
      </c>
      <c r="C1235" s="2" t="s">
        <v>10</v>
      </c>
      <c r="D1235" s="17">
        <v>16659.534342591</v>
      </c>
      <c r="E1235" s="2">
        <v>2022</v>
      </c>
      <c r="F1235" s="17">
        <f>Tabel1[[#This Row],[Benaderend Verbruik (kWh)]]*2.5</f>
        <v>41648.835856477497</v>
      </c>
      <c r="G1235" s="17">
        <f>Tabel1[[#This Row],[Benaderend Verbruik (kWh)]]*0</f>
        <v>0</v>
      </c>
    </row>
    <row r="1236" spans="1:7" x14ac:dyDescent="0.35">
      <c r="A1236" s="2" t="s">
        <v>887</v>
      </c>
      <c r="B1236" s="2" t="s">
        <v>641</v>
      </c>
      <c r="C1236" s="2" t="s">
        <v>8</v>
      </c>
      <c r="D1236" s="17">
        <v>30431.626270238099</v>
      </c>
      <c r="E1236" s="2">
        <v>2022</v>
      </c>
      <c r="F1236" s="17">
        <f>Tabel1[[#This Row],[Benaderend Verbruik (kWh)]]</f>
        <v>30431.626270238099</v>
      </c>
      <c r="G1236" s="17">
        <f>Tabel1[[#This Row],[Benaderend Verbruik (kWh)]]*0.000182</f>
        <v>5.5385559811833343</v>
      </c>
    </row>
    <row r="1237" spans="1:7" x14ac:dyDescent="0.35">
      <c r="A1237" s="2" t="s">
        <v>265</v>
      </c>
      <c r="B1237" s="2" t="s">
        <v>7</v>
      </c>
      <c r="C1237" s="2" t="s">
        <v>8</v>
      </c>
      <c r="D1237" s="17">
        <v>2570580.1323899426</v>
      </c>
      <c r="E1237" s="2">
        <v>2019</v>
      </c>
      <c r="F1237" s="17">
        <f>Tabel1[[#This Row],[Benaderend Verbruik (kWh)]]</f>
        <v>2570580.1323899426</v>
      </c>
      <c r="G1237" s="17">
        <f>Tabel1[[#This Row],[Benaderend Verbruik (kWh)]]*0.000182</f>
        <v>467.84558409496958</v>
      </c>
    </row>
    <row r="1238" spans="1:7" x14ac:dyDescent="0.35">
      <c r="A1238" s="2" t="s">
        <v>265</v>
      </c>
      <c r="B1238" s="2" t="s">
        <v>7</v>
      </c>
      <c r="C1238" s="2" t="s">
        <v>10</v>
      </c>
      <c r="D1238" s="17">
        <v>1333105</v>
      </c>
      <c r="E1238" s="2">
        <v>2019</v>
      </c>
      <c r="F1238" s="17">
        <f>Tabel1[[#This Row],[Benaderend Verbruik (kWh)]]*2.5</f>
        <v>3332762.5</v>
      </c>
      <c r="G1238" s="17">
        <f>Tabel1[[#This Row],[Benaderend Verbruik (kWh)]]*0</f>
        <v>0</v>
      </c>
    </row>
    <row r="1239" spans="1:7" x14ac:dyDescent="0.35">
      <c r="A1239" s="2" t="s">
        <v>265</v>
      </c>
      <c r="B1239" s="2" t="s">
        <v>7</v>
      </c>
      <c r="C1239" s="2" t="s">
        <v>9</v>
      </c>
      <c r="D1239" s="17">
        <v>779425.36793508765</v>
      </c>
      <c r="E1239" s="2">
        <v>2019</v>
      </c>
      <c r="F1239" s="17">
        <f>Tabel1[[#This Row],[Benaderend Verbruik (kWh)]]*2.5</f>
        <v>1948563.4198377191</v>
      </c>
      <c r="G1239" s="17">
        <f>Tabel1[[#This Row],[Benaderend Verbruik (kWh)]]*0</f>
        <v>0</v>
      </c>
    </row>
    <row r="1240" spans="1:7" x14ac:dyDescent="0.35">
      <c r="A1240" s="2" t="s">
        <v>888</v>
      </c>
      <c r="B1240" s="2" t="s">
        <v>641</v>
      </c>
      <c r="C1240" s="2" t="s">
        <v>9</v>
      </c>
      <c r="D1240" s="17">
        <v>746271.37773466005</v>
      </c>
      <c r="E1240" s="2">
        <v>2022</v>
      </c>
      <c r="F1240" s="17">
        <f>Tabel1[[#This Row],[Benaderend Verbruik (kWh)]]*2.5</f>
        <v>1865678.4443366502</v>
      </c>
      <c r="G1240" s="17">
        <f>Tabel1[[#This Row],[Benaderend Verbruik (kWh)]]*0</f>
        <v>0</v>
      </c>
    </row>
    <row r="1241" spans="1:7" x14ac:dyDescent="0.35">
      <c r="A1241" s="2" t="s">
        <v>888</v>
      </c>
      <c r="B1241" s="2" t="s">
        <v>641</v>
      </c>
      <c r="C1241" s="2" t="s">
        <v>10</v>
      </c>
      <c r="D1241" s="17">
        <v>1089540.9999999993</v>
      </c>
      <c r="E1241" s="2">
        <v>2022</v>
      </c>
      <c r="F1241" s="17">
        <f>Tabel1[[#This Row],[Benaderend Verbruik (kWh)]]*2.5</f>
        <v>2723852.4999999981</v>
      </c>
      <c r="G1241" s="17">
        <f>Tabel1[[#This Row],[Benaderend Verbruik (kWh)]]*0</f>
        <v>0</v>
      </c>
    </row>
    <row r="1242" spans="1:7" x14ac:dyDescent="0.35">
      <c r="A1242" s="2" t="s">
        <v>888</v>
      </c>
      <c r="B1242" s="2" t="s">
        <v>641</v>
      </c>
      <c r="C1242" s="2" t="s">
        <v>8</v>
      </c>
      <c r="D1242" s="17">
        <v>2164132.4473127192</v>
      </c>
      <c r="E1242" s="2">
        <v>2022</v>
      </c>
      <c r="F1242" s="17">
        <f>Tabel1[[#This Row],[Benaderend Verbruik (kWh)]]</f>
        <v>2164132.4473127192</v>
      </c>
      <c r="G1242" s="17">
        <f>Tabel1[[#This Row],[Benaderend Verbruik (kWh)]]*0.000182</f>
        <v>393.87210541091491</v>
      </c>
    </row>
    <row r="1243" spans="1:7" x14ac:dyDescent="0.35">
      <c r="A1243" s="2" t="s">
        <v>266</v>
      </c>
      <c r="B1243" s="2" t="s">
        <v>7</v>
      </c>
      <c r="C1243" s="2" t="s">
        <v>8</v>
      </c>
      <c r="D1243" s="17">
        <v>4387000.8890000014</v>
      </c>
      <c r="E1243" s="2">
        <v>2019</v>
      </c>
      <c r="F1243" s="17">
        <f>Tabel1[[#This Row],[Benaderend Verbruik (kWh)]]</f>
        <v>4387000.8890000014</v>
      </c>
      <c r="G1243" s="17">
        <f>Tabel1[[#This Row],[Benaderend Verbruik (kWh)]]*0.000182</f>
        <v>798.43416179800022</v>
      </c>
    </row>
    <row r="1244" spans="1:7" x14ac:dyDescent="0.35">
      <c r="A1244" s="2" t="s">
        <v>266</v>
      </c>
      <c r="B1244" s="2" t="s">
        <v>7</v>
      </c>
      <c r="C1244" s="2" t="s">
        <v>9</v>
      </c>
      <c r="D1244" s="17">
        <v>2805200.9109999998</v>
      </c>
      <c r="E1244" s="2">
        <v>2019</v>
      </c>
      <c r="F1244" s="17">
        <f>Tabel1[[#This Row],[Benaderend Verbruik (kWh)]]*2.5</f>
        <v>7013002.2774999999</v>
      </c>
      <c r="G1244" s="17">
        <f>Tabel1[[#This Row],[Benaderend Verbruik (kWh)]]*0</f>
        <v>0</v>
      </c>
    </row>
    <row r="1245" spans="1:7" x14ac:dyDescent="0.35">
      <c r="A1245" s="2" t="s">
        <v>266</v>
      </c>
      <c r="B1245" s="2" t="s">
        <v>7</v>
      </c>
      <c r="C1245" s="2" t="s">
        <v>10</v>
      </c>
      <c r="D1245" s="17">
        <v>2024159.895</v>
      </c>
      <c r="E1245" s="2">
        <v>2019</v>
      </c>
      <c r="F1245" s="17">
        <f>Tabel1[[#This Row],[Benaderend Verbruik (kWh)]]*2.5</f>
        <v>5060399.7374999998</v>
      </c>
      <c r="G1245" s="17">
        <f>Tabel1[[#This Row],[Benaderend Verbruik (kWh)]]*0</f>
        <v>0</v>
      </c>
    </row>
    <row r="1246" spans="1:7" x14ac:dyDescent="0.35">
      <c r="A1246" s="2" t="s">
        <v>889</v>
      </c>
      <c r="B1246" s="2" t="s">
        <v>641</v>
      </c>
      <c r="C1246" s="2" t="s">
        <v>9</v>
      </c>
      <c r="D1246" s="17">
        <v>2678742.7978970287</v>
      </c>
      <c r="E1246" s="2">
        <v>2022</v>
      </c>
      <c r="F1246" s="17">
        <f>Tabel1[[#This Row],[Benaderend Verbruik (kWh)]]*2.5</f>
        <v>6696856.9947425723</v>
      </c>
      <c r="G1246" s="17">
        <f>Tabel1[[#This Row],[Benaderend Verbruik (kWh)]]*0</f>
        <v>0</v>
      </c>
    </row>
    <row r="1247" spans="1:7" x14ac:dyDescent="0.35">
      <c r="A1247" s="2" t="s">
        <v>889</v>
      </c>
      <c r="B1247" s="2" t="s">
        <v>641</v>
      </c>
      <c r="C1247" s="2" t="s">
        <v>10</v>
      </c>
      <c r="D1247" s="17">
        <v>2003091.8065612186</v>
      </c>
      <c r="E1247" s="2">
        <v>2022</v>
      </c>
      <c r="F1247" s="17">
        <f>Tabel1[[#This Row],[Benaderend Verbruik (kWh)]]*2.5</f>
        <v>5007729.5164030464</v>
      </c>
      <c r="G1247" s="17">
        <f>Tabel1[[#This Row],[Benaderend Verbruik (kWh)]]*0</f>
        <v>0</v>
      </c>
    </row>
    <row r="1248" spans="1:7" x14ac:dyDescent="0.35">
      <c r="A1248" s="2" t="s">
        <v>889</v>
      </c>
      <c r="B1248" s="2" t="s">
        <v>641</v>
      </c>
      <c r="C1248" s="2" t="s">
        <v>8</v>
      </c>
      <c r="D1248" s="17">
        <v>3787214.2503775577</v>
      </c>
      <c r="E1248" s="2">
        <v>2022</v>
      </c>
      <c r="F1248" s="17">
        <f>Tabel1[[#This Row],[Benaderend Verbruik (kWh)]]</f>
        <v>3787214.2503775577</v>
      </c>
      <c r="G1248" s="17">
        <f>Tabel1[[#This Row],[Benaderend Verbruik (kWh)]]*0.000182</f>
        <v>689.27299356871549</v>
      </c>
    </row>
    <row r="1249" spans="1:7" x14ac:dyDescent="0.35">
      <c r="A1249" s="2" t="s">
        <v>267</v>
      </c>
      <c r="B1249" s="2" t="s">
        <v>7</v>
      </c>
      <c r="C1249" s="2" t="s">
        <v>8</v>
      </c>
      <c r="D1249" s="17">
        <v>1810782.3087325951</v>
      </c>
      <c r="E1249" s="2">
        <v>2019</v>
      </c>
      <c r="F1249" s="17">
        <f>Tabel1[[#This Row],[Benaderend Verbruik (kWh)]]</f>
        <v>1810782.3087325951</v>
      </c>
      <c r="G1249" s="17">
        <f>Tabel1[[#This Row],[Benaderend Verbruik (kWh)]]*0.000182</f>
        <v>329.56238018933232</v>
      </c>
    </row>
    <row r="1250" spans="1:7" x14ac:dyDescent="0.35">
      <c r="A1250" s="2" t="s">
        <v>267</v>
      </c>
      <c r="B1250" s="2" t="s">
        <v>7</v>
      </c>
      <c r="C1250" s="2" t="s">
        <v>10</v>
      </c>
      <c r="D1250" s="17">
        <v>657725</v>
      </c>
      <c r="E1250" s="2">
        <v>2019</v>
      </c>
      <c r="F1250" s="17">
        <f>Tabel1[[#This Row],[Benaderend Verbruik (kWh)]]*2.5</f>
        <v>1644312.5</v>
      </c>
      <c r="G1250" s="17">
        <f>Tabel1[[#This Row],[Benaderend Verbruik (kWh)]]*0</f>
        <v>0</v>
      </c>
    </row>
    <row r="1251" spans="1:7" x14ac:dyDescent="0.35">
      <c r="A1251" s="2" t="s">
        <v>267</v>
      </c>
      <c r="B1251" s="2" t="s">
        <v>7</v>
      </c>
      <c r="C1251" s="2" t="s">
        <v>9</v>
      </c>
      <c r="D1251" s="17">
        <v>509056.85295534186</v>
      </c>
      <c r="E1251" s="2">
        <v>2019</v>
      </c>
      <c r="F1251" s="17">
        <f>Tabel1[[#This Row],[Benaderend Verbruik (kWh)]]*2.5</f>
        <v>1272642.1323883547</v>
      </c>
      <c r="G1251" s="17">
        <f>Tabel1[[#This Row],[Benaderend Verbruik (kWh)]]*0</f>
        <v>0</v>
      </c>
    </row>
    <row r="1252" spans="1:7" x14ac:dyDescent="0.35">
      <c r="A1252" s="2" t="s">
        <v>890</v>
      </c>
      <c r="B1252" s="2" t="s">
        <v>641</v>
      </c>
      <c r="C1252" s="2" t="s">
        <v>9</v>
      </c>
      <c r="D1252" s="17">
        <v>376934.78656593349</v>
      </c>
      <c r="E1252" s="2">
        <v>2022</v>
      </c>
      <c r="F1252" s="17">
        <f>Tabel1[[#This Row],[Benaderend Verbruik (kWh)]]*2.5</f>
        <v>942336.96641483367</v>
      </c>
      <c r="G1252" s="17">
        <f>Tabel1[[#This Row],[Benaderend Verbruik (kWh)]]*0</f>
        <v>0</v>
      </c>
    </row>
    <row r="1253" spans="1:7" x14ac:dyDescent="0.35">
      <c r="A1253" s="2" t="s">
        <v>890</v>
      </c>
      <c r="B1253" s="2" t="s">
        <v>641</v>
      </c>
      <c r="C1253" s="2" t="s">
        <v>10</v>
      </c>
      <c r="D1253" s="17">
        <v>564738</v>
      </c>
      <c r="E1253" s="2">
        <v>2022</v>
      </c>
      <c r="F1253" s="17">
        <f>Tabel1[[#This Row],[Benaderend Verbruik (kWh)]]*2.5</f>
        <v>1411845</v>
      </c>
      <c r="G1253" s="17">
        <f>Tabel1[[#This Row],[Benaderend Verbruik (kWh)]]*0</f>
        <v>0</v>
      </c>
    </row>
    <row r="1254" spans="1:7" x14ac:dyDescent="0.35">
      <c r="A1254" s="2" t="s">
        <v>890</v>
      </c>
      <c r="B1254" s="2" t="s">
        <v>641</v>
      </c>
      <c r="C1254" s="2" t="s">
        <v>8</v>
      </c>
      <c r="D1254" s="17">
        <v>1474517.1279664903</v>
      </c>
      <c r="E1254" s="2">
        <v>2022</v>
      </c>
      <c r="F1254" s="17">
        <f>Tabel1[[#This Row],[Benaderend Verbruik (kWh)]]</f>
        <v>1474517.1279664903</v>
      </c>
      <c r="G1254" s="17">
        <f>Tabel1[[#This Row],[Benaderend Verbruik (kWh)]]*0.000182</f>
        <v>268.36211728990128</v>
      </c>
    </row>
    <row r="1255" spans="1:7" x14ac:dyDescent="0.35">
      <c r="A1255" s="2" t="s">
        <v>268</v>
      </c>
      <c r="B1255" s="2" t="s">
        <v>7</v>
      </c>
      <c r="C1255" s="2" t="s">
        <v>8</v>
      </c>
      <c r="D1255" s="17">
        <v>1960160.1308567938</v>
      </c>
      <c r="E1255" s="2">
        <v>2019</v>
      </c>
      <c r="F1255" s="17">
        <f>Tabel1[[#This Row],[Benaderend Verbruik (kWh)]]</f>
        <v>1960160.1308567938</v>
      </c>
      <c r="G1255" s="17">
        <f>Tabel1[[#This Row],[Benaderend Verbruik (kWh)]]*0.000182</f>
        <v>356.74914381593646</v>
      </c>
    </row>
    <row r="1256" spans="1:7" x14ac:dyDescent="0.35">
      <c r="A1256" s="2" t="s">
        <v>268</v>
      </c>
      <c r="B1256" s="2" t="s">
        <v>7</v>
      </c>
      <c r="C1256" s="2" t="s">
        <v>9</v>
      </c>
      <c r="D1256" s="17">
        <v>523593.73494832998</v>
      </c>
      <c r="E1256" s="2">
        <v>2019</v>
      </c>
      <c r="F1256" s="17">
        <f>Tabel1[[#This Row],[Benaderend Verbruik (kWh)]]*2.5</f>
        <v>1308984.337370825</v>
      </c>
      <c r="G1256" s="17">
        <f>Tabel1[[#This Row],[Benaderend Verbruik (kWh)]]*0</f>
        <v>0</v>
      </c>
    </row>
    <row r="1257" spans="1:7" x14ac:dyDescent="0.35">
      <c r="A1257" s="2" t="s">
        <v>268</v>
      </c>
      <c r="B1257" s="2" t="s">
        <v>7</v>
      </c>
      <c r="C1257" s="2" t="s">
        <v>10</v>
      </c>
      <c r="D1257" s="17">
        <v>270279</v>
      </c>
      <c r="E1257" s="2">
        <v>2019</v>
      </c>
      <c r="F1257" s="17">
        <f>Tabel1[[#This Row],[Benaderend Verbruik (kWh)]]*2.5</f>
        <v>675697.5</v>
      </c>
      <c r="G1257" s="17">
        <f>Tabel1[[#This Row],[Benaderend Verbruik (kWh)]]*0</f>
        <v>0</v>
      </c>
    </row>
    <row r="1258" spans="1:7" x14ac:dyDescent="0.35">
      <c r="A1258" s="2" t="s">
        <v>891</v>
      </c>
      <c r="B1258" s="2" t="s">
        <v>641</v>
      </c>
      <c r="C1258" s="2" t="s">
        <v>9</v>
      </c>
      <c r="D1258" s="17">
        <v>498810.7173563792</v>
      </c>
      <c r="E1258" s="2">
        <v>2022</v>
      </c>
      <c r="F1258" s="17">
        <f>Tabel1[[#This Row],[Benaderend Verbruik (kWh)]]*2.5</f>
        <v>1247026.7933909481</v>
      </c>
      <c r="G1258" s="17">
        <f>Tabel1[[#This Row],[Benaderend Verbruik (kWh)]]*0</f>
        <v>0</v>
      </c>
    </row>
    <row r="1259" spans="1:7" x14ac:dyDescent="0.35">
      <c r="A1259" s="2" t="s">
        <v>891</v>
      </c>
      <c r="B1259" s="2" t="s">
        <v>641</v>
      </c>
      <c r="C1259" s="2" t="s">
        <v>10</v>
      </c>
      <c r="D1259" s="17">
        <v>264407.99999999988</v>
      </c>
      <c r="E1259" s="2">
        <v>2022</v>
      </c>
      <c r="F1259" s="17">
        <f>Tabel1[[#This Row],[Benaderend Verbruik (kWh)]]*2.5</f>
        <v>661019.99999999977</v>
      </c>
      <c r="G1259" s="17">
        <f>Tabel1[[#This Row],[Benaderend Verbruik (kWh)]]*0</f>
        <v>0</v>
      </c>
    </row>
    <row r="1260" spans="1:7" x14ac:dyDescent="0.35">
      <c r="A1260" s="2" t="s">
        <v>891</v>
      </c>
      <c r="B1260" s="2" t="s">
        <v>641</v>
      </c>
      <c r="C1260" s="2" t="s">
        <v>8</v>
      </c>
      <c r="D1260" s="17">
        <v>1622454.5383710703</v>
      </c>
      <c r="E1260" s="2">
        <v>2022</v>
      </c>
      <c r="F1260" s="17">
        <f>Tabel1[[#This Row],[Benaderend Verbruik (kWh)]]</f>
        <v>1622454.5383710703</v>
      </c>
      <c r="G1260" s="17">
        <f>Tabel1[[#This Row],[Benaderend Verbruik (kWh)]]*0.000182</f>
        <v>295.28672598353478</v>
      </c>
    </row>
    <row r="1261" spans="1:7" x14ac:dyDescent="0.35">
      <c r="A1261" s="2" t="s">
        <v>269</v>
      </c>
      <c r="B1261" s="2" t="s">
        <v>7</v>
      </c>
      <c r="C1261" s="2" t="s">
        <v>8</v>
      </c>
      <c r="D1261" s="17">
        <v>2668908.2660622001</v>
      </c>
      <c r="E1261" s="2">
        <v>2019</v>
      </c>
      <c r="F1261" s="17">
        <f>Tabel1[[#This Row],[Benaderend Verbruik (kWh)]]</f>
        <v>2668908.2660622001</v>
      </c>
      <c r="G1261" s="17">
        <f>Tabel1[[#This Row],[Benaderend Verbruik (kWh)]]*0.000182</f>
        <v>485.7413044233204</v>
      </c>
    </row>
    <row r="1262" spans="1:7" x14ac:dyDescent="0.35">
      <c r="A1262" s="2" t="s">
        <v>269</v>
      </c>
      <c r="B1262" s="2" t="s">
        <v>7</v>
      </c>
      <c r="C1262" s="2" t="s">
        <v>9</v>
      </c>
      <c r="D1262" s="17">
        <v>861255.56030021794</v>
      </c>
      <c r="E1262" s="2">
        <v>2019</v>
      </c>
      <c r="F1262" s="17">
        <f>Tabel1[[#This Row],[Benaderend Verbruik (kWh)]]*2.5</f>
        <v>2153138.9007505449</v>
      </c>
      <c r="G1262" s="17">
        <f>Tabel1[[#This Row],[Benaderend Verbruik (kWh)]]*0</f>
        <v>0</v>
      </c>
    </row>
    <row r="1263" spans="1:7" x14ac:dyDescent="0.35">
      <c r="A1263" s="2" t="s">
        <v>269</v>
      </c>
      <c r="B1263" s="2" t="s">
        <v>7</v>
      </c>
      <c r="C1263" s="2" t="s">
        <v>10</v>
      </c>
      <c r="D1263" s="17">
        <v>732793</v>
      </c>
      <c r="E1263" s="2">
        <v>2019</v>
      </c>
      <c r="F1263" s="17">
        <f>Tabel1[[#This Row],[Benaderend Verbruik (kWh)]]*2.5</f>
        <v>1831982.5</v>
      </c>
      <c r="G1263" s="17">
        <f>Tabel1[[#This Row],[Benaderend Verbruik (kWh)]]*0</f>
        <v>0</v>
      </c>
    </row>
    <row r="1264" spans="1:7" x14ac:dyDescent="0.35">
      <c r="A1264" s="2" t="s">
        <v>892</v>
      </c>
      <c r="B1264" s="2" t="s">
        <v>641</v>
      </c>
      <c r="C1264" s="2" t="s">
        <v>9</v>
      </c>
      <c r="D1264" s="17">
        <v>853105.52934991755</v>
      </c>
      <c r="E1264" s="2">
        <v>2022</v>
      </c>
      <c r="F1264" s="17">
        <f>Tabel1[[#This Row],[Benaderend Verbruik (kWh)]]*2.5</f>
        <v>2132763.8233747939</v>
      </c>
      <c r="G1264" s="17">
        <f>Tabel1[[#This Row],[Benaderend Verbruik (kWh)]]*0</f>
        <v>0</v>
      </c>
    </row>
    <row r="1265" spans="1:7" x14ac:dyDescent="0.35">
      <c r="A1265" s="2" t="s">
        <v>892</v>
      </c>
      <c r="B1265" s="2" t="s">
        <v>641</v>
      </c>
      <c r="C1265" s="2" t="s">
        <v>10</v>
      </c>
      <c r="D1265" s="17">
        <v>622530</v>
      </c>
      <c r="E1265" s="2">
        <v>2022</v>
      </c>
      <c r="F1265" s="17">
        <f>Tabel1[[#This Row],[Benaderend Verbruik (kWh)]]*2.5</f>
        <v>1556325</v>
      </c>
      <c r="G1265" s="17">
        <f>Tabel1[[#This Row],[Benaderend Verbruik (kWh)]]*0</f>
        <v>0</v>
      </c>
    </row>
    <row r="1266" spans="1:7" x14ac:dyDescent="0.35">
      <c r="A1266" s="2" t="s">
        <v>892</v>
      </c>
      <c r="B1266" s="2" t="s">
        <v>641</v>
      </c>
      <c r="C1266" s="2" t="s">
        <v>8</v>
      </c>
      <c r="D1266" s="17">
        <v>2145071.8118714048</v>
      </c>
      <c r="E1266" s="2">
        <v>2022</v>
      </c>
      <c r="F1266" s="17">
        <f>Tabel1[[#This Row],[Benaderend Verbruik (kWh)]]</f>
        <v>2145071.8118714048</v>
      </c>
      <c r="G1266" s="17">
        <f>Tabel1[[#This Row],[Benaderend Verbruik (kWh)]]*0.000182</f>
        <v>390.40306976059566</v>
      </c>
    </row>
    <row r="1267" spans="1:7" x14ac:dyDescent="0.35">
      <c r="A1267" s="2" t="s">
        <v>892</v>
      </c>
      <c r="B1267" s="2" t="s">
        <v>641</v>
      </c>
      <c r="C1267" s="2" t="s">
        <v>12</v>
      </c>
      <c r="D1267" s="17">
        <v>20305.555555555555</v>
      </c>
      <c r="E1267" s="2">
        <v>2022</v>
      </c>
      <c r="F1267" s="17">
        <f>Tabel1[[#This Row],[Benaderend Verbruik (kWh)]]</f>
        <v>20305.555555555555</v>
      </c>
      <c r="G1267" s="17">
        <f>Tabel1[[#This Row],[Benaderend Verbruik (kWh)]]*0.000267</f>
        <v>5.4215833333333325</v>
      </c>
    </row>
    <row r="1268" spans="1:7" x14ac:dyDescent="0.35">
      <c r="A1268" s="2" t="s">
        <v>270</v>
      </c>
      <c r="B1268" s="2" t="s">
        <v>7</v>
      </c>
      <c r="C1268" s="2" t="s">
        <v>8</v>
      </c>
      <c r="D1268" s="17">
        <v>1237241.3159999999</v>
      </c>
      <c r="E1268" s="2">
        <v>2019</v>
      </c>
      <c r="F1268" s="17">
        <f>Tabel1[[#This Row],[Benaderend Verbruik (kWh)]]</f>
        <v>1237241.3159999999</v>
      </c>
      <c r="G1268" s="17">
        <f>Tabel1[[#This Row],[Benaderend Verbruik (kWh)]]*0.000182</f>
        <v>225.17791951199999</v>
      </c>
    </row>
    <row r="1269" spans="1:7" x14ac:dyDescent="0.35">
      <c r="A1269" s="2" t="s">
        <v>270</v>
      </c>
      <c r="B1269" s="2" t="s">
        <v>7</v>
      </c>
      <c r="C1269" s="2" t="s">
        <v>9</v>
      </c>
      <c r="D1269" s="17">
        <v>560596.25899999985</v>
      </c>
      <c r="E1269" s="2">
        <v>2019</v>
      </c>
      <c r="F1269" s="17">
        <f>Tabel1[[#This Row],[Benaderend Verbruik (kWh)]]*2.5</f>
        <v>1401490.6474999995</v>
      </c>
      <c r="G1269" s="17">
        <f>Tabel1[[#This Row],[Benaderend Verbruik (kWh)]]*0</f>
        <v>0</v>
      </c>
    </row>
    <row r="1270" spans="1:7" x14ac:dyDescent="0.35">
      <c r="A1270" s="2" t="s">
        <v>270</v>
      </c>
      <c r="B1270" s="2" t="s">
        <v>7</v>
      </c>
      <c r="C1270" s="2" t="s">
        <v>10</v>
      </c>
      <c r="D1270" s="17">
        <v>520538.91</v>
      </c>
      <c r="E1270" s="2">
        <v>2019</v>
      </c>
      <c r="F1270" s="17">
        <f>Tabel1[[#This Row],[Benaderend Verbruik (kWh)]]*2.5</f>
        <v>1301347.2749999999</v>
      </c>
      <c r="G1270" s="17">
        <f>Tabel1[[#This Row],[Benaderend Verbruik (kWh)]]*0</f>
        <v>0</v>
      </c>
    </row>
    <row r="1271" spans="1:7" x14ac:dyDescent="0.35">
      <c r="A1271" s="2" t="s">
        <v>893</v>
      </c>
      <c r="B1271" s="2" t="s">
        <v>641</v>
      </c>
      <c r="C1271" s="2" t="s">
        <v>9</v>
      </c>
      <c r="D1271" s="17">
        <v>453478.97501934023</v>
      </c>
      <c r="E1271" s="2">
        <v>2022</v>
      </c>
      <c r="F1271" s="17">
        <f>Tabel1[[#This Row],[Benaderend Verbruik (kWh)]]*2.5</f>
        <v>1133697.4375483505</v>
      </c>
      <c r="G1271" s="17">
        <f>Tabel1[[#This Row],[Benaderend Verbruik (kWh)]]*0</f>
        <v>0</v>
      </c>
    </row>
    <row r="1272" spans="1:7" x14ac:dyDescent="0.35">
      <c r="A1272" s="2" t="s">
        <v>893</v>
      </c>
      <c r="B1272" s="2" t="s">
        <v>641</v>
      </c>
      <c r="C1272" s="2" t="s">
        <v>10</v>
      </c>
      <c r="D1272" s="17">
        <v>500392.3580050806</v>
      </c>
      <c r="E1272" s="2">
        <v>2022</v>
      </c>
      <c r="F1272" s="17">
        <f>Tabel1[[#This Row],[Benaderend Verbruik (kWh)]]*2.5</f>
        <v>1250980.8950127014</v>
      </c>
      <c r="G1272" s="17">
        <f>Tabel1[[#This Row],[Benaderend Verbruik (kWh)]]*0</f>
        <v>0</v>
      </c>
    </row>
    <row r="1273" spans="1:7" x14ac:dyDescent="0.35">
      <c r="A1273" s="2" t="s">
        <v>893</v>
      </c>
      <c r="B1273" s="2" t="s">
        <v>641</v>
      </c>
      <c r="C1273" s="2" t="s">
        <v>8</v>
      </c>
      <c r="D1273" s="17">
        <v>909098.84917693376</v>
      </c>
      <c r="E1273" s="2">
        <v>2022</v>
      </c>
      <c r="F1273" s="17">
        <f>Tabel1[[#This Row],[Benaderend Verbruik (kWh)]]</f>
        <v>909098.84917693376</v>
      </c>
      <c r="G1273" s="17">
        <f>Tabel1[[#This Row],[Benaderend Verbruik (kWh)]]*0.000182</f>
        <v>165.45599055020196</v>
      </c>
    </row>
    <row r="1274" spans="1:7" x14ac:dyDescent="0.35">
      <c r="A1274" s="2" t="s">
        <v>271</v>
      </c>
      <c r="B1274" s="2" t="s">
        <v>7</v>
      </c>
      <c r="C1274" s="2" t="s">
        <v>8</v>
      </c>
      <c r="D1274" s="17">
        <v>961454.60700000008</v>
      </c>
      <c r="E1274" s="2">
        <v>2019</v>
      </c>
      <c r="F1274" s="17">
        <f>Tabel1[[#This Row],[Benaderend Verbruik (kWh)]]</f>
        <v>961454.60700000008</v>
      </c>
      <c r="G1274" s="17">
        <f>Tabel1[[#This Row],[Benaderend Verbruik (kWh)]]*0.000182</f>
        <v>174.98473847400001</v>
      </c>
    </row>
    <row r="1275" spans="1:7" x14ac:dyDescent="0.35">
      <c r="A1275" s="2" t="s">
        <v>271</v>
      </c>
      <c r="B1275" s="2" t="s">
        <v>7</v>
      </c>
      <c r="C1275" s="2" t="s">
        <v>10</v>
      </c>
      <c r="D1275" s="17">
        <v>619810</v>
      </c>
      <c r="E1275" s="2">
        <v>2019</v>
      </c>
      <c r="F1275" s="17">
        <f>Tabel1[[#This Row],[Benaderend Verbruik (kWh)]]*2.5</f>
        <v>1549525</v>
      </c>
      <c r="G1275" s="17">
        <f>Tabel1[[#This Row],[Benaderend Verbruik (kWh)]]*0</f>
        <v>0</v>
      </c>
    </row>
    <row r="1276" spans="1:7" x14ac:dyDescent="0.35">
      <c r="A1276" s="2" t="s">
        <v>271</v>
      </c>
      <c r="B1276" s="2" t="s">
        <v>7</v>
      </c>
      <c r="C1276" s="2" t="s">
        <v>9</v>
      </c>
      <c r="D1276" s="17">
        <v>358381.71899999998</v>
      </c>
      <c r="E1276" s="2">
        <v>2019</v>
      </c>
      <c r="F1276" s="17">
        <f>Tabel1[[#This Row],[Benaderend Verbruik (kWh)]]*2.5</f>
        <v>895954.29749999999</v>
      </c>
      <c r="G1276" s="17">
        <f>Tabel1[[#This Row],[Benaderend Verbruik (kWh)]]*0</f>
        <v>0</v>
      </c>
    </row>
    <row r="1277" spans="1:7" x14ac:dyDescent="0.35">
      <c r="A1277" s="2" t="s">
        <v>894</v>
      </c>
      <c r="B1277" s="2" t="s">
        <v>641</v>
      </c>
      <c r="C1277" s="2" t="s">
        <v>9</v>
      </c>
      <c r="D1277" s="17">
        <v>365565.28590135084</v>
      </c>
      <c r="E1277" s="2">
        <v>2022</v>
      </c>
      <c r="F1277" s="17">
        <f>Tabel1[[#This Row],[Benaderend Verbruik (kWh)]]*2.5</f>
        <v>913913.21475337713</v>
      </c>
      <c r="G1277" s="17">
        <f>Tabel1[[#This Row],[Benaderend Verbruik (kWh)]]*0</f>
        <v>0</v>
      </c>
    </row>
    <row r="1278" spans="1:7" x14ac:dyDescent="0.35">
      <c r="A1278" s="2" t="s">
        <v>894</v>
      </c>
      <c r="B1278" s="2" t="s">
        <v>641</v>
      </c>
      <c r="C1278" s="2" t="s">
        <v>10</v>
      </c>
      <c r="D1278" s="17">
        <v>477084.1683973</v>
      </c>
      <c r="E1278" s="2">
        <v>2022</v>
      </c>
      <c r="F1278" s="17">
        <f>Tabel1[[#This Row],[Benaderend Verbruik (kWh)]]*2.5</f>
        <v>1192710.4209932501</v>
      </c>
      <c r="G1278" s="17">
        <f>Tabel1[[#This Row],[Benaderend Verbruik (kWh)]]*0</f>
        <v>0</v>
      </c>
    </row>
    <row r="1279" spans="1:7" x14ac:dyDescent="0.35">
      <c r="A1279" s="2" t="s">
        <v>894</v>
      </c>
      <c r="B1279" s="2" t="s">
        <v>641</v>
      </c>
      <c r="C1279" s="2" t="s">
        <v>8</v>
      </c>
      <c r="D1279" s="17">
        <v>918518.00222818332</v>
      </c>
      <c r="E1279" s="2">
        <v>2022</v>
      </c>
      <c r="F1279" s="17">
        <f>Tabel1[[#This Row],[Benaderend Verbruik (kWh)]]</f>
        <v>918518.00222818332</v>
      </c>
      <c r="G1279" s="17">
        <f>Tabel1[[#This Row],[Benaderend Verbruik (kWh)]]*0.000182</f>
        <v>167.17027640552936</v>
      </c>
    </row>
    <row r="1280" spans="1:7" x14ac:dyDescent="0.35">
      <c r="A1280" s="2" t="s">
        <v>271</v>
      </c>
      <c r="B1280" s="2" t="s">
        <v>7</v>
      </c>
      <c r="C1280" s="2" t="s">
        <v>12</v>
      </c>
      <c r="D1280" s="17">
        <v>311956.16535439028</v>
      </c>
      <c r="E1280" s="2">
        <v>2019</v>
      </c>
      <c r="F1280" s="17">
        <f>Tabel1[[#This Row],[Benaderend Verbruik (kWh)]]</f>
        <v>311956.16535439028</v>
      </c>
      <c r="G1280" s="17">
        <f>Tabel1[[#This Row],[Benaderend Verbruik (kWh)]]*0.000267</f>
        <v>83.292296149622203</v>
      </c>
    </row>
    <row r="1281" spans="1:7" x14ac:dyDescent="0.35">
      <c r="A1281" s="2" t="s">
        <v>271</v>
      </c>
      <c r="B1281" s="2" t="s">
        <v>7</v>
      </c>
      <c r="C1281" s="2" t="s">
        <v>12</v>
      </c>
      <c r="D1281" s="17">
        <v>170967.37795286765</v>
      </c>
      <c r="E1281" s="2">
        <v>2022</v>
      </c>
      <c r="F1281" s="17">
        <f>Tabel1[[#This Row],[Benaderend Verbruik (kWh)]]</f>
        <v>170967.37795286765</v>
      </c>
      <c r="G1281" s="17">
        <f>Tabel1[[#This Row],[Benaderend Verbruik (kWh)]]*0.000267</f>
        <v>45.64828991341566</v>
      </c>
    </row>
    <row r="1282" spans="1:7" x14ac:dyDescent="0.35">
      <c r="A1282" s="2" t="s">
        <v>272</v>
      </c>
      <c r="B1282" s="2" t="s">
        <v>7</v>
      </c>
      <c r="C1282" s="2" t="s">
        <v>8</v>
      </c>
      <c r="D1282" s="17">
        <v>3194304.9999999995</v>
      </c>
      <c r="E1282" s="2">
        <v>2019</v>
      </c>
      <c r="F1282" s="17">
        <f>Tabel1[[#This Row],[Benaderend Verbruik (kWh)]]</f>
        <v>3194304.9999999995</v>
      </c>
      <c r="G1282" s="17">
        <f>Tabel1[[#This Row],[Benaderend Verbruik (kWh)]]*0.000182</f>
        <v>581.36350999999991</v>
      </c>
    </row>
    <row r="1283" spans="1:7" x14ac:dyDescent="0.35">
      <c r="A1283" s="2" t="s">
        <v>272</v>
      </c>
      <c r="B1283" s="2" t="s">
        <v>7</v>
      </c>
      <c r="C1283" s="2" t="s">
        <v>9</v>
      </c>
      <c r="D1283" s="17">
        <v>1251363.0519999999</v>
      </c>
      <c r="E1283" s="2">
        <v>2019</v>
      </c>
      <c r="F1283" s="17">
        <f>Tabel1[[#This Row],[Benaderend Verbruik (kWh)]]*2.5</f>
        <v>3128407.63</v>
      </c>
      <c r="G1283" s="17">
        <f>Tabel1[[#This Row],[Benaderend Verbruik (kWh)]]*0</f>
        <v>0</v>
      </c>
    </row>
    <row r="1284" spans="1:7" x14ac:dyDescent="0.35">
      <c r="A1284" s="2" t="s">
        <v>272</v>
      </c>
      <c r="B1284" s="2" t="s">
        <v>7</v>
      </c>
      <c r="C1284" s="2" t="s">
        <v>10</v>
      </c>
      <c r="D1284" s="17">
        <v>672892.7159999999</v>
      </c>
      <c r="E1284" s="2">
        <v>2019</v>
      </c>
      <c r="F1284" s="17">
        <f>Tabel1[[#This Row],[Benaderend Verbruik (kWh)]]*2.5</f>
        <v>1682231.7899999998</v>
      </c>
      <c r="G1284" s="17">
        <f>Tabel1[[#This Row],[Benaderend Verbruik (kWh)]]*0</f>
        <v>0</v>
      </c>
    </row>
    <row r="1285" spans="1:7" x14ac:dyDescent="0.35">
      <c r="A1285" s="2" t="s">
        <v>895</v>
      </c>
      <c r="B1285" s="2" t="s">
        <v>641</v>
      </c>
      <c r="C1285" s="2" t="s">
        <v>9</v>
      </c>
      <c r="D1285" s="17">
        <v>1069313.5922807078</v>
      </c>
      <c r="E1285" s="2">
        <v>2022</v>
      </c>
      <c r="F1285" s="17">
        <f>Tabel1[[#This Row],[Benaderend Verbruik (kWh)]]*2.5</f>
        <v>2673283.9807017697</v>
      </c>
      <c r="G1285" s="17">
        <f>Tabel1[[#This Row],[Benaderend Verbruik (kWh)]]*0</f>
        <v>0</v>
      </c>
    </row>
    <row r="1286" spans="1:7" x14ac:dyDescent="0.35">
      <c r="A1286" s="2" t="s">
        <v>895</v>
      </c>
      <c r="B1286" s="2" t="s">
        <v>641</v>
      </c>
      <c r="C1286" s="2" t="s">
        <v>10</v>
      </c>
      <c r="D1286" s="17">
        <v>593034.00677473343</v>
      </c>
      <c r="E1286" s="2">
        <v>2022</v>
      </c>
      <c r="F1286" s="17">
        <f>Tabel1[[#This Row],[Benaderend Verbruik (kWh)]]*2.5</f>
        <v>1482585.0169368335</v>
      </c>
      <c r="G1286" s="17">
        <f>Tabel1[[#This Row],[Benaderend Verbruik (kWh)]]*0</f>
        <v>0</v>
      </c>
    </row>
    <row r="1287" spans="1:7" x14ac:dyDescent="0.35">
      <c r="A1287" s="2" t="s">
        <v>895</v>
      </c>
      <c r="B1287" s="2" t="s">
        <v>641</v>
      </c>
      <c r="C1287" s="2" t="s">
        <v>8</v>
      </c>
      <c r="D1287" s="17">
        <v>2333884.4473679815</v>
      </c>
      <c r="E1287" s="2">
        <v>2022</v>
      </c>
      <c r="F1287" s="17">
        <f>Tabel1[[#This Row],[Benaderend Verbruik (kWh)]]</f>
        <v>2333884.4473679815</v>
      </c>
      <c r="G1287" s="17">
        <f>Tabel1[[#This Row],[Benaderend Verbruik (kWh)]]*0.000182</f>
        <v>424.76696942097266</v>
      </c>
    </row>
    <row r="1288" spans="1:7" x14ac:dyDescent="0.35">
      <c r="A1288" s="2" t="s">
        <v>273</v>
      </c>
      <c r="B1288" s="2" t="s">
        <v>7</v>
      </c>
      <c r="C1288" s="2" t="s">
        <v>8</v>
      </c>
      <c r="D1288" s="17">
        <v>4891147.0249421811</v>
      </c>
      <c r="E1288" s="2">
        <v>2019</v>
      </c>
      <c r="F1288" s="17">
        <f>Tabel1[[#This Row],[Benaderend Verbruik (kWh)]]</f>
        <v>4891147.0249421811</v>
      </c>
      <c r="G1288" s="17">
        <f>Tabel1[[#This Row],[Benaderend Verbruik (kWh)]]*0.000182</f>
        <v>890.18875853947702</v>
      </c>
    </row>
    <row r="1289" spans="1:7" x14ac:dyDescent="0.35">
      <c r="A1289" s="2" t="s">
        <v>273</v>
      </c>
      <c r="B1289" s="2" t="s">
        <v>7</v>
      </c>
      <c r="C1289" s="2" t="s">
        <v>9</v>
      </c>
      <c r="D1289" s="17">
        <v>1441995.1668894091</v>
      </c>
      <c r="E1289" s="2">
        <v>2019</v>
      </c>
      <c r="F1289" s="17">
        <f>Tabel1[[#This Row],[Benaderend Verbruik (kWh)]]*2.5</f>
        <v>3604987.9172235224</v>
      </c>
      <c r="G1289" s="17">
        <f>Tabel1[[#This Row],[Benaderend Verbruik (kWh)]]*0</f>
        <v>0</v>
      </c>
    </row>
    <row r="1290" spans="1:7" x14ac:dyDescent="0.35">
      <c r="A1290" s="2" t="s">
        <v>273</v>
      </c>
      <c r="B1290" s="2" t="s">
        <v>7</v>
      </c>
      <c r="C1290" s="2" t="s">
        <v>10</v>
      </c>
      <c r="D1290" s="17">
        <v>1352534</v>
      </c>
      <c r="E1290" s="2">
        <v>2019</v>
      </c>
      <c r="F1290" s="17">
        <f>Tabel1[[#This Row],[Benaderend Verbruik (kWh)]]*2.5</f>
        <v>3381335</v>
      </c>
      <c r="G1290" s="17">
        <f>Tabel1[[#This Row],[Benaderend Verbruik (kWh)]]*0</f>
        <v>0</v>
      </c>
    </row>
    <row r="1291" spans="1:7" x14ac:dyDescent="0.35">
      <c r="A1291" s="2" t="s">
        <v>896</v>
      </c>
      <c r="B1291" s="2" t="s">
        <v>641</v>
      </c>
      <c r="C1291" s="2" t="s">
        <v>9</v>
      </c>
      <c r="D1291" s="17">
        <v>1711292.0028204727</v>
      </c>
      <c r="E1291" s="2">
        <v>2022</v>
      </c>
      <c r="F1291" s="17">
        <f>Tabel1[[#This Row],[Benaderend Verbruik (kWh)]]*2.5</f>
        <v>4278230.007051182</v>
      </c>
      <c r="G1291" s="17">
        <f>Tabel1[[#This Row],[Benaderend Verbruik (kWh)]]*0</f>
        <v>0</v>
      </c>
    </row>
    <row r="1292" spans="1:7" x14ac:dyDescent="0.35">
      <c r="A1292" s="2" t="s">
        <v>896</v>
      </c>
      <c r="B1292" s="2" t="s">
        <v>641</v>
      </c>
      <c r="C1292" s="2" t="s">
        <v>10</v>
      </c>
      <c r="D1292" s="17">
        <v>1171997.9999999998</v>
      </c>
      <c r="E1292" s="2">
        <v>2022</v>
      </c>
      <c r="F1292" s="17">
        <f>Tabel1[[#This Row],[Benaderend Verbruik (kWh)]]*2.5</f>
        <v>2929994.9999999995</v>
      </c>
      <c r="G1292" s="17">
        <f>Tabel1[[#This Row],[Benaderend Verbruik (kWh)]]*0</f>
        <v>0</v>
      </c>
    </row>
    <row r="1293" spans="1:7" x14ac:dyDescent="0.35">
      <c r="A1293" s="2" t="s">
        <v>896</v>
      </c>
      <c r="B1293" s="2" t="s">
        <v>641</v>
      </c>
      <c r="C1293" s="2" t="s">
        <v>8</v>
      </c>
      <c r="D1293" s="17">
        <v>4290487.4914315371</v>
      </c>
      <c r="E1293" s="2">
        <v>2022</v>
      </c>
      <c r="F1293" s="17">
        <f>Tabel1[[#This Row],[Benaderend Verbruik (kWh)]]</f>
        <v>4290487.4914315371</v>
      </c>
      <c r="G1293" s="17">
        <f>Tabel1[[#This Row],[Benaderend Verbruik (kWh)]]*0.000182</f>
        <v>780.86872344053972</v>
      </c>
    </row>
    <row r="1294" spans="1:7" x14ac:dyDescent="0.35">
      <c r="A1294" s="2" t="s">
        <v>274</v>
      </c>
      <c r="B1294" s="2" t="s">
        <v>7</v>
      </c>
      <c r="C1294" s="2" t="s">
        <v>10</v>
      </c>
      <c r="D1294" s="17">
        <v>88484</v>
      </c>
      <c r="E1294" s="2">
        <v>2019</v>
      </c>
      <c r="F1294" s="17">
        <f>Tabel1[[#This Row],[Benaderend Verbruik (kWh)]]*2.5</f>
        <v>221210</v>
      </c>
      <c r="G1294" s="17">
        <f>Tabel1[[#This Row],[Benaderend Verbruik (kWh)]]*0</f>
        <v>0</v>
      </c>
    </row>
    <row r="1295" spans="1:7" x14ac:dyDescent="0.35">
      <c r="A1295" s="2" t="s">
        <v>274</v>
      </c>
      <c r="B1295" s="2" t="s">
        <v>7</v>
      </c>
      <c r="C1295" s="2" t="s">
        <v>9</v>
      </c>
      <c r="D1295" s="17">
        <v>29372.650403538595</v>
      </c>
      <c r="E1295" s="2">
        <v>2019</v>
      </c>
      <c r="F1295" s="17">
        <f>Tabel1[[#This Row],[Benaderend Verbruik (kWh)]]*2.5</f>
        <v>73431.626008846491</v>
      </c>
      <c r="G1295" s="17">
        <f>Tabel1[[#This Row],[Benaderend Verbruik (kWh)]]*0</f>
        <v>0</v>
      </c>
    </row>
    <row r="1296" spans="1:7" x14ac:dyDescent="0.35">
      <c r="A1296" s="2" t="s">
        <v>897</v>
      </c>
      <c r="B1296" s="2" t="s">
        <v>641</v>
      </c>
      <c r="C1296" s="2" t="s">
        <v>9</v>
      </c>
      <c r="D1296" s="17">
        <v>19327.467498411399</v>
      </c>
      <c r="E1296" s="2">
        <v>2022</v>
      </c>
      <c r="F1296" s="17">
        <f>Tabel1[[#This Row],[Benaderend Verbruik (kWh)]]*2.5</f>
        <v>48318.668746028496</v>
      </c>
      <c r="G1296" s="17">
        <f>Tabel1[[#This Row],[Benaderend Verbruik (kWh)]]*0</f>
        <v>0</v>
      </c>
    </row>
    <row r="1297" spans="1:7" x14ac:dyDescent="0.35">
      <c r="A1297" s="2" t="s">
        <v>897</v>
      </c>
      <c r="B1297" s="2" t="s">
        <v>641</v>
      </c>
      <c r="C1297" s="2" t="s">
        <v>10</v>
      </c>
      <c r="D1297" s="17">
        <v>75256.999999999607</v>
      </c>
      <c r="E1297" s="2">
        <v>2022</v>
      </c>
      <c r="F1297" s="17">
        <f>Tabel1[[#This Row],[Benaderend Verbruik (kWh)]]*2.5</f>
        <v>188142.49999999901</v>
      </c>
      <c r="G1297" s="17">
        <f>Tabel1[[#This Row],[Benaderend Verbruik (kWh)]]*0</f>
        <v>0</v>
      </c>
    </row>
    <row r="1298" spans="1:7" x14ac:dyDescent="0.35">
      <c r="A1298" s="2" t="s">
        <v>897</v>
      </c>
      <c r="B1298" s="2" t="s">
        <v>641</v>
      </c>
      <c r="C1298" s="2" t="s">
        <v>8</v>
      </c>
      <c r="D1298" s="17">
        <v>4146.8816820812999</v>
      </c>
      <c r="E1298" s="2">
        <v>2022</v>
      </c>
      <c r="F1298" s="17">
        <f>Tabel1[[#This Row],[Benaderend Verbruik (kWh)]]</f>
        <v>4146.8816820812999</v>
      </c>
      <c r="G1298" s="17">
        <f>Tabel1[[#This Row],[Benaderend Verbruik (kWh)]]*0.000182</f>
        <v>0.75473246613879663</v>
      </c>
    </row>
    <row r="1299" spans="1:7" x14ac:dyDescent="0.35">
      <c r="A1299" s="2" t="s">
        <v>275</v>
      </c>
      <c r="B1299" s="2" t="s">
        <v>7</v>
      </c>
      <c r="C1299" s="2" t="s">
        <v>8</v>
      </c>
      <c r="D1299" s="17">
        <v>2580733.662</v>
      </c>
      <c r="E1299" s="2">
        <v>2019</v>
      </c>
      <c r="F1299" s="17">
        <f>Tabel1[[#This Row],[Benaderend Verbruik (kWh)]]</f>
        <v>2580733.662</v>
      </c>
      <c r="G1299" s="17">
        <f>Tabel1[[#This Row],[Benaderend Verbruik (kWh)]]*0.000182</f>
        <v>469.69352648400002</v>
      </c>
    </row>
    <row r="1300" spans="1:7" x14ac:dyDescent="0.35">
      <c r="A1300" s="2" t="s">
        <v>275</v>
      </c>
      <c r="B1300" s="2" t="s">
        <v>7</v>
      </c>
      <c r="C1300" s="2" t="s">
        <v>10</v>
      </c>
      <c r="D1300" s="17">
        <v>1715468.537</v>
      </c>
      <c r="E1300" s="2">
        <v>2019</v>
      </c>
      <c r="F1300" s="17">
        <f>Tabel1[[#This Row],[Benaderend Verbruik (kWh)]]*2.5</f>
        <v>4288671.3425000003</v>
      </c>
      <c r="G1300" s="17">
        <f>Tabel1[[#This Row],[Benaderend Verbruik (kWh)]]*0</f>
        <v>0</v>
      </c>
    </row>
    <row r="1301" spans="1:7" x14ac:dyDescent="0.35">
      <c r="A1301" s="2" t="s">
        <v>275</v>
      </c>
      <c r="B1301" s="2" t="s">
        <v>7</v>
      </c>
      <c r="C1301" s="2" t="s">
        <v>9</v>
      </c>
      <c r="D1301" s="17">
        <v>540222.75</v>
      </c>
      <c r="E1301" s="2">
        <v>2019</v>
      </c>
      <c r="F1301" s="17">
        <f>Tabel1[[#This Row],[Benaderend Verbruik (kWh)]]*2.5</f>
        <v>1350556.875</v>
      </c>
      <c r="G1301" s="17">
        <f>Tabel1[[#This Row],[Benaderend Verbruik (kWh)]]*0</f>
        <v>0</v>
      </c>
    </row>
    <row r="1302" spans="1:7" x14ac:dyDescent="0.35">
      <c r="A1302" s="2" t="s">
        <v>898</v>
      </c>
      <c r="B1302" s="2" t="s">
        <v>641</v>
      </c>
      <c r="C1302" s="2" t="s">
        <v>9</v>
      </c>
      <c r="D1302" s="17">
        <v>483206.54547575262</v>
      </c>
      <c r="E1302" s="2">
        <v>2022</v>
      </c>
      <c r="F1302" s="17">
        <f>Tabel1[[#This Row],[Benaderend Verbruik (kWh)]]*2.5</f>
        <v>1208016.3636893816</v>
      </c>
      <c r="G1302" s="17">
        <f>Tabel1[[#This Row],[Benaderend Verbruik (kWh)]]*0</f>
        <v>0</v>
      </c>
    </row>
    <row r="1303" spans="1:7" x14ac:dyDescent="0.35">
      <c r="A1303" s="2" t="s">
        <v>898</v>
      </c>
      <c r="B1303" s="2" t="s">
        <v>641</v>
      </c>
      <c r="C1303" s="2" t="s">
        <v>10</v>
      </c>
      <c r="D1303" s="17">
        <v>1655673.7654017163</v>
      </c>
      <c r="E1303" s="2">
        <v>2022</v>
      </c>
      <c r="F1303" s="17">
        <f>Tabel1[[#This Row],[Benaderend Verbruik (kWh)]]*2.5</f>
        <v>4139184.4135042909</v>
      </c>
      <c r="G1303" s="17">
        <f>Tabel1[[#This Row],[Benaderend Verbruik (kWh)]]*0</f>
        <v>0</v>
      </c>
    </row>
    <row r="1304" spans="1:7" x14ac:dyDescent="0.35">
      <c r="A1304" s="2" t="s">
        <v>898</v>
      </c>
      <c r="B1304" s="2" t="s">
        <v>641</v>
      </c>
      <c r="C1304" s="2" t="s">
        <v>8</v>
      </c>
      <c r="D1304" s="17">
        <v>2422372.5004187198</v>
      </c>
      <c r="E1304" s="2">
        <v>2022</v>
      </c>
      <c r="F1304" s="17">
        <f>Tabel1[[#This Row],[Benaderend Verbruik (kWh)]]</f>
        <v>2422372.5004187198</v>
      </c>
      <c r="G1304" s="17">
        <f>Tabel1[[#This Row],[Benaderend Verbruik (kWh)]]*0.000182</f>
        <v>440.87179507620704</v>
      </c>
    </row>
    <row r="1305" spans="1:7" x14ac:dyDescent="0.35">
      <c r="A1305" s="2" t="s">
        <v>276</v>
      </c>
      <c r="B1305" s="2" t="s">
        <v>7</v>
      </c>
      <c r="C1305" s="2" t="s">
        <v>8</v>
      </c>
      <c r="D1305" s="17">
        <v>1335120.9324754234</v>
      </c>
      <c r="E1305" s="2">
        <v>2019</v>
      </c>
      <c r="F1305" s="17">
        <f>Tabel1[[#This Row],[Benaderend Verbruik (kWh)]]</f>
        <v>1335120.9324754234</v>
      </c>
      <c r="G1305" s="17">
        <f>Tabel1[[#This Row],[Benaderend Verbruik (kWh)]]*0.000182</f>
        <v>242.99200971052707</v>
      </c>
    </row>
    <row r="1306" spans="1:7" x14ac:dyDescent="0.35">
      <c r="A1306" s="2" t="s">
        <v>276</v>
      </c>
      <c r="B1306" s="2" t="s">
        <v>7</v>
      </c>
      <c r="C1306" s="2" t="s">
        <v>10</v>
      </c>
      <c r="D1306" s="17">
        <v>692944</v>
      </c>
      <c r="E1306" s="2">
        <v>2019</v>
      </c>
      <c r="F1306" s="17">
        <f>Tabel1[[#This Row],[Benaderend Verbruik (kWh)]]*2.5</f>
        <v>1732360</v>
      </c>
      <c r="G1306" s="17">
        <f>Tabel1[[#This Row],[Benaderend Verbruik (kWh)]]*0</f>
        <v>0</v>
      </c>
    </row>
    <row r="1307" spans="1:7" x14ac:dyDescent="0.35">
      <c r="A1307" s="2" t="s">
        <v>276</v>
      </c>
      <c r="B1307" s="2" t="s">
        <v>7</v>
      </c>
      <c r="C1307" s="2" t="s">
        <v>9</v>
      </c>
      <c r="D1307" s="17">
        <v>618166.77204090857</v>
      </c>
      <c r="E1307" s="2">
        <v>2019</v>
      </c>
      <c r="F1307" s="17">
        <f>Tabel1[[#This Row],[Benaderend Verbruik (kWh)]]*2.5</f>
        <v>1545416.9301022715</v>
      </c>
      <c r="G1307" s="17">
        <f>Tabel1[[#This Row],[Benaderend Verbruik (kWh)]]*0</f>
        <v>0</v>
      </c>
    </row>
    <row r="1308" spans="1:7" x14ac:dyDescent="0.35">
      <c r="A1308" s="2" t="s">
        <v>899</v>
      </c>
      <c r="B1308" s="2" t="s">
        <v>641</v>
      </c>
      <c r="C1308" s="2" t="s">
        <v>9</v>
      </c>
      <c r="D1308" s="17">
        <v>535392.59036189667</v>
      </c>
      <c r="E1308" s="2">
        <v>2022</v>
      </c>
      <c r="F1308" s="17">
        <f>Tabel1[[#This Row],[Benaderend Verbruik (kWh)]]*2.5</f>
        <v>1338481.4759047418</v>
      </c>
      <c r="G1308" s="17">
        <f>Tabel1[[#This Row],[Benaderend Verbruik (kWh)]]*0</f>
        <v>0</v>
      </c>
    </row>
    <row r="1309" spans="1:7" x14ac:dyDescent="0.35">
      <c r="A1309" s="2" t="s">
        <v>899</v>
      </c>
      <c r="B1309" s="2" t="s">
        <v>641</v>
      </c>
      <c r="C1309" s="2" t="s">
        <v>10</v>
      </c>
      <c r="D1309" s="17">
        <v>436937.99999999983</v>
      </c>
      <c r="E1309" s="2">
        <v>2022</v>
      </c>
      <c r="F1309" s="17">
        <f>Tabel1[[#This Row],[Benaderend Verbruik (kWh)]]*2.5</f>
        <v>1092344.9999999995</v>
      </c>
      <c r="G1309" s="17">
        <f>Tabel1[[#This Row],[Benaderend Verbruik (kWh)]]*0</f>
        <v>0</v>
      </c>
    </row>
    <row r="1310" spans="1:7" x14ac:dyDescent="0.35">
      <c r="A1310" s="2" t="s">
        <v>899</v>
      </c>
      <c r="B1310" s="2" t="s">
        <v>641</v>
      </c>
      <c r="C1310" s="2" t="s">
        <v>8</v>
      </c>
      <c r="D1310" s="17">
        <v>1256698.2903337828</v>
      </c>
      <c r="E1310" s="2">
        <v>2022</v>
      </c>
      <c r="F1310" s="17">
        <f>Tabel1[[#This Row],[Benaderend Verbruik (kWh)]]</f>
        <v>1256698.2903337828</v>
      </c>
      <c r="G1310" s="17">
        <f>Tabel1[[#This Row],[Benaderend Verbruik (kWh)]]*0.000182</f>
        <v>228.71908884074847</v>
      </c>
    </row>
    <row r="1311" spans="1:7" x14ac:dyDescent="0.35">
      <c r="A1311" s="2" t="s">
        <v>277</v>
      </c>
      <c r="B1311" s="2" t="s">
        <v>7</v>
      </c>
      <c r="C1311" s="2" t="s">
        <v>8</v>
      </c>
      <c r="D1311" s="17">
        <v>1315774.1828952483</v>
      </c>
      <c r="E1311" s="2">
        <v>2019</v>
      </c>
      <c r="F1311" s="17">
        <f>Tabel1[[#This Row],[Benaderend Verbruik (kWh)]]</f>
        <v>1315774.1828952483</v>
      </c>
      <c r="G1311" s="17">
        <f>Tabel1[[#This Row],[Benaderend Verbruik (kWh)]]*0.000182</f>
        <v>239.4709012869352</v>
      </c>
    </row>
    <row r="1312" spans="1:7" x14ac:dyDescent="0.35">
      <c r="A1312" s="2" t="s">
        <v>277</v>
      </c>
      <c r="B1312" s="2" t="s">
        <v>7</v>
      </c>
      <c r="C1312" s="2" t="s">
        <v>10</v>
      </c>
      <c r="D1312" s="17">
        <v>586735</v>
      </c>
      <c r="E1312" s="2">
        <v>2019</v>
      </c>
      <c r="F1312" s="17">
        <f>Tabel1[[#This Row],[Benaderend Verbruik (kWh)]]*2.5</f>
        <v>1466837.5</v>
      </c>
      <c r="G1312" s="17">
        <f>Tabel1[[#This Row],[Benaderend Verbruik (kWh)]]*0</f>
        <v>0</v>
      </c>
    </row>
    <row r="1313" spans="1:7" x14ac:dyDescent="0.35">
      <c r="A1313" s="2" t="s">
        <v>277</v>
      </c>
      <c r="B1313" s="2" t="s">
        <v>7</v>
      </c>
      <c r="C1313" s="2" t="s">
        <v>9</v>
      </c>
      <c r="D1313" s="17">
        <v>300759.57226782083</v>
      </c>
      <c r="E1313" s="2">
        <v>2019</v>
      </c>
      <c r="F1313" s="17">
        <f>Tabel1[[#This Row],[Benaderend Verbruik (kWh)]]*2.5</f>
        <v>751898.93066955206</v>
      </c>
      <c r="G1313" s="17">
        <f>Tabel1[[#This Row],[Benaderend Verbruik (kWh)]]*0</f>
        <v>0</v>
      </c>
    </row>
    <row r="1314" spans="1:7" x14ac:dyDescent="0.35">
      <c r="A1314" s="2" t="s">
        <v>900</v>
      </c>
      <c r="B1314" s="2" t="s">
        <v>641</v>
      </c>
      <c r="C1314" s="2" t="s">
        <v>9</v>
      </c>
      <c r="D1314" s="17">
        <v>211710.50023448892</v>
      </c>
      <c r="E1314" s="2">
        <v>2022</v>
      </c>
      <c r="F1314" s="17">
        <f>Tabel1[[#This Row],[Benaderend Verbruik (kWh)]]*2.5</f>
        <v>529276.25058622228</v>
      </c>
      <c r="G1314" s="17">
        <f>Tabel1[[#This Row],[Benaderend Verbruik (kWh)]]*0</f>
        <v>0</v>
      </c>
    </row>
    <row r="1315" spans="1:7" x14ac:dyDescent="0.35">
      <c r="A1315" s="2" t="s">
        <v>900</v>
      </c>
      <c r="B1315" s="2" t="s">
        <v>641</v>
      </c>
      <c r="C1315" s="2" t="s">
        <v>10</v>
      </c>
      <c r="D1315" s="17">
        <v>479588</v>
      </c>
      <c r="E1315" s="2">
        <v>2022</v>
      </c>
      <c r="F1315" s="17">
        <f>Tabel1[[#This Row],[Benaderend Verbruik (kWh)]]*2.5</f>
        <v>1198970</v>
      </c>
      <c r="G1315" s="17">
        <f>Tabel1[[#This Row],[Benaderend Verbruik (kWh)]]*0</f>
        <v>0</v>
      </c>
    </row>
    <row r="1316" spans="1:7" x14ac:dyDescent="0.35">
      <c r="A1316" s="2" t="s">
        <v>900</v>
      </c>
      <c r="B1316" s="2" t="s">
        <v>641</v>
      </c>
      <c r="C1316" s="2" t="s">
        <v>8</v>
      </c>
      <c r="D1316" s="17">
        <v>1089807.9559619513</v>
      </c>
      <c r="E1316" s="2">
        <v>2022</v>
      </c>
      <c r="F1316" s="17">
        <f>Tabel1[[#This Row],[Benaderend Verbruik (kWh)]]</f>
        <v>1089807.9559619513</v>
      </c>
      <c r="G1316" s="17">
        <f>Tabel1[[#This Row],[Benaderend Verbruik (kWh)]]*0.000182</f>
        <v>198.34504798507513</v>
      </c>
    </row>
    <row r="1317" spans="1:7" x14ac:dyDescent="0.35">
      <c r="A1317" s="2" t="s">
        <v>278</v>
      </c>
      <c r="B1317" s="2" t="s">
        <v>7</v>
      </c>
      <c r="C1317" s="2" t="s">
        <v>8</v>
      </c>
      <c r="D1317" s="17">
        <v>2020294.4065149792</v>
      </c>
      <c r="E1317" s="2">
        <v>2019</v>
      </c>
      <c r="F1317" s="17">
        <f>Tabel1[[#This Row],[Benaderend Verbruik (kWh)]]</f>
        <v>2020294.4065149792</v>
      </c>
      <c r="G1317" s="17">
        <f>Tabel1[[#This Row],[Benaderend Verbruik (kWh)]]*0.000182</f>
        <v>367.69358198572621</v>
      </c>
    </row>
    <row r="1318" spans="1:7" x14ac:dyDescent="0.35">
      <c r="A1318" s="2" t="s">
        <v>278</v>
      </c>
      <c r="B1318" s="2" t="s">
        <v>7</v>
      </c>
      <c r="C1318" s="2" t="s">
        <v>9</v>
      </c>
      <c r="D1318" s="17">
        <v>520903.54850387311</v>
      </c>
      <c r="E1318" s="2">
        <v>2019</v>
      </c>
      <c r="F1318" s="17">
        <f>Tabel1[[#This Row],[Benaderend Verbruik (kWh)]]*2.5</f>
        <v>1302258.8712596828</v>
      </c>
      <c r="G1318" s="17">
        <f>Tabel1[[#This Row],[Benaderend Verbruik (kWh)]]*0</f>
        <v>0</v>
      </c>
    </row>
    <row r="1319" spans="1:7" x14ac:dyDescent="0.35">
      <c r="A1319" s="2" t="s">
        <v>278</v>
      </c>
      <c r="B1319" s="2" t="s">
        <v>7</v>
      </c>
      <c r="C1319" s="2" t="s">
        <v>10</v>
      </c>
      <c r="D1319" s="17">
        <v>470883</v>
      </c>
      <c r="E1319" s="2">
        <v>2019</v>
      </c>
      <c r="F1319" s="17">
        <f>Tabel1[[#This Row],[Benaderend Verbruik (kWh)]]*2.5</f>
        <v>1177207.5</v>
      </c>
      <c r="G1319" s="17">
        <f>Tabel1[[#This Row],[Benaderend Verbruik (kWh)]]*0</f>
        <v>0</v>
      </c>
    </row>
    <row r="1320" spans="1:7" x14ac:dyDescent="0.35">
      <c r="A1320" s="2" t="s">
        <v>901</v>
      </c>
      <c r="B1320" s="2" t="s">
        <v>641</v>
      </c>
      <c r="C1320" s="2" t="s">
        <v>9</v>
      </c>
      <c r="D1320" s="17">
        <v>418162.1364655181</v>
      </c>
      <c r="E1320" s="2">
        <v>2022</v>
      </c>
      <c r="F1320" s="17">
        <f>Tabel1[[#This Row],[Benaderend Verbruik (kWh)]]*2.5</f>
        <v>1045405.3411637952</v>
      </c>
      <c r="G1320" s="17">
        <f>Tabel1[[#This Row],[Benaderend Verbruik (kWh)]]*0</f>
        <v>0</v>
      </c>
    </row>
    <row r="1321" spans="1:7" x14ac:dyDescent="0.35">
      <c r="A1321" s="2" t="s">
        <v>901</v>
      </c>
      <c r="B1321" s="2" t="s">
        <v>641</v>
      </c>
      <c r="C1321" s="2" t="s">
        <v>10</v>
      </c>
      <c r="D1321" s="17">
        <v>342823.99999999983</v>
      </c>
      <c r="E1321" s="2">
        <v>2022</v>
      </c>
      <c r="F1321" s="17">
        <f>Tabel1[[#This Row],[Benaderend Verbruik (kWh)]]*2.5</f>
        <v>857059.99999999953</v>
      </c>
      <c r="G1321" s="17">
        <f>Tabel1[[#This Row],[Benaderend Verbruik (kWh)]]*0</f>
        <v>0</v>
      </c>
    </row>
    <row r="1322" spans="1:7" x14ac:dyDescent="0.35">
      <c r="A1322" s="2" t="s">
        <v>901</v>
      </c>
      <c r="B1322" s="2" t="s">
        <v>641</v>
      </c>
      <c r="C1322" s="2" t="s">
        <v>8</v>
      </c>
      <c r="D1322" s="17">
        <v>1401625.7999822136</v>
      </c>
      <c r="E1322" s="2">
        <v>2022</v>
      </c>
      <c r="F1322" s="17">
        <f>Tabel1[[#This Row],[Benaderend Verbruik (kWh)]]</f>
        <v>1401625.7999822136</v>
      </c>
      <c r="G1322" s="17">
        <f>Tabel1[[#This Row],[Benaderend Verbruik (kWh)]]*0.000182</f>
        <v>255.09589559676289</v>
      </c>
    </row>
    <row r="1323" spans="1:7" x14ac:dyDescent="0.35">
      <c r="A1323" s="2" t="s">
        <v>279</v>
      </c>
      <c r="B1323" s="2" t="s">
        <v>185</v>
      </c>
      <c r="C1323" s="2" t="s">
        <v>8</v>
      </c>
      <c r="D1323" s="17">
        <v>2757302.8568265587</v>
      </c>
      <c r="E1323" s="2">
        <v>2019</v>
      </c>
      <c r="F1323" s="17">
        <f>Tabel1[[#This Row],[Benaderend Verbruik (kWh)]]</f>
        <v>2757302.8568265587</v>
      </c>
      <c r="G1323" s="17">
        <f>Tabel1[[#This Row],[Benaderend Verbruik (kWh)]]*0.000182</f>
        <v>501.82911994243369</v>
      </c>
    </row>
    <row r="1324" spans="1:7" x14ac:dyDescent="0.35">
      <c r="A1324" s="2" t="s">
        <v>279</v>
      </c>
      <c r="B1324" s="2" t="s">
        <v>185</v>
      </c>
      <c r="C1324" s="2" t="s">
        <v>9</v>
      </c>
      <c r="D1324" s="17">
        <v>778477.92721696594</v>
      </c>
      <c r="E1324" s="2">
        <v>2019</v>
      </c>
      <c r="F1324" s="17">
        <f>Tabel1[[#This Row],[Benaderend Verbruik (kWh)]]*2.5</f>
        <v>1946194.8180424147</v>
      </c>
      <c r="G1324" s="17">
        <f>Tabel1[[#This Row],[Benaderend Verbruik (kWh)]]*0</f>
        <v>0</v>
      </c>
    </row>
    <row r="1325" spans="1:7" x14ac:dyDescent="0.35">
      <c r="A1325" s="2" t="s">
        <v>902</v>
      </c>
      <c r="B1325" s="2" t="s">
        <v>809</v>
      </c>
      <c r="C1325" s="2" t="s">
        <v>9</v>
      </c>
      <c r="D1325" s="17">
        <v>745500.27592350659</v>
      </c>
      <c r="E1325" s="2">
        <v>2022</v>
      </c>
      <c r="F1325" s="17">
        <f>Tabel1[[#This Row],[Benaderend Verbruik (kWh)]]*2.5</f>
        <v>1863750.6898087664</v>
      </c>
      <c r="G1325" s="17">
        <f>Tabel1[[#This Row],[Benaderend Verbruik (kWh)]]*0</f>
        <v>0</v>
      </c>
    </row>
    <row r="1326" spans="1:7" x14ac:dyDescent="0.35">
      <c r="A1326" s="2" t="s">
        <v>902</v>
      </c>
      <c r="B1326" s="2" t="s">
        <v>809</v>
      </c>
      <c r="C1326" s="2" t="s">
        <v>8</v>
      </c>
      <c r="D1326" s="17">
        <v>2191660.4210502049</v>
      </c>
      <c r="E1326" s="2">
        <v>2022</v>
      </c>
      <c r="F1326" s="17">
        <f>Tabel1[[#This Row],[Benaderend Verbruik (kWh)]]</f>
        <v>2191660.4210502049</v>
      </c>
      <c r="G1326" s="17">
        <f>Tabel1[[#This Row],[Benaderend Verbruik (kWh)]]*0.000182</f>
        <v>398.88219663113728</v>
      </c>
    </row>
    <row r="1327" spans="1:7" x14ac:dyDescent="0.35">
      <c r="A1327" s="2" t="s">
        <v>280</v>
      </c>
      <c r="B1327" s="2" t="s">
        <v>185</v>
      </c>
      <c r="C1327" s="2" t="s">
        <v>8</v>
      </c>
      <c r="D1327" s="17">
        <v>824344.08808817179</v>
      </c>
      <c r="E1327" s="2">
        <v>2019</v>
      </c>
      <c r="F1327" s="17">
        <f>Tabel1[[#This Row],[Benaderend Verbruik (kWh)]]</f>
        <v>824344.08808817179</v>
      </c>
      <c r="G1327" s="17">
        <f>Tabel1[[#This Row],[Benaderend Verbruik (kWh)]]*0.000182</f>
        <v>150.03062403204726</v>
      </c>
    </row>
    <row r="1328" spans="1:7" x14ac:dyDescent="0.35">
      <c r="A1328" s="2" t="s">
        <v>280</v>
      </c>
      <c r="B1328" s="2" t="s">
        <v>185</v>
      </c>
      <c r="C1328" s="2" t="s">
        <v>9</v>
      </c>
      <c r="D1328" s="17">
        <v>392197.29792792804</v>
      </c>
      <c r="E1328" s="2">
        <v>2019</v>
      </c>
      <c r="F1328" s="17">
        <f>Tabel1[[#This Row],[Benaderend Verbruik (kWh)]]*2.5</f>
        <v>980493.24481982016</v>
      </c>
      <c r="G1328" s="17">
        <f>Tabel1[[#This Row],[Benaderend Verbruik (kWh)]]*0</f>
        <v>0</v>
      </c>
    </row>
    <row r="1329" spans="1:7" x14ac:dyDescent="0.35">
      <c r="A1329" s="2" t="s">
        <v>903</v>
      </c>
      <c r="B1329" s="2" t="s">
        <v>809</v>
      </c>
      <c r="C1329" s="2" t="s">
        <v>9</v>
      </c>
      <c r="D1329" s="17">
        <v>281323.84984414058</v>
      </c>
      <c r="E1329" s="2">
        <v>2022</v>
      </c>
      <c r="F1329" s="17">
        <f>Tabel1[[#This Row],[Benaderend Verbruik (kWh)]]*2.5</f>
        <v>703309.6246103514</v>
      </c>
      <c r="G1329" s="17">
        <f>Tabel1[[#This Row],[Benaderend Verbruik (kWh)]]*0</f>
        <v>0</v>
      </c>
    </row>
    <row r="1330" spans="1:7" x14ac:dyDescent="0.35">
      <c r="A1330" s="2" t="s">
        <v>903</v>
      </c>
      <c r="B1330" s="2" t="s">
        <v>809</v>
      </c>
      <c r="C1330" s="2" t="s">
        <v>8</v>
      </c>
      <c r="D1330" s="17">
        <v>682107.1918847831</v>
      </c>
      <c r="E1330" s="2">
        <v>2022</v>
      </c>
      <c r="F1330" s="17">
        <f>Tabel1[[#This Row],[Benaderend Verbruik (kWh)]]</f>
        <v>682107.1918847831</v>
      </c>
      <c r="G1330" s="17">
        <f>Tabel1[[#This Row],[Benaderend Verbruik (kWh)]]*0.000182</f>
        <v>124.14350892303052</v>
      </c>
    </row>
    <row r="1331" spans="1:7" x14ac:dyDescent="0.35">
      <c r="A1331" s="2" t="s">
        <v>281</v>
      </c>
      <c r="B1331" s="2" t="s">
        <v>185</v>
      </c>
      <c r="C1331" s="2" t="s">
        <v>8</v>
      </c>
      <c r="D1331" s="17">
        <v>1415832.8820396052</v>
      </c>
      <c r="E1331" s="2">
        <v>2019</v>
      </c>
      <c r="F1331" s="17">
        <f>Tabel1[[#This Row],[Benaderend Verbruik (kWh)]]</f>
        <v>1415832.8820396052</v>
      </c>
      <c r="G1331" s="17">
        <f>Tabel1[[#This Row],[Benaderend Verbruik (kWh)]]*0.000182</f>
        <v>257.68158453120816</v>
      </c>
    </row>
    <row r="1332" spans="1:7" x14ac:dyDescent="0.35">
      <c r="A1332" s="2" t="s">
        <v>281</v>
      </c>
      <c r="B1332" s="2" t="s">
        <v>185</v>
      </c>
      <c r="C1332" s="2" t="s">
        <v>9</v>
      </c>
      <c r="D1332" s="17">
        <v>547535.41183569306</v>
      </c>
      <c r="E1332" s="2">
        <v>2019</v>
      </c>
      <c r="F1332" s="17">
        <f>Tabel1[[#This Row],[Benaderend Verbruik (kWh)]]*2.5</f>
        <v>1368838.5295892325</v>
      </c>
      <c r="G1332" s="17">
        <f>Tabel1[[#This Row],[Benaderend Verbruik (kWh)]]*0</f>
        <v>0</v>
      </c>
    </row>
    <row r="1333" spans="1:7" x14ac:dyDescent="0.35">
      <c r="A1333" s="2" t="s">
        <v>904</v>
      </c>
      <c r="B1333" s="2" t="s">
        <v>809</v>
      </c>
      <c r="C1333" s="2" t="s">
        <v>9</v>
      </c>
      <c r="D1333" s="17">
        <v>532928.40215393656</v>
      </c>
      <c r="E1333" s="2">
        <v>2022</v>
      </c>
      <c r="F1333" s="17">
        <f>Tabel1[[#This Row],[Benaderend Verbruik (kWh)]]*2.5</f>
        <v>1332321.0053848415</v>
      </c>
      <c r="G1333" s="17">
        <f>Tabel1[[#This Row],[Benaderend Verbruik (kWh)]]*0</f>
        <v>0</v>
      </c>
    </row>
    <row r="1334" spans="1:7" x14ac:dyDescent="0.35">
      <c r="A1334" s="2" t="s">
        <v>904</v>
      </c>
      <c r="B1334" s="2" t="s">
        <v>809</v>
      </c>
      <c r="C1334" s="2" t="s">
        <v>8</v>
      </c>
      <c r="D1334" s="17">
        <v>1067878.0126163708</v>
      </c>
      <c r="E1334" s="2">
        <v>2022</v>
      </c>
      <c r="F1334" s="17">
        <f>Tabel1[[#This Row],[Benaderend Verbruik (kWh)]]</f>
        <v>1067878.0126163708</v>
      </c>
      <c r="G1334" s="17">
        <f>Tabel1[[#This Row],[Benaderend Verbruik (kWh)]]*0.000182</f>
        <v>194.35379829617949</v>
      </c>
    </row>
    <row r="1335" spans="1:7" x14ac:dyDescent="0.35">
      <c r="A1335" s="2" t="s">
        <v>282</v>
      </c>
      <c r="B1335" s="2" t="s">
        <v>185</v>
      </c>
      <c r="C1335" s="2" t="s">
        <v>8</v>
      </c>
      <c r="D1335" s="17">
        <v>383284.82894506771</v>
      </c>
      <c r="E1335" s="2">
        <v>2019</v>
      </c>
      <c r="F1335" s="17">
        <f>Tabel1[[#This Row],[Benaderend Verbruik (kWh)]]</f>
        <v>383284.82894506771</v>
      </c>
      <c r="G1335" s="17">
        <f>Tabel1[[#This Row],[Benaderend Verbruik (kWh)]]*0.000182</f>
        <v>69.757838868002324</v>
      </c>
    </row>
    <row r="1336" spans="1:7" x14ac:dyDescent="0.35">
      <c r="A1336" s="2" t="s">
        <v>282</v>
      </c>
      <c r="B1336" s="2" t="s">
        <v>185</v>
      </c>
      <c r="C1336" s="2" t="s">
        <v>9</v>
      </c>
      <c r="D1336" s="17">
        <v>174233.58089906172</v>
      </c>
      <c r="E1336" s="2">
        <v>2019</v>
      </c>
      <c r="F1336" s="17">
        <f>Tabel1[[#This Row],[Benaderend Verbruik (kWh)]]*2.5</f>
        <v>435583.95224765432</v>
      </c>
      <c r="G1336" s="17">
        <f>Tabel1[[#This Row],[Benaderend Verbruik (kWh)]]*0</f>
        <v>0</v>
      </c>
    </row>
    <row r="1337" spans="1:7" x14ac:dyDescent="0.35">
      <c r="A1337" s="2" t="s">
        <v>905</v>
      </c>
      <c r="B1337" s="2" t="s">
        <v>809</v>
      </c>
      <c r="C1337" s="2" t="s">
        <v>9</v>
      </c>
      <c r="D1337" s="17">
        <v>188735.09675622141</v>
      </c>
      <c r="E1337" s="2">
        <v>2022</v>
      </c>
      <c r="F1337" s="17">
        <f>Tabel1[[#This Row],[Benaderend Verbruik (kWh)]]*2.5</f>
        <v>471837.7418905535</v>
      </c>
      <c r="G1337" s="17">
        <f>Tabel1[[#This Row],[Benaderend Verbruik (kWh)]]*0</f>
        <v>0</v>
      </c>
    </row>
    <row r="1338" spans="1:7" x14ac:dyDescent="0.35">
      <c r="A1338" s="2" t="s">
        <v>905</v>
      </c>
      <c r="B1338" s="2" t="s">
        <v>809</v>
      </c>
      <c r="C1338" s="2" t="s">
        <v>8</v>
      </c>
      <c r="D1338" s="17">
        <v>365240.94294351945</v>
      </c>
      <c r="E1338" s="2">
        <v>2022</v>
      </c>
      <c r="F1338" s="17">
        <f>Tabel1[[#This Row],[Benaderend Verbruik (kWh)]]</f>
        <v>365240.94294351945</v>
      </c>
      <c r="G1338" s="17">
        <f>Tabel1[[#This Row],[Benaderend Verbruik (kWh)]]*0.000182</f>
        <v>66.473851615720548</v>
      </c>
    </row>
    <row r="1339" spans="1:7" x14ac:dyDescent="0.35">
      <c r="A1339" s="2" t="s">
        <v>906</v>
      </c>
      <c r="B1339" s="2" t="s">
        <v>809</v>
      </c>
      <c r="C1339" s="2" t="s">
        <v>9</v>
      </c>
      <c r="D1339" s="17">
        <v>286825.79292978579</v>
      </c>
      <c r="E1339" s="2">
        <v>2022</v>
      </c>
      <c r="F1339" s="17">
        <f>Tabel1[[#This Row],[Benaderend Verbruik (kWh)]]*2.5</f>
        <v>717064.48232446448</v>
      </c>
      <c r="G1339" s="17">
        <f>Tabel1[[#This Row],[Benaderend Verbruik (kWh)]]*0</f>
        <v>0</v>
      </c>
    </row>
    <row r="1340" spans="1:7" x14ac:dyDescent="0.35">
      <c r="A1340" s="2" t="s">
        <v>906</v>
      </c>
      <c r="B1340" s="2" t="s">
        <v>809</v>
      </c>
      <c r="C1340" s="2" t="s">
        <v>8</v>
      </c>
      <c r="D1340" s="17">
        <v>609791.87422818784</v>
      </c>
      <c r="E1340" s="2">
        <v>2022</v>
      </c>
      <c r="F1340" s="17">
        <f>Tabel1[[#This Row],[Benaderend Verbruik (kWh)]]</f>
        <v>609791.87422818784</v>
      </c>
      <c r="G1340" s="17">
        <f>Tabel1[[#This Row],[Benaderend Verbruik (kWh)]]*0.000182</f>
        <v>110.98212110953018</v>
      </c>
    </row>
    <row r="1341" spans="1:7" x14ac:dyDescent="0.35">
      <c r="A1341" s="2" t="s">
        <v>283</v>
      </c>
      <c r="B1341" s="2" t="s">
        <v>185</v>
      </c>
      <c r="C1341" s="2" t="s">
        <v>8</v>
      </c>
      <c r="D1341" s="17">
        <v>2309793.3110700469</v>
      </c>
      <c r="E1341" s="2">
        <v>2019</v>
      </c>
      <c r="F1341" s="17">
        <f>Tabel1[[#This Row],[Benaderend Verbruik (kWh)]]</f>
        <v>2309793.3110700469</v>
      </c>
      <c r="G1341" s="17">
        <f>Tabel1[[#This Row],[Benaderend Verbruik (kWh)]]*0.000182</f>
        <v>420.38238261474856</v>
      </c>
    </row>
    <row r="1342" spans="1:7" x14ac:dyDescent="0.35">
      <c r="A1342" s="2" t="s">
        <v>283</v>
      </c>
      <c r="B1342" s="2" t="s">
        <v>185</v>
      </c>
      <c r="C1342" s="2" t="s">
        <v>9</v>
      </c>
      <c r="D1342" s="17">
        <v>815084.54</v>
      </c>
      <c r="E1342" s="2">
        <v>2019</v>
      </c>
      <c r="F1342" s="17">
        <f>Tabel1[[#This Row],[Benaderend Verbruik (kWh)]]*2.5</f>
        <v>2037711.35</v>
      </c>
      <c r="G1342" s="17">
        <f>Tabel1[[#This Row],[Benaderend Verbruik (kWh)]]*0</f>
        <v>0</v>
      </c>
    </row>
    <row r="1343" spans="1:7" x14ac:dyDescent="0.35">
      <c r="A1343" s="2" t="s">
        <v>907</v>
      </c>
      <c r="B1343" s="2" t="s">
        <v>809</v>
      </c>
      <c r="C1343" s="2" t="s">
        <v>9</v>
      </c>
      <c r="D1343" s="17">
        <v>785114.60729330685</v>
      </c>
      <c r="E1343" s="2">
        <v>2022</v>
      </c>
      <c r="F1343" s="17">
        <f>Tabel1[[#This Row],[Benaderend Verbruik (kWh)]]*2.5</f>
        <v>1962786.5182332671</v>
      </c>
      <c r="G1343" s="17">
        <f>Tabel1[[#This Row],[Benaderend Verbruik (kWh)]]*0</f>
        <v>0</v>
      </c>
    </row>
    <row r="1344" spans="1:7" x14ac:dyDescent="0.35">
      <c r="A1344" s="2" t="s">
        <v>907</v>
      </c>
      <c r="B1344" s="2" t="s">
        <v>809</v>
      </c>
      <c r="C1344" s="2" t="s">
        <v>8</v>
      </c>
      <c r="D1344" s="17">
        <v>1925410.5828469917</v>
      </c>
      <c r="E1344" s="2">
        <v>2022</v>
      </c>
      <c r="F1344" s="17">
        <f>Tabel1[[#This Row],[Benaderend Verbruik (kWh)]]</f>
        <v>1925410.5828469917</v>
      </c>
      <c r="G1344" s="17">
        <f>Tabel1[[#This Row],[Benaderend Verbruik (kWh)]]*0.000182</f>
        <v>350.4247260781525</v>
      </c>
    </row>
    <row r="1345" spans="1:7" x14ac:dyDescent="0.35">
      <c r="A1345" s="2" t="s">
        <v>284</v>
      </c>
      <c r="B1345" s="2" t="s">
        <v>185</v>
      </c>
      <c r="C1345" s="2" t="s">
        <v>8</v>
      </c>
      <c r="D1345" s="17">
        <v>1957990.574682516</v>
      </c>
      <c r="E1345" s="2">
        <v>2019</v>
      </c>
      <c r="F1345" s="17">
        <f>Tabel1[[#This Row],[Benaderend Verbruik (kWh)]]</f>
        <v>1957990.574682516</v>
      </c>
      <c r="G1345" s="17">
        <f>Tabel1[[#This Row],[Benaderend Verbruik (kWh)]]*0.000182</f>
        <v>356.35428459221794</v>
      </c>
    </row>
    <row r="1346" spans="1:7" x14ac:dyDescent="0.35">
      <c r="A1346" s="2" t="s">
        <v>284</v>
      </c>
      <c r="B1346" s="2" t="s">
        <v>185</v>
      </c>
      <c r="C1346" s="2" t="s">
        <v>9</v>
      </c>
      <c r="D1346" s="17">
        <v>357592.10038757918</v>
      </c>
      <c r="E1346" s="2">
        <v>2019</v>
      </c>
      <c r="F1346" s="17">
        <f>Tabel1[[#This Row],[Benaderend Verbruik (kWh)]]*2.5</f>
        <v>893980.25096894801</v>
      </c>
      <c r="G1346" s="17">
        <f>Tabel1[[#This Row],[Benaderend Verbruik (kWh)]]*0</f>
        <v>0</v>
      </c>
    </row>
    <row r="1347" spans="1:7" x14ac:dyDescent="0.35">
      <c r="A1347" s="2" t="s">
        <v>908</v>
      </c>
      <c r="B1347" s="2" t="s">
        <v>809</v>
      </c>
      <c r="C1347" s="2" t="s">
        <v>9</v>
      </c>
      <c r="D1347" s="17">
        <v>397901.03874870419</v>
      </c>
      <c r="E1347" s="2">
        <v>2022</v>
      </c>
      <c r="F1347" s="17">
        <f>Tabel1[[#This Row],[Benaderend Verbruik (kWh)]]*2.5</f>
        <v>994752.59687176044</v>
      </c>
      <c r="G1347" s="17">
        <f>Tabel1[[#This Row],[Benaderend Verbruik (kWh)]]*0</f>
        <v>0</v>
      </c>
    </row>
    <row r="1348" spans="1:7" x14ac:dyDescent="0.35">
      <c r="A1348" s="2" t="s">
        <v>908</v>
      </c>
      <c r="B1348" s="2" t="s">
        <v>809</v>
      </c>
      <c r="C1348" s="2" t="s">
        <v>8</v>
      </c>
      <c r="D1348" s="17">
        <v>1565109.1647368306</v>
      </c>
      <c r="E1348" s="2">
        <v>2022</v>
      </c>
      <c r="F1348" s="17">
        <f>Tabel1[[#This Row],[Benaderend Verbruik (kWh)]]</f>
        <v>1565109.1647368306</v>
      </c>
      <c r="G1348" s="17">
        <f>Tabel1[[#This Row],[Benaderend Verbruik (kWh)]]*0.000182</f>
        <v>284.84986798210321</v>
      </c>
    </row>
    <row r="1349" spans="1:7" x14ac:dyDescent="0.35">
      <c r="A1349" s="2" t="s">
        <v>285</v>
      </c>
      <c r="B1349" s="2" t="s">
        <v>185</v>
      </c>
      <c r="C1349" s="2" t="s">
        <v>8</v>
      </c>
      <c r="D1349" s="17">
        <v>2016778.5929999999</v>
      </c>
      <c r="E1349" s="2">
        <v>2019</v>
      </c>
      <c r="F1349" s="17">
        <f>Tabel1[[#This Row],[Benaderend Verbruik (kWh)]]</f>
        <v>2016778.5929999999</v>
      </c>
      <c r="G1349" s="17">
        <f>Tabel1[[#This Row],[Benaderend Verbruik (kWh)]]*0.000182</f>
        <v>367.05370392599997</v>
      </c>
    </row>
    <row r="1350" spans="1:7" x14ac:dyDescent="0.35">
      <c r="A1350" s="2" t="s">
        <v>285</v>
      </c>
      <c r="B1350" s="2" t="s">
        <v>185</v>
      </c>
      <c r="C1350" s="2" t="s">
        <v>9</v>
      </c>
      <c r="D1350" s="17">
        <v>1589012.4589999998</v>
      </c>
      <c r="E1350" s="2">
        <v>2019</v>
      </c>
      <c r="F1350" s="17">
        <f>Tabel1[[#This Row],[Benaderend Verbruik (kWh)]]*2.5</f>
        <v>3972531.1474999995</v>
      </c>
      <c r="G1350" s="17">
        <f>Tabel1[[#This Row],[Benaderend Verbruik (kWh)]]*0</f>
        <v>0</v>
      </c>
    </row>
    <row r="1351" spans="1:7" x14ac:dyDescent="0.35">
      <c r="A1351" s="2" t="s">
        <v>909</v>
      </c>
      <c r="B1351" s="2" t="s">
        <v>809</v>
      </c>
      <c r="C1351" s="2" t="s">
        <v>9</v>
      </c>
      <c r="D1351" s="17">
        <v>1256420.2825942149</v>
      </c>
      <c r="E1351" s="2">
        <v>2022</v>
      </c>
      <c r="F1351" s="17">
        <f>Tabel1[[#This Row],[Benaderend Verbruik (kWh)]]*2.5</f>
        <v>3141050.7064855373</v>
      </c>
      <c r="G1351" s="17">
        <f>Tabel1[[#This Row],[Benaderend Verbruik (kWh)]]*0</f>
        <v>0</v>
      </c>
    </row>
    <row r="1352" spans="1:7" x14ac:dyDescent="0.35">
      <c r="A1352" s="2" t="s">
        <v>909</v>
      </c>
      <c r="B1352" s="2" t="s">
        <v>809</v>
      </c>
      <c r="C1352" s="2" t="s">
        <v>8</v>
      </c>
      <c r="D1352" s="17">
        <v>2178744.4629779188</v>
      </c>
      <c r="E1352" s="2">
        <v>2022</v>
      </c>
      <c r="F1352" s="17">
        <f>Tabel1[[#This Row],[Benaderend Verbruik (kWh)]]</f>
        <v>2178744.4629779188</v>
      </c>
      <c r="G1352" s="17">
        <f>Tabel1[[#This Row],[Benaderend Verbruik (kWh)]]*0.000182</f>
        <v>396.53149226198121</v>
      </c>
    </row>
    <row r="1353" spans="1:7" x14ac:dyDescent="0.35">
      <c r="A1353" s="2" t="s">
        <v>286</v>
      </c>
      <c r="B1353" s="2" t="s">
        <v>7</v>
      </c>
      <c r="C1353" s="2" t="s">
        <v>8</v>
      </c>
      <c r="D1353" s="17">
        <v>2068464.134745318</v>
      </c>
      <c r="E1353" s="2">
        <v>2019</v>
      </c>
      <c r="F1353" s="17">
        <f>Tabel1[[#This Row],[Benaderend Verbruik (kWh)]]</f>
        <v>2068464.134745318</v>
      </c>
      <c r="G1353" s="17">
        <f>Tabel1[[#This Row],[Benaderend Verbruik (kWh)]]*0.000182</f>
        <v>376.46047252364787</v>
      </c>
    </row>
    <row r="1354" spans="1:7" x14ac:dyDescent="0.35">
      <c r="A1354" s="2" t="s">
        <v>286</v>
      </c>
      <c r="B1354" s="2" t="s">
        <v>7</v>
      </c>
      <c r="C1354" s="2" t="s">
        <v>10</v>
      </c>
      <c r="D1354" s="17">
        <v>592096</v>
      </c>
      <c r="E1354" s="2">
        <v>2019</v>
      </c>
      <c r="F1354" s="17">
        <f>Tabel1[[#This Row],[Benaderend Verbruik (kWh)]]*2.5</f>
        <v>1480240</v>
      </c>
      <c r="G1354" s="17">
        <f>Tabel1[[#This Row],[Benaderend Verbruik (kWh)]]*0</f>
        <v>0</v>
      </c>
    </row>
    <row r="1355" spans="1:7" x14ac:dyDescent="0.35">
      <c r="A1355" s="2" t="s">
        <v>286</v>
      </c>
      <c r="B1355" s="2" t="s">
        <v>7</v>
      </c>
      <c r="C1355" s="2" t="s">
        <v>9</v>
      </c>
      <c r="D1355" s="17">
        <v>539258.2464658129</v>
      </c>
      <c r="E1355" s="2">
        <v>2019</v>
      </c>
      <c r="F1355" s="17">
        <f>Tabel1[[#This Row],[Benaderend Verbruik (kWh)]]*2.5</f>
        <v>1348145.6161645323</v>
      </c>
      <c r="G1355" s="17">
        <f>Tabel1[[#This Row],[Benaderend Verbruik (kWh)]]*0</f>
        <v>0</v>
      </c>
    </row>
    <row r="1356" spans="1:7" x14ac:dyDescent="0.35">
      <c r="A1356" s="2" t="s">
        <v>910</v>
      </c>
      <c r="B1356" s="2" t="s">
        <v>641</v>
      </c>
      <c r="C1356" s="2" t="s">
        <v>9</v>
      </c>
      <c r="D1356" s="17">
        <v>443988.62708124449</v>
      </c>
      <c r="E1356" s="2">
        <v>2022</v>
      </c>
      <c r="F1356" s="17">
        <f>Tabel1[[#This Row],[Benaderend Verbruik (kWh)]]*2.5</f>
        <v>1109971.5677031111</v>
      </c>
      <c r="G1356" s="17">
        <f>Tabel1[[#This Row],[Benaderend Verbruik (kWh)]]*0</f>
        <v>0</v>
      </c>
    </row>
    <row r="1357" spans="1:7" x14ac:dyDescent="0.35">
      <c r="A1357" s="2" t="s">
        <v>910</v>
      </c>
      <c r="B1357" s="2" t="s">
        <v>641</v>
      </c>
      <c r="C1357" s="2" t="s">
        <v>10</v>
      </c>
      <c r="D1357" s="17">
        <v>530761</v>
      </c>
      <c r="E1357" s="2">
        <v>2022</v>
      </c>
      <c r="F1357" s="17">
        <f>Tabel1[[#This Row],[Benaderend Verbruik (kWh)]]*2.5</f>
        <v>1326902.5</v>
      </c>
      <c r="G1357" s="17">
        <f>Tabel1[[#This Row],[Benaderend Verbruik (kWh)]]*0</f>
        <v>0</v>
      </c>
    </row>
    <row r="1358" spans="1:7" x14ac:dyDescent="0.35">
      <c r="A1358" s="2" t="s">
        <v>910</v>
      </c>
      <c r="B1358" s="2" t="s">
        <v>641</v>
      </c>
      <c r="C1358" s="2" t="s">
        <v>8</v>
      </c>
      <c r="D1358" s="17">
        <v>1817955.5728844414</v>
      </c>
      <c r="E1358" s="2">
        <v>2022</v>
      </c>
      <c r="F1358" s="17">
        <f>Tabel1[[#This Row],[Benaderend Verbruik (kWh)]]</f>
        <v>1817955.5728844414</v>
      </c>
      <c r="G1358" s="17">
        <f>Tabel1[[#This Row],[Benaderend Verbruik (kWh)]]*0.000182</f>
        <v>330.86791426496836</v>
      </c>
    </row>
    <row r="1359" spans="1:7" x14ac:dyDescent="0.35">
      <c r="A1359" s="2" t="s">
        <v>287</v>
      </c>
      <c r="B1359" s="2" t="s">
        <v>7</v>
      </c>
      <c r="C1359" s="2" t="s">
        <v>8</v>
      </c>
      <c r="D1359" s="17">
        <v>2600544.9084822456</v>
      </c>
      <c r="E1359" s="2">
        <v>2019</v>
      </c>
      <c r="F1359" s="17">
        <f>Tabel1[[#This Row],[Benaderend Verbruik (kWh)]]</f>
        <v>2600544.9084822456</v>
      </c>
      <c r="G1359" s="17">
        <f>Tabel1[[#This Row],[Benaderend Verbruik (kWh)]]*0.000182</f>
        <v>473.2991733437687</v>
      </c>
    </row>
    <row r="1360" spans="1:7" x14ac:dyDescent="0.35">
      <c r="A1360" s="2" t="s">
        <v>287</v>
      </c>
      <c r="B1360" s="2" t="s">
        <v>7</v>
      </c>
      <c r="C1360" s="2" t="s">
        <v>9</v>
      </c>
      <c r="D1360" s="17">
        <v>906341.37481265294</v>
      </c>
      <c r="E1360" s="2">
        <v>2019</v>
      </c>
      <c r="F1360" s="17">
        <f>Tabel1[[#This Row],[Benaderend Verbruik (kWh)]]*2.5</f>
        <v>2265853.4370316323</v>
      </c>
      <c r="G1360" s="17">
        <f>Tabel1[[#This Row],[Benaderend Verbruik (kWh)]]*0</f>
        <v>0</v>
      </c>
    </row>
    <row r="1361" spans="1:7" x14ac:dyDescent="0.35">
      <c r="A1361" s="2" t="s">
        <v>287</v>
      </c>
      <c r="B1361" s="2" t="s">
        <v>7</v>
      </c>
      <c r="C1361" s="2" t="s">
        <v>10</v>
      </c>
      <c r="D1361" s="17">
        <v>758051</v>
      </c>
      <c r="E1361" s="2">
        <v>2019</v>
      </c>
      <c r="F1361" s="17">
        <f>Tabel1[[#This Row],[Benaderend Verbruik (kWh)]]*2.5</f>
        <v>1895127.5</v>
      </c>
      <c r="G1361" s="17">
        <f>Tabel1[[#This Row],[Benaderend Verbruik (kWh)]]*0</f>
        <v>0</v>
      </c>
    </row>
    <row r="1362" spans="1:7" x14ac:dyDescent="0.35">
      <c r="A1362" s="2" t="s">
        <v>911</v>
      </c>
      <c r="B1362" s="2" t="s">
        <v>641</v>
      </c>
      <c r="C1362" s="2" t="s">
        <v>9</v>
      </c>
      <c r="D1362" s="17">
        <v>757515.73700052267</v>
      </c>
      <c r="E1362" s="2">
        <v>2022</v>
      </c>
      <c r="F1362" s="17">
        <f>Tabel1[[#This Row],[Benaderend Verbruik (kWh)]]*2.5</f>
        <v>1893789.3425013067</v>
      </c>
      <c r="G1362" s="17">
        <f>Tabel1[[#This Row],[Benaderend Verbruik (kWh)]]*0</f>
        <v>0</v>
      </c>
    </row>
    <row r="1363" spans="1:7" x14ac:dyDescent="0.35">
      <c r="A1363" s="2" t="s">
        <v>911</v>
      </c>
      <c r="B1363" s="2" t="s">
        <v>641</v>
      </c>
      <c r="C1363" s="2" t="s">
        <v>10</v>
      </c>
      <c r="D1363" s="17">
        <v>691338.99999999977</v>
      </c>
      <c r="E1363" s="2">
        <v>2022</v>
      </c>
      <c r="F1363" s="17">
        <f>Tabel1[[#This Row],[Benaderend Verbruik (kWh)]]*2.5</f>
        <v>1728347.4999999995</v>
      </c>
      <c r="G1363" s="17">
        <f>Tabel1[[#This Row],[Benaderend Verbruik (kWh)]]*0</f>
        <v>0</v>
      </c>
    </row>
    <row r="1364" spans="1:7" x14ac:dyDescent="0.35">
      <c r="A1364" s="2" t="s">
        <v>911</v>
      </c>
      <c r="B1364" s="2" t="s">
        <v>641</v>
      </c>
      <c r="C1364" s="2" t="s">
        <v>8</v>
      </c>
      <c r="D1364" s="17">
        <v>2205752.9951138124</v>
      </c>
      <c r="E1364" s="2">
        <v>2022</v>
      </c>
      <c r="F1364" s="17">
        <f>Tabel1[[#This Row],[Benaderend Verbruik (kWh)]]</f>
        <v>2205752.9951138124</v>
      </c>
      <c r="G1364" s="17">
        <f>Tabel1[[#This Row],[Benaderend Verbruik (kWh)]]*0.000182</f>
        <v>401.44704511071387</v>
      </c>
    </row>
    <row r="1365" spans="1:7" x14ac:dyDescent="0.35">
      <c r="A1365" s="2" t="s">
        <v>288</v>
      </c>
      <c r="B1365" s="2" t="s">
        <v>7</v>
      </c>
      <c r="C1365" s="2" t="s">
        <v>8</v>
      </c>
      <c r="D1365" s="17">
        <v>7146735.3415274061</v>
      </c>
      <c r="E1365" s="2">
        <v>2019</v>
      </c>
      <c r="F1365" s="17">
        <f>Tabel1[[#This Row],[Benaderend Verbruik (kWh)]]</f>
        <v>7146735.3415274061</v>
      </c>
      <c r="G1365" s="17">
        <f>Tabel1[[#This Row],[Benaderend Verbruik (kWh)]]*0.000182</f>
        <v>1300.705832157988</v>
      </c>
    </row>
    <row r="1366" spans="1:7" x14ac:dyDescent="0.35">
      <c r="A1366" s="2" t="s">
        <v>288</v>
      </c>
      <c r="B1366" s="2" t="s">
        <v>7</v>
      </c>
      <c r="C1366" s="2" t="s">
        <v>10</v>
      </c>
      <c r="D1366" s="17">
        <v>2816211</v>
      </c>
      <c r="E1366" s="2">
        <v>2019</v>
      </c>
      <c r="F1366" s="17">
        <f>Tabel1[[#This Row],[Benaderend Verbruik (kWh)]]*2.5</f>
        <v>7040527.5</v>
      </c>
      <c r="G1366" s="17">
        <f>Tabel1[[#This Row],[Benaderend Verbruik (kWh)]]*0</f>
        <v>0</v>
      </c>
    </row>
    <row r="1367" spans="1:7" x14ac:dyDescent="0.35">
      <c r="A1367" s="2" t="s">
        <v>288</v>
      </c>
      <c r="B1367" s="2" t="s">
        <v>7</v>
      </c>
      <c r="C1367" s="2" t="s">
        <v>9</v>
      </c>
      <c r="D1367" s="17">
        <v>2541523.5651436881</v>
      </c>
      <c r="E1367" s="2">
        <v>2019</v>
      </c>
      <c r="F1367" s="17">
        <f>Tabel1[[#This Row],[Benaderend Verbruik (kWh)]]*2.5</f>
        <v>6353808.9128592201</v>
      </c>
      <c r="G1367" s="17">
        <f>Tabel1[[#This Row],[Benaderend Verbruik (kWh)]]*0</f>
        <v>0</v>
      </c>
    </row>
    <row r="1368" spans="1:7" x14ac:dyDescent="0.35">
      <c r="A1368" s="2" t="s">
        <v>912</v>
      </c>
      <c r="B1368" s="2" t="s">
        <v>641</v>
      </c>
      <c r="C1368" s="2" t="s">
        <v>9</v>
      </c>
      <c r="D1368" s="17">
        <v>2291240.7031229315</v>
      </c>
      <c r="E1368" s="2">
        <v>2022</v>
      </c>
      <c r="F1368" s="17">
        <f>Tabel1[[#This Row],[Benaderend Verbruik (kWh)]]*2.5</f>
        <v>5728101.7578073293</v>
      </c>
      <c r="G1368" s="17">
        <f>Tabel1[[#This Row],[Benaderend Verbruik (kWh)]]*0</f>
        <v>0</v>
      </c>
    </row>
    <row r="1369" spans="1:7" x14ac:dyDescent="0.35">
      <c r="A1369" s="2" t="s">
        <v>912</v>
      </c>
      <c r="B1369" s="2" t="s">
        <v>641</v>
      </c>
      <c r="C1369" s="2" t="s">
        <v>10</v>
      </c>
      <c r="D1369" s="17">
        <v>2663578</v>
      </c>
      <c r="E1369" s="2">
        <v>2022</v>
      </c>
      <c r="F1369" s="17">
        <f>Tabel1[[#This Row],[Benaderend Verbruik (kWh)]]*2.5</f>
        <v>6658945</v>
      </c>
      <c r="G1369" s="17">
        <f>Tabel1[[#This Row],[Benaderend Verbruik (kWh)]]*0</f>
        <v>0</v>
      </c>
    </row>
    <row r="1370" spans="1:7" x14ac:dyDescent="0.35">
      <c r="A1370" s="2" t="s">
        <v>912</v>
      </c>
      <c r="B1370" s="2" t="s">
        <v>641</v>
      </c>
      <c r="C1370" s="2" t="s">
        <v>8</v>
      </c>
      <c r="D1370" s="17">
        <v>5190967.8206150737</v>
      </c>
      <c r="E1370" s="2">
        <v>2022</v>
      </c>
      <c r="F1370" s="17">
        <f>Tabel1[[#This Row],[Benaderend Verbruik (kWh)]]</f>
        <v>5190967.8206150737</v>
      </c>
      <c r="G1370" s="17">
        <f>Tabel1[[#This Row],[Benaderend Verbruik (kWh)]]*0.000182</f>
        <v>944.75614335194348</v>
      </c>
    </row>
    <row r="1371" spans="1:7" x14ac:dyDescent="0.35">
      <c r="A1371" s="2" t="s">
        <v>289</v>
      </c>
      <c r="B1371" s="2" t="s">
        <v>290</v>
      </c>
      <c r="C1371" s="2" t="s">
        <v>8</v>
      </c>
      <c r="D1371" s="17">
        <v>2440203.67557895</v>
      </c>
      <c r="E1371" s="2">
        <v>2019</v>
      </c>
      <c r="F1371" s="17">
        <f>Tabel1[[#This Row],[Benaderend Verbruik (kWh)]]</f>
        <v>2440203.67557895</v>
      </c>
      <c r="G1371" s="17">
        <f>Tabel1[[#This Row],[Benaderend Verbruik (kWh)]]*0.000182</f>
        <v>444.11706895536889</v>
      </c>
    </row>
    <row r="1372" spans="1:7" x14ac:dyDescent="0.35">
      <c r="A1372" s="2" t="s">
        <v>289</v>
      </c>
      <c r="B1372" s="2" t="s">
        <v>290</v>
      </c>
      <c r="C1372" s="2" t="s">
        <v>9</v>
      </c>
      <c r="D1372" s="17">
        <v>1432365.6106808241</v>
      </c>
      <c r="E1372" s="2">
        <v>2019</v>
      </c>
      <c r="F1372" s="17">
        <f>Tabel1[[#This Row],[Benaderend Verbruik (kWh)]]*2.5</f>
        <v>3580914.0267020604</v>
      </c>
      <c r="G1372" s="17">
        <f>Tabel1[[#This Row],[Benaderend Verbruik (kWh)]]*0</f>
        <v>0</v>
      </c>
    </row>
    <row r="1373" spans="1:7" x14ac:dyDescent="0.35">
      <c r="A1373" s="2" t="s">
        <v>913</v>
      </c>
      <c r="B1373" s="2" t="s">
        <v>914</v>
      </c>
      <c r="C1373" s="2" t="s">
        <v>9</v>
      </c>
      <c r="D1373" s="17">
        <v>1227386.956129188</v>
      </c>
      <c r="E1373" s="2">
        <v>2022</v>
      </c>
      <c r="F1373" s="17">
        <f>Tabel1[[#This Row],[Benaderend Verbruik (kWh)]]*2.5</f>
        <v>3068467.3903229698</v>
      </c>
      <c r="G1373" s="17">
        <f>Tabel1[[#This Row],[Benaderend Verbruik (kWh)]]*0</f>
        <v>0</v>
      </c>
    </row>
    <row r="1374" spans="1:7" x14ac:dyDescent="0.35">
      <c r="A1374" s="2" t="s">
        <v>913</v>
      </c>
      <c r="B1374" s="2" t="s">
        <v>914</v>
      </c>
      <c r="C1374" s="2" t="s">
        <v>8</v>
      </c>
      <c r="D1374" s="17">
        <v>1367321.78631726</v>
      </c>
      <c r="E1374" s="2">
        <v>2022</v>
      </c>
      <c r="F1374" s="17">
        <f>Tabel1[[#This Row],[Benaderend Verbruik (kWh)]]</f>
        <v>1367321.78631726</v>
      </c>
      <c r="G1374" s="17">
        <f>Tabel1[[#This Row],[Benaderend Verbruik (kWh)]]*0.000182</f>
        <v>248.85256510974133</v>
      </c>
    </row>
    <row r="1375" spans="1:7" x14ac:dyDescent="0.35">
      <c r="A1375" s="2" t="s">
        <v>289</v>
      </c>
      <c r="B1375" s="2" t="s">
        <v>290</v>
      </c>
      <c r="C1375" s="2" t="s">
        <v>1205</v>
      </c>
      <c r="D1375" s="17">
        <v>164000</v>
      </c>
      <c r="E1375" s="2">
        <v>2019</v>
      </c>
      <c r="F1375" s="17">
        <f>Tabel1[[#This Row],[Benaderend Verbruik (kWh)]]</f>
        <v>164000</v>
      </c>
      <c r="G1375" s="17">
        <f>Tabel1[[#This Row],[Benaderend Verbruik (kWh)]]*0</f>
        <v>0</v>
      </c>
    </row>
    <row r="1376" spans="1:7" x14ac:dyDescent="0.35">
      <c r="A1376" s="2" t="s">
        <v>289</v>
      </c>
      <c r="B1376" s="2" t="s">
        <v>290</v>
      </c>
      <c r="C1376" s="2" t="s">
        <v>12</v>
      </c>
      <c r="D1376" s="17">
        <v>57908</v>
      </c>
      <c r="E1376" s="2">
        <v>2019</v>
      </c>
      <c r="F1376" s="17">
        <f>Tabel1[[#This Row],[Benaderend Verbruik (kWh)]]</f>
        <v>57908</v>
      </c>
      <c r="G1376" s="17">
        <f>Tabel1[[#This Row],[Benaderend Verbruik (kWh)]]*0.000267</f>
        <v>15.461435999999999</v>
      </c>
    </row>
    <row r="1377" spans="1:7" x14ac:dyDescent="0.35">
      <c r="A1377" s="2" t="s">
        <v>289</v>
      </c>
      <c r="B1377" s="2" t="s">
        <v>290</v>
      </c>
      <c r="C1377" s="2" t="s">
        <v>291</v>
      </c>
      <c r="D1377" s="17">
        <v>164000</v>
      </c>
      <c r="E1377" s="2">
        <v>2022</v>
      </c>
      <c r="F1377" s="17">
        <f>Tabel1[[#This Row],[Benaderend Verbruik (kWh)]]</f>
        <v>164000</v>
      </c>
      <c r="G1377" s="17">
        <f>Tabel1[[#This Row],[Benaderend Verbruik (kWh)]]*0</f>
        <v>0</v>
      </c>
    </row>
    <row r="1378" spans="1:7" x14ac:dyDescent="0.35">
      <c r="A1378" s="2" t="s">
        <v>289</v>
      </c>
      <c r="B1378" s="2" t="s">
        <v>290</v>
      </c>
      <c r="C1378" s="2" t="s">
        <v>12</v>
      </c>
      <c r="D1378" s="17">
        <v>193677</v>
      </c>
      <c r="E1378" s="2">
        <v>2022</v>
      </c>
      <c r="F1378" s="17">
        <f>Tabel1[[#This Row],[Benaderend Verbruik (kWh)]]</f>
        <v>193677</v>
      </c>
      <c r="G1378" s="17">
        <f>Tabel1[[#This Row],[Benaderend Verbruik (kWh)]]*0.000267</f>
        <v>51.711758999999994</v>
      </c>
    </row>
    <row r="1379" spans="1:7" x14ac:dyDescent="0.35">
      <c r="A1379" s="2" t="s">
        <v>292</v>
      </c>
      <c r="B1379" s="2" t="s">
        <v>7</v>
      </c>
      <c r="C1379" s="2" t="s">
        <v>8</v>
      </c>
      <c r="D1379" s="17">
        <v>1614973.5004878279</v>
      </c>
      <c r="E1379" s="2">
        <v>2019</v>
      </c>
      <c r="F1379" s="17">
        <f>Tabel1[[#This Row],[Benaderend Verbruik (kWh)]]</f>
        <v>1614973.5004878279</v>
      </c>
      <c r="G1379" s="17">
        <f>Tabel1[[#This Row],[Benaderend Verbruik (kWh)]]*0.000182</f>
        <v>293.92517708878466</v>
      </c>
    </row>
    <row r="1380" spans="1:7" x14ac:dyDescent="0.35">
      <c r="A1380" s="2" t="s">
        <v>292</v>
      </c>
      <c r="B1380" s="2" t="s">
        <v>7</v>
      </c>
      <c r="C1380" s="2" t="s">
        <v>10</v>
      </c>
      <c r="D1380" s="17">
        <v>785314</v>
      </c>
      <c r="E1380" s="2">
        <v>2019</v>
      </c>
      <c r="F1380" s="17">
        <f>Tabel1[[#This Row],[Benaderend Verbruik (kWh)]]*2.5</f>
        <v>1963285</v>
      </c>
      <c r="G1380" s="17">
        <f>Tabel1[[#This Row],[Benaderend Verbruik (kWh)]]*0</f>
        <v>0</v>
      </c>
    </row>
    <row r="1381" spans="1:7" x14ac:dyDescent="0.35">
      <c r="A1381" s="2" t="s">
        <v>292</v>
      </c>
      <c r="B1381" s="2" t="s">
        <v>7</v>
      </c>
      <c r="C1381" s="2" t="s">
        <v>9</v>
      </c>
      <c r="D1381" s="17">
        <v>592423.2411582598</v>
      </c>
      <c r="E1381" s="2">
        <v>2019</v>
      </c>
      <c r="F1381" s="17">
        <f>Tabel1[[#This Row],[Benaderend Verbruik (kWh)]]*2.5</f>
        <v>1481058.1028956496</v>
      </c>
      <c r="G1381" s="17">
        <f>Tabel1[[#This Row],[Benaderend Verbruik (kWh)]]*0</f>
        <v>0</v>
      </c>
    </row>
    <row r="1382" spans="1:7" x14ac:dyDescent="0.35">
      <c r="A1382" s="2" t="s">
        <v>915</v>
      </c>
      <c r="B1382" s="2" t="s">
        <v>641</v>
      </c>
      <c r="C1382" s="2" t="s">
        <v>9</v>
      </c>
      <c r="D1382" s="17">
        <v>506740.37362642115</v>
      </c>
      <c r="E1382" s="2">
        <v>2022</v>
      </c>
      <c r="F1382" s="17">
        <f>Tabel1[[#This Row],[Benaderend Verbruik (kWh)]]*2.5</f>
        <v>1266850.9340660528</v>
      </c>
      <c r="G1382" s="17">
        <f>Tabel1[[#This Row],[Benaderend Verbruik (kWh)]]*0</f>
        <v>0</v>
      </c>
    </row>
    <row r="1383" spans="1:7" x14ac:dyDescent="0.35">
      <c r="A1383" s="2" t="s">
        <v>915</v>
      </c>
      <c r="B1383" s="2" t="s">
        <v>641</v>
      </c>
      <c r="C1383" s="2" t="s">
        <v>10</v>
      </c>
      <c r="D1383" s="17">
        <v>664472.99999999988</v>
      </c>
      <c r="E1383" s="2">
        <v>2022</v>
      </c>
      <c r="F1383" s="17">
        <f>Tabel1[[#This Row],[Benaderend Verbruik (kWh)]]*2.5</f>
        <v>1661182.4999999998</v>
      </c>
      <c r="G1383" s="17">
        <f>Tabel1[[#This Row],[Benaderend Verbruik (kWh)]]*0</f>
        <v>0</v>
      </c>
    </row>
    <row r="1384" spans="1:7" x14ac:dyDescent="0.35">
      <c r="A1384" s="2" t="s">
        <v>915</v>
      </c>
      <c r="B1384" s="2" t="s">
        <v>641</v>
      </c>
      <c r="C1384" s="2" t="s">
        <v>8</v>
      </c>
      <c r="D1384" s="17">
        <v>1343202.8916792215</v>
      </c>
      <c r="E1384" s="2">
        <v>2022</v>
      </c>
      <c r="F1384" s="17">
        <f>Tabel1[[#This Row],[Benaderend Verbruik (kWh)]]</f>
        <v>1343202.8916792215</v>
      </c>
      <c r="G1384" s="17">
        <f>Tabel1[[#This Row],[Benaderend Verbruik (kWh)]]*0.000182</f>
        <v>244.46292628561832</v>
      </c>
    </row>
    <row r="1385" spans="1:7" x14ac:dyDescent="0.35">
      <c r="A1385" s="2" t="s">
        <v>292</v>
      </c>
      <c r="B1385" s="2" t="s">
        <v>7</v>
      </c>
      <c r="C1385" s="2" t="s">
        <v>12</v>
      </c>
      <c r="D1385" s="17">
        <v>74016.266574389534</v>
      </c>
      <c r="E1385" s="2">
        <v>2019</v>
      </c>
      <c r="F1385" s="17">
        <f>Tabel1[[#This Row],[Benaderend Verbruik (kWh)]]</f>
        <v>74016.266574389534</v>
      </c>
      <c r="G1385" s="17">
        <f>Tabel1[[#This Row],[Benaderend Verbruik (kWh)]]*0.000267</f>
        <v>19.762343175362005</v>
      </c>
    </row>
    <row r="1386" spans="1:7" x14ac:dyDescent="0.35">
      <c r="A1386" s="2" t="s">
        <v>292</v>
      </c>
      <c r="B1386" s="2" t="s">
        <v>7</v>
      </c>
      <c r="C1386" s="2" t="s">
        <v>170</v>
      </c>
      <c r="D1386" s="17">
        <v>2780.2738435349861</v>
      </c>
      <c r="E1386" s="2">
        <v>2022</v>
      </c>
      <c r="F1386" s="17">
        <f>Tabel1[[#This Row],[Benaderend Verbruik (kWh)]]</f>
        <v>2780.2738435349861</v>
      </c>
      <c r="G1386" s="17">
        <f>Tabel1[[#This Row],[Benaderend Verbruik (kWh)]]*0</f>
        <v>0</v>
      </c>
    </row>
    <row r="1387" spans="1:7" x14ac:dyDescent="0.35">
      <c r="A1387" s="2" t="s">
        <v>292</v>
      </c>
      <c r="B1387" s="2" t="s">
        <v>7</v>
      </c>
      <c r="C1387" s="2" t="s">
        <v>12</v>
      </c>
      <c r="D1387" s="17">
        <v>2193.4756412076467</v>
      </c>
      <c r="E1387" s="2">
        <v>2022</v>
      </c>
      <c r="F1387" s="17">
        <f>Tabel1[[#This Row],[Benaderend Verbruik (kWh)]]</f>
        <v>2193.4756412076467</v>
      </c>
      <c r="G1387" s="17">
        <f>Tabel1[[#This Row],[Benaderend Verbruik (kWh)]]*0.000267</f>
        <v>0.58565799620244163</v>
      </c>
    </row>
    <row r="1388" spans="1:7" x14ac:dyDescent="0.35">
      <c r="A1388" s="2" t="s">
        <v>293</v>
      </c>
      <c r="B1388" s="2" t="s">
        <v>290</v>
      </c>
      <c r="C1388" s="2" t="s">
        <v>8</v>
      </c>
      <c r="D1388" s="17">
        <v>495594.07416787016</v>
      </c>
      <c r="E1388" s="2">
        <v>2019</v>
      </c>
      <c r="F1388" s="17">
        <f>Tabel1[[#This Row],[Benaderend Verbruik (kWh)]]</f>
        <v>495594.07416787016</v>
      </c>
      <c r="G1388" s="17">
        <f>Tabel1[[#This Row],[Benaderend Verbruik (kWh)]]*0.000182</f>
        <v>90.198121498552368</v>
      </c>
    </row>
    <row r="1389" spans="1:7" x14ac:dyDescent="0.35">
      <c r="A1389" s="2" t="s">
        <v>293</v>
      </c>
      <c r="B1389" s="2" t="s">
        <v>290</v>
      </c>
      <c r="C1389" s="2" t="s">
        <v>9</v>
      </c>
      <c r="D1389" s="17">
        <v>199442.68502023662</v>
      </c>
      <c r="E1389" s="2">
        <v>2019</v>
      </c>
      <c r="F1389" s="17">
        <f>Tabel1[[#This Row],[Benaderend Verbruik (kWh)]]*2.5</f>
        <v>498606.71255059156</v>
      </c>
      <c r="G1389" s="17">
        <f>Tabel1[[#This Row],[Benaderend Verbruik (kWh)]]*0</f>
        <v>0</v>
      </c>
    </row>
    <row r="1390" spans="1:7" x14ac:dyDescent="0.35">
      <c r="A1390" s="2" t="s">
        <v>916</v>
      </c>
      <c r="B1390" s="2" t="s">
        <v>914</v>
      </c>
      <c r="C1390" s="2" t="s">
        <v>9</v>
      </c>
      <c r="D1390" s="17">
        <v>137045.97586750993</v>
      </c>
      <c r="E1390" s="2">
        <v>2022</v>
      </c>
      <c r="F1390" s="17">
        <f>Tabel1[[#This Row],[Benaderend Verbruik (kWh)]]*2.5</f>
        <v>342614.93966877484</v>
      </c>
      <c r="G1390" s="17">
        <f>Tabel1[[#This Row],[Benaderend Verbruik (kWh)]]*0</f>
        <v>0</v>
      </c>
    </row>
    <row r="1391" spans="1:7" x14ac:dyDescent="0.35">
      <c r="A1391" s="2" t="s">
        <v>916</v>
      </c>
      <c r="B1391" s="2" t="s">
        <v>914</v>
      </c>
      <c r="C1391" s="2" t="s">
        <v>8</v>
      </c>
      <c r="D1391" s="17">
        <v>206141.94101953739</v>
      </c>
      <c r="E1391" s="2">
        <v>2022</v>
      </c>
      <c r="F1391" s="17">
        <f>Tabel1[[#This Row],[Benaderend Verbruik (kWh)]]</f>
        <v>206141.94101953739</v>
      </c>
      <c r="G1391" s="17">
        <f>Tabel1[[#This Row],[Benaderend Verbruik (kWh)]]*0.000182</f>
        <v>37.517833265555808</v>
      </c>
    </row>
    <row r="1392" spans="1:7" x14ac:dyDescent="0.35">
      <c r="A1392" s="2" t="s">
        <v>293</v>
      </c>
      <c r="B1392" s="2" t="s">
        <v>290</v>
      </c>
      <c r="C1392" s="2" t="s">
        <v>12</v>
      </c>
      <c r="D1392" s="17">
        <v>58288.919360448614</v>
      </c>
      <c r="E1392" s="2">
        <v>2019</v>
      </c>
      <c r="F1392" s="17">
        <f>Tabel1[[#This Row],[Benaderend Verbruik (kWh)]]</f>
        <v>58288.919360448614</v>
      </c>
      <c r="G1392" s="17">
        <f>Tabel1[[#This Row],[Benaderend Verbruik (kWh)]]*0.000267</f>
        <v>15.563141469239779</v>
      </c>
    </row>
    <row r="1393" spans="1:7" x14ac:dyDescent="0.35">
      <c r="A1393" s="2" t="s">
        <v>293</v>
      </c>
      <c r="B1393" s="2" t="s">
        <v>290</v>
      </c>
      <c r="C1393" s="2" t="s">
        <v>183</v>
      </c>
      <c r="D1393" s="17">
        <v>52476.263236044208</v>
      </c>
      <c r="E1393" s="2">
        <v>2022</v>
      </c>
      <c r="F1393" s="17">
        <f>Tabel1[[#This Row],[Benaderend Verbruik (kWh)]]</f>
        <v>52476.263236044208</v>
      </c>
      <c r="G1393" s="17">
        <f>Tabel1[[#This Row],[Benaderend Verbruik (kWh)]]*0.000227</f>
        <v>11.912111754582034</v>
      </c>
    </row>
    <row r="1394" spans="1:7" x14ac:dyDescent="0.35">
      <c r="A1394" s="2" t="s">
        <v>294</v>
      </c>
      <c r="B1394" s="2" t="s">
        <v>7</v>
      </c>
      <c r="C1394" s="2" t="s">
        <v>8</v>
      </c>
      <c r="D1394" s="17">
        <v>2832617.1892983881</v>
      </c>
      <c r="E1394" s="2">
        <v>2019</v>
      </c>
      <c r="F1394" s="17">
        <f>Tabel1[[#This Row],[Benaderend Verbruik (kWh)]]</f>
        <v>2832617.1892983881</v>
      </c>
      <c r="G1394" s="17">
        <f>Tabel1[[#This Row],[Benaderend Verbruik (kWh)]]*0.000182</f>
        <v>515.53632845230663</v>
      </c>
    </row>
    <row r="1395" spans="1:7" x14ac:dyDescent="0.35">
      <c r="A1395" s="2" t="s">
        <v>294</v>
      </c>
      <c r="B1395" s="2" t="s">
        <v>7</v>
      </c>
      <c r="C1395" s="2" t="s">
        <v>10</v>
      </c>
      <c r="D1395" s="17">
        <v>2215168.5920000002</v>
      </c>
      <c r="E1395" s="2">
        <v>2019</v>
      </c>
      <c r="F1395" s="17">
        <f>Tabel1[[#This Row],[Benaderend Verbruik (kWh)]]*2.5</f>
        <v>5537921.4800000004</v>
      </c>
      <c r="G1395" s="17">
        <f>Tabel1[[#This Row],[Benaderend Verbruik (kWh)]]*0</f>
        <v>0</v>
      </c>
    </row>
    <row r="1396" spans="1:7" x14ac:dyDescent="0.35">
      <c r="A1396" s="2" t="s">
        <v>294</v>
      </c>
      <c r="B1396" s="2" t="s">
        <v>7</v>
      </c>
      <c r="C1396" s="2" t="s">
        <v>9</v>
      </c>
      <c r="D1396" s="17">
        <v>1683133.0620000006</v>
      </c>
      <c r="E1396" s="2">
        <v>2019</v>
      </c>
      <c r="F1396" s="17">
        <f>Tabel1[[#This Row],[Benaderend Verbruik (kWh)]]*2.5</f>
        <v>4207832.6550000012</v>
      </c>
      <c r="G1396" s="17">
        <f>Tabel1[[#This Row],[Benaderend Verbruik (kWh)]]*0</f>
        <v>0</v>
      </c>
    </row>
    <row r="1397" spans="1:7" x14ac:dyDescent="0.35">
      <c r="A1397" s="2" t="s">
        <v>917</v>
      </c>
      <c r="B1397" s="2" t="s">
        <v>641</v>
      </c>
      <c r="C1397" s="2" t="s">
        <v>9</v>
      </c>
      <c r="D1397" s="17">
        <v>1329103.6013926384</v>
      </c>
      <c r="E1397" s="2">
        <v>2022</v>
      </c>
      <c r="F1397" s="17">
        <f>Tabel1[[#This Row],[Benaderend Verbruik (kWh)]]*2.5</f>
        <v>3322759.0034815958</v>
      </c>
      <c r="G1397" s="17">
        <f>Tabel1[[#This Row],[Benaderend Verbruik (kWh)]]*0</f>
        <v>0</v>
      </c>
    </row>
    <row r="1398" spans="1:7" x14ac:dyDescent="0.35">
      <c r="A1398" s="2" t="s">
        <v>917</v>
      </c>
      <c r="B1398" s="2" t="s">
        <v>641</v>
      </c>
      <c r="C1398" s="2" t="s">
        <v>10</v>
      </c>
      <c r="D1398" s="17">
        <v>1976205.8280300335</v>
      </c>
      <c r="E1398" s="2">
        <v>2022</v>
      </c>
      <c r="F1398" s="17">
        <f>Tabel1[[#This Row],[Benaderend Verbruik (kWh)]]*2.5</f>
        <v>4940514.5700750835</v>
      </c>
      <c r="G1398" s="17">
        <f>Tabel1[[#This Row],[Benaderend Verbruik (kWh)]]*0</f>
        <v>0</v>
      </c>
    </row>
    <row r="1399" spans="1:7" x14ac:dyDescent="0.35">
      <c r="A1399" s="2" t="s">
        <v>917</v>
      </c>
      <c r="B1399" s="2" t="s">
        <v>641</v>
      </c>
      <c r="C1399" s="2" t="s">
        <v>8</v>
      </c>
      <c r="D1399" s="17">
        <v>2150959.9035357856</v>
      </c>
      <c r="E1399" s="2">
        <v>2022</v>
      </c>
      <c r="F1399" s="17">
        <f>Tabel1[[#This Row],[Benaderend Verbruik (kWh)]]</f>
        <v>2150959.9035357856</v>
      </c>
      <c r="G1399" s="17">
        <f>Tabel1[[#This Row],[Benaderend Verbruik (kWh)]]*0.000182</f>
        <v>391.47470244351297</v>
      </c>
    </row>
    <row r="1400" spans="1:7" x14ac:dyDescent="0.35">
      <c r="A1400" s="2" t="s">
        <v>295</v>
      </c>
      <c r="B1400" s="2" t="s">
        <v>7</v>
      </c>
      <c r="C1400" s="2" t="s">
        <v>8</v>
      </c>
      <c r="D1400" s="17">
        <v>2959450.9728898848</v>
      </c>
      <c r="E1400" s="2">
        <v>2019</v>
      </c>
      <c r="F1400" s="17">
        <f>Tabel1[[#This Row],[Benaderend Verbruik (kWh)]]</f>
        <v>2959450.9728898848</v>
      </c>
      <c r="G1400" s="17">
        <f>Tabel1[[#This Row],[Benaderend Verbruik (kWh)]]*0.000182</f>
        <v>538.62007706595909</v>
      </c>
    </row>
    <row r="1401" spans="1:7" x14ac:dyDescent="0.35">
      <c r="A1401" s="2" t="s">
        <v>295</v>
      </c>
      <c r="B1401" s="2" t="s">
        <v>7</v>
      </c>
      <c r="C1401" s="2" t="s">
        <v>10</v>
      </c>
      <c r="D1401" s="17">
        <v>1025393.3970000001</v>
      </c>
      <c r="E1401" s="2">
        <v>2019</v>
      </c>
      <c r="F1401" s="17">
        <f>Tabel1[[#This Row],[Benaderend Verbruik (kWh)]]*2.5</f>
        <v>2563483.4925000002</v>
      </c>
      <c r="G1401" s="17">
        <f>Tabel1[[#This Row],[Benaderend Verbruik (kWh)]]*0</f>
        <v>0</v>
      </c>
    </row>
    <row r="1402" spans="1:7" x14ac:dyDescent="0.35">
      <c r="A1402" s="2" t="s">
        <v>295</v>
      </c>
      <c r="B1402" s="2" t="s">
        <v>7</v>
      </c>
      <c r="C1402" s="2" t="s">
        <v>9</v>
      </c>
      <c r="D1402" s="17">
        <v>934258.27400000009</v>
      </c>
      <c r="E1402" s="2">
        <v>2019</v>
      </c>
      <c r="F1402" s="17">
        <f>Tabel1[[#This Row],[Benaderend Verbruik (kWh)]]*2.5</f>
        <v>2335645.6850000001</v>
      </c>
      <c r="G1402" s="17">
        <f>Tabel1[[#This Row],[Benaderend Verbruik (kWh)]]*0</f>
        <v>0</v>
      </c>
    </row>
    <row r="1403" spans="1:7" x14ac:dyDescent="0.35">
      <c r="A1403" s="2" t="s">
        <v>918</v>
      </c>
      <c r="B1403" s="2" t="s">
        <v>641</v>
      </c>
      <c r="C1403" s="2" t="s">
        <v>9</v>
      </c>
      <c r="D1403" s="17">
        <v>842968.28392196808</v>
      </c>
      <c r="E1403" s="2">
        <v>2022</v>
      </c>
      <c r="F1403" s="17">
        <f>Tabel1[[#This Row],[Benaderend Verbruik (kWh)]]*2.5</f>
        <v>2107420.70980492</v>
      </c>
      <c r="G1403" s="17">
        <f>Tabel1[[#This Row],[Benaderend Verbruik (kWh)]]*0</f>
        <v>0</v>
      </c>
    </row>
    <row r="1404" spans="1:7" x14ac:dyDescent="0.35">
      <c r="A1404" s="2" t="s">
        <v>918</v>
      </c>
      <c r="B1404" s="2" t="s">
        <v>641</v>
      </c>
      <c r="C1404" s="2" t="s">
        <v>10</v>
      </c>
      <c r="D1404" s="17">
        <v>790133.68549439649</v>
      </c>
      <c r="E1404" s="2">
        <v>2022</v>
      </c>
      <c r="F1404" s="17">
        <f>Tabel1[[#This Row],[Benaderend Verbruik (kWh)]]*2.5</f>
        <v>1975334.2137359912</v>
      </c>
      <c r="G1404" s="17">
        <f>Tabel1[[#This Row],[Benaderend Verbruik (kWh)]]*0</f>
        <v>0</v>
      </c>
    </row>
    <row r="1405" spans="1:7" x14ac:dyDescent="0.35">
      <c r="A1405" s="2" t="s">
        <v>918</v>
      </c>
      <c r="B1405" s="2" t="s">
        <v>641</v>
      </c>
      <c r="C1405" s="2" t="s">
        <v>8</v>
      </c>
      <c r="D1405" s="17">
        <v>1837574.6034988519</v>
      </c>
      <c r="E1405" s="2">
        <v>2022</v>
      </c>
      <c r="F1405" s="17">
        <f>Tabel1[[#This Row],[Benaderend Verbruik (kWh)]]</f>
        <v>1837574.6034988519</v>
      </c>
      <c r="G1405" s="17">
        <f>Tabel1[[#This Row],[Benaderend Verbruik (kWh)]]*0.000182</f>
        <v>334.43857783679107</v>
      </c>
    </row>
    <row r="1406" spans="1:7" x14ac:dyDescent="0.35">
      <c r="A1406" s="2" t="s">
        <v>296</v>
      </c>
      <c r="B1406" s="2" t="s">
        <v>7</v>
      </c>
      <c r="C1406" s="2" t="s">
        <v>8</v>
      </c>
      <c r="D1406" s="17">
        <v>5241425.728259488</v>
      </c>
      <c r="E1406" s="2">
        <v>2019</v>
      </c>
      <c r="F1406" s="17">
        <f>Tabel1[[#This Row],[Benaderend Verbruik (kWh)]]</f>
        <v>5241425.728259488</v>
      </c>
      <c r="G1406" s="17">
        <f>Tabel1[[#This Row],[Benaderend Verbruik (kWh)]]*0.000182</f>
        <v>953.93948254322686</v>
      </c>
    </row>
    <row r="1407" spans="1:7" x14ac:dyDescent="0.35">
      <c r="A1407" s="2" t="s">
        <v>296</v>
      </c>
      <c r="B1407" s="2" t="s">
        <v>7</v>
      </c>
      <c r="C1407" s="2" t="s">
        <v>9</v>
      </c>
      <c r="D1407" s="17">
        <v>1264579.6928694495</v>
      </c>
      <c r="E1407" s="2">
        <v>2019</v>
      </c>
      <c r="F1407" s="17">
        <f>Tabel1[[#This Row],[Benaderend Verbruik (kWh)]]*2.5</f>
        <v>3161449.2321736235</v>
      </c>
      <c r="G1407" s="17">
        <f>Tabel1[[#This Row],[Benaderend Verbruik (kWh)]]*0</f>
        <v>0</v>
      </c>
    </row>
    <row r="1408" spans="1:7" x14ac:dyDescent="0.35">
      <c r="A1408" s="2" t="s">
        <v>296</v>
      </c>
      <c r="B1408" s="2" t="s">
        <v>7</v>
      </c>
      <c r="C1408" s="2" t="s">
        <v>10</v>
      </c>
      <c r="D1408" s="17">
        <v>1084170</v>
      </c>
      <c r="E1408" s="2">
        <v>2019</v>
      </c>
      <c r="F1408" s="17">
        <f>Tabel1[[#This Row],[Benaderend Verbruik (kWh)]]*2.5</f>
        <v>2710425</v>
      </c>
      <c r="G1408" s="17">
        <f>Tabel1[[#This Row],[Benaderend Verbruik (kWh)]]*0</f>
        <v>0</v>
      </c>
    </row>
    <row r="1409" spans="1:7" x14ac:dyDescent="0.35">
      <c r="A1409" s="2" t="s">
        <v>919</v>
      </c>
      <c r="B1409" s="2" t="s">
        <v>641</v>
      </c>
      <c r="C1409" s="2" t="s">
        <v>9</v>
      </c>
      <c r="D1409" s="17">
        <v>965257.30590536515</v>
      </c>
      <c r="E1409" s="2">
        <v>2022</v>
      </c>
      <c r="F1409" s="17">
        <f>Tabel1[[#This Row],[Benaderend Verbruik (kWh)]]*2.5</f>
        <v>2413143.264763413</v>
      </c>
      <c r="G1409" s="17">
        <f>Tabel1[[#This Row],[Benaderend Verbruik (kWh)]]*0</f>
        <v>0</v>
      </c>
    </row>
    <row r="1410" spans="1:7" x14ac:dyDescent="0.35">
      <c r="A1410" s="2" t="s">
        <v>919</v>
      </c>
      <c r="B1410" s="2" t="s">
        <v>641</v>
      </c>
      <c r="C1410" s="2" t="s">
        <v>10</v>
      </c>
      <c r="D1410" s="17">
        <v>969713.99999999988</v>
      </c>
      <c r="E1410" s="2">
        <v>2022</v>
      </c>
      <c r="F1410" s="17">
        <f>Tabel1[[#This Row],[Benaderend Verbruik (kWh)]]*2.5</f>
        <v>2424284.9999999995</v>
      </c>
      <c r="G1410" s="17">
        <f>Tabel1[[#This Row],[Benaderend Verbruik (kWh)]]*0</f>
        <v>0</v>
      </c>
    </row>
    <row r="1411" spans="1:7" x14ac:dyDescent="0.35">
      <c r="A1411" s="2" t="s">
        <v>919</v>
      </c>
      <c r="B1411" s="2" t="s">
        <v>641</v>
      </c>
      <c r="C1411" s="2" t="s">
        <v>8</v>
      </c>
      <c r="D1411" s="17">
        <v>5439661.2451551016</v>
      </c>
      <c r="E1411" s="2">
        <v>2022</v>
      </c>
      <c r="F1411" s="17">
        <f>Tabel1[[#This Row],[Benaderend Verbruik (kWh)]]</f>
        <v>5439661.2451551016</v>
      </c>
      <c r="G1411" s="17">
        <f>Tabel1[[#This Row],[Benaderend Verbruik (kWh)]]*0.000182</f>
        <v>990.01834661822852</v>
      </c>
    </row>
    <row r="1412" spans="1:7" x14ac:dyDescent="0.35">
      <c r="A1412" s="2" t="s">
        <v>297</v>
      </c>
      <c r="B1412" s="2" t="s">
        <v>7</v>
      </c>
      <c r="C1412" s="2" t="s">
        <v>8</v>
      </c>
      <c r="D1412" s="17">
        <v>3082855.4420000003</v>
      </c>
      <c r="E1412" s="2">
        <v>2019</v>
      </c>
      <c r="F1412" s="17">
        <f>Tabel1[[#This Row],[Benaderend Verbruik (kWh)]]</f>
        <v>3082855.4420000003</v>
      </c>
      <c r="G1412" s="17">
        <f>Tabel1[[#This Row],[Benaderend Verbruik (kWh)]]*0.000182</f>
        <v>561.07969044400011</v>
      </c>
    </row>
    <row r="1413" spans="1:7" x14ac:dyDescent="0.35">
      <c r="A1413" s="2" t="s">
        <v>297</v>
      </c>
      <c r="B1413" s="2" t="s">
        <v>7</v>
      </c>
      <c r="C1413" s="2" t="s">
        <v>10</v>
      </c>
      <c r="D1413" s="17">
        <v>1133968</v>
      </c>
      <c r="E1413" s="2">
        <v>2019</v>
      </c>
      <c r="F1413" s="17">
        <f>Tabel1[[#This Row],[Benaderend Verbruik (kWh)]]*2.5</f>
        <v>2834920</v>
      </c>
      <c r="G1413" s="17">
        <f>Tabel1[[#This Row],[Benaderend Verbruik (kWh)]]*0</f>
        <v>0</v>
      </c>
    </row>
    <row r="1414" spans="1:7" x14ac:dyDescent="0.35">
      <c r="A1414" s="2" t="s">
        <v>297</v>
      </c>
      <c r="B1414" s="2" t="s">
        <v>7</v>
      </c>
      <c r="C1414" s="2" t="s">
        <v>9</v>
      </c>
      <c r="D1414" s="17">
        <v>781067.72699999996</v>
      </c>
      <c r="E1414" s="2">
        <v>2019</v>
      </c>
      <c r="F1414" s="17">
        <f>Tabel1[[#This Row],[Benaderend Verbruik (kWh)]]*2.5</f>
        <v>1952669.3174999999</v>
      </c>
      <c r="G1414" s="17">
        <f>Tabel1[[#This Row],[Benaderend Verbruik (kWh)]]*0</f>
        <v>0</v>
      </c>
    </row>
    <row r="1415" spans="1:7" x14ac:dyDescent="0.35">
      <c r="A1415" s="2" t="s">
        <v>920</v>
      </c>
      <c r="B1415" s="2" t="s">
        <v>641</v>
      </c>
      <c r="C1415" s="2" t="s">
        <v>9</v>
      </c>
      <c r="D1415" s="17">
        <v>620268.1793387325</v>
      </c>
      <c r="E1415" s="2">
        <v>2022</v>
      </c>
      <c r="F1415" s="17">
        <f>Tabel1[[#This Row],[Benaderend Verbruik (kWh)]]*2.5</f>
        <v>1550670.4483468314</v>
      </c>
      <c r="G1415" s="17">
        <f>Tabel1[[#This Row],[Benaderend Verbruik (kWh)]]*0</f>
        <v>0</v>
      </c>
    </row>
    <row r="1416" spans="1:7" x14ac:dyDescent="0.35">
      <c r="A1416" s="2" t="s">
        <v>920</v>
      </c>
      <c r="B1416" s="2" t="s">
        <v>641</v>
      </c>
      <c r="C1416" s="2" t="s">
        <v>10</v>
      </c>
      <c r="D1416" s="17">
        <v>1100278.2151241438</v>
      </c>
      <c r="E1416" s="2">
        <v>2022</v>
      </c>
      <c r="F1416" s="17">
        <f>Tabel1[[#This Row],[Benaderend Verbruik (kWh)]]*2.5</f>
        <v>2750695.5378103592</v>
      </c>
      <c r="G1416" s="17">
        <f>Tabel1[[#This Row],[Benaderend Verbruik (kWh)]]*0</f>
        <v>0</v>
      </c>
    </row>
    <row r="1417" spans="1:7" x14ac:dyDescent="0.35">
      <c r="A1417" s="2" t="s">
        <v>920</v>
      </c>
      <c r="B1417" s="2" t="s">
        <v>641</v>
      </c>
      <c r="C1417" s="2" t="s">
        <v>8</v>
      </c>
      <c r="D1417" s="17">
        <v>2262331.3789290022</v>
      </c>
      <c r="E1417" s="2">
        <v>2022</v>
      </c>
      <c r="F1417" s="17">
        <f>Tabel1[[#This Row],[Benaderend Verbruik (kWh)]]</f>
        <v>2262331.3789290022</v>
      </c>
      <c r="G1417" s="17">
        <f>Tabel1[[#This Row],[Benaderend Verbruik (kWh)]]*0.000182</f>
        <v>411.7443109650784</v>
      </c>
    </row>
    <row r="1418" spans="1:7" x14ac:dyDescent="0.35">
      <c r="A1418" s="2" t="s">
        <v>298</v>
      </c>
      <c r="B1418" s="2" t="s">
        <v>7</v>
      </c>
      <c r="C1418" s="2" t="s">
        <v>8</v>
      </c>
      <c r="D1418" s="17">
        <v>2447288.9592543701</v>
      </c>
      <c r="E1418" s="2">
        <v>2019</v>
      </c>
      <c r="F1418" s="17">
        <f>Tabel1[[#This Row],[Benaderend Verbruik (kWh)]]</f>
        <v>2447288.9592543701</v>
      </c>
      <c r="G1418" s="17">
        <f>Tabel1[[#This Row],[Benaderend Verbruik (kWh)]]*0.000182</f>
        <v>445.40659058429537</v>
      </c>
    </row>
    <row r="1419" spans="1:7" x14ac:dyDescent="0.35">
      <c r="A1419" s="2" t="s">
        <v>298</v>
      </c>
      <c r="B1419" s="2" t="s">
        <v>7</v>
      </c>
      <c r="C1419" s="2" t="s">
        <v>10</v>
      </c>
      <c r="D1419" s="17">
        <v>1254021.39032493</v>
      </c>
      <c r="E1419" s="2">
        <v>2019</v>
      </c>
      <c r="F1419" s="17">
        <f>Tabel1[[#This Row],[Benaderend Verbruik (kWh)]]*2.5</f>
        <v>3135053.4758123248</v>
      </c>
      <c r="G1419" s="17">
        <f>Tabel1[[#This Row],[Benaderend Verbruik (kWh)]]*0</f>
        <v>0</v>
      </c>
    </row>
    <row r="1420" spans="1:7" x14ac:dyDescent="0.35">
      <c r="A1420" s="2" t="s">
        <v>298</v>
      </c>
      <c r="B1420" s="2" t="s">
        <v>7</v>
      </c>
      <c r="C1420" s="2" t="s">
        <v>9</v>
      </c>
      <c r="D1420" s="17">
        <v>1035228.43523508</v>
      </c>
      <c r="E1420" s="2">
        <v>2019</v>
      </c>
      <c r="F1420" s="17">
        <f>Tabel1[[#This Row],[Benaderend Verbruik (kWh)]]*2.5</f>
        <v>2588071.0880876998</v>
      </c>
      <c r="G1420" s="17">
        <f>Tabel1[[#This Row],[Benaderend Verbruik (kWh)]]*0</f>
        <v>0</v>
      </c>
    </row>
    <row r="1421" spans="1:7" x14ac:dyDescent="0.35">
      <c r="A1421" s="2" t="s">
        <v>922</v>
      </c>
      <c r="B1421" s="2" t="s">
        <v>641</v>
      </c>
      <c r="C1421" s="2" t="s">
        <v>9</v>
      </c>
      <c r="D1421" s="17">
        <v>705914.65933117596</v>
      </c>
      <c r="E1421" s="2">
        <v>2022</v>
      </c>
      <c r="F1421" s="17">
        <f>Tabel1[[#This Row],[Benaderend Verbruik (kWh)]]*2.5</f>
        <v>1764786.6483279399</v>
      </c>
      <c r="G1421" s="17">
        <f>Tabel1[[#This Row],[Benaderend Verbruik (kWh)]]*0</f>
        <v>0</v>
      </c>
    </row>
    <row r="1422" spans="1:7" x14ac:dyDescent="0.35">
      <c r="A1422" s="2" t="s">
        <v>922</v>
      </c>
      <c r="B1422" s="2" t="s">
        <v>641</v>
      </c>
      <c r="C1422" s="2" t="s">
        <v>10</v>
      </c>
      <c r="D1422" s="17">
        <v>1240216.6423984701</v>
      </c>
      <c r="E1422" s="2">
        <v>2022</v>
      </c>
      <c r="F1422" s="17">
        <f>Tabel1[[#This Row],[Benaderend Verbruik (kWh)]]*2.5</f>
        <v>3100541.6059961752</v>
      </c>
      <c r="G1422" s="17">
        <f>Tabel1[[#This Row],[Benaderend Verbruik (kWh)]]*0</f>
        <v>0</v>
      </c>
    </row>
    <row r="1423" spans="1:7" x14ac:dyDescent="0.35">
      <c r="A1423" s="2" t="s">
        <v>922</v>
      </c>
      <c r="B1423" s="2" t="s">
        <v>641</v>
      </c>
      <c r="C1423" s="2" t="s">
        <v>8</v>
      </c>
      <c r="D1423" s="17">
        <v>1866188.95280768</v>
      </c>
      <c r="E1423" s="2">
        <v>2022</v>
      </c>
      <c r="F1423" s="17">
        <f>Tabel1[[#This Row],[Benaderend Verbruik (kWh)]]</f>
        <v>1866188.95280768</v>
      </c>
      <c r="G1423" s="17">
        <f>Tabel1[[#This Row],[Benaderend Verbruik (kWh)]]*0.000182</f>
        <v>339.64638941099776</v>
      </c>
    </row>
    <row r="1424" spans="1:7" x14ac:dyDescent="0.35">
      <c r="A1424" s="2" t="s">
        <v>299</v>
      </c>
      <c r="B1424" s="2" t="s">
        <v>7</v>
      </c>
      <c r="C1424" s="2" t="s">
        <v>8</v>
      </c>
      <c r="D1424" s="17">
        <v>1136796.7089810451</v>
      </c>
      <c r="E1424" s="2">
        <v>2019</v>
      </c>
      <c r="F1424" s="17">
        <f>Tabel1[[#This Row],[Benaderend Verbruik (kWh)]]</f>
        <v>1136796.7089810451</v>
      </c>
      <c r="G1424" s="17">
        <f>Tabel1[[#This Row],[Benaderend Verbruik (kWh)]]*0.000182</f>
        <v>206.89700103455021</v>
      </c>
    </row>
    <row r="1425" spans="1:7" x14ac:dyDescent="0.35">
      <c r="A1425" s="2" t="s">
        <v>299</v>
      </c>
      <c r="B1425" s="2" t="s">
        <v>7</v>
      </c>
      <c r="C1425" s="2" t="s">
        <v>10</v>
      </c>
      <c r="D1425" s="17">
        <v>760335</v>
      </c>
      <c r="E1425" s="2">
        <v>2019</v>
      </c>
      <c r="F1425" s="17">
        <f>Tabel1[[#This Row],[Benaderend Verbruik (kWh)]]*2.5</f>
        <v>1900837.5</v>
      </c>
      <c r="G1425" s="17">
        <f>Tabel1[[#This Row],[Benaderend Verbruik (kWh)]]*0</f>
        <v>0</v>
      </c>
    </row>
    <row r="1426" spans="1:7" x14ac:dyDescent="0.35">
      <c r="A1426" s="2" t="s">
        <v>299</v>
      </c>
      <c r="B1426" s="2" t="s">
        <v>7</v>
      </c>
      <c r="C1426" s="2" t="s">
        <v>9</v>
      </c>
      <c r="D1426" s="17">
        <v>348489.99683769484</v>
      </c>
      <c r="E1426" s="2">
        <v>2019</v>
      </c>
      <c r="F1426" s="17">
        <f>Tabel1[[#This Row],[Benaderend Verbruik (kWh)]]*2.5</f>
        <v>871224.99209423712</v>
      </c>
      <c r="G1426" s="17">
        <f>Tabel1[[#This Row],[Benaderend Verbruik (kWh)]]*0</f>
        <v>0</v>
      </c>
    </row>
    <row r="1427" spans="1:7" x14ac:dyDescent="0.35">
      <c r="A1427" s="2" t="s">
        <v>921</v>
      </c>
      <c r="B1427" s="2" t="s">
        <v>641</v>
      </c>
      <c r="C1427" s="2" t="s">
        <v>9</v>
      </c>
      <c r="D1427" s="17">
        <v>273745.57220327237</v>
      </c>
      <c r="E1427" s="2">
        <v>2022</v>
      </c>
      <c r="F1427" s="17">
        <f>Tabel1[[#This Row],[Benaderend Verbruik (kWh)]]*2.5</f>
        <v>684363.93050818099</v>
      </c>
      <c r="G1427" s="17">
        <f>Tabel1[[#This Row],[Benaderend Verbruik (kWh)]]*0</f>
        <v>0</v>
      </c>
    </row>
    <row r="1428" spans="1:7" x14ac:dyDescent="0.35">
      <c r="A1428" s="2" t="s">
        <v>921</v>
      </c>
      <c r="B1428" s="2" t="s">
        <v>641</v>
      </c>
      <c r="C1428" s="2" t="s">
        <v>10</v>
      </c>
      <c r="D1428" s="17">
        <v>596861</v>
      </c>
      <c r="E1428" s="2">
        <v>2022</v>
      </c>
      <c r="F1428" s="17">
        <f>Tabel1[[#This Row],[Benaderend Verbruik (kWh)]]*2.5</f>
        <v>1492152.5</v>
      </c>
      <c r="G1428" s="17">
        <f>Tabel1[[#This Row],[Benaderend Verbruik (kWh)]]*0</f>
        <v>0</v>
      </c>
    </row>
    <row r="1429" spans="1:7" x14ac:dyDescent="0.35">
      <c r="A1429" s="2" t="s">
        <v>921</v>
      </c>
      <c r="B1429" s="2" t="s">
        <v>641</v>
      </c>
      <c r="C1429" s="2" t="s">
        <v>8</v>
      </c>
      <c r="D1429" s="17">
        <v>981527.69831492775</v>
      </c>
      <c r="E1429" s="2">
        <v>2022</v>
      </c>
      <c r="F1429" s="17">
        <f>Tabel1[[#This Row],[Benaderend Verbruik (kWh)]]</f>
        <v>981527.69831492775</v>
      </c>
      <c r="G1429" s="17">
        <f>Tabel1[[#This Row],[Benaderend Verbruik (kWh)]]*0.000182</f>
        <v>178.63804109331684</v>
      </c>
    </row>
    <row r="1430" spans="1:7" x14ac:dyDescent="0.35">
      <c r="A1430" s="2" t="s">
        <v>300</v>
      </c>
      <c r="B1430" s="2" t="s">
        <v>7</v>
      </c>
      <c r="C1430" s="2" t="s">
        <v>8</v>
      </c>
      <c r="D1430" s="17">
        <v>834971.00691787631</v>
      </c>
      <c r="E1430" s="2">
        <v>2019</v>
      </c>
      <c r="F1430" s="17">
        <f>Tabel1[[#This Row],[Benaderend Verbruik (kWh)]]</f>
        <v>834971.00691787631</v>
      </c>
      <c r="G1430" s="17">
        <f>Tabel1[[#This Row],[Benaderend Verbruik (kWh)]]*0.000182</f>
        <v>151.9647232590535</v>
      </c>
    </row>
    <row r="1431" spans="1:7" x14ac:dyDescent="0.35">
      <c r="A1431" s="2" t="s">
        <v>300</v>
      </c>
      <c r="B1431" s="2" t="s">
        <v>7</v>
      </c>
      <c r="C1431" s="2" t="s">
        <v>10</v>
      </c>
      <c r="D1431" s="17">
        <v>556207</v>
      </c>
      <c r="E1431" s="2">
        <v>2019</v>
      </c>
      <c r="F1431" s="17">
        <f>Tabel1[[#This Row],[Benaderend Verbruik (kWh)]]*2.5</f>
        <v>1390517.5</v>
      </c>
      <c r="G1431" s="17">
        <f>Tabel1[[#This Row],[Benaderend Verbruik (kWh)]]*0</f>
        <v>0</v>
      </c>
    </row>
    <row r="1432" spans="1:7" x14ac:dyDescent="0.35">
      <c r="A1432" s="2" t="s">
        <v>300</v>
      </c>
      <c r="B1432" s="2" t="s">
        <v>7</v>
      </c>
      <c r="C1432" s="2" t="s">
        <v>9</v>
      </c>
      <c r="D1432" s="17">
        <v>525265.65524600807</v>
      </c>
      <c r="E1432" s="2">
        <v>2019</v>
      </c>
      <c r="F1432" s="17">
        <f>Tabel1[[#This Row],[Benaderend Verbruik (kWh)]]*2.5</f>
        <v>1313164.1381150202</v>
      </c>
      <c r="G1432" s="17">
        <f>Tabel1[[#This Row],[Benaderend Verbruik (kWh)]]*0</f>
        <v>0</v>
      </c>
    </row>
    <row r="1433" spans="1:7" x14ac:dyDescent="0.35">
      <c r="A1433" s="2" t="s">
        <v>923</v>
      </c>
      <c r="B1433" s="2" t="s">
        <v>641</v>
      </c>
      <c r="C1433" s="2" t="s">
        <v>9</v>
      </c>
      <c r="D1433" s="17">
        <v>369121.97847044579</v>
      </c>
      <c r="E1433" s="2">
        <v>2022</v>
      </c>
      <c r="F1433" s="17">
        <f>Tabel1[[#This Row],[Benaderend Verbruik (kWh)]]*2.5</f>
        <v>922804.94617611449</v>
      </c>
      <c r="G1433" s="17">
        <f>Tabel1[[#This Row],[Benaderend Verbruik (kWh)]]*0</f>
        <v>0</v>
      </c>
    </row>
    <row r="1434" spans="1:7" x14ac:dyDescent="0.35">
      <c r="A1434" s="2" t="s">
        <v>923</v>
      </c>
      <c r="B1434" s="2" t="s">
        <v>641</v>
      </c>
      <c r="C1434" s="2" t="s">
        <v>10</v>
      </c>
      <c r="D1434" s="17">
        <v>476513.99999999988</v>
      </c>
      <c r="E1434" s="2">
        <v>2022</v>
      </c>
      <c r="F1434" s="17">
        <f>Tabel1[[#This Row],[Benaderend Verbruik (kWh)]]*2.5</f>
        <v>1191284.9999999998</v>
      </c>
      <c r="G1434" s="17">
        <f>Tabel1[[#This Row],[Benaderend Verbruik (kWh)]]*0</f>
        <v>0</v>
      </c>
    </row>
    <row r="1435" spans="1:7" x14ac:dyDescent="0.35">
      <c r="A1435" s="2" t="s">
        <v>923</v>
      </c>
      <c r="B1435" s="2" t="s">
        <v>641</v>
      </c>
      <c r="C1435" s="2" t="s">
        <v>8</v>
      </c>
      <c r="D1435" s="17">
        <v>727270.95618502307</v>
      </c>
      <c r="E1435" s="2">
        <v>2022</v>
      </c>
      <c r="F1435" s="17">
        <f>Tabel1[[#This Row],[Benaderend Verbruik (kWh)]]</f>
        <v>727270.95618502307</v>
      </c>
      <c r="G1435" s="17">
        <f>Tabel1[[#This Row],[Benaderend Verbruik (kWh)]]*0.000182</f>
        <v>132.36331402567421</v>
      </c>
    </row>
    <row r="1436" spans="1:7" x14ac:dyDescent="0.35">
      <c r="A1436" s="2" t="s">
        <v>301</v>
      </c>
      <c r="B1436" s="2" t="s">
        <v>7</v>
      </c>
      <c r="C1436" s="2" t="s">
        <v>8</v>
      </c>
      <c r="D1436" s="17">
        <v>2222769.8899686867</v>
      </c>
      <c r="E1436" s="2">
        <v>2019</v>
      </c>
      <c r="F1436" s="17">
        <f>Tabel1[[#This Row],[Benaderend Verbruik (kWh)]]</f>
        <v>2222769.8899686867</v>
      </c>
      <c r="G1436" s="17">
        <f>Tabel1[[#This Row],[Benaderend Verbruik (kWh)]]*0.000182</f>
        <v>404.544119974301</v>
      </c>
    </row>
    <row r="1437" spans="1:7" x14ac:dyDescent="0.35">
      <c r="A1437" s="2" t="s">
        <v>301</v>
      </c>
      <c r="B1437" s="2" t="s">
        <v>7</v>
      </c>
      <c r="C1437" s="2" t="s">
        <v>9</v>
      </c>
      <c r="D1437" s="17">
        <v>915453.72041836916</v>
      </c>
      <c r="E1437" s="2">
        <v>2019</v>
      </c>
      <c r="F1437" s="17">
        <f>Tabel1[[#This Row],[Benaderend Verbruik (kWh)]]*2.5</f>
        <v>2288634.301045923</v>
      </c>
      <c r="G1437" s="17">
        <f>Tabel1[[#This Row],[Benaderend Verbruik (kWh)]]*0</f>
        <v>0</v>
      </c>
    </row>
    <row r="1438" spans="1:7" x14ac:dyDescent="0.35">
      <c r="A1438" s="2" t="s">
        <v>301</v>
      </c>
      <c r="B1438" s="2" t="s">
        <v>7</v>
      </c>
      <c r="C1438" s="2" t="s">
        <v>10</v>
      </c>
      <c r="D1438" s="17">
        <v>819265</v>
      </c>
      <c r="E1438" s="2">
        <v>2019</v>
      </c>
      <c r="F1438" s="17">
        <f>Tabel1[[#This Row],[Benaderend Verbruik (kWh)]]*2.5</f>
        <v>2048162.5</v>
      </c>
      <c r="G1438" s="17">
        <f>Tabel1[[#This Row],[Benaderend Verbruik (kWh)]]*0</f>
        <v>0</v>
      </c>
    </row>
    <row r="1439" spans="1:7" x14ac:dyDescent="0.35">
      <c r="A1439" s="2" t="s">
        <v>924</v>
      </c>
      <c r="B1439" s="2" t="s">
        <v>641</v>
      </c>
      <c r="C1439" s="2" t="s">
        <v>9</v>
      </c>
      <c r="D1439" s="17">
        <v>743645.54875498055</v>
      </c>
      <c r="E1439" s="2">
        <v>2022</v>
      </c>
      <c r="F1439" s="17">
        <f>Tabel1[[#This Row],[Benaderend Verbruik (kWh)]]*2.5</f>
        <v>1859113.8718874515</v>
      </c>
      <c r="G1439" s="17">
        <f>Tabel1[[#This Row],[Benaderend Verbruik (kWh)]]*0</f>
        <v>0</v>
      </c>
    </row>
    <row r="1440" spans="1:7" x14ac:dyDescent="0.35">
      <c r="A1440" s="2" t="s">
        <v>924</v>
      </c>
      <c r="B1440" s="2" t="s">
        <v>641</v>
      </c>
      <c r="C1440" s="2" t="s">
        <v>10</v>
      </c>
      <c r="D1440" s="17">
        <v>695231.99999999977</v>
      </c>
      <c r="E1440" s="2">
        <v>2022</v>
      </c>
      <c r="F1440" s="17">
        <f>Tabel1[[#This Row],[Benaderend Verbruik (kWh)]]*2.5</f>
        <v>1738079.9999999995</v>
      </c>
      <c r="G1440" s="17">
        <f>Tabel1[[#This Row],[Benaderend Verbruik (kWh)]]*0</f>
        <v>0</v>
      </c>
    </row>
    <row r="1441" spans="1:7" x14ac:dyDescent="0.35">
      <c r="A1441" s="2" t="s">
        <v>924</v>
      </c>
      <c r="B1441" s="2" t="s">
        <v>641</v>
      </c>
      <c r="C1441" s="2" t="s">
        <v>8</v>
      </c>
      <c r="D1441" s="17">
        <v>2146889.1612987826</v>
      </c>
      <c r="E1441" s="2">
        <v>2022</v>
      </c>
      <c r="F1441" s="17">
        <f>Tabel1[[#This Row],[Benaderend Verbruik (kWh)]]</f>
        <v>2146889.1612987826</v>
      </c>
      <c r="G1441" s="17">
        <f>Tabel1[[#This Row],[Benaderend Verbruik (kWh)]]*0.000182</f>
        <v>390.73382735637841</v>
      </c>
    </row>
    <row r="1442" spans="1:7" x14ac:dyDescent="0.35">
      <c r="A1442" s="2" t="s">
        <v>301</v>
      </c>
      <c r="B1442" s="2" t="s">
        <v>7</v>
      </c>
      <c r="C1442" s="2" t="s">
        <v>106</v>
      </c>
      <c r="D1442" s="17">
        <v>309376.79905000003</v>
      </c>
      <c r="E1442" s="2">
        <v>2019</v>
      </c>
      <c r="F1442" s="17">
        <f>Tabel1[[#This Row],[Benaderend Verbruik (kWh)]]</f>
        <v>309376.79905000003</v>
      </c>
      <c r="G1442" s="17">
        <f>Tabel1[[#This Row],[Benaderend Verbruik (kWh)]]*0.000182</f>
        <v>56.306577427100009</v>
      </c>
    </row>
    <row r="1443" spans="1:7" x14ac:dyDescent="0.35">
      <c r="A1443" s="2" t="s">
        <v>301</v>
      </c>
      <c r="B1443" s="2" t="s">
        <v>7</v>
      </c>
      <c r="C1443" s="2" t="s">
        <v>12</v>
      </c>
      <c r="D1443" s="17">
        <v>66003.199685311367</v>
      </c>
      <c r="E1443" s="2">
        <v>2019</v>
      </c>
      <c r="F1443" s="17">
        <f>Tabel1[[#This Row],[Benaderend Verbruik (kWh)]]</f>
        <v>66003.199685311367</v>
      </c>
      <c r="G1443" s="17">
        <f>Tabel1[[#This Row],[Benaderend Verbruik (kWh)]]*0.000267</f>
        <v>17.622854315978135</v>
      </c>
    </row>
    <row r="1444" spans="1:7" x14ac:dyDescent="0.35">
      <c r="A1444" s="2" t="s">
        <v>301</v>
      </c>
      <c r="B1444" s="2" t="s">
        <v>7</v>
      </c>
      <c r="C1444" s="2" t="s">
        <v>106</v>
      </c>
      <c r="D1444" s="17">
        <v>240000.33678000001</v>
      </c>
      <c r="E1444" s="2">
        <v>2022</v>
      </c>
      <c r="F1444" s="17">
        <f>Tabel1[[#This Row],[Benaderend Verbruik (kWh)]]</f>
        <v>240000.33678000001</v>
      </c>
      <c r="G1444" s="17">
        <f>Tabel1[[#This Row],[Benaderend Verbruik (kWh)]]*0.000182</f>
        <v>43.680061293960001</v>
      </c>
    </row>
    <row r="1445" spans="1:7" x14ac:dyDescent="0.35">
      <c r="A1445" s="2" t="s">
        <v>302</v>
      </c>
      <c r="B1445" s="2" t="s">
        <v>7</v>
      </c>
      <c r="C1445" s="2" t="s">
        <v>10</v>
      </c>
      <c r="D1445" s="17">
        <v>1016449</v>
      </c>
      <c r="E1445" s="2">
        <v>2019</v>
      </c>
      <c r="F1445" s="17">
        <f>Tabel1[[#This Row],[Benaderend Verbruik (kWh)]]*2.5</f>
        <v>2541122.5</v>
      </c>
      <c r="G1445" s="17">
        <f>Tabel1[[#This Row],[Benaderend Verbruik (kWh)]]*0</f>
        <v>0</v>
      </c>
    </row>
    <row r="1446" spans="1:7" x14ac:dyDescent="0.35">
      <c r="A1446" s="2" t="s">
        <v>302</v>
      </c>
      <c r="B1446" s="2" t="s">
        <v>7</v>
      </c>
      <c r="C1446" s="2" t="s">
        <v>8</v>
      </c>
      <c r="D1446" s="17">
        <v>969459.31248922355</v>
      </c>
      <c r="E1446" s="2">
        <v>2019</v>
      </c>
      <c r="F1446" s="17">
        <f>Tabel1[[#This Row],[Benaderend Verbruik (kWh)]]</f>
        <v>969459.31248922355</v>
      </c>
      <c r="G1446" s="17">
        <f>Tabel1[[#This Row],[Benaderend Verbruik (kWh)]]*0.000182</f>
        <v>176.4415948730387</v>
      </c>
    </row>
    <row r="1447" spans="1:7" x14ac:dyDescent="0.35">
      <c r="A1447" s="2" t="s">
        <v>302</v>
      </c>
      <c r="B1447" s="2" t="s">
        <v>7</v>
      </c>
      <c r="C1447" s="2" t="s">
        <v>9</v>
      </c>
      <c r="D1447" s="17">
        <v>329914.65128768561</v>
      </c>
      <c r="E1447" s="2">
        <v>2019</v>
      </c>
      <c r="F1447" s="17">
        <f>Tabel1[[#This Row],[Benaderend Verbruik (kWh)]]*2.5</f>
        <v>824786.62821921404</v>
      </c>
      <c r="G1447" s="17">
        <f>Tabel1[[#This Row],[Benaderend Verbruik (kWh)]]*0</f>
        <v>0</v>
      </c>
    </row>
    <row r="1448" spans="1:7" x14ac:dyDescent="0.35">
      <c r="A1448" s="2" t="s">
        <v>925</v>
      </c>
      <c r="B1448" s="2" t="s">
        <v>641</v>
      </c>
      <c r="C1448" s="2" t="s">
        <v>9</v>
      </c>
      <c r="D1448" s="17">
        <v>322450.90808409126</v>
      </c>
      <c r="E1448" s="2">
        <v>2022</v>
      </c>
      <c r="F1448" s="17">
        <f>Tabel1[[#This Row],[Benaderend Verbruik (kWh)]]*2.5</f>
        <v>806127.27021022816</v>
      </c>
      <c r="G1448" s="17">
        <f>Tabel1[[#This Row],[Benaderend Verbruik (kWh)]]*0</f>
        <v>0</v>
      </c>
    </row>
    <row r="1449" spans="1:7" x14ac:dyDescent="0.35">
      <c r="A1449" s="2" t="s">
        <v>925</v>
      </c>
      <c r="B1449" s="2" t="s">
        <v>641</v>
      </c>
      <c r="C1449" s="2" t="s">
        <v>10</v>
      </c>
      <c r="D1449" s="17">
        <v>788796</v>
      </c>
      <c r="E1449" s="2">
        <v>2022</v>
      </c>
      <c r="F1449" s="17">
        <f>Tabel1[[#This Row],[Benaderend Verbruik (kWh)]]*2.5</f>
        <v>1971990</v>
      </c>
      <c r="G1449" s="17">
        <f>Tabel1[[#This Row],[Benaderend Verbruik (kWh)]]*0</f>
        <v>0</v>
      </c>
    </row>
    <row r="1450" spans="1:7" x14ac:dyDescent="0.35">
      <c r="A1450" s="2" t="s">
        <v>925</v>
      </c>
      <c r="B1450" s="2" t="s">
        <v>641</v>
      </c>
      <c r="C1450" s="2" t="s">
        <v>8</v>
      </c>
      <c r="D1450" s="17">
        <v>824847.4324488655</v>
      </c>
      <c r="E1450" s="2">
        <v>2022</v>
      </c>
      <c r="F1450" s="17">
        <f>Tabel1[[#This Row],[Benaderend Verbruik (kWh)]]</f>
        <v>824847.4324488655</v>
      </c>
      <c r="G1450" s="17">
        <f>Tabel1[[#This Row],[Benaderend Verbruik (kWh)]]*0.000182</f>
        <v>150.12223270569353</v>
      </c>
    </row>
    <row r="1451" spans="1:7" x14ac:dyDescent="0.35">
      <c r="A1451" s="2" t="s">
        <v>303</v>
      </c>
      <c r="B1451" s="2" t="s">
        <v>7</v>
      </c>
      <c r="C1451" s="2" t="s">
        <v>8</v>
      </c>
      <c r="D1451" s="17">
        <v>2108737.145</v>
      </c>
      <c r="E1451" s="2">
        <v>2019</v>
      </c>
      <c r="F1451" s="17">
        <f>Tabel1[[#This Row],[Benaderend Verbruik (kWh)]]</f>
        <v>2108737.145</v>
      </c>
      <c r="G1451" s="17">
        <f>Tabel1[[#This Row],[Benaderend Verbruik (kWh)]]*0.000182</f>
        <v>383.79016039000004</v>
      </c>
    </row>
    <row r="1452" spans="1:7" x14ac:dyDescent="0.35">
      <c r="A1452" s="2" t="s">
        <v>303</v>
      </c>
      <c r="B1452" s="2" t="s">
        <v>7</v>
      </c>
      <c r="C1452" s="2" t="s">
        <v>9</v>
      </c>
      <c r="D1452" s="17">
        <v>863826.88099999982</v>
      </c>
      <c r="E1452" s="2">
        <v>2019</v>
      </c>
      <c r="F1452" s="17">
        <f>Tabel1[[#This Row],[Benaderend Verbruik (kWh)]]*2.5</f>
        <v>2159567.2024999997</v>
      </c>
      <c r="G1452" s="17">
        <f>Tabel1[[#This Row],[Benaderend Verbruik (kWh)]]*0</f>
        <v>0</v>
      </c>
    </row>
    <row r="1453" spans="1:7" x14ac:dyDescent="0.35">
      <c r="A1453" s="2" t="s">
        <v>303</v>
      </c>
      <c r="B1453" s="2" t="s">
        <v>7</v>
      </c>
      <c r="C1453" s="2" t="s">
        <v>10</v>
      </c>
      <c r="D1453" s="17">
        <v>667034.42599999998</v>
      </c>
      <c r="E1453" s="2">
        <v>2019</v>
      </c>
      <c r="F1453" s="17">
        <f>Tabel1[[#This Row],[Benaderend Verbruik (kWh)]]*2.5</f>
        <v>1667586.0649999999</v>
      </c>
      <c r="G1453" s="17">
        <f>Tabel1[[#This Row],[Benaderend Verbruik (kWh)]]*0</f>
        <v>0</v>
      </c>
    </row>
    <row r="1454" spans="1:7" x14ac:dyDescent="0.35">
      <c r="A1454" s="2" t="s">
        <v>926</v>
      </c>
      <c r="B1454" s="2" t="s">
        <v>641</v>
      </c>
      <c r="C1454" s="2" t="s">
        <v>9</v>
      </c>
      <c r="D1454" s="17">
        <v>850405.78213401313</v>
      </c>
      <c r="E1454" s="2">
        <v>2022</v>
      </c>
      <c r="F1454" s="17">
        <f>Tabel1[[#This Row],[Benaderend Verbruik (kWh)]]*2.5</f>
        <v>2126014.4553350327</v>
      </c>
      <c r="G1454" s="17">
        <f>Tabel1[[#This Row],[Benaderend Verbruik (kWh)]]*0</f>
        <v>0</v>
      </c>
    </row>
    <row r="1455" spans="1:7" x14ac:dyDescent="0.35">
      <c r="A1455" s="2" t="s">
        <v>926</v>
      </c>
      <c r="B1455" s="2" t="s">
        <v>641</v>
      </c>
      <c r="C1455" s="2" t="s">
        <v>10</v>
      </c>
      <c r="D1455" s="17">
        <v>744884.57106857642</v>
      </c>
      <c r="E1455" s="2">
        <v>2022</v>
      </c>
      <c r="F1455" s="17">
        <f>Tabel1[[#This Row],[Benaderend Verbruik (kWh)]]*2.5</f>
        <v>1862211.4276714411</v>
      </c>
      <c r="G1455" s="17">
        <f>Tabel1[[#This Row],[Benaderend Verbruik (kWh)]]*0</f>
        <v>0</v>
      </c>
    </row>
    <row r="1456" spans="1:7" x14ac:dyDescent="0.35">
      <c r="A1456" s="2" t="s">
        <v>926</v>
      </c>
      <c r="B1456" s="2" t="s">
        <v>641</v>
      </c>
      <c r="C1456" s="2" t="s">
        <v>8</v>
      </c>
      <c r="D1456" s="17">
        <v>2269529.5432384228</v>
      </c>
      <c r="E1456" s="2">
        <v>2022</v>
      </c>
      <c r="F1456" s="17">
        <f>Tabel1[[#This Row],[Benaderend Verbruik (kWh)]]</f>
        <v>2269529.5432384228</v>
      </c>
      <c r="G1456" s="17">
        <f>Tabel1[[#This Row],[Benaderend Verbruik (kWh)]]*0.000182</f>
        <v>413.05437686939297</v>
      </c>
    </row>
    <row r="1457" spans="1:7" x14ac:dyDescent="0.35">
      <c r="A1457" s="2" t="s">
        <v>303</v>
      </c>
      <c r="B1457" s="2" t="s">
        <v>7</v>
      </c>
      <c r="C1457" s="2" t="s">
        <v>12</v>
      </c>
      <c r="D1457" s="17">
        <v>178120.59277399202</v>
      </c>
      <c r="E1457" s="2">
        <v>2019</v>
      </c>
      <c r="F1457" s="17">
        <f>Tabel1[[#This Row],[Benaderend Verbruik (kWh)]]</f>
        <v>178120.59277399202</v>
      </c>
      <c r="G1457" s="17">
        <f>Tabel1[[#This Row],[Benaderend Verbruik (kWh)]]*0.000267</f>
        <v>47.558198270655865</v>
      </c>
    </row>
    <row r="1458" spans="1:7" x14ac:dyDescent="0.35">
      <c r="A1458" s="2" t="s">
        <v>304</v>
      </c>
      <c r="B1458" s="2" t="s">
        <v>7</v>
      </c>
      <c r="C1458" s="2" t="s">
        <v>8</v>
      </c>
      <c r="D1458" s="17">
        <v>1525674.6848971457</v>
      </c>
      <c r="E1458" s="2">
        <v>2019</v>
      </c>
      <c r="F1458" s="17">
        <f>Tabel1[[#This Row],[Benaderend Verbruik (kWh)]]</f>
        <v>1525674.6848971457</v>
      </c>
      <c r="G1458" s="17">
        <f>Tabel1[[#This Row],[Benaderend Verbruik (kWh)]]*0.000182</f>
        <v>277.67279265128053</v>
      </c>
    </row>
    <row r="1459" spans="1:7" x14ac:dyDescent="0.35">
      <c r="A1459" s="2" t="s">
        <v>304</v>
      </c>
      <c r="B1459" s="2" t="s">
        <v>7</v>
      </c>
      <c r="C1459" s="2" t="s">
        <v>10</v>
      </c>
      <c r="D1459" s="17">
        <v>654024</v>
      </c>
      <c r="E1459" s="2">
        <v>2019</v>
      </c>
      <c r="F1459" s="17">
        <f>Tabel1[[#This Row],[Benaderend Verbruik (kWh)]]*2.5</f>
        <v>1635060</v>
      </c>
      <c r="G1459" s="17">
        <f>Tabel1[[#This Row],[Benaderend Verbruik (kWh)]]*0</f>
        <v>0</v>
      </c>
    </row>
    <row r="1460" spans="1:7" x14ac:dyDescent="0.35">
      <c r="A1460" s="2" t="s">
        <v>304</v>
      </c>
      <c r="B1460" s="2" t="s">
        <v>7</v>
      </c>
      <c r="C1460" s="2" t="s">
        <v>9</v>
      </c>
      <c r="D1460" s="17">
        <v>441609.27541266283</v>
      </c>
      <c r="E1460" s="2">
        <v>2019</v>
      </c>
      <c r="F1460" s="17">
        <f>Tabel1[[#This Row],[Benaderend Verbruik (kWh)]]*2.5</f>
        <v>1104023.188531657</v>
      </c>
      <c r="G1460" s="17">
        <f>Tabel1[[#This Row],[Benaderend Verbruik (kWh)]]*0</f>
        <v>0</v>
      </c>
    </row>
    <row r="1461" spans="1:7" x14ac:dyDescent="0.35">
      <c r="A1461" s="2" t="s">
        <v>927</v>
      </c>
      <c r="B1461" s="2" t="s">
        <v>641</v>
      </c>
      <c r="C1461" s="2" t="s">
        <v>9</v>
      </c>
      <c r="D1461" s="17">
        <v>290079.42888455943</v>
      </c>
      <c r="E1461" s="2">
        <v>2022</v>
      </c>
      <c r="F1461" s="17">
        <f>Tabel1[[#This Row],[Benaderend Verbruik (kWh)]]*2.5</f>
        <v>725198.57221139851</v>
      </c>
      <c r="G1461" s="17">
        <f>Tabel1[[#This Row],[Benaderend Verbruik (kWh)]]*0</f>
        <v>0</v>
      </c>
    </row>
    <row r="1462" spans="1:7" x14ac:dyDescent="0.35">
      <c r="A1462" s="2" t="s">
        <v>927</v>
      </c>
      <c r="B1462" s="2" t="s">
        <v>641</v>
      </c>
      <c r="C1462" s="2" t="s">
        <v>10</v>
      </c>
      <c r="D1462" s="17">
        <v>523191.99999999983</v>
      </c>
      <c r="E1462" s="2">
        <v>2022</v>
      </c>
      <c r="F1462" s="17">
        <f>Tabel1[[#This Row],[Benaderend Verbruik (kWh)]]*2.5</f>
        <v>1307979.9999999995</v>
      </c>
      <c r="G1462" s="17">
        <f>Tabel1[[#This Row],[Benaderend Verbruik (kWh)]]*0</f>
        <v>0</v>
      </c>
    </row>
    <row r="1463" spans="1:7" x14ac:dyDescent="0.35">
      <c r="A1463" s="2" t="s">
        <v>927</v>
      </c>
      <c r="B1463" s="2" t="s">
        <v>641</v>
      </c>
      <c r="C1463" s="2" t="s">
        <v>8</v>
      </c>
      <c r="D1463" s="17">
        <v>1275772.7161839411</v>
      </c>
      <c r="E1463" s="2">
        <v>2022</v>
      </c>
      <c r="F1463" s="17">
        <f>Tabel1[[#This Row],[Benaderend Verbruik (kWh)]]</f>
        <v>1275772.7161839411</v>
      </c>
      <c r="G1463" s="17">
        <f>Tabel1[[#This Row],[Benaderend Verbruik (kWh)]]*0.000182</f>
        <v>232.19063434547729</v>
      </c>
    </row>
    <row r="1464" spans="1:7" x14ac:dyDescent="0.35">
      <c r="A1464" s="2" t="s">
        <v>305</v>
      </c>
      <c r="B1464" s="2" t="s">
        <v>7</v>
      </c>
      <c r="C1464" s="2" t="s">
        <v>8</v>
      </c>
      <c r="D1464" s="17">
        <v>6186652.6086457549</v>
      </c>
      <c r="E1464" s="2">
        <v>2019</v>
      </c>
      <c r="F1464" s="17">
        <f>Tabel1[[#This Row],[Benaderend Verbruik (kWh)]]</f>
        <v>6186652.6086457549</v>
      </c>
      <c r="G1464" s="17">
        <f>Tabel1[[#This Row],[Benaderend Verbruik (kWh)]]*0.000182</f>
        <v>1125.9707747735274</v>
      </c>
    </row>
    <row r="1465" spans="1:7" x14ac:dyDescent="0.35">
      <c r="A1465" s="2" t="s">
        <v>305</v>
      </c>
      <c r="B1465" s="2" t="s">
        <v>7</v>
      </c>
      <c r="C1465" s="2" t="s">
        <v>9</v>
      </c>
      <c r="D1465" s="17">
        <v>3465569.1089087506</v>
      </c>
      <c r="E1465" s="2">
        <v>2019</v>
      </c>
      <c r="F1465" s="17">
        <f>Tabel1[[#This Row],[Benaderend Verbruik (kWh)]]*2.5</f>
        <v>8663922.7722718772</v>
      </c>
      <c r="G1465" s="17">
        <f>Tabel1[[#This Row],[Benaderend Verbruik (kWh)]]*0</f>
        <v>0</v>
      </c>
    </row>
    <row r="1466" spans="1:7" x14ac:dyDescent="0.35">
      <c r="A1466" s="2" t="s">
        <v>305</v>
      </c>
      <c r="B1466" s="2" t="s">
        <v>7</v>
      </c>
      <c r="C1466" s="2" t="s">
        <v>10</v>
      </c>
      <c r="D1466" s="17">
        <v>2988003</v>
      </c>
      <c r="E1466" s="2">
        <v>2019</v>
      </c>
      <c r="F1466" s="17">
        <f>Tabel1[[#This Row],[Benaderend Verbruik (kWh)]]*2.5</f>
        <v>7470007.5</v>
      </c>
      <c r="G1466" s="17">
        <f>Tabel1[[#This Row],[Benaderend Verbruik (kWh)]]*0</f>
        <v>0</v>
      </c>
    </row>
    <row r="1467" spans="1:7" x14ac:dyDescent="0.35">
      <c r="A1467" s="2" t="s">
        <v>928</v>
      </c>
      <c r="B1467" s="2" t="s">
        <v>641</v>
      </c>
      <c r="C1467" s="2" t="s">
        <v>9</v>
      </c>
      <c r="D1467" s="17">
        <v>2986886.4814082459</v>
      </c>
      <c r="E1467" s="2">
        <v>2022</v>
      </c>
      <c r="F1467" s="17">
        <f>Tabel1[[#This Row],[Benaderend Verbruik (kWh)]]*2.5</f>
        <v>7467216.2035206147</v>
      </c>
      <c r="G1467" s="17">
        <f>Tabel1[[#This Row],[Benaderend Verbruik (kWh)]]*0</f>
        <v>0</v>
      </c>
    </row>
    <row r="1468" spans="1:7" x14ac:dyDescent="0.35">
      <c r="A1468" s="2" t="s">
        <v>928</v>
      </c>
      <c r="B1468" s="2" t="s">
        <v>641</v>
      </c>
      <c r="C1468" s="2" t="s">
        <v>10</v>
      </c>
      <c r="D1468" s="17">
        <v>2783378</v>
      </c>
      <c r="E1468" s="2">
        <v>2022</v>
      </c>
      <c r="F1468" s="17">
        <f>Tabel1[[#This Row],[Benaderend Verbruik (kWh)]]*2.5</f>
        <v>6958445</v>
      </c>
      <c r="G1468" s="17">
        <f>Tabel1[[#This Row],[Benaderend Verbruik (kWh)]]*0</f>
        <v>0</v>
      </c>
    </row>
    <row r="1469" spans="1:7" x14ac:dyDescent="0.35">
      <c r="A1469" s="2" t="s">
        <v>928</v>
      </c>
      <c r="B1469" s="2" t="s">
        <v>641</v>
      </c>
      <c r="C1469" s="2" t="s">
        <v>8</v>
      </c>
      <c r="D1469" s="17">
        <v>5395025.8775325427</v>
      </c>
      <c r="E1469" s="2">
        <v>2022</v>
      </c>
      <c r="F1469" s="17">
        <f>Tabel1[[#This Row],[Benaderend Verbruik (kWh)]]</f>
        <v>5395025.8775325427</v>
      </c>
      <c r="G1469" s="17">
        <f>Tabel1[[#This Row],[Benaderend Verbruik (kWh)]]*0.000182</f>
        <v>981.89470971092283</v>
      </c>
    </row>
    <row r="1470" spans="1:7" x14ac:dyDescent="0.35">
      <c r="A1470" s="2" t="s">
        <v>306</v>
      </c>
      <c r="B1470" s="2" t="s">
        <v>7</v>
      </c>
      <c r="C1470" s="2" t="s">
        <v>8</v>
      </c>
      <c r="D1470" s="17">
        <v>1258452.6770000001</v>
      </c>
      <c r="E1470" s="2">
        <v>2019</v>
      </c>
      <c r="F1470" s="17">
        <f>Tabel1[[#This Row],[Benaderend Verbruik (kWh)]]</f>
        <v>1258452.6770000001</v>
      </c>
      <c r="G1470" s="17">
        <f>Tabel1[[#This Row],[Benaderend Verbruik (kWh)]]*0.000182</f>
        <v>229.03838721400004</v>
      </c>
    </row>
    <row r="1471" spans="1:7" x14ac:dyDescent="0.35">
      <c r="A1471" s="2" t="s">
        <v>306</v>
      </c>
      <c r="B1471" s="2" t="s">
        <v>7</v>
      </c>
      <c r="C1471" s="2" t="s">
        <v>10</v>
      </c>
      <c r="D1471" s="17">
        <v>483843.74</v>
      </c>
      <c r="E1471" s="2">
        <v>2019</v>
      </c>
      <c r="F1471" s="17">
        <f>Tabel1[[#This Row],[Benaderend Verbruik (kWh)]]*2.5</f>
        <v>1209609.3500000001</v>
      </c>
      <c r="G1471" s="17">
        <f>Tabel1[[#This Row],[Benaderend Verbruik (kWh)]]*0</f>
        <v>0</v>
      </c>
    </row>
    <row r="1472" spans="1:7" x14ac:dyDescent="0.35">
      <c r="A1472" s="2" t="s">
        <v>306</v>
      </c>
      <c r="B1472" s="2" t="s">
        <v>7</v>
      </c>
      <c r="C1472" s="2" t="s">
        <v>9</v>
      </c>
      <c r="D1472" s="17">
        <v>393543.03000000014</v>
      </c>
      <c r="E1472" s="2">
        <v>2019</v>
      </c>
      <c r="F1472" s="17">
        <f>Tabel1[[#This Row],[Benaderend Verbruik (kWh)]]*2.5</f>
        <v>983857.57500000042</v>
      </c>
      <c r="G1472" s="17">
        <f>Tabel1[[#This Row],[Benaderend Verbruik (kWh)]]*0</f>
        <v>0</v>
      </c>
    </row>
    <row r="1473" spans="1:7" x14ac:dyDescent="0.35">
      <c r="A1473" s="2" t="s">
        <v>929</v>
      </c>
      <c r="B1473" s="2" t="s">
        <v>641</v>
      </c>
      <c r="C1473" s="2" t="s">
        <v>9</v>
      </c>
      <c r="D1473" s="17">
        <v>311056.63755561569</v>
      </c>
      <c r="E1473" s="2">
        <v>2022</v>
      </c>
      <c r="F1473" s="17">
        <f>Tabel1[[#This Row],[Benaderend Verbruik (kWh)]]*2.5</f>
        <v>777641.59388903924</v>
      </c>
      <c r="G1473" s="17">
        <f>Tabel1[[#This Row],[Benaderend Verbruik (kWh)]]*0</f>
        <v>0</v>
      </c>
    </row>
    <row r="1474" spans="1:7" x14ac:dyDescent="0.35">
      <c r="A1474" s="2" t="s">
        <v>929</v>
      </c>
      <c r="B1474" s="2" t="s">
        <v>641</v>
      </c>
      <c r="C1474" s="2" t="s">
        <v>10</v>
      </c>
      <c r="D1474" s="17">
        <v>382154.74362193909</v>
      </c>
      <c r="E1474" s="2">
        <v>2022</v>
      </c>
      <c r="F1474" s="17">
        <f>Tabel1[[#This Row],[Benaderend Verbruik (kWh)]]*2.5</f>
        <v>955386.85905484774</v>
      </c>
      <c r="G1474" s="17">
        <f>Tabel1[[#This Row],[Benaderend Verbruik (kWh)]]*0</f>
        <v>0</v>
      </c>
    </row>
    <row r="1475" spans="1:7" x14ac:dyDescent="0.35">
      <c r="A1475" s="2" t="s">
        <v>929</v>
      </c>
      <c r="B1475" s="2" t="s">
        <v>641</v>
      </c>
      <c r="C1475" s="2" t="s">
        <v>8</v>
      </c>
      <c r="D1475" s="17">
        <v>968172.37829980312</v>
      </c>
      <c r="E1475" s="2">
        <v>2022</v>
      </c>
      <c r="F1475" s="17">
        <f>Tabel1[[#This Row],[Benaderend Verbruik (kWh)]]</f>
        <v>968172.37829980312</v>
      </c>
      <c r="G1475" s="17">
        <f>Tabel1[[#This Row],[Benaderend Verbruik (kWh)]]*0.000182</f>
        <v>176.20737285056418</v>
      </c>
    </row>
    <row r="1476" spans="1:7" x14ac:dyDescent="0.35">
      <c r="A1476" s="2" t="s">
        <v>306</v>
      </c>
      <c r="B1476" s="2" t="s">
        <v>7</v>
      </c>
      <c r="C1476" s="2" t="s">
        <v>12</v>
      </c>
      <c r="D1476" s="17">
        <v>57485.213018408096</v>
      </c>
      <c r="E1476" s="2">
        <v>2019</v>
      </c>
      <c r="F1476" s="17">
        <f>Tabel1[[#This Row],[Benaderend Verbruik (kWh)]]</f>
        <v>57485.213018408096</v>
      </c>
      <c r="G1476" s="17">
        <f>Tabel1[[#This Row],[Benaderend Verbruik (kWh)]]*0.000267</f>
        <v>15.348551875914961</v>
      </c>
    </row>
    <row r="1477" spans="1:7" x14ac:dyDescent="0.35">
      <c r="A1477" s="2" t="s">
        <v>306</v>
      </c>
      <c r="B1477" s="2" t="s">
        <v>7</v>
      </c>
      <c r="C1477" s="2" t="s">
        <v>12</v>
      </c>
      <c r="D1477" s="17">
        <v>11324.195591993184</v>
      </c>
      <c r="E1477" s="2">
        <v>2022</v>
      </c>
      <c r="F1477" s="17">
        <f>Tabel1[[#This Row],[Benaderend Verbruik (kWh)]]</f>
        <v>11324.195591993184</v>
      </c>
      <c r="G1477" s="17">
        <f>Tabel1[[#This Row],[Benaderend Verbruik (kWh)]]*0.000267</f>
        <v>3.0235602230621801</v>
      </c>
    </row>
    <row r="1478" spans="1:7" x14ac:dyDescent="0.35">
      <c r="A1478" s="2" t="s">
        <v>307</v>
      </c>
      <c r="B1478" s="2" t="s">
        <v>7</v>
      </c>
      <c r="C1478" s="2" t="s">
        <v>8</v>
      </c>
      <c r="D1478" s="17">
        <v>6674004.8091386342</v>
      </c>
      <c r="E1478" s="2">
        <v>2019</v>
      </c>
      <c r="F1478" s="17">
        <f>Tabel1[[#This Row],[Benaderend Verbruik (kWh)]]</f>
        <v>6674004.8091386342</v>
      </c>
      <c r="G1478" s="17">
        <f>Tabel1[[#This Row],[Benaderend Verbruik (kWh)]]*0.000182</f>
        <v>1214.6688752632315</v>
      </c>
    </row>
    <row r="1479" spans="1:7" x14ac:dyDescent="0.35">
      <c r="A1479" s="2" t="s">
        <v>307</v>
      </c>
      <c r="B1479" s="2" t="s">
        <v>7</v>
      </c>
      <c r="C1479" s="2" t="s">
        <v>9</v>
      </c>
      <c r="D1479" s="17">
        <v>3066542.0359959388</v>
      </c>
      <c r="E1479" s="2">
        <v>2019</v>
      </c>
      <c r="F1479" s="17">
        <f>Tabel1[[#This Row],[Benaderend Verbruik (kWh)]]*2.5</f>
        <v>7666355.0899898466</v>
      </c>
      <c r="G1479" s="17">
        <f>Tabel1[[#This Row],[Benaderend Verbruik (kWh)]]*0</f>
        <v>0</v>
      </c>
    </row>
    <row r="1480" spans="1:7" x14ac:dyDescent="0.35">
      <c r="A1480" s="2" t="s">
        <v>307</v>
      </c>
      <c r="B1480" s="2" t="s">
        <v>7</v>
      </c>
      <c r="C1480" s="2" t="s">
        <v>10</v>
      </c>
      <c r="D1480" s="17">
        <v>2722764</v>
      </c>
      <c r="E1480" s="2">
        <v>2019</v>
      </c>
      <c r="F1480" s="17">
        <f>Tabel1[[#This Row],[Benaderend Verbruik (kWh)]]*2.5</f>
        <v>6806910</v>
      </c>
      <c r="G1480" s="17">
        <f>Tabel1[[#This Row],[Benaderend Verbruik (kWh)]]*0</f>
        <v>0</v>
      </c>
    </row>
    <row r="1481" spans="1:7" x14ac:dyDescent="0.35">
      <c r="A1481" s="2" t="s">
        <v>930</v>
      </c>
      <c r="B1481" s="2" t="s">
        <v>641</v>
      </c>
      <c r="C1481" s="2" t="s">
        <v>9</v>
      </c>
      <c r="D1481" s="17">
        <v>2825613.4691294269</v>
      </c>
      <c r="E1481" s="2">
        <v>2022</v>
      </c>
      <c r="F1481" s="17">
        <f>Tabel1[[#This Row],[Benaderend Verbruik (kWh)]]*2.5</f>
        <v>7064033.6728235669</v>
      </c>
      <c r="G1481" s="17">
        <f>Tabel1[[#This Row],[Benaderend Verbruik (kWh)]]*0</f>
        <v>0</v>
      </c>
    </row>
    <row r="1482" spans="1:7" x14ac:dyDescent="0.35">
      <c r="A1482" s="2" t="s">
        <v>930</v>
      </c>
      <c r="B1482" s="2" t="s">
        <v>641</v>
      </c>
      <c r="C1482" s="2" t="s">
        <v>10</v>
      </c>
      <c r="D1482" s="17">
        <v>2253328.9999999995</v>
      </c>
      <c r="E1482" s="2">
        <v>2022</v>
      </c>
      <c r="F1482" s="17">
        <f>Tabel1[[#This Row],[Benaderend Verbruik (kWh)]]*2.5</f>
        <v>5633322.4999999991</v>
      </c>
      <c r="G1482" s="17">
        <f>Tabel1[[#This Row],[Benaderend Verbruik (kWh)]]*0</f>
        <v>0</v>
      </c>
    </row>
    <row r="1483" spans="1:7" x14ac:dyDescent="0.35">
      <c r="A1483" s="2" t="s">
        <v>930</v>
      </c>
      <c r="B1483" s="2" t="s">
        <v>641</v>
      </c>
      <c r="C1483" s="2" t="s">
        <v>8</v>
      </c>
      <c r="D1483" s="17">
        <v>5549455.1686688717</v>
      </c>
      <c r="E1483" s="2">
        <v>2022</v>
      </c>
      <c r="F1483" s="17">
        <f>Tabel1[[#This Row],[Benaderend Verbruik (kWh)]]</f>
        <v>5549455.1686688717</v>
      </c>
      <c r="G1483" s="17">
        <f>Tabel1[[#This Row],[Benaderend Verbruik (kWh)]]*0.000182</f>
        <v>1010.0008406977347</v>
      </c>
    </row>
    <row r="1484" spans="1:7" x14ac:dyDescent="0.35">
      <c r="A1484" s="2" t="s">
        <v>308</v>
      </c>
      <c r="B1484" s="2" t="s">
        <v>7</v>
      </c>
      <c r="C1484" s="2" t="s">
        <v>8</v>
      </c>
      <c r="D1484" s="17">
        <v>2544222.5618106392</v>
      </c>
      <c r="E1484" s="2">
        <v>2019</v>
      </c>
      <c r="F1484" s="17">
        <f>Tabel1[[#This Row],[Benaderend Verbruik (kWh)]]</f>
        <v>2544222.5618106392</v>
      </c>
      <c r="G1484" s="17">
        <f>Tabel1[[#This Row],[Benaderend Verbruik (kWh)]]*0.000182</f>
        <v>463.04850624953633</v>
      </c>
    </row>
    <row r="1485" spans="1:7" x14ac:dyDescent="0.35">
      <c r="A1485" s="2" t="s">
        <v>308</v>
      </c>
      <c r="B1485" s="2" t="s">
        <v>7</v>
      </c>
      <c r="C1485" s="2" t="s">
        <v>10</v>
      </c>
      <c r="D1485" s="17">
        <v>1357295</v>
      </c>
      <c r="E1485" s="2">
        <v>2019</v>
      </c>
      <c r="F1485" s="17">
        <f>Tabel1[[#This Row],[Benaderend Verbruik (kWh)]]*2.5</f>
        <v>3393237.5</v>
      </c>
      <c r="G1485" s="17">
        <f>Tabel1[[#This Row],[Benaderend Verbruik (kWh)]]*0</f>
        <v>0</v>
      </c>
    </row>
    <row r="1486" spans="1:7" x14ac:dyDescent="0.35">
      <c r="A1486" s="2" t="s">
        <v>308</v>
      </c>
      <c r="B1486" s="2" t="s">
        <v>7</v>
      </c>
      <c r="C1486" s="2" t="s">
        <v>9</v>
      </c>
      <c r="D1486" s="17">
        <v>726206.36891703936</v>
      </c>
      <c r="E1486" s="2">
        <v>2019</v>
      </c>
      <c r="F1486" s="17">
        <f>Tabel1[[#This Row],[Benaderend Verbruik (kWh)]]*2.5</f>
        <v>1815515.9222925985</v>
      </c>
      <c r="G1486" s="17">
        <f>Tabel1[[#This Row],[Benaderend Verbruik (kWh)]]*0</f>
        <v>0</v>
      </c>
    </row>
    <row r="1487" spans="1:7" x14ac:dyDescent="0.35">
      <c r="A1487" s="2" t="s">
        <v>931</v>
      </c>
      <c r="B1487" s="2" t="s">
        <v>641</v>
      </c>
      <c r="C1487" s="2" t="s">
        <v>9</v>
      </c>
      <c r="D1487" s="17">
        <v>673717.2291066068</v>
      </c>
      <c r="E1487" s="2">
        <v>2022</v>
      </c>
      <c r="F1487" s="17">
        <f>Tabel1[[#This Row],[Benaderend Verbruik (kWh)]]*2.5</f>
        <v>1684293.0727665171</v>
      </c>
      <c r="G1487" s="17">
        <f>Tabel1[[#This Row],[Benaderend Verbruik (kWh)]]*0</f>
        <v>0</v>
      </c>
    </row>
    <row r="1488" spans="1:7" x14ac:dyDescent="0.35">
      <c r="A1488" s="2" t="s">
        <v>931</v>
      </c>
      <c r="B1488" s="2" t="s">
        <v>641</v>
      </c>
      <c r="C1488" s="2" t="s">
        <v>10</v>
      </c>
      <c r="D1488" s="17">
        <v>1221111</v>
      </c>
      <c r="E1488" s="2">
        <v>2022</v>
      </c>
      <c r="F1488" s="17">
        <f>Tabel1[[#This Row],[Benaderend Verbruik (kWh)]]*2.5</f>
        <v>3052777.5</v>
      </c>
      <c r="G1488" s="17">
        <f>Tabel1[[#This Row],[Benaderend Verbruik (kWh)]]*0</f>
        <v>0</v>
      </c>
    </row>
    <row r="1489" spans="1:7" x14ac:dyDescent="0.35">
      <c r="A1489" s="2" t="s">
        <v>931</v>
      </c>
      <c r="B1489" s="2" t="s">
        <v>641</v>
      </c>
      <c r="C1489" s="2" t="s">
        <v>8</v>
      </c>
      <c r="D1489" s="17">
        <v>1753297.2841452835</v>
      </c>
      <c r="E1489" s="2">
        <v>2022</v>
      </c>
      <c r="F1489" s="17">
        <f>Tabel1[[#This Row],[Benaderend Verbruik (kWh)]]</f>
        <v>1753297.2841452835</v>
      </c>
      <c r="G1489" s="17">
        <f>Tabel1[[#This Row],[Benaderend Verbruik (kWh)]]*0.000182</f>
        <v>319.10010571444161</v>
      </c>
    </row>
    <row r="1490" spans="1:7" x14ac:dyDescent="0.35">
      <c r="A1490" s="2" t="s">
        <v>309</v>
      </c>
      <c r="B1490" s="2" t="s">
        <v>7</v>
      </c>
      <c r="C1490" s="2" t="s">
        <v>8</v>
      </c>
      <c r="D1490" s="17">
        <v>2851035.6872641896</v>
      </c>
      <c r="E1490" s="2">
        <v>2019</v>
      </c>
      <c r="F1490" s="17">
        <f>Tabel1[[#This Row],[Benaderend Verbruik (kWh)]]</f>
        <v>2851035.6872641896</v>
      </c>
      <c r="G1490" s="17">
        <f>Tabel1[[#This Row],[Benaderend Verbruik (kWh)]]*0.000182</f>
        <v>518.8884950820825</v>
      </c>
    </row>
    <row r="1491" spans="1:7" x14ac:dyDescent="0.35">
      <c r="A1491" s="2" t="s">
        <v>309</v>
      </c>
      <c r="B1491" s="2" t="s">
        <v>7</v>
      </c>
      <c r="C1491" s="2" t="s">
        <v>9</v>
      </c>
      <c r="D1491" s="17">
        <v>764035.73900000018</v>
      </c>
      <c r="E1491" s="2">
        <v>2019</v>
      </c>
      <c r="F1491" s="17">
        <f>Tabel1[[#This Row],[Benaderend Verbruik (kWh)]]*2.5</f>
        <v>1910089.3475000004</v>
      </c>
      <c r="G1491" s="17">
        <f>Tabel1[[#This Row],[Benaderend Verbruik (kWh)]]*0</f>
        <v>0</v>
      </c>
    </row>
    <row r="1492" spans="1:7" x14ac:dyDescent="0.35">
      <c r="A1492" s="2" t="s">
        <v>309</v>
      </c>
      <c r="B1492" s="2" t="s">
        <v>7</v>
      </c>
      <c r="C1492" s="2" t="s">
        <v>10</v>
      </c>
      <c r="D1492" s="17">
        <v>571395.68400000001</v>
      </c>
      <c r="E1492" s="2">
        <v>2019</v>
      </c>
      <c r="F1492" s="17">
        <f>Tabel1[[#This Row],[Benaderend Verbruik (kWh)]]*2.5</f>
        <v>1428489.21</v>
      </c>
      <c r="G1492" s="17">
        <f>Tabel1[[#This Row],[Benaderend Verbruik (kWh)]]*0</f>
        <v>0</v>
      </c>
    </row>
    <row r="1493" spans="1:7" x14ac:dyDescent="0.35">
      <c r="A1493" s="2" t="s">
        <v>932</v>
      </c>
      <c r="B1493" s="2" t="s">
        <v>641</v>
      </c>
      <c r="C1493" s="2" t="s">
        <v>9</v>
      </c>
      <c r="D1493" s="17">
        <v>536530.6763819675</v>
      </c>
      <c r="E1493" s="2">
        <v>2022</v>
      </c>
      <c r="F1493" s="17">
        <f>Tabel1[[#This Row],[Benaderend Verbruik (kWh)]]*2.5</f>
        <v>1341326.6909549187</v>
      </c>
      <c r="G1493" s="17">
        <f>Tabel1[[#This Row],[Benaderend Verbruik (kWh)]]*0</f>
        <v>0</v>
      </c>
    </row>
    <row r="1494" spans="1:7" x14ac:dyDescent="0.35">
      <c r="A1494" s="2" t="s">
        <v>932</v>
      </c>
      <c r="B1494" s="2" t="s">
        <v>641</v>
      </c>
      <c r="C1494" s="2" t="s">
        <v>10</v>
      </c>
      <c r="D1494" s="17">
        <v>588903.01519321045</v>
      </c>
      <c r="E1494" s="2">
        <v>2022</v>
      </c>
      <c r="F1494" s="17">
        <f>Tabel1[[#This Row],[Benaderend Verbruik (kWh)]]*2.5</f>
        <v>1472257.5379830261</v>
      </c>
      <c r="G1494" s="17">
        <f>Tabel1[[#This Row],[Benaderend Verbruik (kWh)]]*0</f>
        <v>0</v>
      </c>
    </row>
    <row r="1495" spans="1:7" x14ac:dyDescent="0.35">
      <c r="A1495" s="2" t="s">
        <v>932</v>
      </c>
      <c r="B1495" s="2" t="s">
        <v>641</v>
      </c>
      <c r="C1495" s="2" t="s">
        <v>8</v>
      </c>
      <c r="D1495" s="17">
        <v>1930311.4906122619</v>
      </c>
      <c r="E1495" s="2">
        <v>2022</v>
      </c>
      <c r="F1495" s="17">
        <f>Tabel1[[#This Row],[Benaderend Verbruik (kWh)]]</f>
        <v>1930311.4906122619</v>
      </c>
      <c r="G1495" s="17">
        <f>Tabel1[[#This Row],[Benaderend Verbruik (kWh)]]*0.000182</f>
        <v>351.31669129143171</v>
      </c>
    </row>
    <row r="1496" spans="1:7" x14ac:dyDescent="0.35">
      <c r="A1496" s="2" t="s">
        <v>310</v>
      </c>
      <c r="B1496" s="2" t="s">
        <v>7</v>
      </c>
      <c r="C1496" s="2" t="s">
        <v>10</v>
      </c>
      <c r="D1496" s="17">
        <v>657352</v>
      </c>
      <c r="E1496" s="2">
        <v>2019</v>
      </c>
      <c r="F1496" s="17">
        <f>Tabel1[[#This Row],[Benaderend Verbruik (kWh)]]*2.5</f>
        <v>1643380</v>
      </c>
      <c r="G1496" s="17">
        <f>Tabel1[[#This Row],[Benaderend Verbruik (kWh)]]*0</f>
        <v>0</v>
      </c>
    </row>
    <row r="1497" spans="1:7" x14ac:dyDescent="0.35">
      <c r="A1497" s="2" t="s">
        <v>310</v>
      </c>
      <c r="B1497" s="2" t="s">
        <v>7</v>
      </c>
      <c r="C1497" s="2" t="s">
        <v>8</v>
      </c>
      <c r="D1497" s="17">
        <v>398051.17800000001</v>
      </c>
      <c r="E1497" s="2">
        <v>2019</v>
      </c>
      <c r="F1497" s="17">
        <f>Tabel1[[#This Row],[Benaderend Verbruik (kWh)]]</f>
        <v>398051.17800000001</v>
      </c>
      <c r="G1497" s="17">
        <f>Tabel1[[#This Row],[Benaderend Verbruik (kWh)]]*0.000182</f>
        <v>72.445314396000001</v>
      </c>
    </row>
    <row r="1498" spans="1:7" x14ac:dyDescent="0.35">
      <c r="A1498" s="2" t="s">
        <v>310</v>
      </c>
      <c r="B1498" s="2" t="s">
        <v>7</v>
      </c>
      <c r="C1498" s="2" t="s">
        <v>9</v>
      </c>
      <c r="D1498" s="17">
        <v>239911.87299999993</v>
      </c>
      <c r="E1498" s="2">
        <v>2019</v>
      </c>
      <c r="F1498" s="17">
        <f>Tabel1[[#This Row],[Benaderend Verbruik (kWh)]]*2.5</f>
        <v>599779.68249999988</v>
      </c>
      <c r="G1498" s="17">
        <f>Tabel1[[#This Row],[Benaderend Verbruik (kWh)]]*0</f>
        <v>0</v>
      </c>
    </row>
    <row r="1499" spans="1:7" x14ac:dyDescent="0.35">
      <c r="A1499" s="2" t="s">
        <v>933</v>
      </c>
      <c r="B1499" s="2" t="s">
        <v>641</v>
      </c>
      <c r="C1499" s="2" t="s">
        <v>9</v>
      </c>
      <c r="D1499" s="17">
        <v>198363.84844813371</v>
      </c>
      <c r="E1499" s="2">
        <v>2022</v>
      </c>
      <c r="F1499" s="17">
        <f>Tabel1[[#This Row],[Benaderend Verbruik (kWh)]]*2.5</f>
        <v>495909.62112033425</v>
      </c>
      <c r="G1499" s="17">
        <f>Tabel1[[#This Row],[Benaderend Verbruik (kWh)]]*0</f>
        <v>0</v>
      </c>
    </row>
    <row r="1500" spans="1:7" x14ac:dyDescent="0.35">
      <c r="A1500" s="2" t="s">
        <v>933</v>
      </c>
      <c r="B1500" s="2" t="s">
        <v>641</v>
      </c>
      <c r="C1500" s="2" t="s">
        <v>10</v>
      </c>
      <c r="D1500" s="17">
        <v>512531.09177698044</v>
      </c>
      <c r="E1500" s="2">
        <v>2022</v>
      </c>
      <c r="F1500" s="17">
        <f>Tabel1[[#This Row],[Benaderend Verbruik (kWh)]]*2.5</f>
        <v>1281327.7294424511</v>
      </c>
      <c r="G1500" s="17">
        <f>Tabel1[[#This Row],[Benaderend Verbruik (kWh)]]*0</f>
        <v>0</v>
      </c>
    </row>
    <row r="1501" spans="1:7" x14ac:dyDescent="0.35">
      <c r="A1501" s="2" t="s">
        <v>933</v>
      </c>
      <c r="B1501" s="2" t="s">
        <v>641</v>
      </c>
      <c r="C1501" s="2" t="s">
        <v>8</v>
      </c>
      <c r="D1501" s="17">
        <v>343922.3194118035</v>
      </c>
      <c r="E1501" s="2">
        <v>2022</v>
      </c>
      <c r="F1501" s="17">
        <f>Tabel1[[#This Row],[Benaderend Verbruik (kWh)]]</f>
        <v>343922.3194118035</v>
      </c>
      <c r="G1501" s="17">
        <f>Tabel1[[#This Row],[Benaderend Verbruik (kWh)]]*0.000182</f>
        <v>62.593862132948239</v>
      </c>
    </row>
    <row r="1502" spans="1:7" x14ac:dyDescent="0.35">
      <c r="A1502" s="2" t="s">
        <v>310</v>
      </c>
      <c r="B1502" s="2" t="s">
        <v>7</v>
      </c>
      <c r="C1502" s="2" t="s">
        <v>12</v>
      </c>
      <c r="D1502" s="17">
        <v>157031.50973842983</v>
      </c>
      <c r="E1502" s="2">
        <v>2019</v>
      </c>
      <c r="F1502" s="17">
        <f>Tabel1[[#This Row],[Benaderend Verbruik (kWh)]]</f>
        <v>157031.50973842983</v>
      </c>
      <c r="G1502" s="17">
        <f>Tabel1[[#This Row],[Benaderend Verbruik (kWh)]]*0.000267</f>
        <v>41.927413100160763</v>
      </c>
    </row>
    <row r="1503" spans="1:7" x14ac:dyDescent="0.35">
      <c r="A1503" s="2" t="s">
        <v>311</v>
      </c>
      <c r="B1503" s="2" t="s">
        <v>7</v>
      </c>
      <c r="C1503" s="2" t="s">
        <v>8</v>
      </c>
      <c r="D1503" s="17">
        <v>3546457.5118226893</v>
      </c>
      <c r="E1503" s="2">
        <v>2019</v>
      </c>
      <c r="F1503" s="17">
        <f>Tabel1[[#This Row],[Benaderend Verbruik (kWh)]]</f>
        <v>3546457.5118226893</v>
      </c>
      <c r="G1503" s="17">
        <f>Tabel1[[#This Row],[Benaderend Verbruik (kWh)]]*0.000182</f>
        <v>645.45526715172946</v>
      </c>
    </row>
    <row r="1504" spans="1:7" x14ac:dyDescent="0.35">
      <c r="A1504" s="2" t="s">
        <v>311</v>
      </c>
      <c r="B1504" s="2" t="s">
        <v>7</v>
      </c>
      <c r="C1504" s="2" t="s">
        <v>10</v>
      </c>
      <c r="D1504" s="17">
        <v>1365646</v>
      </c>
      <c r="E1504" s="2">
        <v>2019</v>
      </c>
      <c r="F1504" s="17">
        <f>Tabel1[[#This Row],[Benaderend Verbruik (kWh)]]*2.5</f>
        <v>3414115</v>
      </c>
      <c r="G1504" s="17">
        <f>Tabel1[[#This Row],[Benaderend Verbruik (kWh)]]*0</f>
        <v>0</v>
      </c>
    </row>
    <row r="1505" spans="1:7" x14ac:dyDescent="0.35">
      <c r="A1505" s="2" t="s">
        <v>311</v>
      </c>
      <c r="B1505" s="2" t="s">
        <v>7</v>
      </c>
      <c r="C1505" s="2" t="s">
        <v>9</v>
      </c>
      <c r="D1505" s="17">
        <v>1147111.1672425922</v>
      </c>
      <c r="E1505" s="2">
        <v>2019</v>
      </c>
      <c r="F1505" s="17">
        <f>Tabel1[[#This Row],[Benaderend Verbruik (kWh)]]*2.5</f>
        <v>2867777.9181064805</v>
      </c>
      <c r="G1505" s="17">
        <f>Tabel1[[#This Row],[Benaderend Verbruik (kWh)]]*0</f>
        <v>0</v>
      </c>
    </row>
    <row r="1506" spans="1:7" x14ac:dyDescent="0.35">
      <c r="A1506" s="2" t="s">
        <v>934</v>
      </c>
      <c r="B1506" s="2" t="s">
        <v>641</v>
      </c>
      <c r="C1506" s="2" t="s">
        <v>9</v>
      </c>
      <c r="D1506" s="17">
        <v>1162797.7543189637</v>
      </c>
      <c r="E1506" s="2">
        <v>2022</v>
      </c>
      <c r="F1506" s="17">
        <f>Tabel1[[#This Row],[Benaderend Verbruik (kWh)]]*2.5</f>
        <v>2906994.3857974093</v>
      </c>
      <c r="G1506" s="17">
        <f>Tabel1[[#This Row],[Benaderend Verbruik (kWh)]]*0</f>
        <v>0</v>
      </c>
    </row>
    <row r="1507" spans="1:7" x14ac:dyDescent="0.35">
      <c r="A1507" s="2" t="s">
        <v>934</v>
      </c>
      <c r="B1507" s="2" t="s">
        <v>641</v>
      </c>
      <c r="C1507" s="2" t="s">
        <v>10</v>
      </c>
      <c r="D1507" s="17">
        <v>1213059.9999999995</v>
      </c>
      <c r="E1507" s="2">
        <v>2022</v>
      </c>
      <c r="F1507" s="17">
        <f>Tabel1[[#This Row],[Benaderend Verbruik (kWh)]]*2.5</f>
        <v>3032649.9999999991</v>
      </c>
      <c r="G1507" s="17">
        <f>Tabel1[[#This Row],[Benaderend Verbruik (kWh)]]*0</f>
        <v>0</v>
      </c>
    </row>
    <row r="1508" spans="1:7" x14ac:dyDescent="0.35">
      <c r="A1508" s="2" t="s">
        <v>934</v>
      </c>
      <c r="B1508" s="2" t="s">
        <v>641</v>
      </c>
      <c r="C1508" s="2" t="s">
        <v>8</v>
      </c>
      <c r="D1508" s="17">
        <v>3187524.6377698248</v>
      </c>
      <c r="E1508" s="2">
        <v>2022</v>
      </c>
      <c r="F1508" s="17">
        <f>Tabel1[[#This Row],[Benaderend Verbruik (kWh)]]</f>
        <v>3187524.6377698248</v>
      </c>
      <c r="G1508" s="17">
        <f>Tabel1[[#This Row],[Benaderend Verbruik (kWh)]]*0.000182</f>
        <v>580.12948407410818</v>
      </c>
    </row>
    <row r="1509" spans="1:7" x14ac:dyDescent="0.35">
      <c r="A1509" s="2" t="s">
        <v>312</v>
      </c>
      <c r="B1509" s="2" t="s">
        <v>7</v>
      </c>
      <c r="C1509" s="2" t="s">
        <v>8</v>
      </c>
      <c r="D1509" s="17">
        <v>1769091.3229999999</v>
      </c>
      <c r="E1509" s="2">
        <v>2019</v>
      </c>
      <c r="F1509" s="17">
        <f>Tabel1[[#This Row],[Benaderend Verbruik (kWh)]]</f>
        <v>1769091.3229999999</v>
      </c>
      <c r="G1509" s="17">
        <f>Tabel1[[#This Row],[Benaderend Verbruik (kWh)]]*0.000182</f>
        <v>321.974620786</v>
      </c>
    </row>
    <row r="1510" spans="1:7" x14ac:dyDescent="0.35">
      <c r="A1510" s="2" t="s">
        <v>312</v>
      </c>
      <c r="B1510" s="2" t="s">
        <v>7</v>
      </c>
      <c r="C1510" s="2" t="s">
        <v>10</v>
      </c>
      <c r="D1510" s="17">
        <v>569099.46199999982</v>
      </c>
      <c r="E1510" s="2">
        <v>2019</v>
      </c>
      <c r="F1510" s="17">
        <f>Tabel1[[#This Row],[Benaderend Verbruik (kWh)]]*2.5</f>
        <v>1422748.6549999996</v>
      </c>
      <c r="G1510" s="17">
        <f>Tabel1[[#This Row],[Benaderend Verbruik (kWh)]]*0</f>
        <v>0</v>
      </c>
    </row>
    <row r="1511" spans="1:7" x14ac:dyDescent="0.35">
      <c r="A1511" s="2" t="s">
        <v>312</v>
      </c>
      <c r="B1511" s="2" t="s">
        <v>7</v>
      </c>
      <c r="C1511" s="2" t="s">
        <v>9</v>
      </c>
      <c r="D1511" s="17">
        <v>525817.13400000008</v>
      </c>
      <c r="E1511" s="2">
        <v>2019</v>
      </c>
      <c r="F1511" s="17">
        <f>Tabel1[[#This Row],[Benaderend Verbruik (kWh)]]*2.5</f>
        <v>1314542.8350000002</v>
      </c>
      <c r="G1511" s="17">
        <f>Tabel1[[#This Row],[Benaderend Verbruik (kWh)]]*0</f>
        <v>0</v>
      </c>
    </row>
    <row r="1512" spans="1:7" x14ac:dyDescent="0.35">
      <c r="A1512" s="2" t="s">
        <v>935</v>
      </c>
      <c r="B1512" s="2" t="s">
        <v>641</v>
      </c>
      <c r="C1512" s="2" t="s">
        <v>9</v>
      </c>
      <c r="D1512" s="17">
        <v>433519.26489853428</v>
      </c>
      <c r="E1512" s="2">
        <v>2022</v>
      </c>
      <c r="F1512" s="17">
        <f>Tabel1[[#This Row],[Benaderend Verbruik (kWh)]]*2.5</f>
        <v>1083798.1622463358</v>
      </c>
      <c r="G1512" s="17">
        <f>Tabel1[[#This Row],[Benaderend Verbruik (kWh)]]*0</f>
        <v>0</v>
      </c>
    </row>
    <row r="1513" spans="1:7" x14ac:dyDescent="0.35">
      <c r="A1513" s="2" t="s">
        <v>935</v>
      </c>
      <c r="B1513" s="2" t="s">
        <v>641</v>
      </c>
      <c r="C1513" s="2" t="s">
        <v>10</v>
      </c>
      <c r="D1513" s="17">
        <v>477840.75692636642</v>
      </c>
      <c r="E1513" s="2">
        <v>2022</v>
      </c>
      <c r="F1513" s="17">
        <f>Tabel1[[#This Row],[Benaderend Verbruik (kWh)]]*2.5</f>
        <v>1194601.892315916</v>
      </c>
      <c r="G1513" s="17">
        <f>Tabel1[[#This Row],[Benaderend Verbruik (kWh)]]*0</f>
        <v>0</v>
      </c>
    </row>
    <row r="1514" spans="1:7" x14ac:dyDescent="0.35">
      <c r="A1514" s="2" t="s">
        <v>935</v>
      </c>
      <c r="B1514" s="2" t="s">
        <v>641</v>
      </c>
      <c r="C1514" s="2" t="s">
        <v>8</v>
      </c>
      <c r="D1514" s="17">
        <v>1538162.6653805824</v>
      </c>
      <c r="E1514" s="2">
        <v>2022</v>
      </c>
      <c r="F1514" s="17">
        <f>Tabel1[[#This Row],[Benaderend Verbruik (kWh)]]</f>
        <v>1538162.6653805824</v>
      </c>
      <c r="G1514" s="17">
        <f>Tabel1[[#This Row],[Benaderend Verbruik (kWh)]]*0.000182</f>
        <v>279.945605099266</v>
      </c>
    </row>
    <row r="1515" spans="1:7" x14ac:dyDescent="0.35">
      <c r="A1515" s="2" t="s">
        <v>313</v>
      </c>
      <c r="B1515" s="2" t="s">
        <v>7</v>
      </c>
      <c r="C1515" s="2" t="s">
        <v>8</v>
      </c>
      <c r="D1515" s="17">
        <v>21732003.151924621</v>
      </c>
      <c r="E1515" s="2">
        <v>2019</v>
      </c>
      <c r="F1515" s="17">
        <f>Tabel1[[#This Row],[Benaderend Verbruik (kWh)]]</f>
        <v>21732003.151924621</v>
      </c>
      <c r="G1515" s="17">
        <f>Tabel1[[#This Row],[Benaderend Verbruik (kWh)]]*0.000182</f>
        <v>3955.2245736502814</v>
      </c>
    </row>
    <row r="1516" spans="1:7" x14ac:dyDescent="0.35">
      <c r="A1516" s="2" t="s">
        <v>313</v>
      </c>
      <c r="B1516" s="2" t="s">
        <v>7</v>
      </c>
      <c r="C1516" s="2" t="s">
        <v>9</v>
      </c>
      <c r="D1516" s="17">
        <v>10739592.355909264</v>
      </c>
      <c r="E1516" s="2">
        <v>2019</v>
      </c>
      <c r="F1516" s="17">
        <f>Tabel1[[#This Row],[Benaderend Verbruik (kWh)]]*2.5</f>
        <v>26848980.88977316</v>
      </c>
      <c r="G1516" s="17">
        <f>Tabel1[[#This Row],[Benaderend Verbruik (kWh)]]*0</f>
        <v>0</v>
      </c>
    </row>
    <row r="1517" spans="1:7" x14ac:dyDescent="0.35">
      <c r="A1517" s="2" t="s">
        <v>313</v>
      </c>
      <c r="B1517" s="2" t="s">
        <v>7</v>
      </c>
      <c r="C1517" s="2" t="s">
        <v>10</v>
      </c>
      <c r="D1517" s="17">
        <v>5886798</v>
      </c>
      <c r="E1517" s="2">
        <v>2019</v>
      </c>
      <c r="F1517" s="17">
        <f>Tabel1[[#This Row],[Benaderend Verbruik (kWh)]]*2.5</f>
        <v>14716995</v>
      </c>
      <c r="G1517" s="17">
        <f>Tabel1[[#This Row],[Benaderend Verbruik (kWh)]]*0</f>
        <v>0</v>
      </c>
    </row>
    <row r="1518" spans="1:7" x14ac:dyDescent="0.35">
      <c r="A1518" s="2" t="s">
        <v>936</v>
      </c>
      <c r="B1518" s="2" t="s">
        <v>641</v>
      </c>
      <c r="C1518" s="2" t="s">
        <v>9</v>
      </c>
      <c r="D1518" s="17">
        <v>8460987.5775543191</v>
      </c>
      <c r="E1518" s="2">
        <v>2022</v>
      </c>
      <c r="F1518" s="17">
        <f>Tabel1[[#This Row],[Benaderend Verbruik (kWh)]]*2.5</f>
        <v>21152468.943885796</v>
      </c>
      <c r="G1518" s="17">
        <f>Tabel1[[#This Row],[Benaderend Verbruik (kWh)]]*0</f>
        <v>0</v>
      </c>
    </row>
    <row r="1519" spans="1:7" x14ac:dyDescent="0.35">
      <c r="A1519" s="2" t="s">
        <v>936</v>
      </c>
      <c r="B1519" s="2" t="s">
        <v>641</v>
      </c>
      <c r="C1519" s="2" t="s">
        <v>10</v>
      </c>
      <c r="D1519" s="17">
        <v>5071182</v>
      </c>
      <c r="E1519" s="2">
        <v>2022</v>
      </c>
      <c r="F1519" s="17">
        <f>Tabel1[[#This Row],[Benaderend Verbruik (kWh)]]*2.5</f>
        <v>12677955</v>
      </c>
      <c r="G1519" s="17">
        <f>Tabel1[[#This Row],[Benaderend Verbruik (kWh)]]*0</f>
        <v>0</v>
      </c>
    </row>
    <row r="1520" spans="1:7" x14ac:dyDescent="0.35">
      <c r="A1520" s="2" t="s">
        <v>936</v>
      </c>
      <c r="B1520" s="2" t="s">
        <v>641</v>
      </c>
      <c r="C1520" s="2" t="s">
        <v>8</v>
      </c>
      <c r="D1520" s="17">
        <v>17117127.292465691</v>
      </c>
      <c r="E1520" s="2">
        <v>2022</v>
      </c>
      <c r="F1520" s="17">
        <f>Tabel1[[#This Row],[Benaderend Verbruik (kWh)]]</f>
        <v>17117127.292465691</v>
      </c>
      <c r="G1520" s="17">
        <f>Tabel1[[#This Row],[Benaderend Verbruik (kWh)]]*0.000182</f>
        <v>3115.3171672287558</v>
      </c>
    </row>
    <row r="1521" spans="1:7" x14ac:dyDescent="0.35">
      <c r="A1521" s="2" t="s">
        <v>314</v>
      </c>
      <c r="B1521" s="2" t="s">
        <v>7</v>
      </c>
      <c r="C1521" s="2" t="s">
        <v>8</v>
      </c>
      <c r="D1521" s="17">
        <v>2619216.0691955932</v>
      </c>
      <c r="E1521" s="2">
        <v>2019</v>
      </c>
      <c r="F1521" s="17">
        <f>Tabel1[[#This Row],[Benaderend Verbruik (kWh)]]</f>
        <v>2619216.0691955932</v>
      </c>
      <c r="G1521" s="17">
        <f>Tabel1[[#This Row],[Benaderend Verbruik (kWh)]]*0.000182</f>
        <v>476.69732459359801</v>
      </c>
    </row>
    <row r="1522" spans="1:7" x14ac:dyDescent="0.35">
      <c r="A1522" s="2" t="s">
        <v>314</v>
      </c>
      <c r="B1522" s="2" t="s">
        <v>7</v>
      </c>
      <c r="C1522" s="2" t="s">
        <v>10</v>
      </c>
      <c r="D1522" s="17">
        <v>967903</v>
      </c>
      <c r="E1522" s="2">
        <v>2019</v>
      </c>
      <c r="F1522" s="17">
        <f>Tabel1[[#This Row],[Benaderend Verbruik (kWh)]]*2.5</f>
        <v>2419757.5</v>
      </c>
      <c r="G1522" s="17">
        <f>Tabel1[[#This Row],[Benaderend Verbruik (kWh)]]*0</f>
        <v>0</v>
      </c>
    </row>
    <row r="1523" spans="1:7" x14ac:dyDescent="0.35">
      <c r="A1523" s="2" t="s">
        <v>314</v>
      </c>
      <c r="B1523" s="2" t="s">
        <v>7</v>
      </c>
      <c r="C1523" s="2" t="s">
        <v>9</v>
      </c>
      <c r="D1523" s="17">
        <v>614343.85656248848</v>
      </c>
      <c r="E1523" s="2">
        <v>2019</v>
      </c>
      <c r="F1523" s="17">
        <f>Tabel1[[#This Row],[Benaderend Verbruik (kWh)]]*2.5</f>
        <v>1535859.6414062213</v>
      </c>
      <c r="G1523" s="17">
        <f>Tabel1[[#This Row],[Benaderend Verbruik (kWh)]]*0</f>
        <v>0</v>
      </c>
    </row>
    <row r="1524" spans="1:7" x14ac:dyDescent="0.35">
      <c r="A1524" s="2" t="s">
        <v>937</v>
      </c>
      <c r="B1524" s="2" t="s">
        <v>641</v>
      </c>
      <c r="C1524" s="2" t="s">
        <v>9</v>
      </c>
      <c r="D1524" s="17">
        <v>538439.49743886257</v>
      </c>
      <c r="E1524" s="2">
        <v>2022</v>
      </c>
      <c r="F1524" s="17">
        <f>Tabel1[[#This Row],[Benaderend Verbruik (kWh)]]*2.5</f>
        <v>1346098.7435971564</v>
      </c>
      <c r="G1524" s="17">
        <f>Tabel1[[#This Row],[Benaderend Verbruik (kWh)]]*0</f>
        <v>0</v>
      </c>
    </row>
    <row r="1525" spans="1:7" x14ac:dyDescent="0.35">
      <c r="A1525" s="2" t="s">
        <v>937</v>
      </c>
      <c r="B1525" s="2" t="s">
        <v>641</v>
      </c>
      <c r="C1525" s="2" t="s">
        <v>10</v>
      </c>
      <c r="D1525" s="17">
        <v>665606.99999999965</v>
      </c>
      <c r="E1525" s="2">
        <v>2022</v>
      </c>
      <c r="F1525" s="17">
        <f>Tabel1[[#This Row],[Benaderend Verbruik (kWh)]]*2.5</f>
        <v>1664017.4999999991</v>
      </c>
      <c r="G1525" s="17">
        <f>Tabel1[[#This Row],[Benaderend Verbruik (kWh)]]*0</f>
        <v>0</v>
      </c>
    </row>
    <row r="1526" spans="1:7" x14ac:dyDescent="0.35">
      <c r="A1526" s="2" t="s">
        <v>937</v>
      </c>
      <c r="B1526" s="2" t="s">
        <v>641</v>
      </c>
      <c r="C1526" s="2" t="s">
        <v>8</v>
      </c>
      <c r="D1526" s="17">
        <v>2073953.34763717</v>
      </c>
      <c r="E1526" s="2">
        <v>2022</v>
      </c>
      <c r="F1526" s="17">
        <f>Tabel1[[#This Row],[Benaderend Verbruik (kWh)]]</f>
        <v>2073953.34763717</v>
      </c>
      <c r="G1526" s="17">
        <f>Tabel1[[#This Row],[Benaderend Verbruik (kWh)]]*0.000182</f>
        <v>377.45950926996494</v>
      </c>
    </row>
    <row r="1527" spans="1:7" x14ac:dyDescent="0.35">
      <c r="A1527" s="2" t="s">
        <v>315</v>
      </c>
      <c r="B1527" s="2" t="s">
        <v>7</v>
      </c>
      <c r="C1527" s="2" t="s">
        <v>8</v>
      </c>
      <c r="D1527" s="17">
        <v>3010489.2631793772</v>
      </c>
      <c r="E1527" s="2">
        <v>2019</v>
      </c>
      <c r="F1527" s="17">
        <f>Tabel1[[#This Row],[Benaderend Verbruik (kWh)]]</f>
        <v>3010489.2631793772</v>
      </c>
      <c r="G1527" s="17">
        <f>Tabel1[[#This Row],[Benaderend Verbruik (kWh)]]*0.000182</f>
        <v>547.9090458986467</v>
      </c>
    </row>
    <row r="1528" spans="1:7" x14ac:dyDescent="0.35">
      <c r="A1528" s="2" t="s">
        <v>315</v>
      </c>
      <c r="B1528" s="2" t="s">
        <v>7</v>
      </c>
      <c r="C1528" s="2" t="s">
        <v>10</v>
      </c>
      <c r="D1528" s="17">
        <v>1093604</v>
      </c>
      <c r="E1528" s="2">
        <v>2019</v>
      </c>
      <c r="F1528" s="17">
        <f>Tabel1[[#This Row],[Benaderend Verbruik (kWh)]]*2.5</f>
        <v>2734010</v>
      </c>
      <c r="G1528" s="17">
        <f>Tabel1[[#This Row],[Benaderend Verbruik (kWh)]]*0</f>
        <v>0</v>
      </c>
    </row>
    <row r="1529" spans="1:7" x14ac:dyDescent="0.35">
      <c r="A1529" s="2" t="s">
        <v>315</v>
      </c>
      <c r="B1529" s="2" t="s">
        <v>7</v>
      </c>
      <c r="C1529" s="2" t="s">
        <v>9</v>
      </c>
      <c r="D1529" s="17">
        <v>708174.98301767057</v>
      </c>
      <c r="E1529" s="2">
        <v>2019</v>
      </c>
      <c r="F1529" s="17">
        <f>Tabel1[[#This Row],[Benaderend Verbruik (kWh)]]*2.5</f>
        <v>1770437.4575441764</v>
      </c>
      <c r="G1529" s="17">
        <f>Tabel1[[#This Row],[Benaderend Verbruik (kWh)]]*0</f>
        <v>0</v>
      </c>
    </row>
    <row r="1530" spans="1:7" x14ac:dyDescent="0.35">
      <c r="A1530" s="2" t="s">
        <v>938</v>
      </c>
      <c r="B1530" s="2" t="s">
        <v>641</v>
      </c>
      <c r="C1530" s="2" t="s">
        <v>9</v>
      </c>
      <c r="D1530" s="17">
        <v>679058.09010571463</v>
      </c>
      <c r="E1530" s="2">
        <v>2022</v>
      </c>
      <c r="F1530" s="17">
        <f>Tabel1[[#This Row],[Benaderend Verbruik (kWh)]]*2.5</f>
        <v>1697645.2252642866</v>
      </c>
      <c r="G1530" s="17">
        <f>Tabel1[[#This Row],[Benaderend Verbruik (kWh)]]*0</f>
        <v>0</v>
      </c>
    </row>
    <row r="1531" spans="1:7" x14ac:dyDescent="0.35">
      <c r="A1531" s="2" t="s">
        <v>938</v>
      </c>
      <c r="B1531" s="2" t="s">
        <v>641</v>
      </c>
      <c r="C1531" s="2" t="s">
        <v>10</v>
      </c>
      <c r="D1531" s="17">
        <v>1004560.9999999999</v>
      </c>
      <c r="E1531" s="2">
        <v>2022</v>
      </c>
      <c r="F1531" s="17">
        <f>Tabel1[[#This Row],[Benaderend Verbruik (kWh)]]*2.5</f>
        <v>2511402.4999999995</v>
      </c>
      <c r="G1531" s="17">
        <f>Tabel1[[#This Row],[Benaderend Verbruik (kWh)]]*0</f>
        <v>0</v>
      </c>
    </row>
    <row r="1532" spans="1:7" x14ac:dyDescent="0.35">
      <c r="A1532" s="2" t="s">
        <v>938</v>
      </c>
      <c r="B1532" s="2" t="s">
        <v>641</v>
      </c>
      <c r="C1532" s="2" t="s">
        <v>8</v>
      </c>
      <c r="D1532" s="17">
        <v>2501531.4944565962</v>
      </c>
      <c r="E1532" s="2">
        <v>2022</v>
      </c>
      <c r="F1532" s="17">
        <f>Tabel1[[#This Row],[Benaderend Verbruik (kWh)]]</f>
        <v>2501531.4944565962</v>
      </c>
      <c r="G1532" s="17">
        <f>Tabel1[[#This Row],[Benaderend Verbruik (kWh)]]*0.000182</f>
        <v>455.27873199110053</v>
      </c>
    </row>
    <row r="1533" spans="1:7" x14ac:dyDescent="0.35">
      <c r="A1533" s="2" t="s">
        <v>316</v>
      </c>
      <c r="B1533" s="2" t="s">
        <v>7</v>
      </c>
      <c r="C1533" s="2" t="s">
        <v>8</v>
      </c>
      <c r="D1533" s="17">
        <v>1805165.0550850683</v>
      </c>
      <c r="E1533" s="2">
        <v>2019</v>
      </c>
      <c r="F1533" s="17">
        <f>Tabel1[[#This Row],[Benaderend Verbruik (kWh)]]</f>
        <v>1805165.0550850683</v>
      </c>
      <c r="G1533" s="17">
        <f>Tabel1[[#This Row],[Benaderend Verbruik (kWh)]]*0.000182</f>
        <v>328.54004002548243</v>
      </c>
    </row>
    <row r="1534" spans="1:7" x14ac:dyDescent="0.35">
      <c r="A1534" s="2" t="s">
        <v>316</v>
      </c>
      <c r="B1534" s="2" t="s">
        <v>7</v>
      </c>
      <c r="C1534" s="2" t="s">
        <v>10</v>
      </c>
      <c r="D1534" s="17">
        <v>1253544</v>
      </c>
      <c r="E1534" s="2">
        <v>2019</v>
      </c>
      <c r="F1534" s="17">
        <f>Tabel1[[#This Row],[Benaderend Verbruik (kWh)]]*2.5</f>
        <v>3133860</v>
      </c>
      <c r="G1534" s="17">
        <f>Tabel1[[#This Row],[Benaderend Verbruik (kWh)]]*0</f>
        <v>0</v>
      </c>
    </row>
    <row r="1535" spans="1:7" x14ac:dyDescent="0.35">
      <c r="A1535" s="2" t="s">
        <v>316</v>
      </c>
      <c r="B1535" s="2" t="s">
        <v>7</v>
      </c>
      <c r="C1535" s="2" t="s">
        <v>9</v>
      </c>
      <c r="D1535" s="17">
        <v>742312.80299628282</v>
      </c>
      <c r="E1535" s="2">
        <v>2019</v>
      </c>
      <c r="F1535" s="17">
        <f>Tabel1[[#This Row],[Benaderend Verbruik (kWh)]]*2.5</f>
        <v>1855782.0074907071</v>
      </c>
      <c r="G1535" s="17">
        <f>Tabel1[[#This Row],[Benaderend Verbruik (kWh)]]*0</f>
        <v>0</v>
      </c>
    </row>
    <row r="1536" spans="1:7" x14ac:dyDescent="0.35">
      <c r="A1536" s="2" t="s">
        <v>939</v>
      </c>
      <c r="B1536" s="2" t="s">
        <v>641</v>
      </c>
      <c r="C1536" s="2" t="s">
        <v>9</v>
      </c>
      <c r="D1536" s="17">
        <v>607952.38420806103</v>
      </c>
      <c r="E1536" s="2">
        <v>2022</v>
      </c>
      <c r="F1536" s="17">
        <f>Tabel1[[#This Row],[Benaderend Verbruik (kWh)]]*2.5</f>
        <v>1519880.9605201525</v>
      </c>
      <c r="G1536" s="17">
        <f>Tabel1[[#This Row],[Benaderend Verbruik (kWh)]]*0</f>
        <v>0</v>
      </c>
    </row>
    <row r="1537" spans="1:7" x14ac:dyDescent="0.35">
      <c r="A1537" s="2" t="s">
        <v>939</v>
      </c>
      <c r="B1537" s="2" t="s">
        <v>641</v>
      </c>
      <c r="C1537" s="2" t="s">
        <v>10</v>
      </c>
      <c r="D1537" s="17">
        <v>1160029</v>
      </c>
      <c r="E1537" s="2">
        <v>2022</v>
      </c>
      <c r="F1537" s="17">
        <f>Tabel1[[#This Row],[Benaderend Verbruik (kWh)]]*2.5</f>
        <v>2900072.5</v>
      </c>
      <c r="G1537" s="17">
        <f>Tabel1[[#This Row],[Benaderend Verbruik (kWh)]]*0</f>
        <v>0</v>
      </c>
    </row>
    <row r="1538" spans="1:7" x14ac:dyDescent="0.35">
      <c r="A1538" s="2" t="s">
        <v>939</v>
      </c>
      <c r="B1538" s="2" t="s">
        <v>641</v>
      </c>
      <c r="C1538" s="2" t="s">
        <v>8</v>
      </c>
      <c r="D1538" s="17">
        <v>1669249.8894526318</v>
      </c>
      <c r="E1538" s="2">
        <v>2022</v>
      </c>
      <c r="F1538" s="17">
        <f>Tabel1[[#This Row],[Benaderend Verbruik (kWh)]]</f>
        <v>1669249.8894526318</v>
      </c>
      <c r="G1538" s="17">
        <f>Tabel1[[#This Row],[Benaderend Verbruik (kWh)]]*0.000182</f>
        <v>303.80347988037897</v>
      </c>
    </row>
    <row r="1539" spans="1:7" x14ac:dyDescent="0.35">
      <c r="A1539" s="2" t="s">
        <v>316</v>
      </c>
      <c r="B1539" s="2" t="s">
        <v>7</v>
      </c>
      <c r="C1539" s="2" t="s">
        <v>12</v>
      </c>
      <c r="D1539" s="17">
        <v>15178.606611655307</v>
      </c>
      <c r="E1539" s="2">
        <v>2019</v>
      </c>
      <c r="F1539" s="17">
        <f>Tabel1[[#This Row],[Benaderend Verbruik (kWh)]]</f>
        <v>15178.606611655307</v>
      </c>
      <c r="G1539" s="17">
        <f>Tabel1[[#This Row],[Benaderend Verbruik (kWh)]]*0.000267</f>
        <v>4.052687965311967</v>
      </c>
    </row>
    <row r="1540" spans="1:7" x14ac:dyDescent="0.35">
      <c r="A1540" s="2" t="s">
        <v>317</v>
      </c>
      <c r="B1540" s="2" t="s">
        <v>7</v>
      </c>
      <c r="C1540" s="2" t="s">
        <v>8</v>
      </c>
      <c r="D1540" s="17">
        <v>2372444.6536189341</v>
      </c>
      <c r="E1540" s="2">
        <v>2019</v>
      </c>
      <c r="F1540" s="17">
        <f>Tabel1[[#This Row],[Benaderend Verbruik (kWh)]]</f>
        <v>2372444.6536189341</v>
      </c>
      <c r="G1540" s="17">
        <f>Tabel1[[#This Row],[Benaderend Verbruik (kWh)]]*0.000182</f>
        <v>431.784926958646</v>
      </c>
    </row>
    <row r="1541" spans="1:7" x14ac:dyDescent="0.35">
      <c r="A1541" s="2" t="s">
        <v>317</v>
      </c>
      <c r="B1541" s="2" t="s">
        <v>7</v>
      </c>
      <c r="C1541" s="2" t="s">
        <v>10</v>
      </c>
      <c r="D1541" s="17">
        <v>719298</v>
      </c>
      <c r="E1541" s="2">
        <v>2019</v>
      </c>
      <c r="F1541" s="17">
        <f>Tabel1[[#This Row],[Benaderend Verbruik (kWh)]]*2.5</f>
        <v>1798245</v>
      </c>
      <c r="G1541" s="17">
        <f>Tabel1[[#This Row],[Benaderend Verbruik (kWh)]]*0</f>
        <v>0</v>
      </c>
    </row>
    <row r="1542" spans="1:7" x14ac:dyDescent="0.35">
      <c r="A1542" s="2" t="s">
        <v>317</v>
      </c>
      <c r="B1542" s="2" t="s">
        <v>7</v>
      </c>
      <c r="C1542" s="2" t="s">
        <v>9</v>
      </c>
      <c r="D1542" s="17">
        <v>332144.96986683278</v>
      </c>
      <c r="E1542" s="2">
        <v>2019</v>
      </c>
      <c r="F1542" s="17">
        <f>Tabel1[[#This Row],[Benaderend Verbruik (kWh)]]*2.5</f>
        <v>830362.42466708191</v>
      </c>
      <c r="G1542" s="17">
        <f>Tabel1[[#This Row],[Benaderend Verbruik (kWh)]]*0</f>
        <v>0</v>
      </c>
    </row>
    <row r="1543" spans="1:7" x14ac:dyDescent="0.35">
      <c r="A1543" s="2" t="s">
        <v>940</v>
      </c>
      <c r="B1543" s="2" t="s">
        <v>641</v>
      </c>
      <c r="C1543" s="2" t="s">
        <v>9</v>
      </c>
      <c r="D1543" s="17">
        <v>273461.7916131512</v>
      </c>
      <c r="E1543" s="2">
        <v>2022</v>
      </c>
      <c r="F1543" s="17">
        <f>Tabel1[[#This Row],[Benaderend Verbruik (kWh)]]*2.5</f>
        <v>683654.47903287807</v>
      </c>
      <c r="G1543" s="17">
        <f>Tabel1[[#This Row],[Benaderend Verbruik (kWh)]]*0</f>
        <v>0</v>
      </c>
    </row>
    <row r="1544" spans="1:7" x14ac:dyDescent="0.35">
      <c r="A1544" s="2" t="s">
        <v>940</v>
      </c>
      <c r="B1544" s="2" t="s">
        <v>641</v>
      </c>
      <c r="C1544" s="2" t="s">
        <v>10</v>
      </c>
      <c r="D1544" s="17">
        <v>616645.86295500945</v>
      </c>
      <c r="E1544" s="2">
        <v>2022</v>
      </c>
      <c r="F1544" s="17">
        <f>Tabel1[[#This Row],[Benaderend Verbruik (kWh)]]*2.5</f>
        <v>1541614.6573875237</v>
      </c>
      <c r="G1544" s="17">
        <f>Tabel1[[#This Row],[Benaderend Verbruik (kWh)]]*0</f>
        <v>0</v>
      </c>
    </row>
    <row r="1545" spans="1:7" x14ac:dyDescent="0.35">
      <c r="A1545" s="2" t="s">
        <v>940</v>
      </c>
      <c r="B1545" s="2" t="s">
        <v>641</v>
      </c>
      <c r="C1545" s="2" t="s">
        <v>8</v>
      </c>
      <c r="D1545" s="17">
        <v>1823500.817878165</v>
      </c>
      <c r="E1545" s="2">
        <v>2022</v>
      </c>
      <c r="F1545" s="17">
        <f>Tabel1[[#This Row],[Benaderend Verbruik (kWh)]]</f>
        <v>1823500.817878165</v>
      </c>
      <c r="G1545" s="17">
        <f>Tabel1[[#This Row],[Benaderend Verbruik (kWh)]]*0.000182</f>
        <v>331.87714885382604</v>
      </c>
    </row>
    <row r="1546" spans="1:7" x14ac:dyDescent="0.35">
      <c r="A1546" s="2" t="s">
        <v>318</v>
      </c>
      <c r="B1546" s="2" t="s">
        <v>7</v>
      </c>
      <c r="C1546" s="2" t="s">
        <v>8</v>
      </c>
      <c r="D1546" s="17">
        <v>1819665.5069999998</v>
      </c>
      <c r="E1546" s="2">
        <v>2019</v>
      </c>
      <c r="F1546" s="17">
        <f>Tabel1[[#This Row],[Benaderend Verbruik (kWh)]]</f>
        <v>1819665.5069999998</v>
      </c>
      <c r="G1546" s="17">
        <f>Tabel1[[#This Row],[Benaderend Verbruik (kWh)]]*0.000182</f>
        <v>331.17912227399995</v>
      </c>
    </row>
    <row r="1547" spans="1:7" x14ac:dyDescent="0.35">
      <c r="A1547" s="2" t="s">
        <v>318</v>
      </c>
      <c r="B1547" s="2" t="s">
        <v>7</v>
      </c>
      <c r="C1547" s="2" t="s">
        <v>10</v>
      </c>
      <c r="D1547" s="17">
        <v>975945.45899999992</v>
      </c>
      <c r="E1547" s="2">
        <v>2019</v>
      </c>
      <c r="F1547" s="17">
        <f>Tabel1[[#This Row],[Benaderend Verbruik (kWh)]]*2.5</f>
        <v>2439863.6475</v>
      </c>
      <c r="G1547" s="17">
        <f>Tabel1[[#This Row],[Benaderend Verbruik (kWh)]]*0</f>
        <v>0</v>
      </c>
    </row>
    <row r="1548" spans="1:7" x14ac:dyDescent="0.35">
      <c r="A1548" s="2" t="s">
        <v>318</v>
      </c>
      <c r="B1548" s="2" t="s">
        <v>7</v>
      </c>
      <c r="C1548" s="2" t="s">
        <v>9</v>
      </c>
      <c r="D1548" s="17">
        <v>523370.73000000004</v>
      </c>
      <c r="E1548" s="2">
        <v>2019</v>
      </c>
      <c r="F1548" s="17">
        <f>Tabel1[[#This Row],[Benaderend Verbruik (kWh)]]*2.5</f>
        <v>1308426.8250000002</v>
      </c>
      <c r="G1548" s="17">
        <f>Tabel1[[#This Row],[Benaderend Verbruik (kWh)]]*0</f>
        <v>0</v>
      </c>
    </row>
    <row r="1549" spans="1:7" x14ac:dyDescent="0.35">
      <c r="A1549" s="2" t="s">
        <v>941</v>
      </c>
      <c r="B1549" s="2" t="s">
        <v>641</v>
      </c>
      <c r="C1549" s="2" t="s">
        <v>9</v>
      </c>
      <c r="D1549" s="17">
        <v>465220.37236988783</v>
      </c>
      <c r="E1549" s="2">
        <v>2022</v>
      </c>
      <c r="F1549" s="17">
        <f>Tabel1[[#This Row],[Benaderend Verbruik (kWh)]]*2.5</f>
        <v>1163050.9309247197</v>
      </c>
      <c r="G1549" s="17">
        <f>Tabel1[[#This Row],[Benaderend Verbruik (kWh)]]*0</f>
        <v>0</v>
      </c>
    </row>
    <row r="1550" spans="1:7" x14ac:dyDescent="0.35">
      <c r="A1550" s="2" t="s">
        <v>941</v>
      </c>
      <c r="B1550" s="2" t="s">
        <v>641</v>
      </c>
      <c r="C1550" s="2" t="s">
        <v>10</v>
      </c>
      <c r="D1550" s="17">
        <v>905689.28219203139</v>
      </c>
      <c r="E1550" s="2">
        <v>2022</v>
      </c>
      <c r="F1550" s="17">
        <f>Tabel1[[#This Row],[Benaderend Verbruik (kWh)]]*2.5</f>
        <v>2264223.2054800782</v>
      </c>
      <c r="G1550" s="17">
        <f>Tabel1[[#This Row],[Benaderend Verbruik (kWh)]]*0</f>
        <v>0</v>
      </c>
    </row>
    <row r="1551" spans="1:7" x14ac:dyDescent="0.35">
      <c r="A1551" s="2" t="s">
        <v>941</v>
      </c>
      <c r="B1551" s="2" t="s">
        <v>641</v>
      </c>
      <c r="C1551" s="2" t="s">
        <v>8</v>
      </c>
      <c r="D1551" s="17">
        <v>1850066.3024399092</v>
      </c>
      <c r="E1551" s="2">
        <v>2022</v>
      </c>
      <c r="F1551" s="17">
        <f>Tabel1[[#This Row],[Benaderend Verbruik (kWh)]]</f>
        <v>1850066.3024399092</v>
      </c>
      <c r="G1551" s="17">
        <f>Tabel1[[#This Row],[Benaderend Verbruik (kWh)]]*0.000182</f>
        <v>336.71206704406347</v>
      </c>
    </row>
    <row r="1552" spans="1:7" x14ac:dyDescent="0.35">
      <c r="A1552" s="2" t="s">
        <v>319</v>
      </c>
      <c r="B1552" s="2" t="s">
        <v>7</v>
      </c>
      <c r="C1552" s="2" t="s">
        <v>8</v>
      </c>
      <c r="D1552" s="17">
        <v>1601554.5290239106</v>
      </c>
      <c r="E1552" s="2">
        <v>2019</v>
      </c>
      <c r="F1552" s="17">
        <f>Tabel1[[#This Row],[Benaderend Verbruik (kWh)]]</f>
        <v>1601554.5290239106</v>
      </c>
      <c r="G1552" s="17">
        <f>Tabel1[[#This Row],[Benaderend Verbruik (kWh)]]*0.000182</f>
        <v>291.48292428235175</v>
      </c>
    </row>
    <row r="1553" spans="1:7" x14ac:dyDescent="0.35">
      <c r="A1553" s="2" t="s">
        <v>319</v>
      </c>
      <c r="B1553" s="2" t="s">
        <v>7</v>
      </c>
      <c r="C1553" s="2" t="s">
        <v>10</v>
      </c>
      <c r="D1553" s="17">
        <v>1001587</v>
      </c>
      <c r="E1553" s="2">
        <v>2019</v>
      </c>
      <c r="F1553" s="17">
        <f>Tabel1[[#This Row],[Benaderend Verbruik (kWh)]]*2.5</f>
        <v>2503967.5</v>
      </c>
      <c r="G1553" s="17">
        <f>Tabel1[[#This Row],[Benaderend Verbruik (kWh)]]*0</f>
        <v>0</v>
      </c>
    </row>
    <row r="1554" spans="1:7" x14ac:dyDescent="0.35">
      <c r="A1554" s="2" t="s">
        <v>319</v>
      </c>
      <c r="B1554" s="2" t="s">
        <v>7</v>
      </c>
      <c r="C1554" s="2" t="s">
        <v>9</v>
      </c>
      <c r="D1554" s="17">
        <v>559702.79076090886</v>
      </c>
      <c r="E1554" s="2">
        <v>2019</v>
      </c>
      <c r="F1554" s="17">
        <f>Tabel1[[#This Row],[Benaderend Verbruik (kWh)]]*2.5</f>
        <v>1399256.9769022721</v>
      </c>
      <c r="G1554" s="17">
        <f>Tabel1[[#This Row],[Benaderend Verbruik (kWh)]]*0</f>
        <v>0</v>
      </c>
    </row>
    <row r="1555" spans="1:7" x14ac:dyDescent="0.35">
      <c r="A1555" s="2" t="s">
        <v>942</v>
      </c>
      <c r="B1555" s="2" t="s">
        <v>641</v>
      </c>
      <c r="C1555" s="2" t="s">
        <v>9</v>
      </c>
      <c r="D1555" s="17">
        <v>533636.28447458148</v>
      </c>
      <c r="E1555" s="2">
        <v>2022</v>
      </c>
      <c r="F1555" s="17">
        <f>Tabel1[[#This Row],[Benaderend Verbruik (kWh)]]*2.5</f>
        <v>1334090.7111864537</v>
      </c>
      <c r="G1555" s="17">
        <f>Tabel1[[#This Row],[Benaderend Verbruik (kWh)]]*0</f>
        <v>0</v>
      </c>
    </row>
    <row r="1556" spans="1:7" x14ac:dyDescent="0.35">
      <c r="A1556" s="2" t="s">
        <v>942</v>
      </c>
      <c r="B1556" s="2" t="s">
        <v>641</v>
      </c>
      <c r="C1556" s="2" t="s">
        <v>10</v>
      </c>
      <c r="D1556" s="17">
        <v>826367.99999999965</v>
      </c>
      <c r="E1556" s="2">
        <v>2022</v>
      </c>
      <c r="F1556" s="17">
        <f>Tabel1[[#This Row],[Benaderend Verbruik (kWh)]]*2.5</f>
        <v>2065919.9999999991</v>
      </c>
      <c r="G1556" s="17">
        <f>Tabel1[[#This Row],[Benaderend Verbruik (kWh)]]*0</f>
        <v>0</v>
      </c>
    </row>
    <row r="1557" spans="1:7" x14ac:dyDescent="0.35">
      <c r="A1557" s="2" t="s">
        <v>942</v>
      </c>
      <c r="B1557" s="2" t="s">
        <v>641</v>
      </c>
      <c r="C1557" s="2" t="s">
        <v>8</v>
      </c>
      <c r="D1557" s="17">
        <v>1532477.9504166364</v>
      </c>
      <c r="E1557" s="2">
        <v>2022</v>
      </c>
      <c r="F1557" s="17">
        <f>Tabel1[[#This Row],[Benaderend Verbruik (kWh)]]</f>
        <v>1532477.9504166364</v>
      </c>
      <c r="G1557" s="17">
        <f>Tabel1[[#This Row],[Benaderend Verbruik (kWh)]]*0.000182</f>
        <v>278.91098697582783</v>
      </c>
    </row>
    <row r="1558" spans="1:7" x14ac:dyDescent="0.35">
      <c r="A1558" s="2" t="s">
        <v>320</v>
      </c>
      <c r="B1558" s="2" t="s">
        <v>7</v>
      </c>
      <c r="C1558" s="2" t="s">
        <v>8</v>
      </c>
      <c r="D1558" s="17">
        <v>3087341.1489999997</v>
      </c>
      <c r="E1558" s="2">
        <v>2019</v>
      </c>
      <c r="F1558" s="17">
        <f>Tabel1[[#This Row],[Benaderend Verbruik (kWh)]]</f>
        <v>3087341.1489999997</v>
      </c>
      <c r="G1558" s="17">
        <f>Tabel1[[#This Row],[Benaderend Verbruik (kWh)]]*0.000182</f>
        <v>561.89608911799996</v>
      </c>
    </row>
    <row r="1559" spans="1:7" x14ac:dyDescent="0.35">
      <c r="A1559" s="2" t="s">
        <v>320</v>
      </c>
      <c r="B1559" s="2" t="s">
        <v>7</v>
      </c>
      <c r="C1559" s="2" t="s">
        <v>10</v>
      </c>
      <c r="D1559" s="17">
        <v>1813653.4840000002</v>
      </c>
      <c r="E1559" s="2">
        <v>2019</v>
      </c>
      <c r="F1559" s="17">
        <f>Tabel1[[#This Row],[Benaderend Verbruik (kWh)]]*2.5</f>
        <v>4534133.7100000009</v>
      </c>
      <c r="G1559" s="17">
        <f>Tabel1[[#This Row],[Benaderend Verbruik (kWh)]]*0</f>
        <v>0</v>
      </c>
    </row>
    <row r="1560" spans="1:7" x14ac:dyDescent="0.35">
      <c r="A1560" s="2" t="s">
        <v>320</v>
      </c>
      <c r="B1560" s="2" t="s">
        <v>7</v>
      </c>
      <c r="C1560" s="2" t="s">
        <v>9</v>
      </c>
      <c r="D1560" s="17">
        <v>1069461.7070000002</v>
      </c>
      <c r="E1560" s="2">
        <v>2019</v>
      </c>
      <c r="F1560" s="17">
        <f>Tabel1[[#This Row],[Benaderend Verbruik (kWh)]]*2.5</f>
        <v>2673654.2675000005</v>
      </c>
      <c r="G1560" s="17">
        <f>Tabel1[[#This Row],[Benaderend Verbruik (kWh)]]*0</f>
        <v>0</v>
      </c>
    </row>
    <row r="1561" spans="1:7" x14ac:dyDescent="0.35">
      <c r="A1561" s="2" t="s">
        <v>943</v>
      </c>
      <c r="B1561" s="2" t="s">
        <v>641</v>
      </c>
      <c r="C1561" s="2" t="s">
        <v>9</v>
      </c>
      <c r="D1561" s="17">
        <v>764583.87133837258</v>
      </c>
      <c r="E1561" s="2">
        <v>2022</v>
      </c>
      <c r="F1561" s="17">
        <f>Tabel1[[#This Row],[Benaderend Verbruik (kWh)]]*2.5</f>
        <v>1911459.6783459315</v>
      </c>
      <c r="G1561" s="17">
        <f>Tabel1[[#This Row],[Benaderend Verbruik (kWh)]]*0</f>
        <v>0</v>
      </c>
    </row>
    <row r="1562" spans="1:7" x14ac:dyDescent="0.35">
      <c r="A1562" s="2" t="s">
        <v>943</v>
      </c>
      <c r="B1562" s="2" t="s">
        <v>641</v>
      </c>
      <c r="C1562" s="2" t="s">
        <v>10</v>
      </c>
      <c r="D1562" s="17">
        <v>1503612.6261029837</v>
      </c>
      <c r="E1562" s="2">
        <v>2022</v>
      </c>
      <c r="F1562" s="17">
        <f>Tabel1[[#This Row],[Benaderend Verbruik (kWh)]]*2.5</f>
        <v>3759031.5652574594</v>
      </c>
      <c r="G1562" s="17">
        <f>Tabel1[[#This Row],[Benaderend Verbruik (kWh)]]*0</f>
        <v>0</v>
      </c>
    </row>
    <row r="1563" spans="1:7" x14ac:dyDescent="0.35">
      <c r="A1563" s="2" t="s">
        <v>943</v>
      </c>
      <c r="B1563" s="2" t="s">
        <v>641</v>
      </c>
      <c r="C1563" s="2" t="s">
        <v>8</v>
      </c>
      <c r="D1563" s="17">
        <v>2240083.9816719121</v>
      </c>
      <c r="E1563" s="2">
        <v>2022</v>
      </c>
      <c r="F1563" s="17">
        <f>Tabel1[[#This Row],[Benaderend Verbruik (kWh)]]</f>
        <v>2240083.9816719121</v>
      </c>
      <c r="G1563" s="17">
        <f>Tabel1[[#This Row],[Benaderend Verbruik (kWh)]]*0.000182</f>
        <v>407.69528466428801</v>
      </c>
    </row>
    <row r="1564" spans="1:7" x14ac:dyDescent="0.35">
      <c r="A1564" s="2" t="s">
        <v>321</v>
      </c>
      <c r="B1564" s="2" t="s">
        <v>7</v>
      </c>
      <c r="C1564" s="2" t="s">
        <v>10</v>
      </c>
      <c r="D1564" s="17">
        <v>977964</v>
      </c>
      <c r="E1564" s="2">
        <v>2019</v>
      </c>
      <c r="F1564" s="17">
        <f>Tabel1[[#This Row],[Benaderend Verbruik (kWh)]]*2.5</f>
        <v>2444910</v>
      </c>
      <c r="G1564" s="17">
        <f>Tabel1[[#This Row],[Benaderend Verbruik (kWh)]]*0</f>
        <v>0</v>
      </c>
    </row>
    <row r="1565" spans="1:7" x14ac:dyDescent="0.35">
      <c r="A1565" s="2" t="s">
        <v>321</v>
      </c>
      <c r="B1565" s="2" t="s">
        <v>7</v>
      </c>
      <c r="C1565" s="2" t="s">
        <v>9</v>
      </c>
      <c r="D1565" s="17">
        <v>973103.93799999997</v>
      </c>
      <c r="E1565" s="2">
        <v>2019</v>
      </c>
      <c r="F1565" s="17">
        <f>Tabel1[[#This Row],[Benaderend Verbruik (kWh)]]*2.5</f>
        <v>2432759.8449999997</v>
      </c>
      <c r="G1565" s="17">
        <f>Tabel1[[#This Row],[Benaderend Verbruik (kWh)]]*0</f>
        <v>0</v>
      </c>
    </row>
    <row r="1566" spans="1:7" x14ac:dyDescent="0.35">
      <c r="A1566" s="2" t="s">
        <v>321</v>
      </c>
      <c r="B1566" s="2" t="s">
        <v>7</v>
      </c>
      <c r="C1566" s="2" t="s">
        <v>8</v>
      </c>
      <c r="D1566" s="17">
        <v>903066.16100000008</v>
      </c>
      <c r="E1566" s="2">
        <v>2019</v>
      </c>
      <c r="F1566" s="17">
        <f>Tabel1[[#This Row],[Benaderend Verbruik (kWh)]]</f>
        <v>903066.16100000008</v>
      </c>
      <c r="G1566" s="17">
        <f>Tabel1[[#This Row],[Benaderend Verbruik (kWh)]]*0.000182</f>
        <v>164.35804130200003</v>
      </c>
    </row>
    <row r="1567" spans="1:7" x14ac:dyDescent="0.35">
      <c r="A1567" s="2" t="s">
        <v>944</v>
      </c>
      <c r="B1567" s="2" t="s">
        <v>641</v>
      </c>
      <c r="C1567" s="2" t="s">
        <v>9</v>
      </c>
      <c r="D1567" s="17">
        <v>909085.74784426019</v>
      </c>
      <c r="E1567" s="2">
        <v>2022</v>
      </c>
      <c r="F1567" s="17">
        <f>Tabel1[[#This Row],[Benaderend Verbruik (kWh)]]*2.5</f>
        <v>2272714.3696106505</v>
      </c>
      <c r="G1567" s="17">
        <f>Tabel1[[#This Row],[Benaderend Verbruik (kWh)]]*0</f>
        <v>0</v>
      </c>
    </row>
    <row r="1568" spans="1:7" x14ac:dyDescent="0.35">
      <c r="A1568" s="2" t="s">
        <v>944</v>
      </c>
      <c r="B1568" s="2" t="s">
        <v>641</v>
      </c>
      <c r="C1568" s="2" t="s">
        <v>10</v>
      </c>
      <c r="D1568" s="17">
        <v>841804.62843935995</v>
      </c>
      <c r="E1568" s="2">
        <v>2022</v>
      </c>
      <c r="F1568" s="17">
        <f>Tabel1[[#This Row],[Benaderend Verbruik (kWh)]]*2.5</f>
        <v>2104511.5710983998</v>
      </c>
      <c r="G1568" s="17">
        <f>Tabel1[[#This Row],[Benaderend Verbruik (kWh)]]*0</f>
        <v>0</v>
      </c>
    </row>
    <row r="1569" spans="1:7" x14ac:dyDescent="0.35">
      <c r="A1569" s="2" t="s">
        <v>944</v>
      </c>
      <c r="B1569" s="2" t="s">
        <v>641</v>
      </c>
      <c r="C1569" s="2" t="s">
        <v>8</v>
      </c>
      <c r="D1569" s="17">
        <v>1118565.9794495276</v>
      </c>
      <c r="E1569" s="2">
        <v>2022</v>
      </c>
      <c r="F1569" s="17">
        <f>Tabel1[[#This Row],[Benaderend Verbruik (kWh)]]</f>
        <v>1118565.9794495276</v>
      </c>
      <c r="G1569" s="17">
        <f>Tabel1[[#This Row],[Benaderend Verbruik (kWh)]]*0.000182</f>
        <v>203.57900825981403</v>
      </c>
    </row>
    <row r="1570" spans="1:7" x14ac:dyDescent="0.35">
      <c r="A1570" s="2" t="s">
        <v>322</v>
      </c>
      <c r="B1570" s="2" t="s">
        <v>7</v>
      </c>
      <c r="C1570" s="2" t="s">
        <v>8</v>
      </c>
      <c r="D1570" s="17">
        <v>1753978.9049518248</v>
      </c>
      <c r="E1570" s="2">
        <v>2019</v>
      </c>
      <c r="F1570" s="17">
        <f>Tabel1[[#This Row],[Benaderend Verbruik (kWh)]]</f>
        <v>1753978.9049518248</v>
      </c>
      <c r="G1570" s="17">
        <f>Tabel1[[#This Row],[Benaderend Verbruik (kWh)]]*0.000182</f>
        <v>319.22416070123211</v>
      </c>
    </row>
    <row r="1571" spans="1:7" x14ac:dyDescent="0.35">
      <c r="A1571" s="2" t="s">
        <v>322</v>
      </c>
      <c r="B1571" s="2" t="s">
        <v>7</v>
      </c>
      <c r="C1571" s="2" t="s">
        <v>9</v>
      </c>
      <c r="D1571" s="17">
        <v>893316.99074948905</v>
      </c>
      <c r="E1571" s="2">
        <v>2019</v>
      </c>
      <c r="F1571" s="17">
        <f>Tabel1[[#This Row],[Benaderend Verbruik (kWh)]]*2.5</f>
        <v>2233292.4768737229</v>
      </c>
      <c r="G1571" s="17">
        <f>Tabel1[[#This Row],[Benaderend Verbruik (kWh)]]*0</f>
        <v>0</v>
      </c>
    </row>
    <row r="1572" spans="1:7" x14ac:dyDescent="0.35">
      <c r="A1572" s="2" t="s">
        <v>322</v>
      </c>
      <c r="B1572" s="2" t="s">
        <v>7</v>
      </c>
      <c r="C1572" s="2" t="s">
        <v>10</v>
      </c>
      <c r="D1572" s="17">
        <v>707006</v>
      </c>
      <c r="E1572" s="2">
        <v>2019</v>
      </c>
      <c r="F1572" s="17">
        <f>Tabel1[[#This Row],[Benaderend Verbruik (kWh)]]*2.5</f>
        <v>1767515</v>
      </c>
      <c r="G1572" s="17">
        <f>Tabel1[[#This Row],[Benaderend Verbruik (kWh)]]*0</f>
        <v>0</v>
      </c>
    </row>
    <row r="1573" spans="1:7" x14ac:dyDescent="0.35">
      <c r="A1573" s="2" t="s">
        <v>945</v>
      </c>
      <c r="B1573" s="2" t="s">
        <v>641</v>
      </c>
      <c r="C1573" s="2" t="s">
        <v>9</v>
      </c>
      <c r="D1573" s="17">
        <v>853269.94467978214</v>
      </c>
      <c r="E1573" s="2">
        <v>2022</v>
      </c>
      <c r="F1573" s="17">
        <f>Tabel1[[#This Row],[Benaderend Verbruik (kWh)]]*2.5</f>
        <v>2133174.8616994554</v>
      </c>
      <c r="G1573" s="17">
        <f>Tabel1[[#This Row],[Benaderend Verbruik (kWh)]]*0</f>
        <v>0</v>
      </c>
    </row>
    <row r="1574" spans="1:7" x14ac:dyDescent="0.35">
      <c r="A1574" s="2" t="s">
        <v>945</v>
      </c>
      <c r="B1574" s="2" t="s">
        <v>641</v>
      </c>
      <c r="C1574" s="2" t="s">
        <v>10</v>
      </c>
      <c r="D1574" s="17">
        <v>569677</v>
      </c>
      <c r="E1574" s="2">
        <v>2022</v>
      </c>
      <c r="F1574" s="17">
        <f>Tabel1[[#This Row],[Benaderend Verbruik (kWh)]]*2.5</f>
        <v>1424192.5</v>
      </c>
      <c r="G1574" s="17">
        <f>Tabel1[[#This Row],[Benaderend Verbruik (kWh)]]*0</f>
        <v>0</v>
      </c>
    </row>
    <row r="1575" spans="1:7" x14ac:dyDescent="0.35">
      <c r="A1575" s="2" t="s">
        <v>945</v>
      </c>
      <c r="B1575" s="2" t="s">
        <v>641</v>
      </c>
      <c r="C1575" s="2" t="s">
        <v>8</v>
      </c>
      <c r="D1575" s="17">
        <v>1275847.7612394646</v>
      </c>
      <c r="E1575" s="2">
        <v>2022</v>
      </c>
      <c r="F1575" s="17">
        <f>Tabel1[[#This Row],[Benaderend Verbruik (kWh)]]</f>
        <v>1275847.7612394646</v>
      </c>
      <c r="G1575" s="17">
        <f>Tabel1[[#This Row],[Benaderend Verbruik (kWh)]]*0.000182</f>
        <v>232.20429254558258</v>
      </c>
    </row>
    <row r="1576" spans="1:7" x14ac:dyDescent="0.35">
      <c r="A1576" s="2" t="s">
        <v>322</v>
      </c>
      <c r="B1576" s="2" t="s">
        <v>7</v>
      </c>
      <c r="C1576" s="2" t="s">
        <v>183</v>
      </c>
      <c r="D1576" s="17">
        <v>14071.759493954849</v>
      </c>
      <c r="E1576" s="2">
        <v>2019</v>
      </c>
      <c r="F1576" s="17">
        <f>Tabel1[[#This Row],[Benaderend Verbruik (kWh)]]</f>
        <v>14071.759493954849</v>
      </c>
      <c r="G1576" s="17">
        <f>Tabel1[[#This Row],[Benaderend Verbruik (kWh)]]*0.000227</f>
        <v>3.1942894051277504</v>
      </c>
    </row>
    <row r="1577" spans="1:7" x14ac:dyDescent="0.35">
      <c r="A1577" s="2" t="s">
        <v>322</v>
      </c>
      <c r="B1577" s="2" t="s">
        <v>7</v>
      </c>
      <c r="C1577" s="2" t="s">
        <v>183</v>
      </c>
      <c r="D1577" s="17">
        <v>14071.759493954854</v>
      </c>
      <c r="E1577" s="2">
        <v>2022</v>
      </c>
      <c r="F1577" s="17">
        <f>Tabel1[[#This Row],[Benaderend Verbruik (kWh)]]</f>
        <v>14071.759493954854</v>
      </c>
      <c r="G1577" s="17">
        <f>Tabel1[[#This Row],[Benaderend Verbruik (kWh)]]*0.000227</f>
        <v>3.1942894051277517</v>
      </c>
    </row>
    <row r="1578" spans="1:7" x14ac:dyDescent="0.35">
      <c r="A1578" s="2" t="s">
        <v>323</v>
      </c>
      <c r="B1578" s="2" t="s">
        <v>7</v>
      </c>
      <c r="C1578" s="2" t="s">
        <v>8</v>
      </c>
      <c r="D1578" s="17">
        <v>2757035.9817819172</v>
      </c>
      <c r="E1578" s="2">
        <v>2019</v>
      </c>
      <c r="F1578" s="17">
        <f>Tabel1[[#This Row],[Benaderend Verbruik (kWh)]]</f>
        <v>2757035.9817819172</v>
      </c>
      <c r="G1578" s="17">
        <f>Tabel1[[#This Row],[Benaderend Verbruik (kWh)]]*0.000182</f>
        <v>501.78054868430894</v>
      </c>
    </row>
    <row r="1579" spans="1:7" x14ac:dyDescent="0.35">
      <c r="A1579" s="2" t="s">
        <v>323</v>
      </c>
      <c r="B1579" s="2" t="s">
        <v>7</v>
      </c>
      <c r="C1579" s="2" t="s">
        <v>10</v>
      </c>
      <c r="D1579" s="17">
        <v>920349</v>
      </c>
      <c r="E1579" s="2">
        <v>2019</v>
      </c>
      <c r="F1579" s="17">
        <f>Tabel1[[#This Row],[Benaderend Verbruik (kWh)]]*2.5</f>
        <v>2300872.5</v>
      </c>
      <c r="G1579" s="17">
        <f>Tabel1[[#This Row],[Benaderend Verbruik (kWh)]]*0</f>
        <v>0</v>
      </c>
    </row>
    <row r="1580" spans="1:7" x14ac:dyDescent="0.35">
      <c r="A1580" s="2" t="s">
        <v>323</v>
      </c>
      <c r="B1580" s="2" t="s">
        <v>7</v>
      </c>
      <c r="C1580" s="2" t="s">
        <v>9</v>
      </c>
      <c r="D1580" s="17">
        <v>694403.39719426166</v>
      </c>
      <c r="E1580" s="2">
        <v>2019</v>
      </c>
      <c r="F1580" s="17">
        <f>Tabel1[[#This Row],[Benaderend Verbruik (kWh)]]*2.5</f>
        <v>1736008.4929856542</v>
      </c>
      <c r="G1580" s="17">
        <f>Tabel1[[#This Row],[Benaderend Verbruik (kWh)]]*0</f>
        <v>0</v>
      </c>
    </row>
    <row r="1581" spans="1:7" x14ac:dyDescent="0.35">
      <c r="A1581" s="2" t="s">
        <v>946</v>
      </c>
      <c r="B1581" s="2" t="s">
        <v>641</v>
      </c>
      <c r="C1581" s="2" t="s">
        <v>9</v>
      </c>
      <c r="D1581" s="17">
        <v>530748.23513181519</v>
      </c>
      <c r="E1581" s="2">
        <v>2022</v>
      </c>
      <c r="F1581" s="17">
        <f>Tabel1[[#This Row],[Benaderend Verbruik (kWh)]]*2.5</f>
        <v>1326870.5878295379</v>
      </c>
      <c r="G1581" s="17">
        <f>Tabel1[[#This Row],[Benaderend Verbruik (kWh)]]*0</f>
        <v>0</v>
      </c>
    </row>
    <row r="1582" spans="1:7" x14ac:dyDescent="0.35">
      <c r="A1582" s="2" t="s">
        <v>946</v>
      </c>
      <c r="B1582" s="2" t="s">
        <v>641</v>
      </c>
      <c r="C1582" s="2" t="s">
        <v>10</v>
      </c>
      <c r="D1582" s="17">
        <v>767780</v>
      </c>
      <c r="E1582" s="2">
        <v>2022</v>
      </c>
      <c r="F1582" s="17">
        <f>Tabel1[[#This Row],[Benaderend Verbruik (kWh)]]*2.5</f>
        <v>1919450</v>
      </c>
      <c r="G1582" s="17">
        <f>Tabel1[[#This Row],[Benaderend Verbruik (kWh)]]*0</f>
        <v>0</v>
      </c>
    </row>
    <row r="1583" spans="1:7" x14ac:dyDescent="0.35">
      <c r="A1583" s="2" t="s">
        <v>946</v>
      </c>
      <c r="B1583" s="2" t="s">
        <v>641</v>
      </c>
      <c r="C1583" s="2" t="s">
        <v>8</v>
      </c>
      <c r="D1583" s="17">
        <v>2204084.5268055121</v>
      </c>
      <c r="E1583" s="2">
        <v>2022</v>
      </c>
      <c r="F1583" s="17">
        <f>Tabel1[[#This Row],[Benaderend Verbruik (kWh)]]</f>
        <v>2204084.5268055121</v>
      </c>
      <c r="G1583" s="17">
        <f>Tabel1[[#This Row],[Benaderend Verbruik (kWh)]]*0.000182</f>
        <v>401.14338387860323</v>
      </c>
    </row>
    <row r="1584" spans="1:7" x14ac:dyDescent="0.35">
      <c r="A1584" s="2" t="s">
        <v>324</v>
      </c>
      <c r="B1584" s="2" t="s">
        <v>7</v>
      </c>
      <c r="C1584" s="2" t="s">
        <v>8</v>
      </c>
      <c r="D1584" s="17">
        <v>2779411.5770037058</v>
      </c>
      <c r="E1584" s="2">
        <v>2019</v>
      </c>
      <c r="F1584" s="17">
        <f>Tabel1[[#This Row],[Benaderend Verbruik (kWh)]]</f>
        <v>2779411.5770037058</v>
      </c>
      <c r="G1584" s="17">
        <f>Tabel1[[#This Row],[Benaderend Verbruik (kWh)]]*0.000182</f>
        <v>505.85290701467449</v>
      </c>
    </row>
    <row r="1585" spans="1:7" x14ac:dyDescent="0.35">
      <c r="A1585" s="2" t="s">
        <v>324</v>
      </c>
      <c r="B1585" s="2" t="s">
        <v>7</v>
      </c>
      <c r="C1585" s="2" t="s">
        <v>10</v>
      </c>
      <c r="D1585" s="17">
        <v>1163889</v>
      </c>
      <c r="E1585" s="2">
        <v>2019</v>
      </c>
      <c r="F1585" s="17">
        <f>Tabel1[[#This Row],[Benaderend Verbruik (kWh)]]*2.5</f>
        <v>2909722.5</v>
      </c>
      <c r="G1585" s="17">
        <f>Tabel1[[#This Row],[Benaderend Verbruik (kWh)]]*0</f>
        <v>0</v>
      </c>
    </row>
    <row r="1586" spans="1:7" x14ac:dyDescent="0.35">
      <c r="A1586" s="2" t="s">
        <v>324</v>
      </c>
      <c r="B1586" s="2" t="s">
        <v>7</v>
      </c>
      <c r="C1586" s="2" t="s">
        <v>9</v>
      </c>
      <c r="D1586" s="17">
        <v>1149316.9819992611</v>
      </c>
      <c r="E1586" s="2">
        <v>2019</v>
      </c>
      <c r="F1586" s="17">
        <f>Tabel1[[#This Row],[Benaderend Verbruik (kWh)]]*2.5</f>
        <v>2873292.4549981528</v>
      </c>
      <c r="G1586" s="17">
        <f>Tabel1[[#This Row],[Benaderend Verbruik (kWh)]]*0</f>
        <v>0</v>
      </c>
    </row>
    <row r="1587" spans="1:7" x14ac:dyDescent="0.35">
      <c r="A1587" s="2" t="s">
        <v>947</v>
      </c>
      <c r="B1587" s="2" t="s">
        <v>641</v>
      </c>
      <c r="C1587" s="2" t="s">
        <v>9</v>
      </c>
      <c r="D1587" s="17">
        <v>969471.26201606321</v>
      </c>
      <c r="E1587" s="2">
        <v>2022</v>
      </c>
      <c r="F1587" s="17">
        <f>Tabel1[[#This Row],[Benaderend Verbruik (kWh)]]*2.5</f>
        <v>2423678.155040158</v>
      </c>
      <c r="G1587" s="17">
        <f>Tabel1[[#This Row],[Benaderend Verbruik (kWh)]]*0</f>
        <v>0</v>
      </c>
    </row>
    <row r="1588" spans="1:7" x14ac:dyDescent="0.35">
      <c r="A1588" s="2" t="s">
        <v>947</v>
      </c>
      <c r="B1588" s="2" t="s">
        <v>641</v>
      </c>
      <c r="C1588" s="2" t="s">
        <v>10</v>
      </c>
      <c r="D1588" s="17">
        <v>905537.35936693661</v>
      </c>
      <c r="E1588" s="2">
        <v>2022</v>
      </c>
      <c r="F1588" s="17">
        <f>Tabel1[[#This Row],[Benaderend Verbruik (kWh)]]*2.5</f>
        <v>2263843.3984173415</v>
      </c>
      <c r="G1588" s="17">
        <f>Tabel1[[#This Row],[Benaderend Verbruik (kWh)]]*0</f>
        <v>0</v>
      </c>
    </row>
    <row r="1589" spans="1:7" x14ac:dyDescent="0.35">
      <c r="A1589" s="2" t="s">
        <v>947</v>
      </c>
      <c r="B1589" s="2" t="s">
        <v>641</v>
      </c>
      <c r="C1589" s="2" t="s">
        <v>8</v>
      </c>
      <c r="D1589" s="17">
        <v>2694743.5741637149</v>
      </c>
      <c r="E1589" s="2">
        <v>2022</v>
      </c>
      <c r="F1589" s="17">
        <f>Tabel1[[#This Row],[Benaderend Verbruik (kWh)]]</f>
        <v>2694743.5741637149</v>
      </c>
      <c r="G1589" s="17">
        <f>Tabel1[[#This Row],[Benaderend Verbruik (kWh)]]*0.000182</f>
        <v>490.44333049779613</v>
      </c>
    </row>
    <row r="1590" spans="1:7" x14ac:dyDescent="0.35">
      <c r="A1590" s="2" t="s">
        <v>325</v>
      </c>
      <c r="B1590" s="2" t="s">
        <v>7</v>
      </c>
      <c r="C1590" s="2" t="s">
        <v>8</v>
      </c>
      <c r="D1590" s="17">
        <v>1408002.2339999999</v>
      </c>
      <c r="E1590" s="2">
        <v>2019</v>
      </c>
      <c r="F1590" s="17">
        <f>Tabel1[[#This Row],[Benaderend Verbruik (kWh)]]</f>
        <v>1408002.2339999999</v>
      </c>
      <c r="G1590" s="17">
        <f>Tabel1[[#This Row],[Benaderend Verbruik (kWh)]]*0.000182</f>
        <v>256.256406588</v>
      </c>
    </row>
    <row r="1591" spans="1:7" x14ac:dyDescent="0.35">
      <c r="A1591" s="2" t="s">
        <v>325</v>
      </c>
      <c r="B1591" s="2" t="s">
        <v>7</v>
      </c>
      <c r="C1591" s="2" t="s">
        <v>10</v>
      </c>
      <c r="D1591" s="17">
        <v>663895.12800000003</v>
      </c>
      <c r="E1591" s="2">
        <v>2019</v>
      </c>
      <c r="F1591" s="17">
        <f>Tabel1[[#This Row],[Benaderend Verbruik (kWh)]]*2.5</f>
        <v>1659737.82</v>
      </c>
      <c r="G1591" s="17">
        <f>Tabel1[[#This Row],[Benaderend Verbruik (kWh)]]*0</f>
        <v>0</v>
      </c>
    </row>
    <row r="1592" spans="1:7" x14ac:dyDescent="0.35">
      <c r="A1592" s="2" t="s">
        <v>325</v>
      </c>
      <c r="B1592" s="2" t="s">
        <v>7</v>
      </c>
      <c r="C1592" s="2" t="s">
        <v>9</v>
      </c>
      <c r="D1592" s="17">
        <v>397308.11200000008</v>
      </c>
      <c r="E1592" s="2">
        <v>2019</v>
      </c>
      <c r="F1592" s="17">
        <f>Tabel1[[#This Row],[Benaderend Verbruik (kWh)]]*2.5</f>
        <v>993270.28000000026</v>
      </c>
      <c r="G1592" s="17">
        <f>Tabel1[[#This Row],[Benaderend Verbruik (kWh)]]*0</f>
        <v>0</v>
      </c>
    </row>
    <row r="1593" spans="1:7" x14ac:dyDescent="0.35">
      <c r="A1593" s="2" t="s">
        <v>948</v>
      </c>
      <c r="B1593" s="2" t="s">
        <v>641</v>
      </c>
      <c r="C1593" s="2" t="s">
        <v>9</v>
      </c>
      <c r="D1593" s="17">
        <v>187662.76779979595</v>
      </c>
      <c r="E1593" s="2">
        <v>2022</v>
      </c>
      <c r="F1593" s="17">
        <f>Tabel1[[#This Row],[Benaderend Verbruik (kWh)]]*2.5</f>
        <v>469156.91949948989</v>
      </c>
      <c r="G1593" s="17">
        <f>Tabel1[[#This Row],[Benaderend Verbruik (kWh)]]*0</f>
        <v>0</v>
      </c>
    </row>
    <row r="1594" spans="1:7" x14ac:dyDescent="0.35">
      <c r="A1594" s="2" t="s">
        <v>948</v>
      </c>
      <c r="B1594" s="2" t="s">
        <v>641</v>
      </c>
      <c r="C1594" s="2" t="s">
        <v>10</v>
      </c>
      <c r="D1594" s="17">
        <v>555369.39669837267</v>
      </c>
      <c r="E1594" s="2">
        <v>2022</v>
      </c>
      <c r="F1594" s="17">
        <f>Tabel1[[#This Row],[Benaderend Verbruik (kWh)]]*2.5</f>
        <v>1388423.4917459316</v>
      </c>
      <c r="G1594" s="17">
        <f>Tabel1[[#This Row],[Benaderend Verbruik (kWh)]]*0</f>
        <v>0</v>
      </c>
    </row>
    <row r="1595" spans="1:7" x14ac:dyDescent="0.35">
      <c r="A1595" s="2" t="s">
        <v>948</v>
      </c>
      <c r="B1595" s="2" t="s">
        <v>641</v>
      </c>
      <c r="C1595" s="2" t="s">
        <v>8</v>
      </c>
      <c r="D1595" s="17">
        <v>1041813.4351081422</v>
      </c>
      <c r="E1595" s="2">
        <v>2022</v>
      </c>
      <c r="F1595" s="17">
        <f>Tabel1[[#This Row],[Benaderend Verbruik (kWh)]]</f>
        <v>1041813.4351081422</v>
      </c>
      <c r="G1595" s="17">
        <f>Tabel1[[#This Row],[Benaderend Verbruik (kWh)]]*0.000182</f>
        <v>189.6100451896819</v>
      </c>
    </row>
    <row r="1596" spans="1:7" x14ac:dyDescent="0.35">
      <c r="A1596" s="2" t="s">
        <v>325</v>
      </c>
      <c r="B1596" s="2" t="s">
        <v>7</v>
      </c>
      <c r="C1596" s="2" t="s">
        <v>106</v>
      </c>
      <c r="D1596" s="17">
        <v>1844.3298999999997</v>
      </c>
      <c r="E1596" s="2">
        <v>2019</v>
      </c>
      <c r="F1596" s="17">
        <f>Tabel1[[#This Row],[Benaderend Verbruik (kWh)]]</f>
        <v>1844.3298999999997</v>
      </c>
      <c r="G1596" s="17">
        <f>Tabel1[[#This Row],[Benaderend Verbruik (kWh)]]*0.000182</f>
        <v>0.33566804179999998</v>
      </c>
    </row>
    <row r="1597" spans="1:7" x14ac:dyDescent="0.35">
      <c r="A1597" s="2" t="s">
        <v>325</v>
      </c>
      <c r="B1597" s="2" t="s">
        <v>7</v>
      </c>
      <c r="C1597" s="2" t="s">
        <v>106</v>
      </c>
      <c r="D1597" s="17">
        <v>200.45092</v>
      </c>
      <c r="E1597" s="2">
        <v>2022</v>
      </c>
      <c r="F1597" s="17">
        <f>Tabel1[[#This Row],[Benaderend Verbruik (kWh)]]</f>
        <v>200.45092</v>
      </c>
      <c r="G1597" s="17">
        <f>Tabel1[[#This Row],[Benaderend Verbruik (kWh)]]*0.000182</f>
        <v>3.6482067440000002E-2</v>
      </c>
    </row>
    <row r="1598" spans="1:7" x14ac:dyDescent="0.35">
      <c r="A1598" s="2" t="s">
        <v>326</v>
      </c>
      <c r="B1598" s="2" t="s">
        <v>7</v>
      </c>
      <c r="C1598" s="2" t="s">
        <v>8</v>
      </c>
      <c r="D1598" s="17">
        <v>422112.26600000006</v>
      </c>
      <c r="E1598" s="2">
        <v>2019</v>
      </c>
      <c r="F1598" s="17">
        <f>Tabel1[[#This Row],[Benaderend Verbruik (kWh)]]</f>
        <v>422112.26600000006</v>
      </c>
      <c r="G1598" s="17">
        <f>Tabel1[[#This Row],[Benaderend Verbruik (kWh)]]*0.000182</f>
        <v>76.824432412000007</v>
      </c>
    </row>
    <row r="1599" spans="1:7" x14ac:dyDescent="0.35">
      <c r="A1599" s="2" t="s">
        <v>326</v>
      </c>
      <c r="B1599" s="2" t="s">
        <v>7</v>
      </c>
      <c r="C1599" s="2" t="s">
        <v>10</v>
      </c>
      <c r="D1599" s="17">
        <v>279839.69400000002</v>
      </c>
      <c r="E1599" s="2">
        <v>2019</v>
      </c>
      <c r="F1599" s="17">
        <f>Tabel1[[#This Row],[Benaderend Verbruik (kWh)]]*2.5</f>
        <v>699599.2350000001</v>
      </c>
      <c r="G1599" s="17">
        <f>Tabel1[[#This Row],[Benaderend Verbruik (kWh)]]*0</f>
        <v>0</v>
      </c>
    </row>
    <row r="1600" spans="1:7" x14ac:dyDescent="0.35">
      <c r="A1600" s="2" t="s">
        <v>326</v>
      </c>
      <c r="B1600" s="2" t="s">
        <v>7</v>
      </c>
      <c r="C1600" s="2" t="s">
        <v>9</v>
      </c>
      <c r="D1600" s="17">
        <v>121497.932</v>
      </c>
      <c r="E1600" s="2">
        <v>2019</v>
      </c>
      <c r="F1600" s="17">
        <f>Tabel1[[#This Row],[Benaderend Verbruik (kWh)]]*2.5</f>
        <v>303744.83</v>
      </c>
      <c r="G1600" s="17">
        <f>Tabel1[[#This Row],[Benaderend Verbruik (kWh)]]*0</f>
        <v>0</v>
      </c>
    </row>
    <row r="1601" spans="1:7" x14ac:dyDescent="0.35">
      <c r="A1601" s="2" t="s">
        <v>949</v>
      </c>
      <c r="B1601" s="2" t="s">
        <v>641</v>
      </c>
      <c r="C1601" s="2" t="s">
        <v>9</v>
      </c>
      <c r="D1601" s="17">
        <v>95403.776752512582</v>
      </c>
      <c r="E1601" s="2">
        <v>2022</v>
      </c>
      <c r="F1601" s="17">
        <f>Tabel1[[#This Row],[Benaderend Verbruik (kWh)]]*2.5</f>
        <v>238509.44188128144</v>
      </c>
      <c r="G1601" s="17">
        <f>Tabel1[[#This Row],[Benaderend Verbruik (kWh)]]*0</f>
        <v>0</v>
      </c>
    </row>
    <row r="1602" spans="1:7" x14ac:dyDescent="0.35">
      <c r="A1602" s="2" t="s">
        <v>949</v>
      </c>
      <c r="B1602" s="2" t="s">
        <v>641</v>
      </c>
      <c r="C1602" s="2" t="s">
        <v>10</v>
      </c>
      <c r="D1602" s="17">
        <v>372485.6061906254</v>
      </c>
      <c r="E1602" s="2">
        <v>2022</v>
      </c>
      <c r="F1602" s="17">
        <f>Tabel1[[#This Row],[Benaderend Verbruik (kWh)]]*2.5</f>
        <v>931214.01547656348</v>
      </c>
      <c r="G1602" s="17">
        <f>Tabel1[[#This Row],[Benaderend Verbruik (kWh)]]*0</f>
        <v>0</v>
      </c>
    </row>
    <row r="1603" spans="1:7" x14ac:dyDescent="0.35">
      <c r="A1603" s="2" t="s">
        <v>949</v>
      </c>
      <c r="B1603" s="2" t="s">
        <v>641</v>
      </c>
      <c r="C1603" s="2" t="s">
        <v>8</v>
      </c>
      <c r="D1603" s="17">
        <v>407666.42913736944</v>
      </c>
      <c r="E1603" s="2">
        <v>2022</v>
      </c>
      <c r="F1603" s="17">
        <f>Tabel1[[#This Row],[Benaderend Verbruik (kWh)]]</f>
        <v>407666.42913736944</v>
      </c>
      <c r="G1603" s="17">
        <f>Tabel1[[#This Row],[Benaderend Verbruik (kWh)]]*0.000182</f>
        <v>74.195290103001241</v>
      </c>
    </row>
    <row r="1604" spans="1:7" x14ac:dyDescent="0.35">
      <c r="A1604" s="2" t="s">
        <v>327</v>
      </c>
      <c r="B1604" s="2" t="s">
        <v>7</v>
      </c>
      <c r="C1604" s="2" t="s">
        <v>8</v>
      </c>
      <c r="D1604" s="17">
        <v>1638663.946675394</v>
      </c>
      <c r="E1604" s="2">
        <v>2019</v>
      </c>
      <c r="F1604" s="17">
        <f>Tabel1[[#This Row],[Benaderend Verbruik (kWh)]]</f>
        <v>1638663.946675394</v>
      </c>
      <c r="G1604" s="17">
        <f>Tabel1[[#This Row],[Benaderend Verbruik (kWh)]]*0.000182</f>
        <v>298.23683829492171</v>
      </c>
    </row>
    <row r="1605" spans="1:7" x14ac:dyDescent="0.35">
      <c r="A1605" s="2" t="s">
        <v>327</v>
      </c>
      <c r="B1605" s="2" t="s">
        <v>7</v>
      </c>
      <c r="C1605" s="2" t="s">
        <v>10</v>
      </c>
      <c r="D1605" s="17">
        <v>578444</v>
      </c>
      <c r="E1605" s="2">
        <v>2019</v>
      </c>
      <c r="F1605" s="17">
        <f>Tabel1[[#This Row],[Benaderend Verbruik (kWh)]]*2.5</f>
        <v>1446110</v>
      </c>
      <c r="G1605" s="17">
        <f>Tabel1[[#This Row],[Benaderend Verbruik (kWh)]]*0</f>
        <v>0</v>
      </c>
    </row>
    <row r="1606" spans="1:7" x14ac:dyDescent="0.35">
      <c r="A1606" s="2" t="s">
        <v>327</v>
      </c>
      <c r="B1606" s="2" t="s">
        <v>7</v>
      </c>
      <c r="C1606" s="2" t="s">
        <v>9</v>
      </c>
      <c r="D1606" s="17">
        <v>559900.0161092307</v>
      </c>
      <c r="E1606" s="2">
        <v>2019</v>
      </c>
      <c r="F1606" s="17">
        <f>Tabel1[[#This Row],[Benaderend Verbruik (kWh)]]*2.5</f>
        <v>1399750.0402730769</v>
      </c>
      <c r="G1606" s="17">
        <f>Tabel1[[#This Row],[Benaderend Verbruik (kWh)]]*0</f>
        <v>0</v>
      </c>
    </row>
    <row r="1607" spans="1:7" x14ac:dyDescent="0.35">
      <c r="A1607" s="2" t="s">
        <v>950</v>
      </c>
      <c r="B1607" s="2" t="s">
        <v>641</v>
      </c>
      <c r="C1607" s="2" t="s">
        <v>9</v>
      </c>
      <c r="D1607" s="17">
        <v>473111.48985919362</v>
      </c>
      <c r="E1607" s="2">
        <v>2022</v>
      </c>
      <c r="F1607" s="17">
        <f>Tabel1[[#This Row],[Benaderend Verbruik (kWh)]]*2.5</f>
        <v>1182778.7246479841</v>
      </c>
      <c r="G1607" s="17">
        <f>Tabel1[[#This Row],[Benaderend Verbruik (kWh)]]*0</f>
        <v>0</v>
      </c>
    </row>
    <row r="1608" spans="1:7" x14ac:dyDescent="0.35">
      <c r="A1608" s="2" t="s">
        <v>950</v>
      </c>
      <c r="B1608" s="2" t="s">
        <v>641</v>
      </c>
      <c r="C1608" s="2" t="s">
        <v>10</v>
      </c>
      <c r="D1608" s="17">
        <v>515593</v>
      </c>
      <c r="E1608" s="2">
        <v>2022</v>
      </c>
      <c r="F1608" s="17">
        <f>Tabel1[[#This Row],[Benaderend Verbruik (kWh)]]*2.5</f>
        <v>1288982.5</v>
      </c>
      <c r="G1608" s="17">
        <f>Tabel1[[#This Row],[Benaderend Verbruik (kWh)]]*0</f>
        <v>0</v>
      </c>
    </row>
    <row r="1609" spans="1:7" x14ac:dyDescent="0.35">
      <c r="A1609" s="2" t="s">
        <v>950</v>
      </c>
      <c r="B1609" s="2" t="s">
        <v>641</v>
      </c>
      <c r="C1609" s="2" t="s">
        <v>8</v>
      </c>
      <c r="D1609" s="17">
        <v>1444109.381904209</v>
      </c>
      <c r="E1609" s="2">
        <v>2022</v>
      </c>
      <c r="F1609" s="17">
        <f>Tabel1[[#This Row],[Benaderend Verbruik (kWh)]]</f>
        <v>1444109.381904209</v>
      </c>
      <c r="G1609" s="17">
        <f>Tabel1[[#This Row],[Benaderend Verbruik (kWh)]]*0.000182</f>
        <v>262.82790750656608</v>
      </c>
    </row>
    <row r="1610" spans="1:7" x14ac:dyDescent="0.35">
      <c r="A1610" s="2" t="s">
        <v>328</v>
      </c>
      <c r="B1610" s="2" t="s">
        <v>7</v>
      </c>
      <c r="C1610" s="2" t="s">
        <v>8</v>
      </c>
      <c r="D1610" s="17">
        <v>2397593.6579999998</v>
      </c>
      <c r="E1610" s="2">
        <v>2019</v>
      </c>
      <c r="F1610" s="17">
        <f>Tabel1[[#This Row],[Benaderend Verbruik (kWh)]]</f>
        <v>2397593.6579999998</v>
      </c>
      <c r="G1610" s="17">
        <f>Tabel1[[#This Row],[Benaderend Verbruik (kWh)]]*0.000182</f>
        <v>436.36204575599999</v>
      </c>
    </row>
    <row r="1611" spans="1:7" x14ac:dyDescent="0.35">
      <c r="A1611" s="2" t="s">
        <v>328</v>
      </c>
      <c r="B1611" s="2" t="s">
        <v>7</v>
      </c>
      <c r="C1611" s="2" t="s">
        <v>9</v>
      </c>
      <c r="D1611" s="17">
        <v>1094354.0109999999</v>
      </c>
      <c r="E1611" s="2">
        <v>2019</v>
      </c>
      <c r="F1611" s="17">
        <f>Tabel1[[#This Row],[Benaderend Verbruik (kWh)]]*2.5</f>
        <v>2735885.0274999999</v>
      </c>
      <c r="G1611" s="17">
        <f>Tabel1[[#This Row],[Benaderend Verbruik (kWh)]]*0</f>
        <v>0</v>
      </c>
    </row>
    <row r="1612" spans="1:7" x14ac:dyDescent="0.35">
      <c r="A1612" s="2" t="s">
        <v>328</v>
      </c>
      <c r="B1612" s="2" t="s">
        <v>7</v>
      </c>
      <c r="C1612" s="2" t="s">
        <v>10</v>
      </c>
      <c r="D1612" s="17">
        <v>998078.39799999981</v>
      </c>
      <c r="E1612" s="2">
        <v>2019</v>
      </c>
      <c r="F1612" s="17">
        <f>Tabel1[[#This Row],[Benaderend Verbruik (kWh)]]*2.5</f>
        <v>2495195.9949999996</v>
      </c>
      <c r="G1612" s="17">
        <f>Tabel1[[#This Row],[Benaderend Verbruik (kWh)]]*0</f>
        <v>0</v>
      </c>
    </row>
    <row r="1613" spans="1:7" x14ac:dyDescent="0.35">
      <c r="A1613" s="2" t="s">
        <v>951</v>
      </c>
      <c r="B1613" s="2" t="s">
        <v>641</v>
      </c>
      <c r="C1613" s="2" t="s">
        <v>9</v>
      </c>
      <c r="D1613" s="17">
        <v>845137.91067302902</v>
      </c>
      <c r="E1613" s="2">
        <v>2022</v>
      </c>
      <c r="F1613" s="17">
        <f>Tabel1[[#This Row],[Benaderend Verbruik (kWh)]]*2.5</f>
        <v>2112844.7766825724</v>
      </c>
      <c r="G1613" s="17">
        <f>Tabel1[[#This Row],[Benaderend Verbruik (kWh)]]*0</f>
        <v>0</v>
      </c>
    </row>
    <row r="1614" spans="1:7" x14ac:dyDescent="0.35">
      <c r="A1614" s="2" t="s">
        <v>951</v>
      </c>
      <c r="B1614" s="2" t="s">
        <v>641</v>
      </c>
      <c r="C1614" s="2" t="s">
        <v>10</v>
      </c>
      <c r="D1614" s="17">
        <v>915441.2497292168</v>
      </c>
      <c r="E1614" s="2">
        <v>2022</v>
      </c>
      <c r="F1614" s="17">
        <f>Tabel1[[#This Row],[Benaderend Verbruik (kWh)]]*2.5</f>
        <v>2288603.1243230421</v>
      </c>
      <c r="G1614" s="17">
        <f>Tabel1[[#This Row],[Benaderend Verbruik (kWh)]]*0</f>
        <v>0</v>
      </c>
    </row>
    <row r="1615" spans="1:7" x14ac:dyDescent="0.35">
      <c r="A1615" s="2" t="s">
        <v>951</v>
      </c>
      <c r="B1615" s="2" t="s">
        <v>641</v>
      </c>
      <c r="C1615" s="2" t="s">
        <v>8</v>
      </c>
      <c r="D1615" s="17">
        <v>1842092.2283298848</v>
      </c>
      <c r="E1615" s="2">
        <v>2022</v>
      </c>
      <c r="F1615" s="17">
        <f>Tabel1[[#This Row],[Benaderend Verbruik (kWh)]]</f>
        <v>1842092.2283298848</v>
      </c>
      <c r="G1615" s="17">
        <f>Tabel1[[#This Row],[Benaderend Verbruik (kWh)]]*0.000182</f>
        <v>335.26078555603902</v>
      </c>
    </row>
    <row r="1616" spans="1:7" x14ac:dyDescent="0.35">
      <c r="A1616" s="2" t="s">
        <v>329</v>
      </c>
      <c r="B1616" s="2" t="s">
        <v>7</v>
      </c>
      <c r="C1616" s="2" t="s">
        <v>8</v>
      </c>
      <c r="D1616" s="17">
        <v>16892580.928351544</v>
      </c>
      <c r="E1616" s="2">
        <v>2019</v>
      </c>
      <c r="F1616" s="17">
        <f>Tabel1[[#This Row],[Benaderend Verbruik (kWh)]]</f>
        <v>16892580.928351544</v>
      </c>
      <c r="G1616" s="17">
        <f>Tabel1[[#This Row],[Benaderend Verbruik (kWh)]]*0.000182</f>
        <v>3074.4497289599813</v>
      </c>
    </row>
    <row r="1617" spans="1:7" x14ac:dyDescent="0.35">
      <c r="A1617" s="2" t="s">
        <v>329</v>
      </c>
      <c r="B1617" s="2" t="s">
        <v>7</v>
      </c>
      <c r="C1617" s="2" t="s">
        <v>9</v>
      </c>
      <c r="D1617" s="17">
        <v>5569148.0285644028</v>
      </c>
      <c r="E1617" s="2">
        <v>2019</v>
      </c>
      <c r="F1617" s="17">
        <f>Tabel1[[#This Row],[Benaderend Verbruik (kWh)]]*2.5</f>
        <v>13922870.071411006</v>
      </c>
      <c r="G1617" s="17">
        <f>Tabel1[[#This Row],[Benaderend Verbruik (kWh)]]*0</f>
        <v>0</v>
      </c>
    </row>
    <row r="1618" spans="1:7" x14ac:dyDescent="0.35">
      <c r="A1618" s="2" t="s">
        <v>329</v>
      </c>
      <c r="B1618" s="2" t="s">
        <v>7</v>
      </c>
      <c r="C1618" s="2" t="s">
        <v>10</v>
      </c>
      <c r="D1618" s="17">
        <v>5062688</v>
      </c>
      <c r="E1618" s="2">
        <v>2019</v>
      </c>
      <c r="F1618" s="17">
        <f>Tabel1[[#This Row],[Benaderend Verbruik (kWh)]]*2.5</f>
        <v>12656720</v>
      </c>
      <c r="G1618" s="17">
        <f>Tabel1[[#This Row],[Benaderend Verbruik (kWh)]]*0</f>
        <v>0</v>
      </c>
    </row>
    <row r="1619" spans="1:7" x14ac:dyDescent="0.35">
      <c r="A1619" s="2" t="s">
        <v>952</v>
      </c>
      <c r="B1619" s="2" t="s">
        <v>641</v>
      </c>
      <c r="C1619" s="2" t="s">
        <v>9</v>
      </c>
      <c r="D1619" s="17">
        <v>4707735.6174953505</v>
      </c>
      <c r="E1619" s="2">
        <v>2022</v>
      </c>
      <c r="F1619" s="17">
        <f>Tabel1[[#This Row],[Benaderend Verbruik (kWh)]]*2.5</f>
        <v>11769339.043738376</v>
      </c>
      <c r="G1619" s="17">
        <f>Tabel1[[#This Row],[Benaderend Verbruik (kWh)]]*0</f>
        <v>0</v>
      </c>
    </row>
    <row r="1620" spans="1:7" x14ac:dyDescent="0.35">
      <c r="A1620" s="2" t="s">
        <v>952</v>
      </c>
      <c r="B1620" s="2" t="s">
        <v>641</v>
      </c>
      <c r="C1620" s="2" t="s">
        <v>10</v>
      </c>
      <c r="D1620" s="17">
        <v>4245536</v>
      </c>
      <c r="E1620" s="2">
        <v>2022</v>
      </c>
      <c r="F1620" s="17">
        <f>Tabel1[[#This Row],[Benaderend Verbruik (kWh)]]*2.5</f>
        <v>10613840</v>
      </c>
      <c r="G1620" s="17">
        <f>Tabel1[[#This Row],[Benaderend Verbruik (kWh)]]*0</f>
        <v>0</v>
      </c>
    </row>
    <row r="1621" spans="1:7" x14ac:dyDescent="0.35">
      <c r="A1621" s="2" t="s">
        <v>952</v>
      </c>
      <c r="B1621" s="2" t="s">
        <v>641</v>
      </c>
      <c r="C1621" s="2" t="s">
        <v>8</v>
      </c>
      <c r="D1621" s="17">
        <v>13951962.53471069</v>
      </c>
      <c r="E1621" s="2">
        <v>2022</v>
      </c>
      <c r="F1621" s="17">
        <f>Tabel1[[#This Row],[Benaderend Verbruik (kWh)]]</f>
        <v>13951962.53471069</v>
      </c>
      <c r="G1621" s="17">
        <f>Tabel1[[#This Row],[Benaderend Verbruik (kWh)]]*0.000182</f>
        <v>2539.2571813173458</v>
      </c>
    </row>
    <row r="1622" spans="1:7" x14ac:dyDescent="0.35">
      <c r="A1622" s="2" t="s">
        <v>330</v>
      </c>
      <c r="B1622" s="2" t="s">
        <v>7</v>
      </c>
      <c r="C1622" s="2" t="s">
        <v>8</v>
      </c>
      <c r="D1622" s="17">
        <v>1644689.1861620722</v>
      </c>
      <c r="E1622" s="2">
        <v>2019</v>
      </c>
      <c r="F1622" s="17">
        <f>Tabel1[[#This Row],[Benaderend Verbruik (kWh)]]</f>
        <v>1644689.1861620722</v>
      </c>
      <c r="G1622" s="17">
        <f>Tabel1[[#This Row],[Benaderend Verbruik (kWh)]]*0.000182</f>
        <v>299.33343188149718</v>
      </c>
    </row>
    <row r="1623" spans="1:7" x14ac:dyDescent="0.35">
      <c r="A1623" s="2" t="s">
        <v>330</v>
      </c>
      <c r="B1623" s="2" t="s">
        <v>7</v>
      </c>
      <c r="C1623" s="2" t="s">
        <v>9</v>
      </c>
      <c r="D1623" s="17">
        <v>625674.48932194989</v>
      </c>
      <c r="E1623" s="2">
        <v>2019</v>
      </c>
      <c r="F1623" s="17">
        <f>Tabel1[[#This Row],[Benaderend Verbruik (kWh)]]*2.5</f>
        <v>1564186.2233048747</v>
      </c>
      <c r="G1623" s="17">
        <f>Tabel1[[#This Row],[Benaderend Verbruik (kWh)]]*0</f>
        <v>0</v>
      </c>
    </row>
    <row r="1624" spans="1:7" x14ac:dyDescent="0.35">
      <c r="A1624" s="2" t="s">
        <v>330</v>
      </c>
      <c r="B1624" s="2" t="s">
        <v>7</v>
      </c>
      <c r="C1624" s="2" t="s">
        <v>10</v>
      </c>
      <c r="D1624" s="17">
        <v>426402</v>
      </c>
      <c r="E1624" s="2">
        <v>2019</v>
      </c>
      <c r="F1624" s="17">
        <f>Tabel1[[#This Row],[Benaderend Verbruik (kWh)]]*2.5</f>
        <v>1066005</v>
      </c>
      <c r="G1624" s="17">
        <f>Tabel1[[#This Row],[Benaderend Verbruik (kWh)]]*0</f>
        <v>0</v>
      </c>
    </row>
    <row r="1625" spans="1:7" x14ac:dyDescent="0.35">
      <c r="A1625" s="2" t="s">
        <v>953</v>
      </c>
      <c r="B1625" s="2" t="s">
        <v>641</v>
      </c>
      <c r="C1625" s="2" t="s">
        <v>9</v>
      </c>
      <c r="D1625" s="17">
        <v>581333.84384523262</v>
      </c>
      <c r="E1625" s="2">
        <v>2022</v>
      </c>
      <c r="F1625" s="17">
        <f>Tabel1[[#This Row],[Benaderend Verbruik (kWh)]]*2.5</f>
        <v>1453334.6096130814</v>
      </c>
      <c r="G1625" s="17">
        <f>Tabel1[[#This Row],[Benaderend Verbruik (kWh)]]*0</f>
        <v>0</v>
      </c>
    </row>
    <row r="1626" spans="1:7" x14ac:dyDescent="0.35">
      <c r="A1626" s="2" t="s">
        <v>953</v>
      </c>
      <c r="B1626" s="2" t="s">
        <v>641</v>
      </c>
      <c r="C1626" s="2" t="s">
        <v>10</v>
      </c>
      <c r="D1626" s="17">
        <v>401933.77816419763</v>
      </c>
      <c r="E1626" s="2">
        <v>2022</v>
      </c>
      <c r="F1626" s="17">
        <f>Tabel1[[#This Row],[Benaderend Verbruik (kWh)]]*2.5</f>
        <v>1004834.4454104941</v>
      </c>
      <c r="G1626" s="17">
        <f>Tabel1[[#This Row],[Benaderend Verbruik (kWh)]]*0</f>
        <v>0</v>
      </c>
    </row>
    <row r="1627" spans="1:7" x14ac:dyDescent="0.35">
      <c r="A1627" s="2" t="s">
        <v>953</v>
      </c>
      <c r="B1627" s="2" t="s">
        <v>641</v>
      </c>
      <c r="C1627" s="2" t="s">
        <v>8</v>
      </c>
      <c r="D1627" s="17">
        <v>1663575.6155586764</v>
      </c>
      <c r="E1627" s="2">
        <v>2022</v>
      </c>
      <c r="F1627" s="17">
        <f>Tabel1[[#This Row],[Benaderend Verbruik (kWh)]]</f>
        <v>1663575.6155586764</v>
      </c>
      <c r="G1627" s="17">
        <f>Tabel1[[#This Row],[Benaderend Verbruik (kWh)]]*0.000182</f>
        <v>302.77076203167911</v>
      </c>
    </row>
    <row r="1628" spans="1:7" x14ac:dyDescent="0.35">
      <c r="A1628" s="2" t="s">
        <v>331</v>
      </c>
      <c r="B1628" s="2" t="s">
        <v>7</v>
      </c>
      <c r="C1628" s="2" t="s">
        <v>8</v>
      </c>
      <c r="D1628" s="17">
        <v>1006656.2133491522</v>
      </c>
      <c r="E1628" s="2">
        <v>2019</v>
      </c>
      <c r="F1628" s="17">
        <f>Tabel1[[#This Row],[Benaderend Verbruik (kWh)]]</f>
        <v>1006656.2133491522</v>
      </c>
      <c r="G1628" s="17">
        <f>Tabel1[[#This Row],[Benaderend Verbruik (kWh)]]*0.000182</f>
        <v>183.21143082954572</v>
      </c>
    </row>
    <row r="1629" spans="1:7" x14ac:dyDescent="0.35">
      <c r="A1629" s="2" t="s">
        <v>331</v>
      </c>
      <c r="B1629" s="2" t="s">
        <v>7</v>
      </c>
      <c r="C1629" s="2" t="s">
        <v>10</v>
      </c>
      <c r="D1629" s="17">
        <v>557822</v>
      </c>
      <c r="E1629" s="2">
        <v>2019</v>
      </c>
      <c r="F1629" s="17">
        <f>Tabel1[[#This Row],[Benaderend Verbruik (kWh)]]*2.5</f>
        <v>1394555</v>
      </c>
      <c r="G1629" s="17">
        <f>Tabel1[[#This Row],[Benaderend Verbruik (kWh)]]*0</f>
        <v>0</v>
      </c>
    </row>
    <row r="1630" spans="1:7" x14ac:dyDescent="0.35">
      <c r="A1630" s="2" t="s">
        <v>331</v>
      </c>
      <c r="B1630" s="2" t="s">
        <v>7</v>
      </c>
      <c r="C1630" s="2" t="s">
        <v>9</v>
      </c>
      <c r="D1630" s="17">
        <v>371209.96593176451</v>
      </c>
      <c r="E1630" s="2">
        <v>2019</v>
      </c>
      <c r="F1630" s="17">
        <f>Tabel1[[#This Row],[Benaderend Verbruik (kWh)]]*2.5</f>
        <v>928024.91482941131</v>
      </c>
      <c r="G1630" s="17">
        <f>Tabel1[[#This Row],[Benaderend Verbruik (kWh)]]*0</f>
        <v>0</v>
      </c>
    </row>
    <row r="1631" spans="1:7" x14ac:dyDescent="0.35">
      <c r="A1631" s="2" t="s">
        <v>954</v>
      </c>
      <c r="B1631" s="2" t="s">
        <v>641</v>
      </c>
      <c r="C1631" s="2" t="s">
        <v>9</v>
      </c>
      <c r="D1631" s="17">
        <v>402272.157249293</v>
      </c>
      <c r="E1631" s="2">
        <v>2022</v>
      </c>
      <c r="F1631" s="17">
        <f>Tabel1[[#This Row],[Benaderend Verbruik (kWh)]]*2.5</f>
        <v>1005680.3931232325</v>
      </c>
      <c r="G1631" s="17">
        <f>Tabel1[[#This Row],[Benaderend Verbruik (kWh)]]*0</f>
        <v>0</v>
      </c>
    </row>
    <row r="1632" spans="1:7" x14ac:dyDescent="0.35">
      <c r="A1632" s="2" t="s">
        <v>954</v>
      </c>
      <c r="B1632" s="2" t="s">
        <v>641</v>
      </c>
      <c r="C1632" s="2" t="s">
        <v>10</v>
      </c>
      <c r="D1632" s="17">
        <v>490881.99999999988</v>
      </c>
      <c r="E1632" s="2">
        <v>2022</v>
      </c>
      <c r="F1632" s="17">
        <f>Tabel1[[#This Row],[Benaderend Verbruik (kWh)]]*2.5</f>
        <v>1227204.9999999998</v>
      </c>
      <c r="G1632" s="17">
        <f>Tabel1[[#This Row],[Benaderend Verbruik (kWh)]]*0</f>
        <v>0</v>
      </c>
    </row>
    <row r="1633" spans="1:7" x14ac:dyDescent="0.35">
      <c r="A1633" s="2" t="s">
        <v>954</v>
      </c>
      <c r="B1633" s="2" t="s">
        <v>641</v>
      </c>
      <c r="C1633" s="2" t="s">
        <v>8</v>
      </c>
      <c r="D1633" s="17">
        <v>906480.05906215822</v>
      </c>
      <c r="E1633" s="2">
        <v>2022</v>
      </c>
      <c r="F1633" s="17">
        <f>Tabel1[[#This Row],[Benaderend Verbruik (kWh)]]</f>
        <v>906480.05906215822</v>
      </c>
      <c r="G1633" s="17">
        <f>Tabel1[[#This Row],[Benaderend Verbruik (kWh)]]*0.000182</f>
        <v>164.97937074931281</v>
      </c>
    </row>
    <row r="1634" spans="1:7" x14ac:dyDescent="0.35">
      <c r="A1634" s="2" t="s">
        <v>332</v>
      </c>
      <c r="B1634" s="2" t="s">
        <v>7</v>
      </c>
      <c r="C1634" s="2" t="s">
        <v>8</v>
      </c>
      <c r="D1634" s="17">
        <v>8622125.9109452777</v>
      </c>
      <c r="E1634" s="2">
        <v>2019</v>
      </c>
      <c r="F1634" s="17">
        <f>Tabel1[[#This Row],[Benaderend Verbruik (kWh)]]</f>
        <v>8622125.9109452777</v>
      </c>
      <c r="G1634" s="17">
        <f>Tabel1[[#This Row],[Benaderend Verbruik (kWh)]]*0.000182</f>
        <v>1569.2269157920405</v>
      </c>
    </row>
    <row r="1635" spans="1:7" x14ac:dyDescent="0.35">
      <c r="A1635" s="2" t="s">
        <v>332</v>
      </c>
      <c r="B1635" s="2" t="s">
        <v>7</v>
      </c>
      <c r="C1635" s="2" t="s">
        <v>9</v>
      </c>
      <c r="D1635" s="17">
        <v>2636817.4900302938</v>
      </c>
      <c r="E1635" s="2">
        <v>2019</v>
      </c>
      <c r="F1635" s="17">
        <f>Tabel1[[#This Row],[Benaderend Verbruik (kWh)]]*2.5</f>
        <v>6592043.7250757348</v>
      </c>
      <c r="G1635" s="17">
        <f>Tabel1[[#This Row],[Benaderend Verbruik (kWh)]]*0</f>
        <v>0</v>
      </c>
    </row>
    <row r="1636" spans="1:7" x14ac:dyDescent="0.35">
      <c r="A1636" s="2" t="s">
        <v>332</v>
      </c>
      <c r="B1636" s="2" t="s">
        <v>7</v>
      </c>
      <c r="C1636" s="2" t="s">
        <v>10</v>
      </c>
      <c r="D1636" s="17">
        <v>1981507</v>
      </c>
      <c r="E1636" s="2">
        <v>2019</v>
      </c>
      <c r="F1636" s="17">
        <f>Tabel1[[#This Row],[Benaderend Verbruik (kWh)]]*2.5</f>
        <v>4953767.5</v>
      </c>
      <c r="G1636" s="17">
        <f>Tabel1[[#This Row],[Benaderend Verbruik (kWh)]]*0</f>
        <v>0</v>
      </c>
    </row>
    <row r="1637" spans="1:7" x14ac:dyDescent="0.35">
      <c r="A1637" s="2" t="s">
        <v>955</v>
      </c>
      <c r="B1637" s="2" t="s">
        <v>641</v>
      </c>
      <c r="C1637" s="2" t="s">
        <v>9</v>
      </c>
      <c r="D1637" s="17">
        <v>2682725.0238476768</v>
      </c>
      <c r="E1637" s="2">
        <v>2022</v>
      </c>
      <c r="F1637" s="17">
        <f>Tabel1[[#This Row],[Benaderend Verbruik (kWh)]]*2.5</f>
        <v>6706812.559619192</v>
      </c>
      <c r="G1637" s="17">
        <f>Tabel1[[#This Row],[Benaderend Verbruik (kWh)]]*0</f>
        <v>0</v>
      </c>
    </row>
    <row r="1638" spans="1:7" x14ac:dyDescent="0.35">
      <c r="A1638" s="2" t="s">
        <v>955</v>
      </c>
      <c r="B1638" s="2" t="s">
        <v>641</v>
      </c>
      <c r="C1638" s="2" t="s">
        <v>10</v>
      </c>
      <c r="D1638" s="17">
        <v>1768848</v>
      </c>
      <c r="E1638" s="2">
        <v>2022</v>
      </c>
      <c r="F1638" s="17">
        <f>Tabel1[[#This Row],[Benaderend Verbruik (kWh)]]*2.5</f>
        <v>4422120</v>
      </c>
      <c r="G1638" s="17">
        <f>Tabel1[[#This Row],[Benaderend Verbruik (kWh)]]*0</f>
        <v>0</v>
      </c>
    </row>
    <row r="1639" spans="1:7" x14ac:dyDescent="0.35">
      <c r="A1639" s="2" t="s">
        <v>955</v>
      </c>
      <c r="B1639" s="2" t="s">
        <v>641</v>
      </c>
      <c r="C1639" s="2" t="s">
        <v>8</v>
      </c>
      <c r="D1639" s="17">
        <v>6335885.095331734</v>
      </c>
      <c r="E1639" s="2">
        <v>2022</v>
      </c>
      <c r="F1639" s="17">
        <f>Tabel1[[#This Row],[Benaderend Verbruik (kWh)]]</f>
        <v>6335885.095331734</v>
      </c>
      <c r="G1639" s="17">
        <f>Tabel1[[#This Row],[Benaderend Verbruik (kWh)]]*0.000182</f>
        <v>1153.1310873503755</v>
      </c>
    </row>
    <row r="1640" spans="1:7" x14ac:dyDescent="0.35">
      <c r="A1640" s="2" t="s">
        <v>333</v>
      </c>
      <c r="B1640" s="2" t="s">
        <v>7</v>
      </c>
      <c r="C1640" s="2" t="s">
        <v>10</v>
      </c>
      <c r="D1640" s="17">
        <v>449047</v>
      </c>
      <c r="E1640" s="2">
        <v>2019</v>
      </c>
      <c r="F1640" s="17">
        <f>Tabel1[[#This Row],[Benaderend Verbruik (kWh)]]*2.5</f>
        <v>1122617.5</v>
      </c>
      <c r="G1640" s="17">
        <f>Tabel1[[#This Row],[Benaderend Verbruik (kWh)]]*0</f>
        <v>0</v>
      </c>
    </row>
    <row r="1641" spans="1:7" x14ac:dyDescent="0.35">
      <c r="A1641" s="2" t="s">
        <v>333</v>
      </c>
      <c r="B1641" s="2" t="s">
        <v>7</v>
      </c>
      <c r="C1641" s="2" t="s">
        <v>9</v>
      </c>
      <c r="D1641" s="17">
        <v>270971.86372109799</v>
      </c>
      <c r="E1641" s="2">
        <v>2019</v>
      </c>
      <c r="F1641" s="17">
        <f>Tabel1[[#This Row],[Benaderend Verbruik (kWh)]]*2.5</f>
        <v>677429.65930274501</v>
      </c>
      <c r="G1641" s="17">
        <f>Tabel1[[#This Row],[Benaderend Verbruik (kWh)]]*0</f>
        <v>0</v>
      </c>
    </row>
    <row r="1642" spans="1:7" x14ac:dyDescent="0.35">
      <c r="A1642" s="2" t="s">
        <v>333</v>
      </c>
      <c r="B1642" s="2" t="s">
        <v>7</v>
      </c>
      <c r="C1642" s="2" t="s">
        <v>8</v>
      </c>
      <c r="D1642" s="17">
        <v>187467.16091929143</v>
      </c>
      <c r="E1642" s="2">
        <v>2019</v>
      </c>
      <c r="F1642" s="17">
        <f>Tabel1[[#This Row],[Benaderend Verbruik (kWh)]]</f>
        <v>187467.16091929143</v>
      </c>
      <c r="G1642" s="17">
        <f>Tabel1[[#This Row],[Benaderend Verbruik (kWh)]]*0.000182</f>
        <v>34.119023287311045</v>
      </c>
    </row>
    <row r="1643" spans="1:7" x14ac:dyDescent="0.35">
      <c r="A1643" s="2" t="s">
        <v>956</v>
      </c>
      <c r="B1643" s="2" t="s">
        <v>641</v>
      </c>
      <c r="C1643" s="2" t="s">
        <v>9</v>
      </c>
      <c r="D1643" s="17">
        <v>230167.64342825173</v>
      </c>
      <c r="E1643" s="2">
        <v>2022</v>
      </c>
      <c r="F1643" s="17">
        <f>Tabel1[[#This Row],[Benaderend Verbruik (kWh)]]*2.5</f>
        <v>575419.10857062927</v>
      </c>
      <c r="G1643" s="17">
        <f>Tabel1[[#This Row],[Benaderend Verbruik (kWh)]]*0</f>
        <v>0</v>
      </c>
    </row>
    <row r="1644" spans="1:7" x14ac:dyDescent="0.35">
      <c r="A1644" s="2" t="s">
        <v>956</v>
      </c>
      <c r="B1644" s="2" t="s">
        <v>641</v>
      </c>
      <c r="C1644" s="2" t="s">
        <v>10</v>
      </c>
      <c r="D1644" s="17">
        <v>384561.99999999988</v>
      </c>
      <c r="E1644" s="2">
        <v>2022</v>
      </c>
      <c r="F1644" s="17">
        <f>Tabel1[[#This Row],[Benaderend Verbruik (kWh)]]*2.5</f>
        <v>961404.99999999977</v>
      </c>
      <c r="G1644" s="17">
        <f>Tabel1[[#This Row],[Benaderend Verbruik (kWh)]]*0</f>
        <v>0</v>
      </c>
    </row>
    <row r="1645" spans="1:7" x14ac:dyDescent="0.35">
      <c r="A1645" s="2" t="s">
        <v>956</v>
      </c>
      <c r="B1645" s="2" t="s">
        <v>641</v>
      </c>
      <c r="C1645" s="2" t="s">
        <v>8</v>
      </c>
      <c r="D1645" s="17">
        <v>155085.66830098908</v>
      </c>
      <c r="E1645" s="2">
        <v>2022</v>
      </c>
      <c r="F1645" s="17">
        <f>Tabel1[[#This Row],[Benaderend Verbruik (kWh)]]</f>
        <v>155085.66830098908</v>
      </c>
      <c r="G1645" s="17">
        <f>Tabel1[[#This Row],[Benaderend Verbruik (kWh)]]*0.000182</f>
        <v>28.225591630780013</v>
      </c>
    </row>
    <row r="1646" spans="1:7" x14ac:dyDescent="0.35">
      <c r="A1646" s="2" t="s">
        <v>333</v>
      </c>
      <c r="B1646" s="2" t="s">
        <v>7</v>
      </c>
      <c r="C1646" s="2" t="s">
        <v>12</v>
      </c>
      <c r="D1646" s="17">
        <v>83146.839508801801</v>
      </c>
      <c r="E1646" s="2">
        <v>2019</v>
      </c>
      <c r="F1646" s="17">
        <f>Tabel1[[#This Row],[Benaderend Verbruik (kWh)]]</f>
        <v>83146.839508801801</v>
      </c>
      <c r="G1646" s="17">
        <f>Tabel1[[#This Row],[Benaderend Verbruik (kWh)]]*0.000267</f>
        <v>22.200206148850079</v>
      </c>
    </row>
    <row r="1647" spans="1:7" x14ac:dyDescent="0.35">
      <c r="A1647" s="2" t="s">
        <v>334</v>
      </c>
      <c r="B1647" s="2" t="s">
        <v>7</v>
      </c>
      <c r="C1647" s="2" t="s">
        <v>8</v>
      </c>
      <c r="D1647" s="17">
        <v>2045152.9025254601</v>
      </c>
      <c r="E1647" s="2">
        <v>2019</v>
      </c>
      <c r="F1647" s="17">
        <f>Tabel1[[#This Row],[Benaderend Verbruik (kWh)]]</f>
        <v>2045152.9025254601</v>
      </c>
      <c r="G1647" s="17">
        <f>Tabel1[[#This Row],[Benaderend Verbruik (kWh)]]*0.000182</f>
        <v>372.21782825963373</v>
      </c>
    </row>
    <row r="1648" spans="1:7" x14ac:dyDescent="0.35">
      <c r="A1648" s="2" t="s">
        <v>334</v>
      </c>
      <c r="B1648" s="2" t="s">
        <v>7</v>
      </c>
      <c r="C1648" s="2" t="s">
        <v>10</v>
      </c>
      <c r="D1648" s="17">
        <v>1646195</v>
      </c>
      <c r="E1648" s="2">
        <v>2019</v>
      </c>
      <c r="F1648" s="17">
        <f>Tabel1[[#This Row],[Benaderend Verbruik (kWh)]]*2.5</f>
        <v>4115487.5</v>
      </c>
      <c r="G1648" s="17">
        <f>Tabel1[[#This Row],[Benaderend Verbruik (kWh)]]*0</f>
        <v>0</v>
      </c>
    </row>
    <row r="1649" spans="1:7" x14ac:dyDescent="0.35">
      <c r="A1649" s="2" t="s">
        <v>334</v>
      </c>
      <c r="B1649" s="2" t="s">
        <v>7</v>
      </c>
      <c r="C1649" s="2" t="s">
        <v>9</v>
      </c>
      <c r="D1649" s="17">
        <v>711112.89819778595</v>
      </c>
      <c r="E1649" s="2">
        <v>2019</v>
      </c>
      <c r="F1649" s="17">
        <f>Tabel1[[#This Row],[Benaderend Verbruik (kWh)]]*2.5</f>
        <v>1777782.2454944649</v>
      </c>
      <c r="G1649" s="17">
        <f>Tabel1[[#This Row],[Benaderend Verbruik (kWh)]]*0</f>
        <v>0</v>
      </c>
    </row>
    <row r="1650" spans="1:7" x14ac:dyDescent="0.35">
      <c r="A1650" s="2" t="s">
        <v>957</v>
      </c>
      <c r="B1650" s="2" t="s">
        <v>641</v>
      </c>
      <c r="C1650" s="2" t="s">
        <v>9</v>
      </c>
      <c r="D1650" s="17">
        <v>540384.09647694265</v>
      </c>
      <c r="E1650" s="2">
        <v>2022</v>
      </c>
      <c r="F1650" s="17">
        <f>Tabel1[[#This Row],[Benaderend Verbruik (kWh)]]*2.5</f>
        <v>1350960.2411923567</v>
      </c>
      <c r="G1650" s="17">
        <f>Tabel1[[#This Row],[Benaderend Verbruik (kWh)]]*0</f>
        <v>0</v>
      </c>
    </row>
    <row r="1651" spans="1:7" x14ac:dyDescent="0.35">
      <c r="A1651" s="2" t="s">
        <v>957</v>
      </c>
      <c r="B1651" s="2" t="s">
        <v>641</v>
      </c>
      <c r="C1651" s="2" t="s">
        <v>10</v>
      </c>
      <c r="D1651" s="17">
        <v>1617920.9999999998</v>
      </c>
      <c r="E1651" s="2">
        <v>2022</v>
      </c>
      <c r="F1651" s="17">
        <f>Tabel1[[#This Row],[Benaderend Verbruik (kWh)]]*2.5</f>
        <v>4044802.4999999995</v>
      </c>
      <c r="G1651" s="17">
        <f>Tabel1[[#This Row],[Benaderend Verbruik (kWh)]]*0</f>
        <v>0</v>
      </c>
    </row>
    <row r="1652" spans="1:7" x14ac:dyDescent="0.35">
      <c r="A1652" s="2" t="s">
        <v>957</v>
      </c>
      <c r="B1652" s="2" t="s">
        <v>641</v>
      </c>
      <c r="C1652" s="2" t="s">
        <v>8</v>
      </c>
      <c r="D1652" s="17">
        <v>1698821.3913393035</v>
      </c>
      <c r="E1652" s="2">
        <v>2022</v>
      </c>
      <c r="F1652" s="17">
        <f>Tabel1[[#This Row],[Benaderend Verbruik (kWh)]]</f>
        <v>1698821.3913393035</v>
      </c>
      <c r="G1652" s="17">
        <f>Tabel1[[#This Row],[Benaderend Verbruik (kWh)]]*0.000182</f>
        <v>309.18549322375321</v>
      </c>
    </row>
    <row r="1653" spans="1:7" x14ac:dyDescent="0.35">
      <c r="A1653" s="2" t="s">
        <v>334</v>
      </c>
      <c r="B1653" s="2" t="s">
        <v>7</v>
      </c>
      <c r="C1653" s="2" t="s">
        <v>12</v>
      </c>
      <c r="D1653" s="17">
        <v>38651.590407912168</v>
      </c>
      <c r="E1653" s="2">
        <v>2019</v>
      </c>
      <c r="F1653" s="17">
        <f>Tabel1[[#This Row],[Benaderend Verbruik (kWh)]]</f>
        <v>38651.590407912168</v>
      </c>
      <c r="G1653" s="17">
        <f>Tabel1[[#This Row],[Benaderend Verbruik (kWh)]]*0.000267</f>
        <v>10.319974638912548</v>
      </c>
    </row>
    <row r="1654" spans="1:7" x14ac:dyDescent="0.35">
      <c r="A1654" s="2" t="s">
        <v>334</v>
      </c>
      <c r="B1654" s="2" t="s">
        <v>7</v>
      </c>
      <c r="C1654" s="2" t="s">
        <v>12</v>
      </c>
      <c r="D1654" s="17">
        <v>50854.231315067191</v>
      </c>
      <c r="E1654" s="2">
        <v>2022</v>
      </c>
      <c r="F1654" s="17">
        <f>Tabel1[[#This Row],[Benaderend Verbruik (kWh)]]</f>
        <v>50854.231315067191</v>
      </c>
      <c r="G1654" s="17">
        <f>Tabel1[[#This Row],[Benaderend Verbruik (kWh)]]*0.000267</f>
        <v>13.57807976112294</v>
      </c>
    </row>
    <row r="1655" spans="1:7" x14ac:dyDescent="0.35">
      <c r="A1655" s="2" t="s">
        <v>335</v>
      </c>
      <c r="B1655" s="2" t="s">
        <v>7</v>
      </c>
      <c r="C1655" s="2" t="s">
        <v>8</v>
      </c>
      <c r="D1655" s="17">
        <v>1848516.3698253597</v>
      </c>
      <c r="E1655" s="2">
        <v>2019</v>
      </c>
      <c r="F1655" s="17">
        <f>Tabel1[[#This Row],[Benaderend Verbruik (kWh)]]</f>
        <v>1848516.3698253597</v>
      </c>
      <c r="G1655" s="17">
        <f>Tabel1[[#This Row],[Benaderend Verbruik (kWh)]]*0.000182</f>
        <v>336.42997930821548</v>
      </c>
    </row>
    <row r="1656" spans="1:7" x14ac:dyDescent="0.35">
      <c r="A1656" s="2" t="s">
        <v>335</v>
      </c>
      <c r="B1656" s="2" t="s">
        <v>7</v>
      </c>
      <c r="C1656" s="2" t="s">
        <v>10</v>
      </c>
      <c r="D1656" s="17">
        <v>596457</v>
      </c>
      <c r="E1656" s="2">
        <v>2019</v>
      </c>
      <c r="F1656" s="17">
        <f>Tabel1[[#This Row],[Benaderend Verbruik (kWh)]]*2.5</f>
        <v>1491142.5</v>
      </c>
      <c r="G1656" s="17">
        <f>Tabel1[[#This Row],[Benaderend Verbruik (kWh)]]*0</f>
        <v>0</v>
      </c>
    </row>
    <row r="1657" spans="1:7" x14ac:dyDescent="0.35">
      <c r="A1657" s="2" t="s">
        <v>335</v>
      </c>
      <c r="B1657" s="2" t="s">
        <v>7</v>
      </c>
      <c r="C1657" s="2" t="s">
        <v>9</v>
      </c>
      <c r="D1657" s="17">
        <v>451503.63690289343</v>
      </c>
      <c r="E1657" s="2">
        <v>2019</v>
      </c>
      <c r="F1657" s="17">
        <f>Tabel1[[#This Row],[Benaderend Verbruik (kWh)]]*2.5</f>
        <v>1128759.0922572336</v>
      </c>
      <c r="G1657" s="17">
        <f>Tabel1[[#This Row],[Benaderend Verbruik (kWh)]]*0</f>
        <v>0</v>
      </c>
    </row>
    <row r="1658" spans="1:7" x14ac:dyDescent="0.35">
      <c r="A1658" s="2" t="s">
        <v>958</v>
      </c>
      <c r="B1658" s="2" t="s">
        <v>641</v>
      </c>
      <c r="C1658" s="2" t="s">
        <v>9</v>
      </c>
      <c r="D1658" s="17">
        <v>558079.1099526725</v>
      </c>
      <c r="E1658" s="2">
        <v>2022</v>
      </c>
      <c r="F1658" s="17">
        <f>Tabel1[[#This Row],[Benaderend Verbruik (kWh)]]*2.5</f>
        <v>1395197.7748816812</v>
      </c>
      <c r="G1658" s="17">
        <f>Tabel1[[#This Row],[Benaderend Verbruik (kWh)]]*0</f>
        <v>0</v>
      </c>
    </row>
    <row r="1659" spans="1:7" x14ac:dyDescent="0.35">
      <c r="A1659" s="2" t="s">
        <v>958</v>
      </c>
      <c r="B1659" s="2" t="s">
        <v>641</v>
      </c>
      <c r="C1659" s="2" t="s">
        <v>10</v>
      </c>
      <c r="D1659" s="17">
        <v>519058.99999999983</v>
      </c>
      <c r="E1659" s="2">
        <v>2022</v>
      </c>
      <c r="F1659" s="17">
        <f>Tabel1[[#This Row],[Benaderend Verbruik (kWh)]]*2.5</f>
        <v>1297647.4999999995</v>
      </c>
      <c r="G1659" s="17">
        <f>Tabel1[[#This Row],[Benaderend Verbruik (kWh)]]*0</f>
        <v>0</v>
      </c>
    </row>
    <row r="1660" spans="1:7" x14ac:dyDescent="0.35">
      <c r="A1660" s="2" t="s">
        <v>958</v>
      </c>
      <c r="B1660" s="2" t="s">
        <v>641</v>
      </c>
      <c r="C1660" s="2" t="s">
        <v>8</v>
      </c>
      <c r="D1660" s="17">
        <v>1476760.8549706414</v>
      </c>
      <c r="E1660" s="2">
        <v>2022</v>
      </c>
      <c r="F1660" s="17">
        <f>Tabel1[[#This Row],[Benaderend Verbruik (kWh)]]</f>
        <v>1476760.8549706414</v>
      </c>
      <c r="G1660" s="17">
        <f>Tabel1[[#This Row],[Benaderend Verbruik (kWh)]]*0.000182</f>
        <v>268.77047560465672</v>
      </c>
    </row>
    <row r="1661" spans="1:7" x14ac:dyDescent="0.35">
      <c r="A1661" s="2" t="s">
        <v>336</v>
      </c>
      <c r="B1661" s="2" t="s">
        <v>7</v>
      </c>
      <c r="C1661" s="2" t="s">
        <v>8</v>
      </c>
      <c r="D1661" s="17">
        <v>632130.23311993293</v>
      </c>
      <c r="E1661" s="2">
        <v>2019</v>
      </c>
      <c r="F1661" s="17">
        <f>Tabel1[[#This Row],[Benaderend Verbruik (kWh)]]</f>
        <v>632130.23311993293</v>
      </c>
      <c r="G1661" s="17">
        <f>Tabel1[[#This Row],[Benaderend Verbruik (kWh)]]*0.000182</f>
        <v>115.0477024278278</v>
      </c>
    </row>
    <row r="1662" spans="1:7" x14ac:dyDescent="0.35">
      <c r="A1662" s="2" t="s">
        <v>336</v>
      </c>
      <c r="B1662" s="2" t="s">
        <v>7</v>
      </c>
      <c r="C1662" s="2" t="s">
        <v>10</v>
      </c>
      <c r="D1662" s="17">
        <v>296905</v>
      </c>
      <c r="E1662" s="2">
        <v>2019</v>
      </c>
      <c r="F1662" s="17">
        <f>Tabel1[[#This Row],[Benaderend Verbruik (kWh)]]*2.5</f>
        <v>742262.5</v>
      </c>
      <c r="G1662" s="17">
        <f>Tabel1[[#This Row],[Benaderend Verbruik (kWh)]]*0</f>
        <v>0</v>
      </c>
    </row>
    <row r="1663" spans="1:7" x14ac:dyDescent="0.35">
      <c r="A1663" s="2" t="s">
        <v>336</v>
      </c>
      <c r="B1663" s="2" t="s">
        <v>7</v>
      </c>
      <c r="C1663" s="2" t="s">
        <v>9</v>
      </c>
      <c r="D1663" s="17">
        <v>243557.06976071576</v>
      </c>
      <c r="E1663" s="2">
        <v>2019</v>
      </c>
      <c r="F1663" s="17">
        <f>Tabel1[[#This Row],[Benaderend Verbruik (kWh)]]*2.5</f>
        <v>608892.67440178944</v>
      </c>
      <c r="G1663" s="17">
        <f>Tabel1[[#This Row],[Benaderend Verbruik (kWh)]]*0</f>
        <v>0</v>
      </c>
    </row>
    <row r="1664" spans="1:7" x14ac:dyDescent="0.35">
      <c r="A1664" s="2" t="s">
        <v>959</v>
      </c>
      <c r="B1664" s="2" t="s">
        <v>641</v>
      </c>
      <c r="C1664" s="2" t="s">
        <v>9</v>
      </c>
      <c r="D1664" s="17">
        <v>215597.57411040421</v>
      </c>
      <c r="E1664" s="2">
        <v>2022</v>
      </c>
      <c r="F1664" s="17">
        <f>Tabel1[[#This Row],[Benaderend Verbruik (kWh)]]*2.5</f>
        <v>538993.93527601054</v>
      </c>
      <c r="G1664" s="17">
        <f>Tabel1[[#This Row],[Benaderend Verbruik (kWh)]]*0</f>
        <v>0</v>
      </c>
    </row>
    <row r="1665" spans="1:7" x14ac:dyDescent="0.35">
      <c r="A1665" s="2" t="s">
        <v>959</v>
      </c>
      <c r="B1665" s="2" t="s">
        <v>641</v>
      </c>
      <c r="C1665" s="2" t="s">
        <v>10</v>
      </c>
      <c r="D1665" s="17">
        <v>251388.99999999951</v>
      </c>
      <c r="E1665" s="2">
        <v>2022</v>
      </c>
      <c r="F1665" s="17">
        <f>Tabel1[[#This Row],[Benaderend Verbruik (kWh)]]*2.5</f>
        <v>628472.49999999872</v>
      </c>
      <c r="G1665" s="17">
        <f>Tabel1[[#This Row],[Benaderend Verbruik (kWh)]]*0</f>
        <v>0</v>
      </c>
    </row>
    <row r="1666" spans="1:7" x14ac:dyDescent="0.35">
      <c r="A1666" s="2" t="s">
        <v>959</v>
      </c>
      <c r="B1666" s="2" t="s">
        <v>641</v>
      </c>
      <c r="C1666" s="2" t="s">
        <v>8</v>
      </c>
      <c r="D1666" s="17">
        <v>654060.99978743971</v>
      </c>
      <c r="E1666" s="2">
        <v>2022</v>
      </c>
      <c r="F1666" s="17">
        <f>Tabel1[[#This Row],[Benaderend Verbruik (kWh)]]</f>
        <v>654060.99978743971</v>
      </c>
      <c r="G1666" s="17">
        <f>Tabel1[[#This Row],[Benaderend Verbruik (kWh)]]*0.000182</f>
        <v>119.03910196131403</v>
      </c>
    </row>
    <row r="1667" spans="1:7" x14ac:dyDescent="0.35">
      <c r="A1667" s="2" t="s">
        <v>337</v>
      </c>
      <c r="B1667" s="2" t="s">
        <v>7</v>
      </c>
      <c r="C1667" s="2" t="s">
        <v>8</v>
      </c>
      <c r="D1667" s="17">
        <v>1790490.6151980604</v>
      </c>
      <c r="E1667" s="2">
        <v>2019</v>
      </c>
      <c r="F1667" s="17">
        <f>Tabel1[[#This Row],[Benaderend Verbruik (kWh)]]</f>
        <v>1790490.6151980604</v>
      </c>
      <c r="G1667" s="17">
        <f>Tabel1[[#This Row],[Benaderend Verbruik (kWh)]]*0.000182</f>
        <v>325.869291966047</v>
      </c>
    </row>
    <row r="1668" spans="1:7" x14ac:dyDescent="0.35">
      <c r="A1668" s="2" t="s">
        <v>337</v>
      </c>
      <c r="B1668" s="2" t="s">
        <v>7</v>
      </c>
      <c r="C1668" s="2" t="s">
        <v>9</v>
      </c>
      <c r="D1668" s="17">
        <v>645907.71661072911</v>
      </c>
      <c r="E1668" s="2">
        <v>2019</v>
      </c>
      <c r="F1668" s="17">
        <f>Tabel1[[#This Row],[Benaderend Verbruik (kWh)]]*2.5</f>
        <v>1614769.2915268228</v>
      </c>
      <c r="G1668" s="17">
        <f>Tabel1[[#This Row],[Benaderend Verbruik (kWh)]]*0</f>
        <v>0</v>
      </c>
    </row>
    <row r="1669" spans="1:7" x14ac:dyDescent="0.35">
      <c r="A1669" s="2" t="s">
        <v>337</v>
      </c>
      <c r="B1669" s="2" t="s">
        <v>7</v>
      </c>
      <c r="C1669" s="2" t="s">
        <v>10</v>
      </c>
      <c r="D1669" s="17">
        <v>426044</v>
      </c>
      <c r="E1669" s="2">
        <v>2019</v>
      </c>
      <c r="F1669" s="17">
        <f>Tabel1[[#This Row],[Benaderend Verbruik (kWh)]]*2.5</f>
        <v>1065110</v>
      </c>
      <c r="G1669" s="17">
        <f>Tabel1[[#This Row],[Benaderend Verbruik (kWh)]]*0</f>
        <v>0</v>
      </c>
    </row>
    <row r="1670" spans="1:7" x14ac:dyDescent="0.35">
      <c r="A1670" s="2" t="s">
        <v>960</v>
      </c>
      <c r="B1670" s="2" t="s">
        <v>641</v>
      </c>
      <c r="C1670" s="2" t="s">
        <v>9</v>
      </c>
      <c r="D1670" s="17">
        <v>675642.67542869714</v>
      </c>
      <c r="E1670" s="2">
        <v>2022</v>
      </c>
      <c r="F1670" s="17">
        <f>Tabel1[[#This Row],[Benaderend Verbruik (kWh)]]*2.5</f>
        <v>1689106.6885717427</v>
      </c>
      <c r="G1670" s="17">
        <f>Tabel1[[#This Row],[Benaderend Verbruik (kWh)]]*0</f>
        <v>0</v>
      </c>
    </row>
    <row r="1671" spans="1:7" x14ac:dyDescent="0.35">
      <c r="A1671" s="2" t="s">
        <v>960</v>
      </c>
      <c r="B1671" s="2" t="s">
        <v>641</v>
      </c>
      <c r="C1671" s="2" t="s">
        <v>10</v>
      </c>
      <c r="D1671" s="17">
        <v>366235</v>
      </c>
      <c r="E1671" s="2">
        <v>2022</v>
      </c>
      <c r="F1671" s="17">
        <f>Tabel1[[#This Row],[Benaderend Verbruik (kWh)]]*2.5</f>
        <v>915587.5</v>
      </c>
      <c r="G1671" s="17">
        <f>Tabel1[[#This Row],[Benaderend Verbruik (kWh)]]*0</f>
        <v>0</v>
      </c>
    </row>
    <row r="1672" spans="1:7" x14ac:dyDescent="0.35">
      <c r="A1672" s="2" t="s">
        <v>960</v>
      </c>
      <c r="B1672" s="2" t="s">
        <v>641</v>
      </c>
      <c r="C1672" s="2" t="s">
        <v>8</v>
      </c>
      <c r="D1672" s="17">
        <v>1662361.0950930309</v>
      </c>
      <c r="E1672" s="2">
        <v>2022</v>
      </c>
      <c r="F1672" s="17">
        <f>Tabel1[[#This Row],[Benaderend Verbruik (kWh)]]</f>
        <v>1662361.0950930309</v>
      </c>
      <c r="G1672" s="17">
        <f>Tabel1[[#This Row],[Benaderend Verbruik (kWh)]]*0.000182</f>
        <v>302.54971930693165</v>
      </c>
    </row>
    <row r="1673" spans="1:7" x14ac:dyDescent="0.35">
      <c r="A1673" s="2" t="s">
        <v>338</v>
      </c>
      <c r="B1673" s="2" t="s">
        <v>7</v>
      </c>
      <c r="C1673" s="2" t="s">
        <v>10</v>
      </c>
      <c r="D1673" s="17">
        <v>506442</v>
      </c>
      <c r="E1673" s="2">
        <v>2019</v>
      </c>
      <c r="F1673" s="17">
        <f>Tabel1[[#This Row],[Benaderend Verbruik (kWh)]]*2.5</f>
        <v>1266105</v>
      </c>
      <c r="G1673" s="17">
        <f>Tabel1[[#This Row],[Benaderend Verbruik (kWh)]]*0</f>
        <v>0</v>
      </c>
    </row>
    <row r="1674" spans="1:7" x14ac:dyDescent="0.35">
      <c r="A1674" s="2" t="s">
        <v>338</v>
      </c>
      <c r="B1674" s="2" t="s">
        <v>7</v>
      </c>
      <c r="C1674" s="2" t="s">
        <v>8</v>
      </c>
      <c r="D1674" s="17">
        <v>394775.32500000007</v>
      </c>
      <c r="E1674" s="2">
        <v>2019</v>
      </c>
      <c r="F1674" s="17">
        <f>Tabel1[[#This Row],[Benaderend Verbruik (kWh)]]</f>
        <v>394775.32500000007</v>
      </c>
      <c r="G1674" s="17">
        <f>Tabel1[[#This Row],[Benaderend Verbruik (kWh)]]*0.000182</f>
        <v>71.849109150000018</v>
      </c>
    </row>
    <row r="1675" spans="1:7" x14ac:dyDescent="0.35">
      <c r="A1675" s="2" t="s">
        <v>338</v>
      </c>
      <c r="B1675" s="2" t="s">
        <v>7</v>
      </c>
      <c r="C1675" s="2" t="s">
        <v>9</v>
      </c>
      <c r="D1675" s="17">
        <v>221237.38699999996</v>
      </c>
      <c r="E1675" s="2">
        <v>2019</v>
      </c>
      <c r="F1675" s="17">
        <f>Tabel1[[#This Row],[Benaderend Verbruik (kWh)]]*2.5</f>
        <v>553093.46749999991</v>
      </c>
      <c r="G1675" s="17">
        <f>Tabel1[[#This Row],[Benaderend Verbruik (kWh)]]*0</f>
        <v>0</v>
      </c>
    </row>
    <row r="1676" spans="1:7" x14ac:dyDescent="0.35">
      <c r="A1676" s="2" t="s">
        <v>961</v>
      </c>
      <c r="B1676" s="2" t="s">
        <v>641</v>
      </c>
      <c r="C1676" s="2" t="s">
        <v>9</v>
      </c>
      <c r="D1676" s="17">
        <v>268603.29687859491</v>
      </c>
      <c r="E1676" s="2">
        <v>2022</v>
      </c>
      <c r="F1676" s="17">
        <f>Tabel1[[#This Row],[Benaderend Verbruik (kWh)]]*2.5</f>
        <v>671508.24219648726</v>
      </c>
      <c r="G1676" s="17">
        <f>Tabel1[[#This Row],[Benaderend Verbruik (kWh)]]*0</f>
        <v>0</v>
      </c>
    </row>
    <row r="1677" spans="1:7" x14ac:dyDescent="0.35">
      <c r="A1677" s="2" t="s">
        <v>961</v>
      </c>
      <c r="B1677" s="2" t="s">
        <v>641</v>
      </c>
      <c r="C1677" s="2" t="s">
        <v>10</v>
      </c>
      <c r="D1677" s="17">
        <v>404745.30907944997</v>
      </c>
      <c r="E1677" s="2">
        <v>2022</v>
      </c>
      <c r="F1677" s="17">
        <f>Tabel1[[#This Row],[Benaderend Verbruik (kWh)]]*2.5</f>
        <v>1011863.272698625</v>
      </c>
      <c r="G1677" s="17">
        <f>Tabel1[[#This Row],[Benaderend Verbruik (kWh)]]*0</f>
        <v>0</v>
      </c>
    </row>
    <row r="1678" spans="1:7" x14ac:dyDescent="0.35">
      <c r="A1678" s="2" t="s">
        <v>961</v>
      </c>
      <c r="B1678" s="2" t="s">
        <v>641</v>
      </c>
      <c r="C1678" s="2" t="s">
        <v>8</v>
      </c>
      <c r="D1678" s="17">
        <v>341871.17104660644</v>
      </c>
      <c r="E1678" s="2">
        <v>2022</v>
      </c>
      <c r="F1678" s="17">
        <f>Tabel1[[#This Row],[Benaderend Verbruik (kWh)]]</f>
        <v>341871.17104660644</v>
      </c>
      <c r="G1678" s="17">
        <f>Tabel1[[#This Row],[Benaderend Verbruik (kWh)]]*0.000182</f>
        <v>62.220553130482372</v>
      </c>
    </row>
    <row r="1679" spans="1:7" x14ac:dyDescent="0.35">
      <c r="A1679" s="2" t="s">
        <v>338</v>
      </c>
      <c r="B1679" s="2" t="s">
        <v>7</v>
      </c>
      <c r="C1679" s="2" t="s">
        <v>12</v>
      </c>
      <c r="D1679" s="17">
        <v>16241.547357088775</v>
      </c>
      <c r="E1679" s="2">
        <v>2019</v>
      </c>
      <c r="F1679" s="17">
        <f>Tabel1[[#This Row],[Benaderend Verbruik (kWh)]]</f>
        <v>16241.547357088775</v>
      </c>
      <c r="G1679" s="17">
        <f>Tabel1[[#This Row],[Benaderend Verbruik (kWh)]]*0.000267</f>
        <v>4.3364931443427031</v>
      </c>
    </row>
    <row r="1680" spans="1:7" x14ac:dyDescent="0.35">
      <c r="A1680" s="2" t="s">
        <v>339</v>
      </c>
      <c r="B1680" s="2" t="s">
        <v>7</v>
      </c>
      <c r="C1680" s="2" t="s">
        <v>8</v>
      </c>
      <c r="D1680" s="17">
        <v>2884164.1865608911</v>
      </c>
      <c r="E1680" s="2">
        <v>2019</v>
      </c>
      <c r="F1680" s="17">
        <f>Tabel1[[#This Row],[Benaderend Verbruik (kWh)]]</f>
        <v>2884164.1865608911</v>
      </c>
      <c r="G1680" s="17">
        <f>Tabel1[[#This Row],[Benaderend Verbruik (kWh)]]*0.000182</f>
        <v>524.91788195408219</v>
      </c>
    </row>
    <row r="1681" spans="1:7" x14ac:dyDescent="0.35">
      <c r="A1681" s="2" t="s">
        <v>339</v>
      </c>
      <c r="B1681" s="2" t="s">
        <v>7</v>
      </c>
      <c r="C1681" s="2" t="s">
        <v>10</v>
      </c>
      <c r="D1681" s="17">
        <v>1537370</v>
      </c>
      <c r="E1681" s="2">
        <v>2019</v>
      </c>
      <c r="F1681" s="17">
        <f>Tabel1[[#This Row],[Benaderend Verbruik (kWh)]]*2.5</f>
        <v>3843425</v>
      </c>
      <c r="G1681" s="17">
        <f>Tabel1[[#This Row],[Benaderend Verbruik (kWh)]]*0</f>
        <v>0</v>
      </c>
    </row>
    <row r="1682" spans="1:7" x14ac:dyDescent="0.35">
      <c r="A1682" s="2" t="s">
        <v>339</v>
      </c>
      <c r="B1682" s="2" t="s">
        <v>7</v>
      </c>
      <c r="C1682" s="2" t="s">
        <v>9</v>
      </c>
      <c r="D1682" s="17">
        <v>1047668.2053203731</v>
      </c>
      <c r="E1682" s="2">
        <v>2019</v>
      </c>
      <c r="F1682" s="17">
        <f>Tabel1[[#This Row],[Benaderend Verbruik (kWh)]]*2.5</f>
        <v>2619170.5133009325</v>
      </c>
      <c r="G1682" s="17">
        <f>Tabel1[[#This Row],[Benaderend Verbruik (kWh)]]*0</f>
        <v>0</v>
      </c>
    </row>
    <row r="1683" spans="1:7" x14ac:dyDescent="0.35">
      <c r="A1683" s="2" t="s">
        <v>963</v>
      </c>
      <c r="B1683" s="2" t="s">
        <v>641</v>
      </c>
      <c r="C1683" s="2" t="s">
        <v>9</v>
      </c>
      <c r="D1683" s="17">
        <v>1159350.9523939914</v>
      </c>
      <c r="E1683" s="2">
        <v>2022</v>
      </c>
      <c r="F1683" s="17">
        <f>Tabel1[[#This Row],[Benaderend Verbruik (kWh)]]*2.5</f>
        <v>2898377.3809849788</v>
      </c>
      <c r="G1683" s="17">
        <f>Tabel1[[#This Row],[Benaderend Verbruik (kWh)]]*0</f>
        <v>0</v>
      </c>
    </row>
    <row r="1684" spans="1:7" x14ac:dyDescent="0.35">
      <c r="A1684" s="2" t="s">
        <v>963</v>
      </c>
      <c r="B1684" s="2" t="s">
        <v>641</v>
      </c>
      <c r="C1684" s="2" t="s">
        <v>10</v>
      </c>
      <c r="D1684" s="17">
        <v>1280361.9999999993</v>
      </c>
      <c r="E1684" s="2">
        <v>2022</v>
      </c>
      <c r="F1684" s="17">
        <f>Tabel1[[#This Row],[Benaderend Verbruik (kWh)]]*2.5</f>
        <v>3200904.9999999981</v>
      </c>
      <c r="G1684" s="17">
        <f>Tabel1[[#This Row],[Benaderend Verbruik (kWh)]]*0</f>
        <v>0</v>
      </c>
    </row>
    <row r="1685" spans="1:7" x14ac:dyDescent="0.35">
      <c r="A1685" s="2" t="s">
        <v>963</v>
      </c>
      <c r="B1685" s="2" t="s">
        <v>641</v>
      </c>
      <c r="C1685" s="2" t="s">
        <v>8</v>
      </c>
      <c r="D1685" s="17">
        <v>2729516.6617198526</v>
      </c>
      <c r="E1685" s="2">
        <v>2022</v>
      </c>
      <c r="F1685" s="17">
        <f>Tabel1[[#This Row],[Benaderend Verbruik (kWh)]]</f>
        <v>2729516.6617198526</v>
      </c>
      <c r="G1685" s="17">
        <f>Tabel1[[#This Row],[Benaderend Verbruik (kWh)]]*0.000182</f>
        <v>496.77203243301318</v>
      </c>
    </row>
    <row r="1686" spans="1:7" x14ac:dyDescent="0.35">
      <c r="A1686" s="2" t="s">
        <v>340</v>
      </c>
      <c r="B1686" s="2" t="s">
        <v>7</v>
      </c>
      <c r="C1686" s="2" t="s">
        <v>8</v>
      </c>
      <c r="D1686" s="17">
        <v>5396181.8895861842</v>
      </c>
      <c r="E1686" s="2">
        <v>2019</v>
      </c>
      <c r="F1686" s="17">
        <f>Tabel1[[#This Row],[Benaderend Verbruik (kWh)]]</f>
        <v>5396181.8895861842</v>
      </c>
      <c r="G1686" s="17">
        <f>Tabel1[[#This Row],[Benaderend Verbruik (kWh)]]*0.000182</f>
        <v>982.10510390468551</v>
      </c>
    </row>
    <row r="1687" spans="1:7" x14ac:dyDescent="0.35">
      <c r="A1687" s="2" t="s">
        <v>340</v>
      </c>
      <c r="B1687" s="2" t="s">
        <v>7</v>
      </c>
      <c r="C1687" s="2" t="s">
        <v>9</v>
      </c>
      <c r="D1687" s="17">
        <v>3316242.6832543258</v>
      </c>
      <c r="E1687" s="2">
        <v>2019</v>
      </c>
      <c r="F1687" s="17">
        <f>Tabel1[[#This Row],[Benaderend Verbruik (kWh)]]*2.5</f>
        <v>8290606.7081358144</v>
      </c>
      <c r="G1687" s="17">
        <f>Tabel1[[#This Row],[Benaderend Verbruik (kWh)]]*0</f>
        <v>0</v>
      </c>
    </row>
    <row r="1688" spans="1:7" x14ac:dyDescent="0.35">
      <c r="A1688" s="2" t="s">
        <v>340</v>
      </c>
      <c r="B1688" s="2" t="s">
        <v>7</v>
      </c>
      <c r="C1688" s="2" t="s">
        <v>10</v>
      </c>
      <c r="D1688" s="17">
        <v>2252795.6171539002</v>
      </c>
      <c r="E1688" s="2">
        <v>2019</v>
      </c>
      <c r="F1688" s="17">
        <f>Tabel1[[#This Row],[Benaderend Verbruik (kWh)]]*2.5</f>
        <v>5631989.0428847503</v>
      </c>
      <c r="G1688" s="17">
        <f>Tabel1[[#This Row],[Benaderend Verbruik (kWh)]]*0</f>
        <v>0</v>
      </c>
    </row>
    <row r="1689" spans="1:7" x14ac:dyDescent="0.35">
      <c r="A1689" s="2" t="s">
        <v>964</v>
      </c>
      <c r="B1689" s="2" t="s">
        <v>641</v>
      </c>
      <c r="C1689" s="2" t="s">
        <v>9</v>
      </c>
      <c r="D1689" s="17">
        <v>2495400.9798094817</v>
      </c>
      <c r="E1689" s="2">
        <v>2022</v>
      </c>
      <c r="F1689" s="17">
        <f>Tabel1[[#This Row],[Benaderend Verbruik (kWh)]]*2.5</f>
        <v>6238502.4495237041</v>
      </c>
      <c r="G1689" s="17">
        <f>Tabel1[[#This Row],[Benaderend Verbruik (kWh)]]*0</f>
        <v>0</v>
      </c>
    </row>
    <row r="1690" spans="1:7" x14ac:dyDescent="0.35">
      <c r="A1690" s="2" t="s">
        <v>964</v>
      </c>
      <c r="B1690" s="2" t="s">
        <v>641</v>
      </c>
      <c r="C1690" s="2" t="s">
        <v>10</v>
      </c>
      <c r="D1690" s="17">
        <v>2067119.1011430388</v>
      </c>
      <c r="E1690" s="2">
        <v>2022</v>
      </c>
      <c r="F1690" s="17">
        <f>Tabel1[[#This Row],[Benaderend Verbruik (kWh)]]*2.5</f>
        <v>5167797.7528575975</v>
      </c>
      <c r="G1690" s="17">
        <f>Tabel1[[#This Row],[Benaderend Verbruik (kWh)]]*0</f>
        <v>0</v>
      </c>
    </row>
    <row r="1691" spans="1:7" x14ac:dyDescent="0.35">
      <c r="A1691" s="2" t="s">
        <v>964</v>
      </c>
      <c r="B1691" s="2" t="s">
        <v>641</v>
      </c>
      <c r="C1691" s="2" t="s">
        <v>8</v>
      </c>
      <c r="D1691" s="17">
        <v>3967011.3489957126</v>
      </c>
      <c r="E1691" s="2">
        <v>2022</v>
      </c>
      <c r="F1691" s="17">
        <f>Tabel1[[#This Row],[Benaderend Verbruik (kWh)]]</f>
        <v>3967011.3489957126</v>
      </c>
      <c r="G1691" s="17">
        <f>Tabel1[[#This Row],[Benaderend Verbruik (kWh)]]*0.000182</f>
        <v>721.99606551721968</v>
      </c>
    </row>
    <row r="1692" spans="1:7" x14ac:dyDescent="0.35">
      <c r="A1692" s="2" t="s">
        <v>341</v>
      </c>
      <c r="B1692" s="2" t="s">
        <v>7</v>
      </c>
      <c r="C1692" s="2" t="s">
        <v>8</v>
      </c>
      <c r="D1692" s="17">
        <v>4956059.5059999991</v>
      </c>
      <c r="E1692" s="2">
        <v>2019</v>
      </c>
      <c r="F1692" s="17">
        <f>Tabel1[[#This Row],[Benaderend Verbruik (kWh)]]</f>
        <v>4956059.5059999991</v>
      </c>
      <c r="G1692" s="17">
        <f>Tabel1[[#This Row],[Benaderend Verbruik (kWh)]]*0.000182</f>
        <v>902.00283009199984</v>
      </c>
    </row>
    <row r="1693" spans="1:7" x14ac:dyDescent="0.35">
      <c r="A1693" s="2" t="s">
        <v>341</v>
      </c>
      <c r="B1693" s="2" t="s">
        <v>7</v>
      </c>
      <c r="C1693" s="2" t="s">
        <v>10</v>
      </c>
      <c r="D1693" s="17">
        <v>2185672.929</v>
      </c>
      <c r="E1693" s="2">
        <v>2019</v>
      </c>
      <c r="F1693" s="17">
        <f>Tabel1[[#This Row],[Benaderend Verbruik (kWh)]]*2.5</f>
        <v>5464182.3224999998</v>
      </c>
      <c r="G1693" s="17">
        <f>Tabel1[[#This Row],[Benaderend Verbruik (kWh)]]*0</f>
        <v>0</v>
      </c>
    </row>
    <row r="1694" spans="1:7" x14ac:dyDescent="0.35">
      <c r="A1694" s="2" t="s">
        <v>341</v>
      </c>
      <c r="B1694" s="2" t="s">
        <v>7</v>
      </c>
      <c r="C1694" s="2" t="s">
        <v>9</v>
      </c>
      <c r="D1694" s="17">
        <v>1376118.655</v>
      </c>
      <c r="E1694" s="2">
        <v>2019</v>
      </c>
      <c r="F1694" s="17">
        <f>Tabel1[[#This Row],[Benaderend Verbruik (kWh)]]*2.5</f>
        <v>3440296.6375000002</v>
      </c>
      <c r="G1694" s="17">
        <f>Tabel1[[#This Row],[Benaderend Verbruik (kWh)]]*0</f>
        <v>0</v>
      </c>
    </row>
    <row r="1695" spans="1:7" x14ac:dyDescent="0.35">
      <c r="A1695" s="2" t="s">
        <v>965</v>
      </c>
      <c r="B1695" s="2" t="s">
        <v>641</v>
      </c>
      <c r="C1695" s="2" t="s">
        <v>9</v>
      </c>
      <c r="D1695" s="17">
        <v>1431699.8920654082</v>
      </c>
      <c r="E1695" s="2">
        <v>2022</v>
      </c>
      <c r="F1695" s="17">
        <f>Tabel1[[#This Row],[Benaderend Verbruik (kWh)]]*2.5</f>
        <v>3579249.7301635202</v>
      </c>
      <c r="G1695" s="17">
        <f>Tabel1[[#This Row],[Benaderend Verbruik (kWh)]]*0</f>
        <v>0</v>
      </c>
    </row>
    <row r="1696" spans="1:7" x14ac:dyDescent="0.35">
      <c r="A1696" s="2" t="s">
        <v>965</v>
      </c>
      <c r="B1696" s="2" t="s">
        <v>641</v>
      </c>
      <c r="C1696" s="2" t="s">
        <v>10</v>
      </c>
      <c r="D1696" s="17">
        <v>2287276.8943982567</v>
      </c>
      <c r="E1696" s="2">
        <v>2022</v>
      </c>
      <c r="F1696" s="17">
        <f>Tabel1[[#This Row],[Benaderend Verbruik (kWh)]]*2.5</f>
        <v>5718192.2359956419</v>
      </c>
      <c r="G1696" s="17">
        <f>Tabel1[[#This Row],[Benaderend Verbruik (kWh)]]*0</f>
        <v>0</v>
      </c>
    </row>
    <row r="1697" spans="1:7" x14ac:dyDescent="0.35">
      <c r="A1697" s="2" t="s">
        <v>965</v>
      </c>
      <c r="B1697" s="2" t="s">
        <v>641</v>
      </c>
      <c r="C1697" s="2" t="s">
        <v>8</v>
      </c>
      <c r="D1697" s="17">
        <v>4335491.4990276936</v>
      </c>
      <c r="E1697" s="2">
        <v>2022</v>
      </c>
      <c r="F1697" s="17">
        <f>Tabel1[[#This Row],[Benaderend Verbruik (kWh)]]</f>
        <v>4335491.4990276936</v>
      </c>
      <c r="G1697" s="17">
        <f>Tabel1[[#This Row],[Benaderend Verbruik (kWh)]]*0.000182</f>
        <v>789.05945282304026</v>
      </c>
    </row>
    <row r="1698" spans="1:7" x14ac:dyDescent="0.35">
      <c r="A1698" s="2" t="s">
        <v>341</v>
      </c>
      <c r="B1698" s="2" t="s">
        <v>7</v>
      </c>
      <c r="C1698" s="2" t="s">
        <v>106</v>
      </c>
      <c r="D1698" s="17">
        <v>139517.7538943</v>
      </c>
      <c r="E1698" s="2">
        <v>2019</v>
      </c>
      <c r="F1698" s="17">
        <f>Tabel1[[#This Row],[Benaderend Verbruik (kWh)]]</f>
        <v>139517.7538943</v>
      </c>
      <c r="G1698" s="17">
        <f>Tabel1[[#This Row],[Benaderend Verbruik (kWh)]]*0.000182</f>
        <v>25.392231208762599</v>
      </c>
    </row>
    <row r="1699" spans="1:7" x14ac:dyDescent="0.35">
      <c r="A1699" s="2" t="s">
        <v>341</v>
      </c>
      <c r="B1699" s="2" t="s">
        <v>7</v>
      </c>
      <c r="C1699" s="2" t="s">
        <v>106</v>
      </c>
      <c r="D1699" s="17">
        <v>166388.28019999998</v>
      </c>
      <c r="E1699" s="2">
        <v>2022</v>
      </c>
      <c r="F1699" s="17">
        <f>Tabel1[[#This Row],[Benaderend Verbruik (kWh)]]</f>
        <v>166388.28019999998</v>
      </c>
      <c r="G1699" s="17">
        <f>Tabel1[[#This Row],[Benaderend Verbruik (kWh)]]*0.000182</f>
        <v>30.282666996399996</v>
      </c>
    </row>
    <row r="1700" spans="1:7" x14ac:dyDescent="0.35">
      <c r="A1700" s="2" t="s">
        <v>342</v>
      </c>
      <c r="B1700" s="2" t="s">
        <v>7</v>
      </c>
      <c r="C1700" s="2" t="s">
        <v>8</v>
      </c>
      <c r="D1700" s="17">
        <v>4115309.6158581427</v>
      </c>
      <c r="E1700" s="2">
        <v>2019</v>
      </c>
      <c r="F1700" s="17">
        <f>Tabel1[[#This Row],[Benaderend Verbruik (kWh)]]</f>
        <v>4115309.6158581427</v>
      </c>
      <c r="G1700" s="17">
        <f>Tabel1[[#This Row],[Benaderend Verbruik (kWh)]]*0.000182</f>
        <v>748.98635008618203</v>
      </c>
    </row>
    <row r="1701" spans="1:7" x14ac:dyDescent="0.35">
      <c r="A1701" s="2" t="s">
        <v>342</v>
      </c>
      <c r="B1701" s="2" t="s">
        <v>7</v>
      </c>
      <c r="C1701" s="2" t="s">
        <v>9</v>
      </c>
      <c r="D1701" s="17">
        <v>1565833.7536083895</v>
      </c>
      <c r="E1701" s="2">
        <v>2019</v>
      </c>
      <c r="F1701" s="17">
        <f>Tabel1[[#This Row],[Benaderend Verbruik (kWh)]]*2.5</f>
        <v>3914584.3840209739</v>
      </c>
      <c r="G1701" s="17">
        <f>Tabel1[[#This Row],[Benaderend Verbruik (kWh)]]*0</f>
        <v>0</v>
      </c>
    </row>
    <row r="1702" spans="1:7" x14ac:dyDescent="0.35">
      <c r="A1702" s="2" t="s">
        <v>342</v>
      </c>
      <c r="B1702" s="2" t="s">
        <v>7</v>
      </c>
      <c r="C1702" s="2" t="s">
        <v>10</v>
      </c>
      <c r="D1702" s="17">
        <v>1245714</v>
      </c>
      <c r="E1702" s="2">
        <v>2019</v>
      </c>
      <c r="F1702" s="17">
        <f>Tabel1[[#This Row],[Benaderend Verbruik (kWh)]]*2.5</f>
        <v>3114285</v>
      </c>
      <c r="G1702" s="17">
        <f>Tabel1[[#This Row],[Benaderend Verbruik (kWh)]]*0</f>
        <v>0</v>
      </c>
    </row>
    <row r="1703" spans="1:7" x14ac:dyDescent="0.35">
      <c r="A1703" s="2" t="s">
        <v>966</v>
      </c>
      <c r="B1703" s="2" t="s">
        <v>641</v>
      </c>
      <c r="C1703" s="2" t="s">
        <v>9</v>
      </c>
      <c r="D1703" s="17">
        <v>1236762.196780269</v>
      </c>
      <c r="E1703" s="2">
        <v>2022</v>
      </c>
      <c r="F1703" s="17">
        <f>Tabel1[[#This Row],[Benaderend Verbruik (kWh)]]*2.5</f>
        <v>3091905.4919506726</v>
      </c>
      <c r="G1703" s="17">
        <f>Tabel1[[#This Row],[Benaderend Verbruik (kWh)]]*0</f>
        <v>0</v>
      </c>
    </row>
    <row r="1704" spans="1:7" x14ac:dyDescent="0.35">
      <c r="A1704" s="2" t="s">
        <v>966</v>
      </c>
      <c r="B1704" s="2" t="s">
        <v>641</v>
      </c>
      <c r="C1704" s="2" t="s">
        <v>10</v>
      </c>
      <c r="D1704" s="17">
        <v>898357.59202469932</v>
      </c>
      <c r="E1704" s="2">
        <v>2022</v>
      </c>
      <c r="F1704" s="17">
        <f>Tabel1[[#This Row],[Benaderend Verbruik (kWh)]]*2.5</f>
        <v>2245893.9800617481</v>
      </c>
      <c r="G1704" s="17">
        <f>Tabel1[[#This Row],[Benaderend Verbruik (kWh)]]*0</f>
        <v>0</v>
      </c>
    </row>
    <row r="1705" spans="1:7" x14ac:dyDescent="0.35">
      <c r="A1705" s="2" t="s">
        <v>966</v>
      </c>
      <c r="B1705" s="2" t="s">
        <v>641</v>
      </c>
      <c r="C1705" s="2" t="s">
        <v>8</v>
      </c>
      <c r="D1705" s="17">
        <v>3765544.8185647009</v>
      </c>
      <c r="E1705" s="2">
        <v>2022</v>
      </c>
      <c r="F1705" s="17">
        <f>Tabel1[[#This Row],[Benaderend Verbruik (kWh)]]</f>
        <v>3765544.8185647009</v>
      </c>
      <c r="G1705" s="17">
        <f>Tabel1[[#This Row],[Benaderend Verbruik (kWh)]]*0.000182</f>
        <v>685.32915697877559</v>
      </c>
    </row>
    <row r="1706" spans="1:7" x14ac:dyDescent="0.35">
      <c r="A1706" s="2" t="s">
        <v>343</v>
      </c>
      <c r="B1706" s="2" t="s">
        <v>7</v>
      </c>
      <c r="C1706" s="2" t="s">
        <v>8</v>
      </c>
      <c r="D1706" s="17">
        <v>488211.38236290019</v>
      </c>
      <c r="E1706" s="2">
        <v>2019</v>
      </c>
      <c r="F1706" s="17">
        <f>Tabel1[[#This Row],[Benaderend Verbruik (kWh)]]</f>
        <v>488211.38236290019</v>
      </c>
      <c r="G1706" s="17">
        <f>Tabel1[[#This Row],[Benaderend Verbruik (kWh)]]*0.000182</f>
        <v>88.854471590047837</v>
      </c>
    </row>
    <row r="1707" spans="1:7" x14ac:dyDescent="0.35">
      <c r="A1707" s="2" t="s">
        <v>343</v>
      </c>
      <c r="B1707" s="2" t="s">
        <v>7</v>
      </c>
      <c r="C1707" s="2" t="s">
        <v>10</v>
      </c>
      <c r="D1707" s="17">
        <v>206822</v>
      </c>
      <c r="E1707" s="2">
        <v>2019</v>
      </c>
      <c r="F1707" s="17">
        <f>Tabel1[[#This Row],[Benaderend Verbruik (kWh)]]*2.5</f>
        <v>517055</v>
      </c>
      <c r="G1707" s="17">
        <f>Tabel1[[#This Row],[Benaderend Verbruik (kWh)]]*0</f>
        <v>0</v>
      </c>
    </row>
    <row r="1708" spans="1:7" x14ac:dyDescent="0.35">
      <c r="A1708" s="2" t="s">
        <v>343</v>
      </c>
      <c r="B1708" s="2" t="s">
        <v>7</v>
      </c>
      <c r="C1708" s="2" t="s">
        <v>9</v>
      </c>
      <c r="D1708" s="17">
        <v>200008.19167768664</v>
      </c>
      <c r="E1708" s="2">
        <v>2019</v>
      </c>
      <c r="F1708" s="17">
        <f>Tabel1[[#This Row],[Benaderend Verbruik (kWh)]]*2.5</f>
        <v>500020.4791942166</v>
      </c>
      <c r="G1708" s="17">
        <f>Tabel1[[#This Row],[Benaderend Verbruik (kWh)]]*0</f>
        <v>0</v>
      </c>
    </row>
    <row r="1709" spans="1:7" x14ac:dyDescent="0.35">
      <c r="A1709" s="2" t="s">
        <v>962</v>
      </c>
      <c r="B1709" s="2" t="s">
        <v>641</v>
      </c>
      <c r="C1709" s="2" t="s">
        <v>9</v>
      </c>
      <c r="D1709" s="17">
        <v>105211.80258533906</v>
      </c>
      <c r="E1709" s="2">
        <v>2022</v>
      </c>
      <c r="F1709" s="17">
        <f>Tabel1[[#This Row],[Benaderend Verbruik (kWh)]]*2.5</f>
        <v>263029.50646334764</v>
      </c>
      <c r="G1709" s="17">
        <f>Tabel1[[#This Row],[Benaderend Verbruik (kWh)]]*0</f>
        <v>0</v>
      </c>
    </row>
    <row r="1710" spans="1:7" x14ac:dyDescent="0.35">
      <c r="A1710" s="2" t="s">
        <v>962</v>
      </c>
      <c r="B1710" s="2" t="s">
        <v>641</v>
      </c>
      <c r="C1710" s="2" t="s">
        <v>10</v>
      </c>
      <c r="D1710" s="17">
        <v>154818.9999999998</v>
      </c>
      <c r="E1710" s="2">
        <v>2022</v>
      </c>
      <c r="F1710" s="17">
        <f>Tabel1[[#This Row],[Benaderend Verbruik (kWh)]]*2.5</f>
        <v>387047.49999999948</v>
      </c>
      <c r="G1710" s="17">
        <f>Tabel1[[#This Row],[Benaderend Verbruik (kWh)]]*0</f>
        <v>0</v>
      </c>
    </row>
    <row r="1711" spans="1:7" x14ac:dyDescent="0.35">
      <c r="A1711" s="2" t="s">
        <v>962</v>
      </c>
      <c r="B1711" s="2" t="s">
        <v>641</v>
      </c>
      <c r="C1711" s="2" t="s">
        <v>8</v>
      </c>
      <c r="D1711" s="17">
        <v>381920.51157330966</v>
      </c>
      <c r="E1711" s="2">
        <v>2022</v>
      </c>
      <c r="F1711" s="17">
        <f>Tabel1[[#This Row],[Benaderend Verbruik (kWh)]]</f>
        <v>381920.51157330966</v>
      </c>
      <c r="G1711" s="17">
        <f>Tabel1[[#This Row],[Benaderend Verbruik (kWh)]]*0.000182</f>
        <v>69.50953310634236</v>
      </c>
    </row>
    <row r="1712" spans="1:7" x14ac:dyDescent="0.35">
      <c r="A1712" s="2" t="s">
        <v>344</v>
      </c>
      <c r="B1712" s="2" t="s">
        <v>7</v>
      </c>
      <c r="C1712" s="2" t="s">
        <v>8</v>
      </c>
      <c r="D1712" s="17">
        <v>2142034.8800000004</v>
      </c>
      <c r="E1712" s="2">
        <v>2019</v>
      </c>
      <c r="F1712" s="17">
        <f>Tabel1[[#This Row],[Benaderend Verbruik (kWh)]]</f>
        <v>2142034.8800000004</v>
      </c>
      <c r="G1712" s="17">
        <f>Tabel1[[#This Row],[Benaderend Verbruik (kWh)]]*0.000182</f>
        <v>389.85034816000007</v>
      </c>
    </row>
    <row r="1713" spans="1:7" x14ac:dyDescent="0.35">
      <c r="A1713" s="2" t="s">
        <v>344</v>
      </c>
      <c r="B1713" s="2" t="s">
        <v>7</v>
      </c>
      <c r="C1713" s="2" t="s">
        <v>9</v>
      </c>
      <c r="D1713" s="17">
        <v>886552.16900000011</v>
      </c>
      <c r="E1713" s="2">
        <v>2019</v>
      </c>
      <c r="F1713" s="17">
        <f>Tabel1[[#This Row],[Benaderend Verbruik (kWh)]]*2.5</f>
        <v>2216380.4225000003</v>
      </c>
      <c r="G1713" s="17">
        <f>Tabel1[[#This Row],[Benaderend Verbruik (kWh)]]*0</f>
        <v>0</v>
      </c>
    </row>
    <row r="1714" spans="1:7" x14ac:dyDescent="0.35">
      <c r="A1714" s="2" t="s">
        <v>344</v>
      </c>
      <c r="B1714" s="2" t="s">
        <v>7</v>
      </c>
      <c r="C1714" s="2" t="s">
        <v>10</v>
      </c>
      <c r="D1714" s="17">
        <v>882256</v>
      </c>
      <c r="E1714" s="2">
        <v>2019</v>
      </c>
      <c r="F1714" s="17">
        <f>Tabel1[[#This Row],[Benaderend Verbruik (kWh)]]*2.5</f>
        <v>2205640</v>
      </c>
      <c r="G1714" s="17">
        <f>Tabel1[[#This Row],[Benaderend Verbruik (kWh)]]*0</f>
        <v>0</v>
      </c>
    </row>
    <row r="1715" spans="1:7" x14ac:dyDescent="0.35">
      <c r="A1715" s="2" t="s">
        <v>967</v>
      </c>
      <c r="B1715" s="2" t="s">
        <v>641</v>
      </c>
      <c r="C1715" s="2" t="s">
        <v>9</v>
      </c>
      <c r="D1715" s="17">
        <v>786994.25314196968</v>
      </c>
      <c r="E1715" s="2">
        <v>2022</v>
      </c>
      <c r="F1715" s="17">
        <f>Tabel1[[#This Row],[Benaderend Verbruik (kWh)]]*2.5</f>
        <v>1967485.6328549241</v>
      </c>
      <c r="G1715" s="17">
        <f>Tabel1[[#This Row],[Benaderend Verbruik (kWh)]]*0</f>
        <v>0</v>
      </c>
    </row>
    <row r="1716" spans="1:7" x14ac:dyDescent="0.35">
      <c r="A1716" s="2" t="s">
        <v>967</v>
      </c>
      <c r="B1716" s="2" t="s">
        <v>641</v>
      </c>
      <c r="C1716" s="2" t="s">
        <v>10</v>
      </c>
      <c r="D1716" s="17">
        <v>628929.06428957998</v>
      </c>
      <c r="E1716" s="2">
        <v>2022</v>
      </c>
      <c r="F1716" s="17">
        <f>Tabel1[[#This Row],[Benaderend Verbruik (kWh)]]*2.5</f>
        <v>1572322.66072395</v>
      </c>
      <c r="G1716" s="17">
        <f>Tabel1[[#This Row],[Benaderend Verbruik (kWh)]]*0</f>
        <v>0</v>
      </c>
    </row>
    <row r="1717" spans="1:7" x14ac:dyDescent="0.35">
      <c r="A1717" s="2" t="s">
        <v>967</v>
      </c>
      <c r="B1717" s="2" t="s">
        <v>641</v>
      </c>
      <c r="C1717" s="2" t="s">
        <v>8</v>
      </c>
      <c r="D1717" s="17">
        <v>2095174.8050567862</v>
      </c>
      <c r="E1717" s="2">
        <v>2022</v>
      </c>
      <c r="F1717" s="17">
        <f>Tabel1[[#This Row],[Benaderend Verbruik (kWh)]]</f>
        <v>2095174.8050567862</v>
      </c>
      <c r="G1717" s="17">
        <f>Tabel1[[#This Row],[Benaderend Verbruik (kWh)]]*0.000182</f>
        <v>381.32181452033507</v>
      </c>
    </row>
    <row r="1718" spans="1:7" x14ac:dyDescent="0.35">
      <c r="A1718" s="2" t="s">
        <v>345</v>
      </c>
      <c r="B1718" s="2" t="s">
        <v>7</v>
      </c>
      <c r="C1718" s="2" t="s">
        <v>8</v>
      </c>
      <c r="D1718" s="17">
        <v>1650734.1460000002</v>
      </c>
      <c r="E1718" s="2">
        <v>2019</v>
      </c>
      <c r="F1718" s="17">
        <f>Tabel1[[#This Row],[Benaderend Verbruik (kWh)]]</f>
        <v>1650734.1460000002</v>
      </c>
      <c r="G1718" s="17">
        <f>Tabel1[[#This Row],[Benaderend Verbruik (kWh)]]*0.000182</f>
        <v>300.43361457200007</v>
      </c>
    </row>
    <row r="1719" spans="1:7" x14ac:dyDescent="0.35">
      <c r="A1719" s="2" t="s">
        <v>345</v>
      </c>
      <c r="B1719" s="2" t="s">
        <v>7</v>
      </c>
      <c r="C1719" s="2" t="s">
        <v>10</v>
      </c>
      <c r="D1719" s="17">
        <v>1184850.6850000001</v>
      </c>
      <c r="E1719" s="2">
        <v>2019</v>
      </c>
      <c r="F1719" s="17">
        <f>Tabel1[[#This Row],[Benaderend Verbruik (kWh)]]*2.5</f>
        <v>2962126.7125000004</v>
      </c>
      <c r="G1719" s="17">
        <f>Tabel1[[#This Row],[Benaderend Verbruik (kWh)]]*0</f>
        <v>0</v>
      </c>
    </row>
    <row r="1720" spans="1:7" x14ac:dyDescent="0.35">
      <c r="A1720" s="2" t="s">
        <v>345</v>
      </c>
      <c r="B1720" s="2" t="s">
        <v>7</v>
      </c>
      <c r="C1720" s="2" t="s">
        <v>9</v>
      </c>
      <c r="D1720" s="17">
        <v>1176084.7249999996</v>
      </c>
      <c r="E1720" s="2">
        <v>2019</v>
      </c>
      <c r="F1720" s="17">
        <f>Tabel1[[#This Row],[Benaderend Verbruik (kWh)]]*2.5</f>
        <v>2940211.8124999991</v>
      </c>
      <c r="G1720" s="17">
        <f>Tabel1[[#This Row],[Benaderend Verbruik (kWh)]]*0</f>
        <v>0</v>
      </c>
    </row>
    <row r="1721" spans="1:7" x14ac:dyDescent="0.35">
      <c r="A1721" s="2" t="s">
        <v>968</v>
      </c>
      <c r="B1721" s="2" t="s">
        <v>641</v>
      </c>
      <c r="C1721" s="2" t="s">
        <v>9</v>
      </c>
      <c r="D1721" s="17">
        <v>1200360.4939840054</v>
      </c>
      <c r="E1721" s="2">
        <v>2022</v>
      </c>
      <c r="F1721" s="17">
        <f>Tabel1[[#This Row],[Benaderend Verbruik (kWh)]]*2.5</f>
        <v>3000901.2349600135</v>
      </c>
      <c r="G1721" s="17">
        <f>Tabel1[[#This Row],[Benaderend Verbruik (kWh)]]*0</f>
        <v>0</v>
      </c>
    </row>
    <row r="1722" spans="1:7" x14ac:dyDescent="0.35">
      <c r="A1722" s="2" t="s">
        <v>968</v>
      </c>
      <c r="B1722" s="2" t="s">
        <v>641</v>
      </c>
      <c r="C1722" s="2" t="s">
        <v>10</v>
      </c>
      <c r="D1722" s="17">
        <v>1055209.2790438512</v>
      </c>
      <c r="E1722" s="2">
        <v>2022</v>
      </c>
      <c r="F1722" s="17">
        <f>Tabel1[[#This Row],[Benaderend Verbruik (kWh)]]*2.5</f>
        <v>2638023.1976096281</v>
      </c>
      <c r="G1722" s="17">
        <f>Tabel1[[#This Row],[Benaderend Verbruik (kWh)]]*0</f>
        <v>0</v>
      </c>
    </row>
    <row r="1723" spans="1:7" x14ac:dyDescent="0.35">
      <c r="A1723" s="2" t="s">
        <v>968</v>
      </c>
      <c r="B1723" s="2" t="s">
        <v>641</v>
      </c>
      <c r="C1723" s="2" t="s">
        <v>8</v>
      </c>
      <c r="D1723" s="17">
        <v>1975860.023855838</v>
      </c>
      <c r="E1723" s="2">
        <v>2022</v>
      </c>
      <c r="F1723" s="17">
        <f>Tabel1[[#This Row],[Benaderend Verbruik (kWh)]]</f>
        <v>1975860.023855838</v>
      </c>
      <c r="G1723" s="17">
        <f>Tabel1[[#This Row],[Benaderend Verbruik (kWh)]]*0.000182</f>
        <v>359.60652434176251</v>
      </c>
    </row>
    <row r="1724" spans="1:7" x14ac:dyDescent="0.35">
      <c r="A1724" s="2" t="s">
        <v>345</v>
      </c>
      <c r="B1724" s="2" t="s">
        <v>7</v>
      </c>
      <c r="C1724" s="2" t="s">
        <v>12</v>
      </c>
      <c r="D1724" s="17">
        <v>190429.75482680293</v>
      </c>
      <c r="E1724" s="2">
        <v>2019</v>
      </c>
      <c r="F1724" s="17">
        <f>Tabel1[[#This Row],[Benaderend Verbruik (kWh)]]</f>
        <v>190429.75482680293</v>
      </c>
      <c r="G1724" s="17">
        <f>Tabel1[[#This Row],[Benaderend Verbruik (kWh)]]*0.000267</f>
        <v>50.84474453875638</v>
      </c>
    </row>
    <row r="1725" spans="1:7" x14ac:dyDescent="0.35">
      <c r="A1725" s="2" t="s">
        <v>346</v>
      </c>
      <c r="B1725" s="2" t="s">
        <v>7</v>
      </c>
      <c r="C1725" s="2" t="s">
        <v>8</v>
      </c>
      <c r="D1725" s="17">
        <v>626663.82273485453</v>
      </c>
      <c r="E1725" s="2">
        <v>2019</v>
      </c>
      <c r="F1725" s="17">
        <f>Tabel1[[#This Row],[Benaderend Verbruik (kWh)]]</f>
        <v>626663.82273485453</v>
      </c>
      <c r="G1725" s="17">
        <f>Tabel1[[#This Row],[Benaderend Verbruik (kWh)]]*0.000182</f>
        <v>114.05281573774353</v>
      </c>
    </row>
    <row r="1726" spans="1:7" x14ac:dyDescent="0.35">
      <c r="A1726" s="2" t="s">
        <v>346</v>
      </c>
      <c r="B1726" s="2" t="s">
        <v>7</v>
      </c>
      <c r="C1726" s="2" t="s">
        <v>9</v>
      </c>
      <c r="D1726" s="17">
        <v>415490.54254130088</v>
      </c>
      <c r="E1726" s="2">
        <v>2019</v>
      </c>
      <c r="F1726" s="17">
        <f>Tabel1[[#This Row],[Benaderend Verbruik (kWh)]]*2.5</f>
        <v>1038726.3563532522</v>
      </c>
      <c r="G1726" s="17">
        <f>Tabel1[[#This Row],[Benaderend Verbruik (kWh)]]*0</f>
        <v>0</v>
      </c>
    </row>
    <row r="1727" spans="1:7" x14ac:dyDescent="0.35">
      <c r="A1727" s="2" t="s">
        <v>346</v>
      </c>
      <c r="B1727" s="2" t="s">
        <v>7</v>
      </c>
      <c r="C1727" s="2" t="s">
        <v>10</v>
      </c>
      <c r="D1727" s="17">
        <v>414117</v>
      </c>
      <c r="E1727" s="2">
        <v>2019</v>
      </c>
      <c r="F1727" s="17">
        <f>Tabel1[[#This Row],[Benaderend Verbruik (kWh)]]*2.5</f>
        <v>1035292.5</v>
      </c>
      <c r="G1727" s="17">
        <f>Tabel1[[#This Row],[Benaderend Verbruik (kWh)]]*0</f>
        <v>0</v>
      </c>
    </row>
    <row r="1728" spans="1:7" x14ac:dyDescent="0.35">
      <c r="A1728" s="2" t="s">
        <v>969</v>
      </c>
      <c r="B1728" s="2" t="s">
        <v>641</v>
      </c>
      <c r="C1728" s="2" t="s">
        <v>9</v>
      </c>
      <c r="D1728" s="17">
        <v>375914.74849286955</v>
      </c>
      <c r="E1728" s="2">
        <v>2022</v>
      </c>
      <c r="F1728" s="17">
        <f>Tabel1[[#This Row],[Benaderend Verbruik (kWh)]]*2.5</f>
        <v>939786.87123217387</v>
      </c>
      <c r="G1728" s="17">
        <f>Tabel1[[#This Row],[Benaderend Verbruik (kWh)]]*0</f>
        <v>0</v>
      </c>
    </row>
    <row r="1729" spans="1:7" x14ac:dyDescent="0.35">
      <c r="A1729" s="2" t="s">
        <v>969</v>
      </c>
      <c r="B1729" s="2" t="s">
        <v>641</v>
      </c>
      <c r="C1729" s="2" t="s">
        <v>10</v>
      </c>
      <c r="D1729" s="17">
        <v>396969.99999999988</v>
      </c>
      <c r="E1729" s="2">
        <v>2022</v>
      </c>
      <c r="F1729" s="17">
        <f>Tabel1[[#This Row],[Benaderend Verbruik (kWh)]]*2.5</f>
        <v>992424.99999999977</v>
      </c>
      <c r="G1729" s="17">
        <f>Tabel1[[#This Row],[Benaderend Verbruik (kWh)]]*0</f>
        <v>0</v>
      </c>
    </row>
    <row r="1730" spans="1:7" x14ac:dyDescent="0.35">
      <c r="A1730" s="2" t="s">
        <v>969</v>
      </c>
      <c r="B1730" s="2" t="s">
        <v>641</v>
      </c>
      <c r="C1730" s="2" t="s">
        <v>8</v>
      </c>
      <c r="D1730" s="17">
        <v>567775.36251511017</v>
      </c>
      <c r="E1730" s="2">
        <v>2022</v>
      </c>
      <c r="F1730" s="17">
        <f>Tabel1[[#This Row],[Benaderend Verbruik (kWh)]]</f>
        <v>567775.36251511017</v>
      </c>
      <c r="G1730" s="17">
        <f>Tabel1[[#This Row],[Benaderend Verbruik (kWh)]]*0.000182</f>
        <v>103.33511597775005</v>
      </c>
    </row>
    <row r="1731" spans="1:7" x14ac:dyDescent="0.35">
      <c r="A1731" s="2" t="s">
        <v>347</v>
      </c>
      <c r="B1731" s="2" t="s">
        <v>7</v>
      </c>
      <c r="C1731" s="2" t="s">
        <v>8</v>
      </c>
      <c r="D1731" s="17">
        <v>4165076.3280000002</v>
      </c>
      <c r="E1731" s="2">
        <v>2019</v>
      </c>
      <c r="F1731" s="17">
        <f>Tabel1[[#This Row],[Benaderend Verbruik (kWh)]]</f>
        <v>4165076.3280000002</v>
      </c>
      <c r="G1731" s="17">
        <f>Tabel1[[#This Row],[Benaderend Verbruik (kWh)]]*0.000182</f>
        <v>758.04389169600006</v>
      </c>
    </row>
    <row r="1732" spans="1:7" x14ac:dyDescent="0.35">
      <c r="A1732" s="2" t="s">
        <v>347</v>
      </c>
      <c r="B1732" s="2" t="s">
        <v>7</v>
      </c>
      <c r="C1732" s="2" t="s">
        <v>10</v>
      </c>
      <c r="D1732" s="17">
        <v>1462528.1740000001</v>
      </c>
      <c r="E1732" s="2">
        <v>2019</v>
      </c>
      <c r="F1732" s="17">
        <f>Tabel1[[#This Row],[Benaderend Verbruik (kWh)]]*2.5</f>
        <v>3656320.4350000005</v>
      </c>
      <c r="G1732" s="17">
        <f>Tabel1[[#This Row],[Benaderend Verbruik (kWh)]]*0</f>
        <v>0</v>
      </c>
    </row>
    <row r="1733" spans="1:7" x14ac:dyDescent="0.35">
      <c r="A1733" s="2" t="s">
        <v>347</v>
      </c>
      <c r="B1733" s="2" t="s">
        <v>7</v>
      </c>
      <c r="C1733" s="2" t="s">
        <v>9</v>
      </c>
      <c r="D1733" s="17">
        <v>1382588.4840000002</v>
      </c>
      <c r="E1733" s="2">
        <v>2019</v>
      </c>
      <c r="F1733" s="17">
        <f>Tabel1[[#This Row],[Benaderend Verbruik (kWh)]]*2.5</f>
        <v>3456471.2100000004</v>
      </c>
      <c r="G1733" s="17">
        <f>Tabel1[[#This Row],[Benaderend Verbruik (kWh)]]*0</f>
        <v>0</v>
      </c>
    </row>
    <row r="1734" spans="1:7" x14ac:dyDescent="0.35">
      <c r="A1734" s="2" t="s">
        <v>970</v>
      </c>
      <c r="B1734" s="2" t="s">
        <v>641</v>
      </c>
      <c r="C1734" s="2" t="s">
        <v>9</v>
      </c>
      <c r="D1734" s="17">
        <v>1103876.6781533437</v>
      </c>
      <c r="E1734" s="2">
        <v>2022</v>
      </c>
      <c r="F1734" s="17">
        <f>Tabel1[[#This Row],[Benaderend Verbruik (kWh)]]*2.5</f>
        <v>2759691.6953833592</v>
      </c>
      <c r="G1734" s="17">
        <f>Tabel1[[#This Row],[Benaderend Verbruik (kWh)]]*0</f>
        <v>0</v>
      </c>
    </row>
    <row r="1735" spans="1:7" x14ac:dyDescent="0.35">
      <c r="A1735" s="2" t="s">
        <v>970</v>
      </c>
      <c r="B1735" s="2" t="s">
        <v>641</v>
      </c>
      <c r="C1735" s="2" t="s">
        <v>10</v>
      </c>
      <c r="D1735" s="17">
        <v>1412143.331014775</v>
      </c>
      <c r="E1735" s="2">
        <v>2022</v>
      </c>
      <c r="F1735" s="17">
        <f>Tabel1[[#This Row],[Benaderend Verbruik (kWh)]]*2.5</f>
        <v>3530358.3275369373</v>
      </c>
      <c r="G1735" s="17">
        <f>Tabel1[[#This Row],[Benaderend Verbruik (kWh)]]*0</f>
        <v>0</v>
      </c>
    </row>
    <row r="1736" spans="1:7" x14ac:dyDescent="0.35">
      <c r="A1736" s="2" t="s">
        <v>970</v>
      </c>
      <c r="B1736" s="2" t="s">
        <v>641</v>
      </c>
      <c r="C1736" s="2" t="s">
        <v>8</v>
      </c>
      <c r="D1736" s="17">
        <v>2441025.7048588651</v>
      </c>
      <c r="E1736" s="2">
        <v>2022</v>
      </c>
      <c r="F1736" s="17">
        <f>Tabel1[[#This Row],[Benaderend Verbruik (kWh)]]</f>
        <v>2441025.7048588651</v>
      </c>
      <c r="G1736" s="17">
        <f>Tabel1[[#This Row],[Benaderend Verbruik (kWh)]]*0.000182</f>
        <v>444.26667828431346</v>
      </c>
    </row>
    <row r="1737" spans="1:7" x14ac:dyDescent="0.35">
      <c r="A1737" s="2" t="s">
        <v>348</v>
      </c>
      <c r="B1737" s="2" t="s">
        <v>7</v>
      </c>
      <c r="C1737" s="2" t="s">
        <v>8</v>
      </c>
      <c r="D1737" s="17">
        <v>7532869.9880000008</v>
      </c>
      <c r="E1737" s="2">
        <v>2019</v>
      </c>
      <c r="F1737" s="17">
        <f>Tabel1[[#This Row],[Benaderend Verbruik (kWh)]]</f>
        <v>7532869.9880000008</v>
      </c>
      <c r="G1737" s="17">
        <f>Tabel1[[#This Row],[Benaderend Verbruik (kWh)]]*0.000182</f>
        <v>1370.9823378160002</v>
      </c>
    </row>
    <row r="1738" spans="1:7" x14ac:dyDescent="0.35">
      <c r="A1738" s="2" t="s">
        <v>348</v>
      </c>
      <c r="B1738" s="2" t="s">
        <v>7</v>
      </c>
      <c r="C1738" s="2" t="s">
        <v>9</v>
      </c>
      <c r="D1738" s="17">
        <v>2751282.5630000005</v>
      </c>
      <c r="E1738" s="2">
        <v>2019</v>
      </c>
      <c r="F1738" s="17">
        <f>Tabel1[[#This Row],[Benaderend Verbruik (kWh)]]*2.5</f>
        <v>6878206.4075000016</v>
      </c>
      <c r="G1738" s="17">
        <f>Tabel1[[#This Row],[Benaderend Verbruik (kWh)]]*0</f>
        <v>0</v>
      </c>
    </row>
    <row r="1739" spans="1:7" x14ac:dyDescent="0.35">
      <c r="A1739" s="2" t="s">
        <v>348</v>
      </c>
      <c r="B1739" s="2" t="s">
        <v>7</v>
      </c>
      <c r="C1739" s="2" t="s">
        <v>10</v>
      </c>
      <c r="D1739" s="17">
        <v>2238088.8569999998</v>
      </c>
      <c r="E1739" s="2">
        <v>2019</v>
      </c>
      <c r="F1739" s="17">
        <f>Tabel1[[#This Row],[Benaderend Verbruik (kWh)]]*2.5</f>
        <v>5595222.1425000001</v>
      </c>
      <c r="G1739" s="17">
        <f>Tabel1[[#This Row],[Benaderend Verbruik (kWh)]]*0</f>
        <v>0</v>
      </c>
    </row>
    <row r="1740" spans="1:7" x14ac:dyDescent="0.35">
      <c r="A1740" s="2" t="s">
        <v>971</v>
      </c>
      <c r="B1740" s="2" t="s">
        <v>641</v>
      </c>
      <c r="C1740" s="2" t="s">
        <v>9</v>
      </c>
      <c r="D1740" s="17">
        <v>2527002.8413089947</v>
      </c>
      <c r="E1740" s="2">
        <v>2022</v>
      </c>
      <c r="F1740" s="17">
        <f>Tabel1[[#This Row],[Benaderend Verbruik (kWh)]]*2.5</f>
        <v>6317507.1032724865</v>
      </c>
      <c r="G1740" s="17">
        <f>Tabel1[[#This Row],[Benaderend Verbruik (kWh)]]*0</f>
        <v>0</v>
      </c>
    </row>
    <row r="1741" spans="1:7" x14ac:dyDescent="0.35">
      <c r="A1741" s="2" t="s">
        <v>971</v>
      </c>
      <c r="B1741" s="2" t="s">
        <v>641</v>
      </c>
      <c r="C1741" s="2" t="s">
        <v>10</v>
      </c>
      <c r="D1741" s="17">
        <v>1948592.7591415625</v>
      </c>
      <c r="E1741" s="2">
        <v>2022</v>
      </c>
      <c r="F1741" s="17">
        <f>Tabel1[[#This Row],[Benaderend Verbruik (kWh)]]*2.5</f>
        <v>4871481.8978539063</v>
      </c>
      <c r="G1741" s="17">
        <f>Tabel1[[#This Row],[Benaderend Verbruik (kWh)]]*0</f>
        <v>0</v>
      </c>
    </row>
    <row r="1742" spans="1:7" x14ac:dyDescent="0.35">
      <c r="A1742" s="2" t="s">
        <v>971</v>
      </c>
      <c r="B1742" s="2" t="s">
        <v>641</v>
      </c>
      <c r="C1742" s="2" t="s">
        <v>8</v>
      </c>
      <c r="D1742" s="17">
        <v>5913066.9104244998</v>
      </c>
      <c r="E1742" s="2">
        <v>2022</v>
      </c>
      <c r="F1742" s="17">
        <f>Tabel1[[#This Row],[Benaderend Verbruik (kWh)]]</f>
        <v>5913066.9104244998</v>
      </c>
      <c r="G1742" s="17">
        <f>Tabel1[[#This Row],[Benaderend Verbruik (kWh)]]*0.000182</f>
        <v>1076.1781776972589</v>
      </c>
    </row>
    <row r="1743" spans="1:7" x14ac:dyDescent="0.35">
      <c r="A1743" s="2" t="s">
        <v>349</v>
      </c>
      <c r="B1743" s="2" t="s">
        <v>290</v>
      </c>
      <c r="C1743" s="2" t="s">
        <v>9</v>
      </c>
      <c r="D1743" s="17">
        <v>4317484.5031503998</v>
      </c>
      <c r="E1743" s="2">
        <v>2019</v>
      </c>
      <c r="F1743" s="17">
        <f>Tabel1[[#This Row],[Benaderend Verbruik (kWh)]]*2.5</f>
        <v>10793711.257875999</v>
      </c>
      <c r="G1743" s="17">
        <f>Tabel1[[#This Row],[Benaderend Verbruik (kWh)]]*0</f>
        <v>0</v>
      </c>
    </row>
    <row r="1744" spans="1:7" x14ac:dyDescent="0.35">
      <c r="A1744" s="2" t="s">
        <v>349</v>
      </c>
      <c r="B1744" s="2" t="s">
        <v>290</v>
      </c>
      <c r="C1744" s="2" t="s">
        <v>8</v>
      </c>
      <c r="D1744" s="17">
        <v>2855320.0291881012</v>
      </c>
      <c r="E1744" s="2">
        <v>2019</v>
      </c>
      <c r="F1744" s="17">
        <f>Tabel1[[#This Row],[Benaderend Verbruik (kWh)]]</f>
        <v>2855320.0291881012</v>
      </c>
      <c r="G1744" s="17">
        <f>Tabel1[[#This Row],[Benaderend Verbruik (kWh)]]*0.000182</f>
        <v>519.66824531223438</v>
      </c>
    </row>
    <row r="1745" spans="1:7" x14ac:dyDescent="0.35">
      <c r="A1745" s="2" t="s">
        <v>972</v>
      </c>
      <c r="B1745" s="2" t="s">
        <v>914</v>
      </c>
      <c r="C1745" s="2" t="s">
        <v>9</v>
      </c>
      <c r="D1745" s="17">
        <v>3523462.25273412</v>
      </c>
      <c r="E1745" s="2">
        <v>2022</v>
      </c>
      <c r="F1745" s="17">
        <f>Tabel1[[#This Row],[Benaderend Verbruik (kWh)]]*2.5</f>
        <v>8808655.6318353005</v>
      </c>
      <c r="G1745" s="17">
        <f>Tabel1[[#This Row],[Benaderend Verbruik (kWh)]]*0</f>
        <v>0</v>
      </c>
    </row>
    <row r="1746" spans="1:7" x14ac:dyDescent="0.35">
      <c r="A1746" s="2" t="s">
        <v>972</v>
      </c>
      <c r="B1746" s="2" t="s">
        <v>914</v>
      </c>
      <c r="C1746" s="2" t="s">
        <v>8</v>
      </c>
      <c r="D1746" s="17">
        <v>2597486.3560397099</v>
      </c>
      <c r="E1746" s="2">
        <v>2022</v>
      </c>
      <c r="F1746" s="17">
        <f>Tabel1[[#This Row],[Benaderend Verbruik (kWh)]]</f>
        <v>2597486.3560397099</v>
      </c>
      <c r="G1746" s="17">
        <f>Tabel1[[#This Row],[Benaderend Verbruik (kWh)]]*0.000182</f>
        <v>472.74251679922719</v>
      </c>
    </row>
    <row r="1747" spans="1:7" x14ac:dyDescent="0.35">
      <c r="A1747" s="2" t="s">
        <v>350</v>
      </c>
      <c r="B1747" s="2" t="s">
        <v>7</v>
      </c>
      <c r="C1747" s="2" t="s">
        <v>8</v>
      </c>
      <c r="D1747" s="17">
        <v>3505713.7732010898</v>
      </c>
      <c r="E1747" s="2">
        <v>2019</v>
      </c>
      <c r="F1747" s="17">
        <f>Tabel1[[#This Row],[Benaderend Verbruik (kWh)]]</f>
        <v>3505713.7732010898</v>
      </c>
      <c r="G1747" s="17">
        <f>Tabel1[[#This Row],[Benaderend Verbruik (kWh)]]*0.000182</f>
        <v>638.0399067225984</v>
      </c>
    </row>
    <row r="1748" spans="1:7" x14ac:dyDescent="0.35">
      <c r="A1748" s="2" t="s">
        <v>350</v>
      </c>
      <c r="B1748" s="2" t="s">
        <v>7</v>
      </c>
      <c r="C1748" s="2" t="s">
        <v>10</v>
      </c>
      <c r="D1748" s="17">
        <v>1300932</v>
      </c>
      <c r="E1748" s="2">
        <v>2019</v>
      </c>
      <c r="F1748" s="17">
        <f>Tabel1[[#This Row],[Benaderend Verbruik (kWh)]]*2.5</f>
        <v>3252330</v>
      </c>
      <c r="G1748" s="17">
        <f>Tabel1[[#This Row],[Benaderend Verbruik (kWh)]]*0</f>
        <v>0</v>
      </c>
    </row>
    <row r="1749" spans="1:7" x14ac:dyDescent="0.35">
      <c r="A1749" s="2" t="s">
        <v>350</v>
      </c>
      <c r="B1749" s="2" t="s">
        <v>7</v>
      </c>
      <c r="C1749" s="2" t="s">
        <v>9</v>
      </c>
      <c r="D1749" s="17">
        <v>1118673.0969871029</v>
      </c>
      <c r="E1749" s="2">
        <v>2019</v>
      </c>
      <c r="F1749" s="17">
        <f>Tabel1[[#This Row],[Benaderend Verbruik (kWh)]]*2.5</f>
        <v>2796682.7424677573</v>
      </c>
      <c r="G1749" s="17">
        <f>Tabel1[[#This Row],[Benaderend Verbruik (kWh)]]*0</f>
        <v>0</v>
      </c>
    </row>
    <row r="1750" spans="1:7" x14ac:dyDescent="0.35">
      <c r="A1750" s="2" t="s">
        <v>973</v>
      </c>
      <c r="B1750" s="2" t="s">
        <v>641</v>
      </c>
      <c r="C1750" s="2" t="s">
        <v>9</v>
      </c>
      <c r="D1750" s="17">
        <v>1116188.1206985647</v>
      </c>
      <c r="E1750" s="2">
        <v>2022</v>
      </c>
      <c r="F1750" s="17">
        <f>Tabel1[[#This Row],[Benaderend Verbruik (kWh)]]*2.5</f>
        <v>2790470.3017464117</v>
      </c>
      <c r="G1750" s="17">
        <f>Tabel1[[#This Row],[Benaderend Verbruik (kWh)]]*0</f>
        <v>0</v>
      </c>
    </row>
    <row r="1751" spans="1:7" x14ac:dyDescent="0.35">
      <c r="A1751" s="2" t="s">
        <v>973</v>
      </c>
      <c r="B1751" s="2" t="s">
        <v>641</v>
      </c>
      <c r="C1751" s="2" t="s">
        <v>10</v>
      </c>
      <c r="D1751" s="17">
        <v>1214670</v>
      </c>
      <c r="E1751" s="2">
        <v>2022</v>
      </c>
      <c r="F1751" s="17">
        <f>Tabel1[[#This Row],[Benaderend Verbruik (kWh)]]*2.5</f>
        <v>3036675</v>
      </c>
      <c r="G1751" s="17">
        <f>Tabel1[[#This Row],[Benaderend Verbruik (kWh)]]*0</f>
        <v>0</v>
      </c>
    </row>
    <row r="1752" spans="1:7" x14ac:dyDescent="0.35">
      <c r="A1752" s="2" t="s">
        <v>973</v>
      </c>
      <c r="B1752" s="2" t="s">
        <v>641</v>
      </c>
      <c r="C1752" s="2" t="s">
        <v>8</v>
      </c>
      <c r="D1752" s="17">
        <v>2987506.4472740851</v>
      </c>
      <c r="E1752" s="2">
        <v>2022</v>
      </c>
      <c r="F1752" s="17">
        <f>Tabel1[[#This Row],[Benaderend Verbruik (kWh)]]</f>
        <v>2987506.4472740851</v>
      </c>
      <c r="G1752" s="17">
        <f>Tabel1[[#This Row],[Benaderend Verbruik (kWh)]]*0.000182</f>
        <v>543.72617340388354</v>
      </c>
    </row>
    <row r="1753" spans="1:7" x14ac:dyDescent="0.35">
      <c r="A1753" s="2" t="s">
        <v>351</v>
      </c>
      <c r="B1753" s="2" t="s">
        <v>7</v>
      </c>
      <c r="C1753" s="2" t="s">
        <v>8</v>
      </c>
      <c r="D1753" s="17">
        <v>2366555.9577723639</v>
      </c>
      <c r="E1753" s="2">
        <v>2019</v>
      </c>
      <c r="F1753" s="17">
        <f>Tabel1[[#This Row],[Benaderend Verbruik (kWh)]]</f>
        <v>2366555.9577723639</v>
      </c>
      <c r="G1753" s="17">
        <f>Tabel1[[#This Row],[Benaderend Verbruik (kWh)]]*0.000182</f>
        <v>430.71318431457024</v>
      </c>
    </row>
    <row r="1754" spans="1:7" x14ac:dyDescent="0.35">
      <c r="A1754" s="2" t="s">
        <v>351</v>
      </c>
      <c r="B1754" s="2" t="s">
        <v>7</v>
      </c>
      <c r="C1754" s="2" t="s">
        <v>10</v>
      </c>
      <c r="D1754" s="17">
        <v>1527263</v>
      </c>
      <c r="E1754" s="2">
        <v>2019</v>
      </c>
      <c r="F1754" s="17">
        <f>Tabel1[[#This Row],[Benaderend Verbruik (kWh)]]*2.5</f>
        <v>3818157.5</v>
      </c>
      <c r="G1754" s="17">
        <f>Tabel1[[#This Row],[Benaderend Verbruik (kWh)]]*0</f>
        <v>0</v>
      </c>
    </row>
    <row r="1755" spans="1:7" x14ac:dyDescent="0.35">
      <c r="A1755" s="2" t="s">
        <v>351</v>
      </c>
      <c r="B1755" s="2" t="s">
        <v>7</v>
      </c>
      <c r="C1755" s="2" t="s">
        <v>9</v>
      </c>
      <c r="D1755" s="17">
        <v>871837.41648695944</v>
      </c>
      <c r="E1755" s="2">
        <v>2019</v>
      </c>
      <c r="F1755" s="17">
        <f>Tabel1[[#This Row],[Benaderend Verbruik (kWh)]]*2.5</f>
        <v>2179593.5412173988</v>
      </c>
      <c r="G1755" s="17">
        <f>Tabel1[[#This Row],[Benaderend Verbruik (kWh)]]*0</f>
        <v>0</v>
      </c>
    </row>
    <row r="1756" spans="1:7" x14ac:dyDescent="0.35">
      <c r="A1756" s="2" t="s">
        <v>974</v>
      </c>
      <c r="B1756" s="2" t="s">
        <v>641</v>
      </c>
      <c r="C1756" s="2" t="s">
        <v>9</v>
      </c>
      <c r="D1756" s="17">
        <v>827716.46690631483</v>
      </c>
      <c r="E1756" s="2">
        <v>2022</v>
      </c>
      <c r="F1756" s="17">
        <f>Tabel1[[#This Row],[Benaderend Verbruik (kWh)]]*2.5</f>
        <v>2069291.167265787</v>
      </c>
      <c r="G1756" s="17">
        <f>Tabel1[[#This Row],[Benaderend Verbruik (kWh)]]*0</f>
        <v>0</v>
      </c>
    </row>
    <row r="1757" spans="1:7" x14ac:dyDescent="0.35">
      <c r="A1757" s="2" t="s">
        <v>974</v>
      </c>
      <c r="B1757" s="2" t="s">
        <v>641</v>
      </c>
      <c r="C1757" s="2" t="s">
        <v>10</v>
      </c>
      <c r="D1757" s="17">
        <v>1275503</v>
      </c>
      <c r="E1757" s="2">
        <v>2022</v>
      </c>
      <c r="F1757" s="17">
        <f>Tabel1[[#This Row],[Benaderend Verbruik (kWh)]]*2.5</f>
        <v>3188757.5</v>
      </c>
      <c r="G1757" s="17">
        <f>Tabel1[[#This Row],[Benaderend Verbruik (kWh)]]*0</f>
        <v>0</v>
      </c>
    </row>
    <row r="1758" spans="1:7" x14ac:dyDescent="0.35">
      <c r="A1758" s="2" t="s">
        <v>974</v>
      </c>
      <c r="B1758" s="2" t="s">
        <v>641</v>
      </c>
      <c r="C1758" s="2" t="s">
        <v>8</v>
      </c>
      <c r="D1758" s="17">
        <v>1969454.2058129231</v>
      </c>
      <c r="E1758" s="2">
        <v>2022</v>
      </c>
      <c r="F1758" s="17">
        <f>Tabel1[[#This Row],[Benaderend Verbruik (kWh)]]</f>
        <v>1969454.2058129231</v>
      </c>
      <c r="G1758" s="17">
        <f>Tabel1[[#This Row],[Benaderend Verbruik (kWh)]]*0.000182</f>
        <v>358.44066545795204</v>
      </c>
    </row>
    <row r="1759" spans="1:7" x14ac:dyDescent="0.35">
      <c r="A1759" s="2" t="s">
        <v>352</v>
      </c>
      <c r="B1759" s="2" t="s">
        <v>7</v>
      </c>
      <c r="C1759" s="2" t="s">
        <v>8</v>
      </c>
      <c r="D1759" s="17">
        <v>2951809.8687985442</v>
      </c>
      <c r="E1759" s="2">
        <v>2019</v>
      </c>
      <c r="F1759" s="17">
        <f>Tabel1[[#This Row],[Benaderend Verbruik (kWh)]]</f>
        <v>2951809.8687985442</v>
      </c>
      <c r="G1759" s="17">
        <f>Tabel1[[#This Row],[Benaderend Verbruik (kWh)]]*0.000182</f>
        <v>537.22939612133507</v>
      </c>
    </row>
    <row r="1760" spans="1:7" x14ac:dyDescent="0.35">
      <c r="A1760" s="2" t="s">
        <v>352</v>
      </c>
      <c r="B1760" s="2" t="s">
        <v>7</v>
      </c>
      <c r="C1760" s="2" t="s">
        <v>9</v>
      </c>
      <c r="D1760" s="17">
        <v>925708.86154726625</v>
      </c>
      <c r="E1760" s="2">
        <v>2019</v>
      </c>
      <c r="F1760" s="17">
        <f>Tabel1[[#This Row],[Benaderend Verbruik (kWh)]]*2.5</f>
        <v>2314272.1538681658</v>
      </c>
      <c r="G1760" s="17">
        <f>Tabel1[[#This Row],[Benaderend Verbruik (kWh)]]*0</f>
        <v>0</v>
      </c>
    </row>
    <row r="1761" spans="1:7" x14ac:dyDescent="0.35">
      <c r="A1761" s="2" t="s">
        <v>352</v>
      </c>
      <c r="B1761" s="2" t="s">
        <v>7</v>
      </c>
      <c r="C1761" s="2" t="s">
        <v>10</v>
      </c>
      <c r="D1761" s="17">
        <v>517981</v>
      </c>
      <c r="E1761" s="2">
        <v>2019</v>
      </c>
      <c r="F1761" s="17">
        <f>Tabel1[[#This Row],[Benaderend Verbruik (kWh)]]*2.5</f>
        <v>1294952.5</v>
      </c>
      <c r="G1761" s="17">
        <f>Tabel1[[#This Row],[Benaderend Verbruik (kWh)]]*0</f>
        <v>0</v>
      </c>
    </row>
    <row r="1762" spans="1:7" x14ac:dyDescent="0.35">
      <c r="A1762" s="2" t="s">
        <v>975</v>
      </c>
      <c r="B1762" s="2" t="s">
        <v>641</v>
      </c>
      <c r="C1762" s="2" t="s">
        <v>9</v>
      </c>
      <c r="D1762" s="17">
        <v>810489.12053978094</v>
      </c>
      <c r="E1762" s="2">
        <v>2022</v>
      </c>
      <c r="F1762" s="17">
        <f>Tabel1[[#This Row],[Benaderend Verbruik (kWh)]]*2.5</f>
        <v>2026222.8013494522</v>
      </c>
      <c r="G1762" s="17">
        <f>Tabel1[[#This Row],[Benaderend Verbruik (kWh)]]*0</f>
        <v>0</v>
      </c>
    </row>
    <row r="1763" spans="1:7" x14ac:dyDescent="0.35">
      <c r="A1763" s="2" t="s">
        <v>975</v>
      </c>
      <c r="B1763" s="2" t="s">
        <v>641</v>
      </c>
      <c r="C1763" s="2" t="s">
        <v>10</v>
      </c>
      <c r="D1763" s="17">
        <v>441238.99999999959</v>
      </c>
      <c r="E1763" s="2">
        <v>2022</v>
      </c>
      <c r="F1763" s="17">
        <f>Tabel1[[#This Row],[Benaderend Verbruik (kWh)]]*2.5</f>
        <v>1103097.4999999991</v>
      </c>
      <c r="G1763" s="17">
        <f>Tabel1[[#This Row],[Benaderend Verbruik (kWh)]]*0</f>
        <v>0</v>
      </c>
    </row>
    <row r="1764" spans="1:7" x14ac:dyDescent="0.35">
      <c r="A1764" s="2" t="s">
        <v>975</v>
      </c>
      <c r="B1764" s="2" t="s">
        <v>641</v>
      </c>
      <c r="C1764" s="2" t="s">
        <v>8</v>
      </c>
      <c r="D1764" s="17">
        <v>2586983.5611432628</v>
      </c>
      <c r="E1764" s="2">
        <v>2022</v>
      </c>
      <c r="F1764" s="17">
        <f>Tabel1[[#This Row],[Benaderend Verbruik (kWh)]]</f>
        <v>2586983.5611432628</v>
      </c>
      <c r="G1764" s="17">
        <f>Tabel1[[#This Row],[Benaderend Verbruik (kWh)]]*0.000182</f>
        <v>470.83100812807385</v>
      </c>
    </row>
    <row r="1765" spans="1:7" x14ac:dyDescent="0.35">
      <c r="A1765" s="2" t="s">
        <v>353</v>
      </c>
      <c r="B1765" s="2" t="s">
        <v>7</v>
      </c>
      <c r="C1765" s="2" t="s">
        <v>8</v>
      </c>
      <c r="D1765" s="17">
        <v>6882776.3458004491</v>
      </c>
      <c r="E1765" s="2">
        <v>2019</v>
      </c>
      <c r="F1765" s="17">
        <f>Tabel1[[#This Row],[Benaderend Verbruik (kWh)]]</f>
        <v>6882776.3458004491</v>
      </c>
      <c r="G1765" s="17">
        <f>Tabel1[[#This Row],[Benaderend Verbruik (kWh)]]*0.000182</f>
        <v>1252.6652949356817</v>
      </c>
    </row>
    <row r="1766" spans="1:7" x14ac:dyDescent="0.35">
      <c r="A1766" s="2" t="s">
        <v>353</v>
      </c>
      <c r="B1766" s="2" t="s">
        <v>7</v>
      </c>
      <c r="C1766" s="2" t="s">
        <v>10</v>
      </c>
      <c r="D1766" s="17">
        <v>3590121</v>
      </c>
      <c r="E1766" s="2">
        <v>2019</v>
      </c>
      <c r="F1766" s="17">
        <f>Tabel1[[#This Row],[Benaderend Verbruik (kWh)]]*2.5</f>
        <v>8975302.5</v>
      </c>
      <c r="G1766" s="17">
        <f>Tabel1[[#This Row],[Benaderend Verbruik (kWh)]]*0</f>
        <v>0</v>
      </c>
    </row>
    <row r="1767" spans="1:7" x14ac:dyDescent="0.35">
      <c r="A1767" s="2" t="s">
        <v>353</v>
      </c>
      <c r="B1767" s="2" t="s">
        <v>7</v>
      </c>
      <c r="C1767" s="2" t="s">
        <v>9</v>
      </c>
      <c r="D1767" s="17">
        <v>3195667.8538173246</v>
      </c>
      <c r="E1767" s="2">
        <v>2019</v>
      </c>
      <c r="F1767" s="17">
        <f>Tabel1[[#This Row],[Benaderend Verbruik (kWh)]]*2.5</f>
        <v>7989169.6345433118</v>
      </c>
      <c r="G1767" s="17">
        <f>Tabel1[[#This Row],[Benaderend Verbruik (kWh)]]*0</f>
        <v>0</v>
      </c>
    </row>
    <row r="1768" spans="1:7" x14ac:dyDescent="0.35">
      <c r="A1768" s="2" t="s">
        <v>976</v>
      </c>
      <c r="B1768" s="2" t="s">
        <v>641</v>
      </c>
      <c r="C1768" s="2" t="s">
        <v>9</v>
      </c>
      <c r="D1768" s="17">
        <v>2980506.7857990111</v>
      </c>
      <c r="E1768" s="2">
        <v>2022</v>
      </c>
      <c r="F1768" s="17">
        <f>Tabel1[[#This Row],[Benaderend Verbruik (kWh)]]*2.5</f>
        <v>7451266.964497528</v>
      </c>
      <c r="G1768" s="17">
        <f>Tabel1[[#This Row],[Benaderend Verbruik (kWh)]]*0</f>
        <v>0</v>
      </c>
    </row>
    <row r="1769" spans="1:7" x14ac:dyDescent="0.35">
      <c r="A1769" s="2" t="s">
        <v>976</v>
      </c>
      <c r="B1769" s="2" t="s">
        <v>641</v>
      </c>
      <c r="C1769" s="2" t="s">
        <v>10</v>
      </c>
      <c r="D1769" s="17">
        <v>2869585</v>
      </c>
      <c r="E1769" s="2">
        <v>2022</v>
      </c>
      <c r="F1769" s="17">
        <f>Tabel1[[#This Row],[Benaderend Verbruik (kWh)]]*2.5</f>
        <v>7173962.5</v>
      </c>
      <c r="G1769" s="17">
        <f>Tabel1[[#This Row],[Benaderend Verbruik (kWh)]]*0</f>
        <v>0</v>
      </c>
    </row>
    <row r="1770" spans="1:7" x14ac:dyDescent="0.35">
      <c r="A1770" s="2" t="s">
        <v>976</v>
      </c>
      <c r="B1770" s="2" t="s">
        <v>641</v>
      </c>
      <c r="C1770" s="2" t="s">
        <v>8</v>
      </c>
      <c r="D1770" s="17">
        <v>5841288.9024936147</v>
      </c>
      <c r="E1770" s="2">
        <v>2022</v>
      </c>
      <c r="F1770" s="17">
        <f>Tabel1[[#This Row],[Benaderend Verbruik (kWh)]]</f>
        <v>5841288.9024936147</v>
      </c>
      <c r="G1770" s="17">
        <f>Tabel1[[#This Row],[Benaderend Verbruik (kWh)]]*0.000182</f>
        <v>1063.1145802538379</v>
      </c>
    </row>
    <row r="1771" spans="1:7" x14ac:dyDescent="0.35">
      <c r="A1771" s="2" t="s">
        <v>354</v>
      </c>
      <c r="B1771" s="2" t="s">
        <v>7</v>
      </c>
      <c r="C1771" s="2" t="s">
        <v>8</v>
      </c>
      <c r="D1771" s="17">
        <v>2154645.6482584546</v>
      </c>
      <c r="E1771" s="2">
        <v>2019</v>
      </c>
      <c r="F1771" s="17">
        <f>Tabel1[[#This Row],[Benaderend Verbruik (kWh)]]</f>
        <v>2154645.6482584546</v>
      </c>
      <c r="G1771" s="17">
        <f>Tabel1[[#This Row],[Benaderend Verbruik (kWh)]]*0.000182</f>
        <v>392.14550798303878</v>
      </c>
    </row>
    <row r="1772" spans="1:7" x14ac:dyDescent="0.35">
      <c r="A1772" s="2" t="s">
        <v>354</v>
      </c>
      <c r="B1772" s="2" t="s">
        <v>7</v>
      </c>
      <c r="C1772" s="2" t="s">
        <v>9</v>
      </c>
      <c r="D1772" s="17">
        <v>808149.68813215557</v>
      </c>
      <c r="E1772" s="2">
        <v>2019</v>
      </c>
      <c r="F1772" s="17">
        <f>Tabel1[[#This Row],[Benaderend Verbruik (kWh)]]*2.5</f>
        <v>2020374.220330389</v>
      </c>
      <c r="G1772" s="17">
        <f>Tabel1[[#This Row],[Benaderend Verbruik (kWh)]]*0</f>
        <v>0</v>
      </c>
    </row>
    <row r="1773" spans="1:7" x14ac:dyDescent="0.35">
      <c r="A1773" s="2" t="s">
        <v>354</v>
      </c>
      <c r="B1773" s="2" t="s">
        <v>7</v>
      </c>
      <c r="C1773" s="2" t="s">
        <v>10</v>
      </c>
      <c r="D1773" s="17">
        <v>428757</v>
      </c>
      <c r="E1773" s="2">
        <v>2019</v>
      </c>
      <c r="F1773" s="17">
        <f>Tabel1[[#This Row],[Benaderend Verbruik (kWh)]]*2.5</f>
        <v>1071892.5</v>
      </c>
      <c r="G1773" s="17">
        <f>Tabel1[[#This Row],[Benaderend Verbruik (kWh)]]*0</f>
        <v>0</v>
      </c>
    </row>
    <row r="1774" spans="1:7" x14ac:dyDescent="0.35">
      <c r="A1774" s="2" t="s">
        <v>977</v>
      </c>
      <c r="B1774" s="2" t="s">
        <v>641</v>
      </c>
      <c r="C1774" s="2" t="s">
        <v>9</v>
      </c>
      <c r="D1774" s="17">
        <v>778163.87360620603</v>
      </c>
      <c r="E1774" s="2">
        <v>2022</v>
      </c>
      <c r="F1774" s="17">
        <f>Tabel1[[#This Row],[Benaderend Verbruik (kWh)]]*2.5</f>
        <v>1945409.684015515</v>
      </c>
      <c r="G1774" s="17">
        <f>Tabel1[[#This Row],[Benaderend Verbruik (kWh)]]*0</f>
        <v>0</v>
      </c>
    </row>
    <row r="1775" spans="1:7" x14ac:dyDescent="0.35">
      <c r="A1775" s="2" t="s">
        <v>977</v>
      </c>
      <c r="B1775" s="2" t="s">
        <v>641</v>
      </c>
      <c r="C1775" s="2" t="s">
        <v>10</v>
      </c>
      <c r="D1775" s="17">
        <v>406274.99999999971</v>
      </c>
      <c r="E1775" s="2">
        <v>2022</v>
      </c>
      <c r="F1775" s="17">
        <f>Tabel1[[#This Row],[Benaderend Verbruik (kWh)]]*2.5</f>
        <v>1015687.4999999993</v>
      </c>
      <c r="G1775" s="17">
        <f>Tabel1[[#This Row],[Benaderend Verbruik (kWh)]]*0</f>
        <v>0</v>
      </c>
    </row>
    <row r="1776" spans="1:7" x14ac:dyDescent="0.35">
      <c r="A1776" s="2" t="s">
        <v>977</v>
      </c>
      <c r="B1776" s="2" t="s">
        <v>641</v>
      </c>
      <c r="C1776" s="2" t="s">
        <v>8</v>
      </c>
      <c r="D1776" s="17">
        <v>2594259.3890818045</v>
      </c>
      <c r="E1776" s="2">
        <v>2022</v>
      </c>
      <c r="F1776" s="17">
        <f>Tabel1[[#This Row],[Benaderend Verbruik (kWh)]]</f>
        <v>2594259.3890818045</v>
      </c>
      <c r="G1776" s="17">
        <f>Tabel1[[#This Row],[Benaderend Verbruik (kWh)]]*0.000182</f>
        <v>472.15520881288842</v>
      </c>
    </row>
    <row r="1777" spans="1:7" x14ac:dyDescent="0.35">
      <c r="A1777" s="2" t="s">
        <v>355</v>
      </c>
      <c r="B1777" s="2" t="s">
        <v>7</v>
      </c>
      <c r="C1777" s="2" t="s">
        <v>8</v>
      </c>
      <c r="D1777" s="17">
        <v>4725739.2153032543</v>
      </c>
      <c r="E1777" s="2">
        <v>2019</v>
      </c>
      <c r="F1777" s="17">
        <f>Tabel1[[#This Row],[Benaderend Verbruik (kWh)]]</f>
        <v>4725739.2153032543</v>
      </c>
      <c r="G1777" s="17">
        <f>Tabel1[[#This Row],[Benaderend Verbruik (kWh)]]*0.000182</f>
        <v>860.08453718519229</v>
      </c>
    </row>
    <row r="1778" spans="1:7" x14ac:dyDescent="0.35">
      <c r="A1778" s="2" t="s">
        <v>355</v>
      </c>
      <c r="B1778" s="2" t="s">
        <v>7</v>
      </c>
      <c r="C1778" s="2" t="s">
        <v>10</v>
      </c>
      <c r="D1778" s="17">
        <v>1924332</v>
      </c>
      <c r="E1778" s="2">
        <v>2019</v>
      </c>
      <c r="F1778" s="17">
        <f>Tabel1[[#This Row],[Benaderend Verbruik (kWh)]]*2.5</f>
        <v>4810830</v>
      </c>
      <c r="G1778" s="17">
        <f>Tabel1[[#This Row],[Benaderend Verbruik (kWh)]]*0</f>
        <v>0</v>
      </c>
    </row>
    <row r="1779" spans="1:7" x14ac:dyDescent="0.35">
      <c r="A1779" s="2" t="s">
        <v>355</v>
      </c>
      <c r="B1779" s="2" t="s">
        <v>7</v>
      </c>
      <c r="C1779" s="2" t="s">
        <v>9</v>
      </c>
      <c r="D1779" s="17">
        <v>1755985.7481642498</v>
      </c>
      <c r="E1779" s="2">
        <v>2019</v>
      </c>
      <c r="F1779" s="17">
        <f>Tabel1[[#This Row],[Benaderend Verbruik (kWh)]]*2.5</f>
        <v>4389964.3704106249</v>
      </c>
      <c r="G1779" s="17">
        <f>Tabel1[[#This Row],[Benaderend Verbruik (kWh)]]*0</f>
        <v>0</v>
      </c>
    </row>
    <row r="1780" spans="1:7" x14ac:dyDescent="0.35">
      <c r="A1780" s="2" t="s">
        <v>978</v>
      </c>
      <c r="B1780" s="2" t="s">
        <v>641</v>
      </c>
      <c r="C1780" s="2" t="s">
        <v>9</v>
      </c>
      <c r="D1780" s="17">
        <v>1363085.4888294684</v>
      </c>
      <c r="E1780" s="2">
        <v>2022</v>
      </c>
      <c r="F1780" s="17">
        <f>Tabel1[[#This Row],[Benaderend Verbruik (kWh)]]*2.5</f>
        <v>3407713.7220736709</v>
      </c>
      <c r="G1780" s="17">
        <f>Tabel1[[#This Row],[Benaderend Verbruik (kWh)]]*0</f>
        <v>0</v>
      </c>
    </row>
    <row r="1781" spans="1:7" x14ac:dyDescent="0.35">
      <c r="A1781" s="2" t="s">
        <v>978</v>
      </c>
      <c r="B1781" s="2" t="s">
        <v>641</v>
      </c>
      <c r="C1781" s="2" t="s">
        <v>10</v>
      </c>
      <c r="D1781" s="17">
        <v>1763888</v>
      </c>
      <c r="E1781" s="2">
        <v>2022</v>
      </c>
      <c r="F1781" s="17">
        <f>Tabel1[[#This Row],[Benaderend Verbruik (kWh)]]*2.5</f>
        <v>4409720</v>
      </c>
      <c r="G1781" s="17">
        <f>Tabel1[[#This Row],[Benaderend Verbruik (kWh)]]*0</f>
        <v>0</v>
      </c>
    </row>
    <row r="1782" spans="1:7" x14ac:dyDescent="0.35">
      <c r="A1782" s="2" t="s">
        <v>978</v>
      </c>
      <c r="B1782" s="2" t="s">
        <v>641</v>
      </c>
      <c r="C1782" s="2" t="s">
        <v>8</v>
      </c>
      <c r="D1782" s="17">
        <v>2996272.8115822733</v>
      </c>
      <c r="E1782" s="2">
        <v>2022</v>
      </c>
      <c r="F1782" s="17">
        <f>Tabel1[[#This Row],[Benaderend Verbruik (kWh)]]</f>
        <v>2996272.8115822733</v>
      </c>
      <c r="G1782" s="17">
        <f>Tabel1[[#This Row],[Benaderend Verbruik (kWh)]]*0.000182</f>
        <v>545.32165170797373</v>
      </c>
    </row>
    <row r="1783" spans="1:7" x14ac:dyDescent="0.35">
      <c r="A1783" s="2" t="s">
        <v>356</v>
      </c>
      <c r="B1783" s="2" t="s">
        <v>7</v>
      </c>
      <c r="C1783" s="2" t="s">
        <v>8</v>
      </c>
      <c r="D1783" s="17">
        <v>1413391.9927199208</v>
      </c>
      <c r="E1783" s="2">
        <v>2019</v>
      </c>
      <c r="F1783" s="17">
        <f>Tabel1[[#This Row],[Benaderend Verbruik (kWh)]]</f>
        <v>1413391.9927199208</v>
      </c>
      <c r="G1783" s="17">
        <f>Tabel1[[#This Row],[Benaderend Verbruik (kWh)]]*0.000182</f>
        <v>257.23734267502562</v>
      </c>
    </row>
    <row r="1784" spans="1:7" x14ac:dyDescent="0.35">
      <c r="A1784" s="2" t="s">
        <v>356</v>
      </c>
      <c r="B1784" s="2" t="s">
        <v>7</v>
      </c>
      <c r="C1784" s="2" t="s">
        <v>10</v>
      </c>
      <c r="D1784" s="17">
        <v>885241</v>
      </c>
      <c r="E1784" s="2">
        <v>2019</v>
      </c>
      <c r="F1784" s="17">
        <f>Tabel1[[#This Row],[Benaderend Verbruik (kWh)]]*2.5</f>
        <v>2213102.5</v>
      </c>
      <c r="G1784" s="17">
        <f>Tabel1[[#This Row],[Benaderend Verbruik (kWh)]]*0</f>
        <v>0</v>
      </c>
    </row>
    <row r="1785" spans="1:7" x14ac:dyDescent="0.35">
      <c r="A1785" s="2" t="s">
        <v>356</v>
      </c>
      <c r="B1785" s="2" t="s">
        <v>7</v>
      </c>
      <c r="C1785" s="2" t="s">
        <v>9</v>
      </c>
      <c r="D1785" s="17">
        <v>665513.40375586646</v>
      </c>
      <c r="E1785" s="2">
        <v>2019</v>
      </c>
      <c r="F1785" s="17">
        <f>Tabel1[[#This Row],[Benaderend Verbruik (kWh)]]*2.5</f>
        <v>1663783.5093896661</v>
      </c>
      <c r="G1785" s="17">
        <f>Tabel1[[#This Row],[Benaderend Verbruik (kWh)]]*0</f>
        <v>0</v>
      </c>
    </row>
    <row r="1786" spans="1:7" x14ac:dyDescent="0.35">
      <c r="A1786" s="2" t="s">
        <v>979</v>
      </c>
      <c r="B1786" s="2" t="s">
        <v>641</v>
      </c>
      <c r="C1786" s="2" t="s">
        <v>9</v>
      </c>
      <c r="D1786" s="17">
        <v>697871.03259048157</v>
      </c>
      <c r="E1786" s="2">
        <v>2022</v>
      </c>
      <c r="F1786" s="17">
        <f>Tabel1[[#This Row],[Benaderend Verbruik (kWh)]]*2.5</f>
        <v>1744677.5814762039</v>
      </c>
      <c r="G1786" s="17">
        <f>Tabel1[[#This Row],[Benaderend Verbruik (kWh)]]*0</f>
        <v>0</v>
      </c>
    </row>
    <row r="1787" spans="1:7" x14ac:dyDescent="0.35">
      <c r="A1787" s="2" t="s">
        <v>979</v>
      </c>
      <c r="B1787" s="2" t="s">
        <v>641</v>
      </c>
      <c r="C1787" s="2" t="s">
        <v>10</v>
      </c>
      <c r="D1787" s="17">
        <v>757295.35936693661</v>
      </c>
      <c r="E1787" s="2">
        <v>2022</v>
      </c>
      <c r="F1787" s="17">
        <f>Tabel1[[#This Row],[Benaderend Verbruik (kWh)]]*2.5</f>
        <v>1893238.3984173415</v>
      </c>
      <c r="G1787" s="17">
        <f>Tabel1[[#This Row],[Benaderend Verbruik (kWh)]]*0</f>
        <v>0</v>
      </c>
    </row>
    <row r="1788" spans="1:7" x14ac:dyDescent="0.35">
      <c r="A1788" s="2" t="s">
        <v>979</v>
      </c>
      <c r="B1788" s="2" t="s">
        <v>641</v>
      </c>
      <c r="C1788" s="2" t="s">
        <v>8</v>
      </c>
      <c r="D1788" s="17">
        <v>1043112.2408046133</v>
      </c>
      <c r="E1788" s="2">
        <v>2022</v>
      </c>
      <c r="F1788" s="17">
        <f>Tabel1[[#This Row],[Benaderend Verbruik (kWh)]]</f>
        <v>1043112.2408046133</v>
      </c>
      <c r="G1788" s="17">
        <f>Tabel1[[#This Row],[Benaderend Verbruik (kWh)]]*0.000182</f>
        <v>189.84642782643962</v>
      </c>
    </row>
    <row r="1789" spans="1:7" x14ac:dyDescent="0.35">
      <c r="A1789" s="2" t="s">
        <v>357</v>
      </c>
      <c r="B1789" s="2" t="s">
        <v>7</v>
      </c>
      <c r="C1789" s="2" t="s">
        <v>8</v>
      </c>
      <c r="D1789" s="17">
        <v>5134793.0143740159</v>
      </c>
      <c r="E1789" s="2">
        <v>2019</v>
      </c>
      <c r="F1789" s="17">
        <f>Tabel1[[#This Row],[Benaderend Verbruik (kWh)]]</f>
        <v>5134793.0143740159</v>
      </c>
      <c r="G1789" s="17">
        <f>Tabel1[[#This Row],[Benaderend Verbruik (kWh)]]*0.000182</f>
        <v>934.53232861607091</v>
      </c>
    </row>
    <row r="1790" spans="1:7" x14ac:dyDescent="0.35">
      <c r="A1790" s="2" t="s">
        <v>357</v>
      </c>
      <c r="B1790" s="2" t="s">
        <v>7</v>
      </c>
      <c r="C1790" s="2" t="s">
        <v>9</v>
      </c>
      <c r="D1790" s="17">
        <v>2190035.3422744758</v>
      </c>
      <c r="E1790" s="2">
        <v>2019</v>
      </c>
      <c r="F1790" s="17">
        <f>Tabel1[[#This Row],[Benaderend Verbruik (kWh)]]*2.5</f>
        <v>5475088.3556861896</v>
      </c>
      <c r="G1790" s="17">
        <f>Tabel1[[#This Row],[Benaderend Verbruik (kWh)]]*0</f>
        <v>0</v>
      </c>
    </row>
    <row r="1791" spans="1:7" x14ac:dyDescent="0.35">
      <c r="A1791" s="2" t="s">
        <v>357</v>
      </c>
      <c r="B1791" s="2" t="s">
        <v>7</v>
      </c>
      <c r="C1791" s="2" t="s">
        <v>10</v>
      </c>
      <c r="D1791" s="17">
        <v>2019612</v>
      </c>
      <c r="E1791" s="2">
        <v>2019</v>
      </c>
      <c r="F1791" s="17">
        <f>Tabel1[[#This Row],[Benaderend Verbruik (kWh)]]*2.5</f>
        <v>5049030</v>
      </c>
      <c r="G1791" s="17">
        <f>Tabel1[[#This Row],[Benaderend Verbruik (kWh)]]*0</f>
        <v>0</v>
      </c>
    </row>
    <row r="1792" spans="1:7" x14ac:dyDescent="0.35">
      <c r="A1792" s="2" t="s">
        <v>980</v>
      </c>
      <c r="B1792" s="2" t="s">
        <v>641</v>
      </c>
      <c r="C1792" s="2" t="s">
        <v>9</v>
      </c>
      <c r="D1792" s="17">
        <v>1895578.8746741524</v>
      </c>
      <c r="E1792" s="2">
        <v>2022</v>
      </c>
      <c r="F1792" s="17">
        <f>Tabel1[[#This Row],[Benaderend Verbruik (kWh)]]*2.5</f>
        <v>4738947.1866853805</v>
      </c>
      <c r="G1792" s="17">
        <f>Tabel1[[#This Row],[Benaderend Verbruik (kWh)]]*0</f>
        <v>0</v>
      </c>
    </row>
    <row r="1793" spans="1:7" x14ac:dyDescent="0.35">
      <c r="A1793" s="2" t="s">
        <v>980</v>
      </c>
      <c r="B1793" s="2" t="s">
        <v>641</v>
      </c>
      <c r="C1793" s="2" t="s">
        <v>10</v>
      </c>
      <c r="D1793" s="17">
        <v>1665970.9999999998</v>
      </c>
      <c r="E1793" s="2">
        <v>2022</v>
      </c>
      <c r="F1793" s="17">
        <f>Tabel1[[#This Row],[Benaderend Verbruik (kWh)]]*2.5</f>
        <v>4164927.4999999995</v>
      </c>
      <c r="G1793" s="17">
        <f>Tabel1[[#This Row],[Benaderend Verbruik (kWh)]]*0</f>
        <v>0</v>
      </c>
    </row>
    <row r="1794" spans="1:7" x14ac:dyDescent="0.35">
      <c r="A1794" s="2" t="s">
        <v>980</v>
      </c>
      <c r="B1794" s="2" t="s">
        <v>641</v>
      </c>
      <c r="C1794" s="2" t="s">
        <v>8</v>
      </c>
      <c r="D1794" s="17">
        <v>4297683.3423398016</v>
      </c>
      <c r="E1794" s="2">
        <v>2022</v>
      </c>
      <c r="F1794" s="17">
        <f>Tabel1[[#This Row],[Benaderend Verbruik (kWh)]]</f>
        <v>4297683.3423398016</v>
      </c>
      <c r="G1794" s="17">
        <f>Tabel1[[#This Row],[Benaderend Verbruik (kWh)]]*0.000182</f>
        <v>782.17836830584395</v>
      </c>
    </row>
    <row r="1795" spans="1:7" x14ac:dyDescent="0.35">
      <c r="A1795" s="2" t="s">
        <v>358</v>
      </c>
      <c r="B1795" s="2" t="s">
        <v>7</v>
      </c>
      <c r="C1795" s="2" t="s">
        <v>8</v>
      </c>
      <c r="D1795" s="17">
        <v>3978940.2268099762</v>
      </c>
      <c r="E1795" s="2">
        <v>2019</v>
      </c>
      <c r="F1795" s="17">
        <f>Tabel1[[#This Row],[Benaderend Verbruik (kWh)]]</f>
        <v>3978940.2268099762</v>
      </c>
      <c r="G1795" s="17">
        <f>Tabel1[[#This Row],[Benaderend Verbruik (kWh)]]*0.000182</f>
        <v>724.16712127941571</v>
      </c>
    </row>
    <row r="1796" spans="1:7" x14ac:dyDescent="0.35">
      <c r="A1796" s="2" t="s">
        <v>358</v>
      </c>
      <c r="B1796" s="2" t="s">
        <v>7</v>
      </c>
      <c r="C1796" s="2" t="s">
        <v>9</v>
      </c>
      <c r="D1796" s="17">
        <v>1190524.9804063886</v>
      </c>
      <c r="E1796" s="2">
        <v>2019</v>
      </c>
      <c r="F1796" s="17">
        <f>Tabel1[[#This Row],[Benaderend Verbruik (kWh)]]*2.5</f>
        <v>2976312.4510159716</v>
      </c>
      <c r="G1796" s="17">
        <f>Tabel1[[#This Row],[Benaderend Verbruik (kWh)]]*0</f>
        <v>0</v>
      </c>
    </row>
    <row r="1797" spans="1:7" x14ac:dyDescent="0.35">
      <c r="A1797" s="2" t="s">
        <v>358</v>
      </c>
      <c r="B1797" s="2" t="s">
        <v>7</v>
      </c>
      <c r="C1797" s="2" t="s">
        <v>10</v>
      </c>
      <c r="D1797" s="17">
        <v>826860</v>
      </c>
      <c r="E1797" s="2">
        <v>2019</v>
      </c>
      <c r="F1797" s="17">
        <f>Tabel1[[#This Row],[Benaderend Verbruik (kWh)]]*2.5</f>
        <v>2067150</v>
      </c>
      <c r="G1797" s="17">
        <f>Tabel1[[#This Row],[Benaderend Verbruik (kWh)]]*0</f>
        <v>0</v>
      </c>
    </row>
    <row r="1798" spans="1:7" x14ac:dyDescent="0.35">
      <c r="A1798" s="2" t="s">
        <v>981</v>
      </c>
      <c r="B1798" s="2" t="s">
        <v>641</v>
      </c>
      <c r="C1798" s="2" t="s">
        <v>9</v>
      </c>
      <c r="D1798" s="17">
        <v>1114432.3363045664</v>
      </c>
      <c r="E1798" s="2">
        <v>2022</v>
      </c>
      <c r="F1798" s="17">
        <f>Tabel1[[#This Row],[Benaderend Verbruik (kWh)]]*2.5</f>
        <v>2786080.8407614157</v>
      </c>
      <c r="G1798" s="17">
        <f>Tabel1[[#This Row],[Benaderend Verbruik (kWh)]]*0</f>
        <v>0</v>
      </c>
    </row>
    <row r="1799" spans="1:7" x14ac:dyDescent="0.35">
      <c r="A1799" s="2" t="s">
        <v>981</v>
      </c>
      <c r="B1799" s="2" t="s">
        <v>641</v>
      </c>
      <c r="C1799" s="2" t="s">
        <v>10</v>
      </c>
      <c r="D1799" s="17">
        <v>715285.99999999977</v>
      </c>
      <c r="E1799" s="2">
        <v>2022</v>
      </c>
      <c r="F1799" s="17">
        <f>Tabel1[[#This Row],[Benaderend Verbruik (kWh)]]*2.5</f>
        <v>1788214.9999999995</v>
      </c>
      <c r="G1799" s="17">
        <f>Tabel1[[#This Row],[Benaderend Verbruik (kWh)]]*0</f>
        <v>0</v>
      </c>
    </row>
    <row r="1800" spans="1:7" x14ac:dyDescent="0.35">
      <c r="A1800" s="2" t="s">
        <v>981</v>
      </c>
      <c r="B1800" s="2" t="s">
        <v>641</v>
      </c>
      <c r="C1800" s="2" t="s">
        <v>8</v>
      </c>
      <c r="D1800" s="17">
        <v>2960608.3053583759</v>
      </c>
      <c r="E1800" s="2">
        <v>2022</v>
      </c>
      <c r="F1800" s="17">
        <f>Tabel1[[#This Row],[Benaderend Verbruik (kWh)]]</f>
        <v>2960608.3053583759</v>
      </c>
      <c r="G1800" s="17">
        <f>Tabel1[[#This Row],[Benaderend Verbruik (kWh)]]*0.000182</f>
        <v>538.83071157522443</v>
      </c>
    </row>
    <row r="1801" spans="1:7" x14ac:dyDescent="0.35">
      <c r="A1801" s="2" t="s">
        <v>359</v>
      </c>
      <c r="B1801" s="2" t="s">
        <v>7</v>
      </c>
      <c r="C1801" s="2" t="s">
        <v>8</v>
      </c>
      <c r="D1801" s="17">
        <v>2561997.5569554982</v>
      </c>
      <c r="E1801" s="2">
        <v>2019</v>
      </c>
      <c r="F1801" s="17">
        <f>Tabel1[[#This Row],[Benaderend Verbruik (kWh)]]</f>
        <v>2561997.5569554982</v>
      </c>
      <c r="G1801" s="17">
        <f>Tabel1[[#This Row],[Benaderend Verbruik (kWh)]]*0.000182</f>
        <v>466.28355536590067</v>
      </c>
    </row>
    <row r="1802" spans="1:7" x14ac:dyDescent="0.35">
      <c r="A1802" s="2" t="s">
        <v>359</v>
      </c>
      <c r="B1802" s="2" t="s">
        <v>7</v>
      </c>
      <c r="C1802" s="2" t="s">
        <v>10</v>
      </c>
      <c r="D1802" s="17">
        <v>1736620</v>
      </c>
      <c r="E1802" s="2">
        <v>2019</v>
      </c>
      <c r="F1802" s="17">
        <f>Tabel1[[#This Row],[Benaderend Verbruik (kWh)]]*2.5</f>
        <v>4341550</v>
      </c>
      <c r="G1802" s="17">
        <f>Tabel1[[#This Row],[Benaderend Verbruik (kWh)]]*0</f>
        <v>0</v>
      </c>
    </row>
    <row r="1803" spans="1:7" x14ac:dyDescent="0.35">
      <c r="A1803" s="2" t="s">
        <v>359</v>
      </c>
      <c r="B1803" s="2" t="s">
        <v>7</v>
      </c>
      <c r="C1803" s="2" t="s">
        <v>9</v>
      </c>
      <c r="D1803" s="17">
        <v>859537.87772957212</v>
      </c>
      <c r="E1803" s="2">
        <v>2019</v>
      </c>
      <c r="F1803" s="17">
        <f>Tabel1[[#This Row],[Benaderend Verbruik (kWh)]]*2.5</f>
        <v>2148844.6943239304</v>
      </c>
      <c r="G1803" s="17">
        <f>Tabel1[[#This Row],[Benaderend Verbruik (kWh)]]*0</f>
        <v>0</v>
      </c>
    </row>
    <row r="1804" spans="1:7" x14ac:dyDescent="0.35">
      <c r="A1804" s="2" t="s">
        <v>982</v>
      </c>
      <c r="B1804" s="2" t="s">
        <v>641</v>
      </c>
      <c r="C1804" s="2" t="s">
        <v>9</v>
      </c>
      <c r="D1804" s="17">
        <v>777948.39060339704</v>
      </c>
      <c r="E1804" s="2">
        <v>2022</v>
      </c>
      <c r="F1804" s="17">
        <f>Tabel1[[#This Row],[Benaderend Verbruik (kWh)]]*2.5</f>
        <v>1944870.9765084926</v>
      </c>
      <c r="G1804" s="17">
        <f>Tabel1[[#This Row],[Benaderend Verbruik (kWh)]]*0</f>
        <v>0</v>
      </c>
    </row>
    <row r="1805" spans="1:7" x14ac:dyDescent="0.35">
      <c r="A1805" s="2" t="s">
        <v>982</v>
      </c>
      <c r="B1805" s="2" t="s">
        <v>641</v>
      </c>
      <c r="C1805" s="2" t="s">
        <v>10</v>
      </c>
      <c r="D1805" s="17">
        <v>1460358.9999999998</v>
      </c>
      <c r="E1805" s="2">
        <v>2022</v>
      </c>
      <c r="F1805" s="17">
        <f>Tabel1[[#This Row],[Benaderend Verbruik (kWh)]]*2.5</f>
        <v>3650897.4999999995</v>
      </c>
      <c r="G1805" s="17">
        <f>Tabel1[[#This Row],[Benaderend Verbruik (kWh)]]*0</f>
        <v>0</v>
      </c>
    </row>
    <row r="1806" spans="1:7" x14ac:dyDescent="0.35">
      <c r="A1806" s="2" t="s">
        <v>982</v>
      </c>
      <c r="B1806" s="2" t="s">
        <v>641</v>
      </c>
      <c r="C1806" s="2" t="s">
        <v>8</v>
      </c>
      <c r="D1806" s="17">
        <v>1943797.3172783866</v>
      </c>
      <c r="E1806" s="2">
        <v>2022</v>
      </c>
      <c r="F1806" s="17">
        <f>Tabel1[[#This Row],[Benaderend Verbruik (kWh)]]</f>
        <v>1943797.3172783866</v>
      </c>
      <c r="G1806" s="17">
        <f>Tabel1[[#This Row],[Benaderend Verbruik (kWh)]]*0.000182</f>
        <v>353.77111174466637</v>
      </c>
    </row>
    <row r="1807" spans="1:7" x14ac:dyDescent="0.35">
      <c r="A1807" s="2" t="s">
        <v>360</v>
      </c>
      <c r="B1807" s="2" t="s">
        <v>7</v>
      </c>
      <c r="C1807" s="2" t="s">
        <v>8</v>
      </c>
      <c r="D1807" s="17">
        <f>3168916.26240054-68345.48</f>
        <v>3100570.7824005401</v>
      </c>
      <c r="E1807" s="2">
        <v>2019</v>
      </c>
      <c r="F1807" s="17">
        <f>Tabel1[[#This Row],[Benaderend Verbruik (kWh)]]</f>
        <v>3100570.7824005401</v>
      </c>
      <c r="G1807" s="17">
        <f>Tabel1[[#This Row],[Benaderend Verbruik (kWh)]]*0.000182</f>
        <v>564.3038823968983</v>
      </c>
    </row>
    <row r="1808" spans="1:7" x14ac:dyDescent="0.35">
      <c r="A1808" s="2" t="s">
        <v>360</v>
      </c>
      <c r="B1808" s="2" t="s">
        <v>7</v>
      </c>
      <c r="C1808" s="2" t="s">
        <v>9</v>
      </c>
      <c r="D1808" s="17">
        <v>883803.37200000009</v>
      </c>
      <c r="E1808" s="2">
        <v>2019</v>
      </c>
      <c r="F1808" s="17">
        <f>Tabel1[[#This Row],[Benaderend Verbruik (kWh)]]*2.5</f>
        <v>2209508.4300000002</v>
      </c>
      <c r="G1808" s="17">
        <f>Tabel1[[#This Row],[Benaderend Verbruik (kWh)]]*0</f>
        <v>0</v>
      </c>
    </row>
    <row r="1809" spans="1:7" x14ac:dyDescent="0.35">
      <c r="A1809" s="2" t="s">
        <v>360</v>
      </c>
      <c r="B1809" s="2" t="s">
        <v>7</v>
      </c>
      <c r="C1809" s="2" t="s">
        <v>10</v>
      </c>
      <c r="D1809" s="17">
        <v>431196.46600000001</v>
      </c>
      <c r="E1809" s="2">
        <v>2019</v>
      </c>
      <c r="F1809" s="17">
        <f>Tabel1[[#This Row],[Benaderend Verbruik (kWh)]]*2.5</f>
        <v>1077991.165</v>
      </c>
      <c r="G1809" s="17">
        <f>Tabel1[[#This Row],[Benaderend Verbruik (kWh)]]*0</f>
        <v>0</v>
      </c>
    </row>
    <row r="1810" spans="1:7" x14ac:dyDescent="0.35">
      <c r="A1810" s="2" t="s">
        <v>360</v>
      </c>
      <c r="B1810" s="2" t="s">
        <v>7</v>
      </c>
      <c r="C1810" s="49" t="s">
        <v>1302</v>
      </c>
      <c r="D1810" s="50">
        <v>68345.48</v>
      </c>
      <c r="E1810" s="2">
        <v>2019</v>
      </c>
      <c r="F1810" s="50">
        <f>Tabel1[[#This Row],[Benaderend Verbruik (kWh)]]</f>
        <v>68345.48</v>
      </c>
      <c r="G1810" s="50">
        <f>Tabel1[[#This Row],[Benaderend Verbruik (kWh)]]*0</f>
        <v>0</v>
      </c>
    </row>
    <row r="1811" spans="1:7" x14ac:dyDescent="0.35">
      <c r="A1811" s="2" t="s">
        <v>983</v>
      </c>
      <c r="B1811" s="2" t="s">
        <v>641</v>
      </c>
      <c r="C1811" s="2" t="s">
        <v>9</v>
      </c>
      <c r="D1811" s="17">
        <v>915658.08638711937</v>
      </c>
      <c r="E1811" s="2">
        <v>2022</v>
      </c>
      <c r="F1811" s="17">
        <f>Tabel1[[#This Row],[Benaderend Verbruik (kWh)]]*2.5</f>
        <v>2289145.2159677986</v>
      </c>
      <c r="G1811" s="17">
        <f>Tabel1[[#This Row],[Benaderend Verbruik (kWh)]]*0</f>
        <v>0</v>
      </c>
    </row>
    <row r="1812" spans="1:7" x14ac:dyDescent="0.35">
      <c r="A1812" s="2" t="s">
        <v>983</v>
      </c>
      <c r="B1812" s="2" t="s">
        <v>641</v>
      </c>
      <c r="C1812" s="2" t="s">
        <v>10</v>
      </c>
      <c r="D1812" s="17">
        <v>314295.08610960701</v>
      </c>
      <c r="E1812" s="2">
        <v>2022</v>
      </c>
      <c r="F1812" s="17">
        <f>Tabel1[[#This Row],[Benaderend Verbruik (kWh)]]*2.5</f>
        <v>785737.71527401754</v>
      </c>
      <c r="G1812" s="17">
        <f>Tabel1[[#This Row],[Benaderend Verbruik (kWh)]]*0</f>
        <v>0</v>
      </c>
    </row>
    <row r="1813" spans="1:7" x14ac:dyDescent="0.35">
      <c r="A1813" s="2" t="s">
        <v>983</v>
      </c>
      <c r="B1813" s="2" t="s">
        <v>641</v>
      </c>
      <c r="C1813" s="2" t="s">
        <v>8</v>
      </c>
      <c r="D1813" s="17">
        <f>2342115.10524508-170355.8633</f>
        <v>2171759.24194508</v>
      </c>
      <c r="E1813" s="2">
        <v>2022</v>
      </c>
      <c r="F1813" s="17">
        <f>Tabel1[[#This Row],[Benaderend Verbruik (kWh)]]</f>
        <v>2171759.24194508</v>
      </c>
      <c r="G1813" s="17">
        <f>Tabel1[[#This Row],[Benaderend Verbruik (kWh)]]*0.000182</f>
        <v>395.26018203400457</v>
      </c>
    </row>
    <row r="1814" spans="1:7" x14ac:dyDescent="0.35">
      <c r="A1814" s="2" t="s">
        <v>983</v>
      </c>
      <c r="B1814" s="2" t="s">
        <v>641</v>
      </c>
      <c r="C1814" s="49" t="s">
        <v>1302</v>
      </c>
      <c r="D1814" s="50">
        <v>170355.8633</v>
      </c>
      <c r="E1814" s="2">
        <v>2022</v>
      </c>
      <c r="F1814" s="50">
        <f>Tabel1[[#This Row],[Benaderend Verbruik (kWh)]]</f>
        <v>170355.8633</v>
      </c>
      <c r="G1814" s="50">
        <f>Tabel1[[#This Row],[Benaderend Verbruik (kWh)]]*0</f>
        <v>0</v>
      </c>
    </row>
    <row r="1815" spans="1:7" x14ac:dyDescent="0.35">
      <c r="A1815" s="2" t="s">
        <v>361</v>
      </c>
      <c r="B1815" s="2" t="s">
        <v>7</v>
      </c>
      <c r="C1815" s="2" t="s">
        <v>8</v>
      </c>
      <c r="D1815" s="17">
        <v>213403.61093925778</v>
      </c>
      <c r="E1815" s="2">
        <v>2019</v>
      </c>
      <c r="F1815" s="17">
        <f>Tabel1[[#This Row],[Benaderend Verbruik (kWh)]]</f>
        <v>213403.61093925778</v>
      </c>
      <c r="G1815" s="17">
        <f>Tabel1[[#This Row],[Benaderend Verbruik (kWh)]]*0.000182</f>
        <v>38.83945719094492</v>
      </c>
    </row>
    <row r="1816" spans="1:7" x14ac:dyDescent="0.35">
      <c r="A1816" s="2" t="s">
        <v>361</v>
      </c>
      <c r="B1816" s="2" t="s">
        <v>7</v>
      </c>
      <c r="C1816" s="2" t="s">
        <v>10</v>
      </c>
      <c r="D1816" s="17">
        <v>64595</v>
      </c>
      <c r="E1816" s="2">
        <v>2019</v>
      </c>
      <c r="F1816" s="17">
        <f>Tabel1[[#This Row],[Benaderend Verbruik (kWh)]]*2.5</f>
        <v>161487.5</v>
      </c>
      <c r="G1816" s="17">
        <f>Tabel1[[#This Row],[Benaderend Verbruik (kWh)]]*0</f>
        <v>0</v>
      </c>
    </row>
    <row r="1817" spans="1:7" x14ac:dyDescent="0.35">
      <c r="A1817" s="2" t="s">
        <v>361</v>
      </c>
      <c r="B1817" s="2" t="s">
        <v>7</v>
      </c>
      <c r="C1817" s="2" t="s">
        <v>9</v>
      </c>
      <c r="D1817" s="17">
        <v>33783.304291674402</v>
      </c>
      <c r="E1817" s="2">
        <v>2019</v>
      </c>
      <c r="F1817" s="17">
        <f>Tabel1[[#This Row],[Benaderend Verbruik (kWh)]]*2.5</f>
        <v>84458.260729186004</v>
      </c>
      <c r="G1817" s="17">
        <f>Tabel1[[#This Row],[Benaderend Verbruik (kWh)]]*0</f>
        <v>0</v>
      </c>
    </row>
    <row r="1818" spans="1:7" x14ac:dyDescent="0.35">
      <c r="A1818" s="2" t="s">
        <v>984</v>
      </c>
      <c r="B1818" s="2" t="s">
        <v>641</v>
      </c>
      <c r="C1818" s="2" t="s">
        <v>9</v>
      </c>
      <c r="D1818" s="17">
        <v>33969.866058711799</v>
      </c>
      <c r="E1818" s="2">
        <v>2022</v>
      </c>
      <c r="F1818" s="17">
        <f>Tabel1[[#This Row],[Benaderend Verbruik (kWh)]]*2.5</f>
        <v>84924.665146779502</v>
      </c>
      <c r="G1818" s="17">
        <f>Tabel1[[#This Row],[Benaderend Verbruik (kWh)]]*0</f>
        <v>0</v>
      </c>
    </row>
    <row r="1819" spans="1:7" x14ac:dyDescent="0.35">
      <c r="A1819" s="2" t="s">
        <v>984</v>
      </c>
      <c r="B1819" s="2" t="s">
        <v>641</v>
      </c>
      <c r="C1819" s="2" t="s">
        <v>10</v>
      </c>
      <c r="D1819" s="17">
        <v>56092.999999999804</v>
      </c>
      <c r="E1819" s="2">
        <v>2022</v>
      </c>
      <c r="F1819" s="17">
        <f>Tabel1[[#This Row],[Benaderend Verbruik (kWh)]]*2.5</f>
        <v>140232.49999999951</v>
      </c>
      <c r="G1819" s="17">
        <f>Tabel1[[#This Row],[Benaderend Verbruik (kWh)]]*0</f>
        <v>0</v>
      </c>
    </row>
    <row r="1820" spans="1:7" x14ac:dyDescent="0.35">
      <c r="A1820" s="2" t="s">
        <v>984</v>
      </c>
      <c r="B1820" s="2" t="s">
        <v>641</v>
      </c>
      <c r="C1820" s="2" t="s">
        <v>8</v>
      </c>
      <c r="D1820" s="17">
        <v>221789.42687581974</v>
      </c>
      <c r="E1820" s="2">
        <v>2022</v>
      </c>
      <c r="F1820" s="17">
        <f>Tabel1[[#This Row],[Benaderend Verbruik (kWh)]]</f>
        <v>221789.42687581974</v>
      </c>
      <c r="G1820" s="17">
        <f>Tabel1[[#This Row],[Benaderend Verbruik (kWh)]]*0.000182</f>
        <v>40.365675691399197</v>
      </c>
    </row>
    <row r="1821" spans="1:7" x14ac:dyDescent="0.35">
      <c r="A1821" s="2" t="s">
        <v>362</v>
      </c>
      <c r="B1821" s="2" t="s">
        <v>7</v>
      </c>
      <c r="C1821" s="2" t="s">
        <v>8</v>
      </c>
      <c r="D1821" s="17">
        <v>3477557.0529202013</v>
      </c>
      <c r="E1821" s="2">
        <v>2019</v>
      </c>
      <c r="F1821" s="17">
        <f>Tabel1[[#This Row],[Benaderend Verbruik (kWh)]]</f>
        <v>3477557.0529202013</v>
      </c>
      <c r="G1821" s="17">
        <f>Tabel1[[#This Row],[Benaderend Verbruik (kWh)]]*0.000182</f>
        <v>632.91538363147663</v>
      </c>
    </row>
    <row r="1822" spans="1:7" x14ac:dyDescent="0.35">
      <c r="A1822" s="2" t="s">
        <v>362</v>
      </c>
      <c r="B1822" s="2" t="s">
        <v>7</v>
      </c>
      <c r="C1822" s="2" t="s">
        <v>9</v>
      </c>
      <c r="D1822" s="17">
        <v>1158184.8003192446</v>
      </c>
      <c r="E1822" s="2">
        <v>2019</v>
      </c>
      <c r="F1822" s="17">
        <f>Tabel1[[#This Row],[Benaderend Verbruik (kWh)]]*2.5</f>
        <v>2895462.0007981118</v>
      </c>
      <c r="G1822" s="17">
        <f>Tabel1[[#This Row],[Benaderend Verbruik (kWh)]]*0</f>
        <v>0</v>
      </c>
    </row>
    <row r="1823" spans="1:7" x14ac:dyDescent="0.35">
      <c r="A1823" s="2" t="s">
        <v>362</v>
      </c>
      <c r="B1823" s="2" t="s">
        <v>7</v>
      </c>
      <c r="C1823" s="2" t="s">
        <v>10</v>
      </c>
      <c r="D1823" s="17">
        <v>501410</v>
      </c>
      <c r="E1823" s="2">
        <v>2019</v>
      </c>
      <c r="F1823" s="17">
        <f>Tabel1[[#This Row],[Benaderend Verbruik (kWh)]]*2.5</f>
        <v>1253525</v>
      </c>
      <c r="G1823" s="17">
        <f>Tabel1[[#This Row],[Benaderend Verbruik (kWh)]]*0</f>
        <v>0</v>
      </c>
    </row>
    <row r="1824" spans="1:7" x14ac:dyDescent="0.35">
      <c r="A1824" s="2" t="s">
        <v>985</v>
      </c>
      <c r="B1824" s="2" t="s">
        <v>641</v>
      </c>
      <c r="C1824" s="2" t="s">
        <v>9</v>
      </c>
      <c r="D1824" s="17">
        <v>989757.43683820427</v>
      </c>
      <c r="E1824" s="2">
        <v>2022</v>
      </c>
      <c r="F1824" s="17">
        <f>Tabel1[[#This Row],[Benaderend Verbruik (kWh)]]*2.5</f>
        <v>2474393.5920955106</v>
      </c>
      <c r="G1824" s="17">
        <f>Tabel1[[#This Row],[Benaderend Verbruik (kWh)]]*0</f>
        <v>0</v>
      </c>
    </row>
    <row r="1825" spans="1:7" x14ac:dyDescent="0.35">
      <c r="A1825" s="2" t="s">
        <v>985</v>
      </c>
      <c r="B1825" s="2" t="s">
        <v>641</v>
      </c>
      <c r="C1825" s="2" t="s">
        <v>10</v>
      </c>
      <c r="D1825" s="17">
        <v>426178.99999999988</v>
      </c>
      <c r="E1825" s="2">
        <v>2022</v>
      </c>
      <c r="F1825" s="17">
        <f>Tabel1[[#This Row],[Benaderend Verbruik (kWh)]]*2.5</f>
        <v>1065447.4999999998</v>
      </c>
      <c r="G1825" s="17">
        <f>Tabel1[[#This Row],[Benaderend Verbruik (kWh)]]*0</f>
        <v>0</v>
      </c>
    </row>
    <row r="1826" spans="1:7" x14ac:dyDescent="0.35">
      <c r="A1826" s="2" t="s">
        <v>985</v>
      </c>
      <c r="B1826" s="2" t="s">
        <v>641</v>
      </c>
      <c r="C1826" s="2" t="s">
        <v>8</v>
      </c>
      <c r="D1826" s="17">
        <v>2785618.7834304934</v>
      </c>
      <c r="E1826" s="2">
        <v>2022</v>
      </c>
      <c r="F1826" s="17">
        <f>Tabel1[[#This Row],[Benaderend Verbruik (kWh)]]</f>
        <v>2785618.7834304934</v>
      </c>
      <c r="G1826" s="17">
        <f>Tabel1[[#This Row],[Benaderend Verbruik (kWh)]]*0.000182</f>
        <v>506.98261858434984</v>
      </c>
    </row>
    <row r="1827" spans="1:7" x14ac:dyDescent="0.35">
      <c r="A1827" s="2" t="s">
        <v>363</v>
      </c>
      <c r="B1827" s="2" t="s">
        <v>7</v>
      </c>
      <c r="C1827" s="2" t="s">
        <v>8</v>
      </c>
      <c r="D1827" s="17">
        <v>4874151.4319999991</v>
      </c>
      <c r="E1827" s="2">
        <v>2019</v>
      </c>
      <c r="F1827" s="17">
        <f>Tabel1[[#This Row],[Benaderend Verbruik (kWh)]]</f>
        <v>4874151.4319999991</v>
      </c>
      <c r="G1827" s="17">
        <f>Tabel1[[#This Row],[Benaderend Verbruik (kWh)]]*0.000182</f>
        <v>887.09556062399986</v>
      </c>
    </row>
    <row r="1828" spans="1:7" x14ac:dyDescent="0.35">
      <c r="A1828" s="2" t="s">
        <v>363</v>
      </c>
      <c r="B1828" s="2" t="s">
        <v>7</v>
      </c>
      <c r="C1828" s="2" t="s">
        <v>9</v>
      </c>
      <c r="D1828" s="17">
        <v>1604810.5250000001</v>
      </c>
      <c r="E1828" s="2">
        <v>2019</v>
      </c>
      <c r="F1828" s="17">
        <f>Tabel1[[#This Row],[Benaderend Verbruik (kWh)]]*2.5</f>
        <v>4012026.3125000005</v>
      </c>
      <c r="G1828" s="17">
        <f>Tabel1[[#This Row],[Benaderend Verbruik (kWh)]]*0</f>
        <v>0</v>
      </c>
    </row>
    <row r="1829" spans="1:7" x14ac:dyDescent="0.35">
      <c r="A1829" s="2" t="s">
        <v>363</v>
      </c>
      <c r="B1829" s="2" t="s">
        <v>7</v>
      </c>
      <c r="C1829" s="2" t="s">
        <v>10</v>
      </c>
      <c r="D1829" s="17">
        <v>1525123.9840000002</v>
      </c>
      <c r="E1829" s="2">
        <v>2019</v>
      </c>
      <c r="F1829" s="17">
        <f>Tabel1[[#This Row],[Benaderend Verbruik (kWh)]]*2.5</f>
        <v>3812809.9600000004</v>
      </c>
      <c r="G1829" s="17">
        <f>Tabel1[[#This Row],[Benaderend Verbruik (kWh)]]*0</f>
        <v>0</v>
      </c>
    </row>
    <row r="1830" spans="1:7" x14ac:dyDescent="0.35">
      <c r="A1830" s="2" t="s">
        <v>986</v>
      </c>
      <c r="B1830" s="2" t="s">
        <v>641</v>
      </c>
      <c r="C1830" s="2" t="s">
        <v>9</v>
      </c>
      <c r="D1830" s="17">
        <v>1475375.7278359807</v>
      </c>
      <c r="E1830" s="2">
        <v>2022</v>
      </c>
      <c r="F1830" s="17">
        <f>Tabel1[[#This Row],[Benaderend Verbruik (kWh)]]*2.5</f>
        <v>3688439.319589952</v>
      </c>
      <c r="G1830" s="17">
        <f>Tabel1[[#This Row],[Benaderend Verbruik (kWh)]]*0</f>
        <v>0</v>
      </c>
    </row>
    <row r="1831" spans="1:7" x14ac:dyDescent="0.35">
      <c r="A1831" s="2" t="s">
        <v>986</v>
      </c>
      <c r="B1831" s="2" t="s">
        <v>641</v>
      </c>
      <c r="C1831" s="2" t="s">
        <v>10</v>
      </c>
      <c r="D1831" s="17">
        <v>1570628.3069326922</v>
      </c>
      <c r="E1831" s="2">
        <v>2022</v>
      </c>
      <c r="F1831" s="17">
        <f>Tabel1[[#This Row],[Benaderend Verbruik (kWh)]]*2.5</f>
        <v>3926570.7673317306</v>
      </c>
      <c r="G1831" s="17">
        <f>Tabel1[[#This Row],[Benaderend Verbruik (kWh)]]*0</f>
        <v>0</v>
      </c>
    </row>
    <row r="1832" spans="1:7" x14ac:dyDescent="0.35">
      <c r="A1832" s="2" t="s">
        <v>986</v>
      </c>
      <c r="B1832" s="2" t="s">
        <v>641</v>
      </c>
      <c r="C1832" s="2" t="s">
        <v>8</v>
      </c>
      <c r="D1832" s="17">
        <v>3224945.2673018831</v>
      </c>
      <c r="E1832" s="2">
        <v>2022</v>
      </c>
      <c r="F1832" s="17">
        <f>Tabel1[[#This Row],[Benaderend Verbruik (kWh)]]</f>
        <v>3224945.2673018831</v>
      </c>
      <c r="G1832" s="17">
        <f>Tabel1[[#This Row],[Benaderend Verbruik (kWh)]]*0.000182</f>
        <v>586.94003864894273</v>
      </c>
    </row>
    <row r="1833" spans="1:7" x14ac:dyDescent="0.35">
      <c r="A1833" s="2" t="s">
        <v>364</v>
      </c>
      <c r="B1833" s="2" t="s">
        <v>7</v>
      </c>
      <c r="C1833" s="2" t="s">
        <v>8</v>
      </c>
      <c r="D1833" s="17">
        <v>1416574.9093524723</v>
      </c>
      <c r="E1833" s="2">
        <v>2019</v>
      </c>
      <c r="F1833" s="17">
        <f>Tabel1[[#This Row],[Benaderend Verbruik (kWh)]]</f>
        <v>1416574.9093524723</v>
      </c>
      <c r="G1833" s="17">
        <f>Tabel1[[#This Row],[Benaderend Verbruik (kWh)]]*0.000182</f>
        <v>257.81663350214995</v>
      </c>
    </row>
    <row r="1834" spans="1:7" x14ac:dyDescent="0.35">
      <c r="A1834" s="2" t="s">
        <v>364</v>
      </c>
      <c r="B1834" s="2" t="s">
        <v>7</v>
      </c>
      <c r="C1834" s="2" t="s">
        <v>10</v>
      </c>
      <c r="D1834" s="17">
        <v>551882</v>
      </c>
      <c r="E1834" s="2">
        <v>2019</v>
      </c>
      <c r="F1834" s="17">
        <f>Tabel1[[#This Row],[Benaderend Verbruik (kWh)]]*2.5</f>
        <v>1379705</v>
      </c>
      <c r="G1834" s="17">
        <f>Tabel1[[#This Row],[Benaderend Verbruik (kWh)]]*0</f>
        <v>0</v>
      </c>
    </row>
    <row r="1835" spans="1:7" x14ac:dyDescent="0.35">
      <c r="A1835" s="2" t="s">
        <v>364</v>
      </c>
      <c r="B1835" s="2" t="s">
        <v>7</v>
      </c>
      <c r="C1835" s="2" t="s">
        <v>9</v>
      </c>
      <c r="D1835" s="17">
        <v>236914.07403154619</v>
      </c>
      <c r="E1835" s="2">
        <v>2019</v>
      </c>
      <c r="F1835" s="17">
        <f>Tabel1[[#This Row],[Benaderend Verbruik (kWh)]]*2.5</f>
        <v>592285.1850788655</v>
      </c>
      <c r="G1835" s="17">
        <f>Tabel1[[#This Row],[Benaderend Verbruik (kWh)]]*0</f>
        <v>0</v>
      </c>
    </row>
    <row r="1836" spans="1:7" x14ac:dyDescent="0.35">
      <c r="A1836" s="2" t="s">
        <v>987</v>
      </c>
      <c r="B1836" s="2" t="s">
        <v>641</v>
      </c>
      <c r="C1836" s="2" t="s">
        <v>9</v>
      </c>
      <c r="D1836" s="17">
        <v>179792.98450391417</v>
      </c>
      <c r="E1836" s="2">
        <v>2022</v>
      </c>
      <c r="F1836" s="17">
        <f>Tabel1[[#This Row],[Benaderend Verbruik (kWh)]]*2.5</f>
        <v>449482.4612597854</v>
      </c>
      <c r="G1836" s="17">
        <f>Tabel1[[#This Row],[Benaderend Verbruik (kWh)]]*0</f>
        <v>0</v>
      </c>
    </row>
    <row r="1837" spans="1:7" x14ac:dyDescent="0.35">
      <c r="A1837" s="2" t="s">
        <v>987</v>
      </c>
      <c r="B1837" s="2" t="s">
        <v>641</v>
      </c>
      <c r="C1837" s="2" t="s">
        <v>10</v>
      </c>
      <c r="D1837" s="17">
        <v>488233.99999999988</v>
      </c>
      <c r="E1837" s="2">
        <v>2022</v>
      </c>
      <c r="F1837" s="17">
        <f>Tabel1[[#This Row],[Benaderend Verbruik (kWh)]]*2.5</f>
        <v>1220584.9999999998</v>
      </c>
      <c r="G1837" s="17">
        <f>Tabel1[[#This Row],[Benaderend Verbruik (kWh)]]*0</f>
        <v>0</v>
      </c>
    </row>
    <row r="1838" spans="1:7" x14ac:dyDescent="0.35">
      <c r="A1838" s="2" t="s">
        <v>987</v>
      </c>
      <c r="B1838" s="2" t="s">
        <v>641</v>
      </c>
      <c r="C1838" s="2" t="s">
        <v>8</v>
      </c>
      <c r="D1838" s="17">
        <v>1103772.5585086998</v>
      </c>
      <c r="E1838" s="2">
        <v>2022</v>
      </c>
      <c r="F1838" s="17">
        <f>Tabel1[[#This Row],[Benaderend Verbruik (kWh)]]</f>
        <v>1103772.5585086998</v>
      </c>
      <c r="G1838" s="17">
        <f>Tabel1[[#This Row],[Benaderend Verbruik (kWh)]]*0.000182</f>
        <v>200.88660564858336</v>
      </c>
    </row>
    <row r="1839" spans="1:7" x14ac:dyDescent="0.35">
      <c r="A1839" s="2" t="s">
        <v>365</v>
      </c>
      <c r="B1839" s="2" t="s">
        <v>7</v>
      </c>
      <c r="C1839" s="2" t="s">
        <v>8</v>
      </c>
      <c r="D1839" s="17">
        <v>6830334.3514747042</v>
      </c>
      <c r="E1839" s="2">
        <v>2019</v>
      </c>
      <c r="F1839" s="17">
        <f>Tabel1[[#This Row],[Benaderend Verbruik (kWh)]]</f>
        <v>6830334.3514747042</v>
      </c>
      <c r="G1839" s="17">
        <f>Tabel1[[#This Row],[Benaderend Verbruik (kWh)]]*0.000182</f>
        <v>1243.1208519683962</v>
      </c>
    </row>
    <row r="1840" spans="1:7" x14ac:dyDescent="0.35">
      <c r="A1840" s="2" t="s">
        <v>365</v>
      </c>
      <c r="B1840" s="2" t="s">
        <v>7</v>
      </c>
      <c r="C1840" s="2" t="s">
        <v>9</v>
      </c>
      <c r="D1840" s="17">
        <v>3053937.9799027313</v>
      </c>
      <c r="E1840" s="2">
        <v>2019</v>
      </c>
      <c r="F1840" s="17">
        <f>Tabel1[[#This Row],[Benaderend Verbruik (kWh)]]*2.5</f>
        <v>7634844.9497568281</v>
      </c>
      <c r="G1840" s="17">
        <f>Tabel1[[#This Row],[Benaderend Verbruik (kWh)]]*0</f>
        <v>0</v>
      </c>
    </row>
    <row r="1841" spans="1:7" x14ac:dyDescent="0.35">
      <c r="A1841" s="2" t="s">
        <v>365</v>
      </c>
      <c r="B1841" s="2" t="s">
        <v>7</v>
      </c>
      <c r="C1841" s="2" t="s">
        <v>10</v>
      </c>
      <c r="D1841" s="17">
        <v>1420591</v>
      </c>
      <c r="E1841" s="2">
        <v>2019</v>
      </c>
      <c r="F1841" s="17">
        <f>Tabel1[[#This Row],[Benaderend Verbruik (kWh)]]*2.5</f>
        <v>3551477.5</v>
      </c>
      <c r="G1841" s="17">
        <f>Tabel1[[#This Row],[Benaderend Verbruik (kWh)]]*0</f>
        <v>0</v>
      </c>
    </row>
    <row r="1842" spans="1:7" x14ac:dyDescent="0.35">
      <c r="A1842" s="2" t="s">
        <v>988</v>
      </c>
      <c r="B1842" s="2" t="s">
        <v>641</v>
      </c>
      <c r="C1842" s="2" t="s">
        <v>9</v>
      </c>
      <c r="D1842" s="17">
        <v>2901197.3164070328</v>
      </c>
      <c r="E1842" s="2">
        <v>2022</v>
      </c>
      <c r="F1842" s="17">
        <f>Tabel1[[#This Row],[Benaderend Verbruik (kWh)]]*2.5</f>
        <v>7252993.2910175817</v>
      </c>
      <c r="G1842" s="17">
        <f>Tabel1[[#This Row],[Benaderend Verbruik (kWh)]]*0</f>
        <v>0</v>
      </c>
    </row>
    <row r="1843" spans="1:7" x14ac:dyDescent="0.35">
      <c r="A1843" s="2" t="s">
        <v>988</v>
      </c>
      <c r="B1843" s="2" t="s">
        <v>641</v>
      </c>
      <c r="C1843" s="2" t="s">
        <v>10</v>
      </c>
      <c r="D1843" s="17">
        <v>1178806</v>
      </c>
      <c r="E1843" s="2">
        <v>2022</v>
      </c>
      <c r="F1843" s="17">
        <f>Tabel1[[#This Row],[Benaderend Verbruik (kWh)]]*2.5</f>
        <v>2947015</v>
      </c>
      <c r="G1843" s="17">
        <f>Tabel1[[#This Row],[Benaderend Verbruik (kWh)]]*0</f>
        <v>0</v>
      </c>
    </row>
    <row r="1844" spans="1:7" x14ac:dyDescent="0.35">
      <c r="A1844" s="2" t="s">
        <v>988</v>
      </c>
      <c r="B1844" s="2" t="s">
        <v>641</v>
      </c>
      <c r="C1844" s="2" t="s">
        <v>8</v>
      </c>
      <c r="D1844" s="17">
        <v>6159521.3265752131</v>
      </c>
      <c r="E1844" s="2">
        <v>2022</v>
      </c>
      <c r="F1844" s="17">
        <f>Tabel1[[#This Row],[Benaderend Verbruik (kWh)]]</f>
        <v>6159521.3265752131</v>
      </c>
      <c r="G1844" s="17">
        <f>Tabel1[[#This Row],[Benaderend Verbruik (kWh)]]*0.000182</f>
        <v>1121.0328814366887</v>
      </c>
    </row>
    <row r="1845" spans="1:7" x14ac:dyDescent="0.35">
      <c r="A1845" s="2" t="s">
        <v>365</v>
      </c>
      <c r="B1845" s="2" t="s">
        <v>7</v>
      </c>
      <c r="C1845" s="2" t="s">
        <v>12</v>
      </c>
      <c r="D1845" s="17">
        <v>116878.77777777778</v>
      </c>
      <c r="E1845" s="2">
        <v>2019</v>
      </c>
      <c r="F1845" s="17">
        <f>Tabel1[[#This Row],[Benaderend Verbruik (kWh)]]</f>
        <v>116878.77777777778</v>
      </c>
      <c r="G1845" s="17">
        <f>Tabel1[[#This Row],[Benaderend Verbruik (kWh)]]*0.000267</f>
        <v>31.206633666666665</v>
      </c>
    </row>
    <row r="1846" spans="1:7" x14ac:dyDescent="0.35">
      <c r="A1846" s="2" t="s">
        <v>366</v>
      </c>
      <c r="B1846" s="2" t="s">
        <v>7</v>
      </c>
      <c r="C1846" s="2" t="s">
        <v>8</v>
      </c>
      <c r="D1846" s="17">
        <v>1184661.1807085234</v>
      </c>
      <c r="E1846" s="2">
        <v>2019</v>
      </c>
      <c r="F1846" s="17">
        <f>Tabel1[[#This Row],[Benaderend Verbruik (kWh)]]</f>
        <v>1184661.1807085234</v>
      </c>
      <c r="G1846" s="17">
        <f>Tabel1[[#This Row],[Benaderend Verbruik (kWh)]]*0.000182</f>
        <v>215.60833488895125</v>
      </c>
    </row>
    <row r="1847" spans="1:7" x14ac:dyDescent="0.35">
      <c r="A1847" s="2" t="s">
        <v>366</v>
      </c>
      <c r="B1847" s="2" t="s">
        <v>7</v>
      </c>
      <c r="C1847" s="2" t="s">
        <v>10</v>
      </c>
      <c r="D1847" s="17">
        <v>873660</v>
      </c>
      <c r="E1847" s="2">
        <v>2019</v>
      </c>
      <c r="F1847" s="17">
        <f>Tabel1[[#This Row],[Benaderend Verbruik (kWh)]]*2.5</f>
        <v>2184150</v>
      </c>
      <c r="G1847" s="17">
        <f>Tabel1[[#This Row],[Benaderend Verbruik (kWh)]]*0</f>
        <v>0</v>
      </c>
    </row>
    <row r="1848" spans="1:7" x14ac:dyDescent="0.35">
      <c r="A1848" s="2" t="s">
        <v>366</v>
      </c>
      <c r="B1848" s="2" t="s">
        <v>7</v>
      </c>
      <c r="C1848" s="2" t="s">
        <v>9</v>
      </c>
      <c r="D1848" s="17">
        <v>324482.40421947953</v>
      </c>
      <c r="E1848" s="2">
        <v>2019</v>
      </c>
      <c r="F1848" s="17">
        <f>Tabel1[[#This Row],[Benaderend Verbruik (kWh)]]*2.5</f>
        <v>811206.01054869883</v>
      </c>
      <c r="G1848" s="17">
        <f>Tabel1[[#This Row],[Benaderend Verbruik (kWh)]]*0</f>
        <v>0</v>
      </c>
    </row>
    <row r="1849" spans="1:7" x14ac:dyDescent="0.35">
      <c r="A1849" s="2" t="s">
        <v>989</v>
      </c>
      <c r="B1849" s="2" t="s">
        <v>641</v>
      </c>
      <c r="C1849" s="2" t="s">
        <v>9</v>
      </c>
      <c r="D1849" s="17">
        <v>256106.08094584083</v>
      </c>
      <c r="E1849" s="2">
        <v>2022</v>
      </c>
      <c r="F1849" s="17">
        <f>Tabel1[[#This Row],[Benaderend Verbruik (kWh)]]*2.5</f>
        <v>640265.20236460213</v>
      </c>
      <c r="G1849" s="17">
        <f>Tabel1[[#This Row],[Benaderend Verbruik (kWh)]]*0</f>
        <v>0</v>
      </c>
    </row>
    <row r="1850" spans="1:7" x14ac:dyDescent="0.35">
      <c r="A1850" s="2" t="s">
        <v>989</v>
      </c>
      <c r="B1850" s="2" t="s">
        <v>641</v>
      </c>
      <c r="C1850" s="2" t="s">
        <v>10</v>
      </c>
      <c r="D1850" s="17">
        <v>767836</v>
      </c>
      <c r="E1850" s="2">
        <v>2022</v>
      </c>
      <c r="F1850" s="17">
        <f>Tabel1[[#This Row],[Benaderend Verbruik (kWh)]]*2.5</f>
        <v>1919590</v>
      </c>
      <c r="G1850" s="17">
        <f>Tabel1[[#This Row],[Benaderend Verbruik (kWh)]]*0</f>
        <v>0</v>
      </c>
    </row>
    <row r="1851" spans="1:7" x14ac:dyDescent="0.35">
      <c r="A1851" s="2" t="s">
        <v>989</v>
      </c>
      <c r="B1851" s="2" t="s">
        <v>641</v>
      </c>
      <c r="C1851" s="2" t="s">
        <v>8</v>
      </c>
      <c r="D1851" s="17">
        <v>1032274.1144818215</v>
      </c>
      <c r="E1851" s="2">
        <v>2022</v>
      </c>
      <c r="F1851" s="17">
        <f>Tabel1[[#This Row],[Benaderend Verbruik (kWh)]]</f>
        <v>1032274.1144818215</v>
      </c>
      <c r="G1851" s="17">
        <f>Tabel1[[#This Row],[Benaderend Verbruik (kWh)]]*0.000182</f>
        <v>187.87388883569153</v>
      </c>
    </row>
    <row r="1852" spans="1:7" x14ac:dyDescent="0.35">
      <c r="A1852" s="2" t="s">
        <v>367</v>
      </c>
      <c r="B1852" s="2" t="s">
        <v>7</v>
      </c>
      <c r="C1852" s="2" t="s">
        <v>8</v>
      </c>
      <c r="D1852" s="17">
        <v>7738866.9434411749</v>
      </c>
      <c r="E1852" s="2">
        <v>2019</v>
      </c>
      <c r="F1852" s="17">
        <f>Tabel1[[#This Row],[Benaderend Verbruik (kWh)]]</f>
        <v>7738866.9434411749</v>
      </c>
      <c r="G1852" s="17">
        <f>Tabel1[[#This Row],[Benaderend Verbruik (kWh)]]*0.000182</f>
        <v>1408.4737837062939</v>
      </c>
    </row>
    <row r="1853" spans="1:7" x14ac:dyDescent="0.35">
      <c r="A1853" s="2" t="s">
        <v>367</v>
      </c>
      <c r="B1853" s="2" t="s">
        <v>7</v>
      </c>
      <c r="C1853" s="2" t="s">
        <v>9</v>
      </c>
      <c r="D1853" s="17">
        <v>2513873.3605918805</v>
      </c>
      <c r="E1853" s="2">
        <v>2019</v>
      </c>
      <c r="F1853" s="17">
        <f>Tabel1[[#This Row],[Benaderend Verbruik (kWh)]]*2.5</f>
        <v>6284683.4014797015</v>
      </c>
      <c r="G1853" s="17">
        <f>Tabel1[[#This Row],[Benaderend Verbruik (kWh)]]*0</f>
        <v>0</v>
      </c>
    </row>
    <row r="1854" spans="1:7" x14ac:dyDescent="0.35">
      <c r="A1854" s="2" t="s">
        <v>367</v>
      </c>
      <c r="B1854" s="2" t="s">
        <v>7</v>
      </c>
      <c r="C1854" s="2" t="s">
        <v>10</v>
      </c>
      <c r="D1854" s="17">
        <v>1060492</v>
      </c>
      <c r="E1854" s="2">
        <v>2019</v>
      </c>
      <c r="F1854" s="17">
        <f>Tabel1[[#This Row],[Benaderend Verbruik (kWh)]]*2.5</f>
        <v>2651230</v>
      </c>
      <c r="G1854" s="17">
        <f>Tabel1[[#This Row],[Benaderend Verbruik (kWh)]]*0</f>
        <v>0</v>
      </c>
    </row>
    <row r="1855" spans="1:7" x14ac:dyDescent="0.35">
      <c r="A1855" s="2" t="s">
        <v>990</v>
      </c>
      <c r="B1855" s="2" t="s">
        <v>641</v>
      </c>
      <c r="C1855" s="2" t="s">
        <v>9</v>
      </c>
      <c r="D1855" s="17">
        <v>2509828.5020562485</v>
      </c>
      <c r="E1855" s="2">
        <v>2022</v>
      </c>
      <c r="F1855" s="17">
        <f>Tabel1[[#This Row],[Benaderend Verbruik (kWh)]]*2.5</f>
        <v>6274571.2551406212</v>
      </c>
      <c r="G1855" s="17">
        <f>Tabel1[[#This Row],[Benaderend Verbruik (kWh)]]*0</f>
        <v>0</v>
      </c>
    </row>
    <row r="1856" spans="1:7" x14ac:dyDescent="0.35">
      <c r="A1856" s="2" t="s">
        <v>990</v>
      </c>
      <c r="B1856" s="2" t="s">
        <v>641</v>
      </c>
      <c r="C1856" s="2" t="s">
        <v>10</v>
      </c>
      <c r="D1856" s="17">
        <v>1006022</v>
      </c>
      <c r="E1856" s="2">
        <v>2022</v>
      </c>
      <c r="F1856" s="17">
        <f>Tabel1[[#This Row],[Benaderend Verbruik (kWh)]]*2.5</f>
        <v>2515055</v>
      </c>
      <c r="G1856" s="17">
        <f>Tabel1[[#This Row],[Benaderend Verbruik (kWh)]]*0</f>
        <v>0</v>
      </c>
    </row>
    <row r="1857" spans="1:7" x14ac:dyDescent="0.35">
      <c r="A1857" s="2" t="s">
        <v>990</v>
      </c>
      <c r="B1857" s="2" t="s">
        <v>641</v>
      </c>
      <c r="C1857" s="2" t="s">
        <v>8</v>
      </c>
      <c r="D1857" s="17">
        <v>6185845.9069259306</v>
      </c>
      <c r="E1857" s="2">
        <v>2022</v>
      </c>
      <c r="F1857" s="17">
        <f>Tabel1[[#This Row],[Benaderend Verbruik (kWh)]]</f>
        <v>6185845.9069259306</v>
      </c>
      <c r="G1857" s="17">
        <f>Tabel1[[#This Row],[Benaderend Verbruik (kWh)]]*0.000182</f>
        <v>1125.8239550605194</v>
      </c>
    </row>
    <row r="1858" spans="1:7" x14ac:dyDescent="0.35">
      <c r="A1858" s="2" t="s">
        <v>368</v>
      </c>
      <c r="B1858" s="2" t="s">
        <v>7</v>
      </c>
      <c r="C1858" s="2" t="s">
        <v>8</v>
      </c>
      <c r="D1858" s="17">
        <v>935584.07347935857</v>
      </c>
      <c r="E1858" s="2">
        <v>2019</v>
      </c>
      <c r="F1858" s="17">
        <f>Tabel1[[#This Row],[Benaderend Verbruik (kWh)]]</f>
        <v>935584.07347935857</v>
      </c>
      <c r="G1858" s="17">
        <f>Tabel1[[#This Row],[Benaderend Verbruik (kWh)]]*0.000182</f>
        <v>170.27630137324326</v>
      </c>
    </row>
    <row r="1859" spans="1:7" x14ac:dyDescent="0.35">
      <c r="A1859" s="2" t="s">
        <v>368</v>
      </c>
      <c r="B1859" s="2" t="s">
        <v>7</v>
      </c>
      <c r="C1859" s="2" t="s">
        <v>10</v>
      </c>
      <c r="D1859" s="17">
        <v>836734</v>
      </c>
      <c r="E1859" s="2">
        <v>2019</v>
      </c>
      <c r="F1859" s="17">
        <f>Tabel1[[#This Row],[Benaderend Verbruik (kWh)]]*2.5</f>
        <v>2091835</v>
      </c>
      <c r="G1859" s="17">
        <f>Tabel1[[#This Row],[Benaderend Verbruik (kWh)]]*0</f>
        <v>0</v>
      </c>
    </row>
    <row r="1860" spans="1:7" x14ac:dyDescent="0.35">
      <c r="A1860" s="2" t="s">
        <v>368</v>
      </c>
      <c r="B1860" s="2" t="s">
        <v>7</v>
      </c>
      <c r="C1860" s="2" t="s">
        <v>9</v>
      </c>
      <c r="D1860" s="17">
        <v>259488.20860326532</v>
      </c>
      <c r="E1860" s="2">
        <v>2019</v>
      </c>
      <c r="F1860" s="17">
        <f>Tabel1[[#This Row],[Benaderend Verbruik (kWh)]]*2.5</f>
        <v>648720.52150816331</v>
      </c>
      <c r="G1860" s="17">
        <f>Tabel1[[#This Row],[Benaderend Verbruik (kWh)]]*0</f>
        <v>0</v>
      </c>
    </row>
    <row r="1861" spans="1:7" x14ac:dyDescent="0.35">
      <c r="A1861" s="2" t="s">
        <v>368</v>
      </c>
      <c r="B1861" s="2" t="s">
        <v>7</v>
      </c>
      <c r="C1861" s="2" t="s">
        <v>12</v>
      </c>
      <c r="D1861" s="17">
        <v>100187.61111111111</v>
      </c>
      <c r="E1861" s="2">
        <v>2019</v>
      </c>
      <c r="F1861" s="17">
        <f>Tabel1[[#This Row],[Benaderend Verbruik (kWh)]]</f>
        <v>100187.61111111111</v>
      </c>
      <c r="G1861" s="17">
        <f>Tabel1[[#This Row],[Benaderend Verbruik (kWh)]]*0.000267</f>
        <v>26.750092166666665</v>
      </c>
    </row>
    <row r="1862" spans="1:7" x14ac:dyDescent="0.35">
      <c r="A1862" s="2" t="s">
        <v>991</v>
      </c>
      <c r="B1862" s="2" t="s">
        <v>641</v>
      </c>
      <c r="C1862" s="2" t="s">
        <v>9</v>
      </c>
      <c r="D1862" s="17">
        <v>208155.69526752763</v>
      </c>
      <c r="E1862" s="2">
        <v>2022</v>
      </c>
      <c r="F1862" s="17">
        <f>Tabel1[[#This Row],[Benaderend Verbruik (kWh)]]*2.5</f>
        <v>520389.23816881905</v>
      </c>
      <c r="G1862" s="17">
        <f>Tabel1[[#This Row],[Benaderend Verbruik (kWh)]]*0</f>
        <v>0</v>
      </c>
    </row>
    <row r="1863" spans="1:7" x14ac:dyDescent="0.35">
      <c r="A1863" s="2" t="s">
        <v>991</v>
      </c>
      <c r="B1863" s="2" t="s">
        <v>641</v>
      </c>
      <c r="C1863" s="2" t="s">
        <v>10</v>
      </c>
      <c r="D1863" s="17">
        <v>679418</v>
      </c>
      <c r="E1863" s="2">
        <v>2022</v>
      </c>
      <c r="F1863" s="17">
        <f>Tabel1[[#This Row],[Benaderend Verbruik (kWh)]]*2.5</f>
        <v>1698545</v>
      </c>
      <c r="G1863" s="17">
        <f>Tabel1[[#This Row],[Benaderend Verbruik (kWh)]]*0</f>
        <v>0</v>
      </c>
    </row>
    <row r="1864" spans="1:7" x14ac:dyDescent="0.35">
      <c r="A1864" s="2" t="s">
        <v>991</v>
      </c>
      <c r="B1864" s="2" t="s">
        <v>641</v>
      </c>
      <c r="C1864" s="2" t="s">
        <v>8</v>
      </c>
      <c r="D1864" s="17">
        <v>845974.06408983818</v>
      </c>
      <c r="E1864" s="2">
        <v>2022</v>
      </c>
      <c r="F1864" s="17">
        <f>Tabel1[[#This Row],[Benaderend Verbruik (kWh)]]</f>
        <v>845974.06408983818</v>
      </c>
      <c r="G1864" s="17">
        <f>Tabel1[[#This Row],[Benaderend Verbruik (kWh)]]*0.000182</f>
        <v>153.96727966435054</v>
      </c>
    </row>
    <row r="1865" spans="1:7" x14ac:dyDescent="0.35">
      <c r="A1865" s="2" t="s">
        <v>368</v>
      </c>
      <c r="B1865" s="2" t="s">
        <v>7</v>
      </c>
      <c r="C1865" s="2" t="s">
        <v>12</v>
      </c>
      <c r="D1865" s="17">
        <v>142006.57415294339</v>
      </c>
      <c r="E1865" s="2">
        <v>2022</v>
      </c>
      <c r="F1865" s="17">
        <f>Tabel1[[#This Row],[Benaderend Verbruik (kWh)]]</f>
        <v>142006.57415294339</v>
      </c>
      <c r="G1865" s="17">
        <f>Tabel1[[#This Row],[Benaderend Verbruik (kWh)]]*0.000267</f>
        <v>37.915755298835883</v>
      </c>
    </row>
    <row r="1866" spans="1:7" x14ac:dyDescent="0.35">
      <c r="A1866" s="2" t="s">
        <v>369</v>
      </c>
      <c r="B1866" s="2" t="s">
        <v>7</v>
      </c>
      <c r="C1866" s="2" t="s">
        <v>8</v>
      </c>
      <c r="D1866" s="17">
        <v>1425865.517</v>
      </c>
      <c r="E1866" s="2">
        <v>2019</v>
      </c>
      <c r="F1866" s="17">
        <f>Tabel1[[#This Row],[Benaderend Verbruik (kWh)]]</f>
        <v>1425865.517</v>
      </c>
      <c r="G1866" s="17">
        <f>Tabel1[[#This Row],[Benaderend Verbruik (kWh)]]*0.000182</f>
        <v>259.50752409400002</v>
      </c>
    </row>
    <row r="1867" spans="1:7" x14ac:dyDescent="0.35">
      <c r="A1867" s="2" t="s">
        <v>369</v>
      </c>
      <c r="B1867" s="2" t="s">
        <v>7</v>
      </c>
      <c r="C1867" s="2" t="s">
        <v>10</v>
      </c>
      <c r="D1867" s="17">
        <v>553237</v>
      </c>
      <c r="E1867" s="2">
        <v>2019</v>
      </c>
      <c r="F1867" s="17">
        <f>Tabel1[[#This Row],[Benaderend Verbruik (kWh)]]*2.5</f>
        <v>1383092.5</v>
      </c>
      <c r="G1867" s="17">
        <f>Tabel1[[#This Row],[Benaderend Verbruik (kWh)]]*0</f>
        <v>0</v>
      </c>
    </row>
    <row r="1868" spans="1:7" x14ac:dyDescent="0.35">
      <c r="A1868" s="2" t="s">
        <v>369</v>
      </c>
      <c r="B1868" s="2" t="s">
        <v>7</v>
      </c>
      <c r="C1868" s="2" t="s">
        <v>9</v>
      </c>
      <c r="D1868" s="17">
        <v>439943.68100000004</v>
      </c>
      <c r="E1868" s="2">
        <v>2019</v>
      </c>
      <c r="F1868" s="17">
        <f>Tabel1[[#This Row],[Benaderend Verbruik (kWh)]]*2.5</f>
        <v>1099859.2025000001</v>
      </c>
      <c r="G1868" s="17">
        <f>Tabel1[[#This Row],[Benaderend Verbruik (kWh)]]*0</f>
        <v>0</v>
      </c>
    </row>
    <row r="1869" spans="1:7" x14ac:dyDescent="0.35">
      <c r="A1869" s="2" t="s">
        <v>992</v>
      </c>
      <c r="B1869" s="2" t="s">
        <v>641</v>
      </c>
      <c r="C1869" s="2" t="s">
        <v>9</v>
      </c>
      <c r="D1869" s="17">
        <v>429347.36993403791</v>
      </c>
      <c r="E1869" s="2">
        <v>2022</v>
      </c>
      <c r="F1869" s="17">
        <f>Tabel1[[#This Row],[Benaderend Verbruik (kWh)]]*2.5</f>
        <v>1073368.4248350947</v>
      </c>
      <c r="G1869" s="17">
        <f>Tabel1[[#This Row],[Benaderend Verbruik (kWh)]]*0</f>
        <v>0</v>
      </c>
    </row>
    <row r="1870" spans="1:7" x14ac:dyDescent="0.35">
      <c r="A1870" s="2" t="s">
        <v>992</v>
      </c>
      <c r="B1870" s="2" t="s">
        <v>641</v>
      </c>
      <c r="C1870" s="2" t="s">
        <v>10</v>
      </c>
      <c r="D1870" s="17">
        <v>600910.07482376997</v>
      </c>
      <c r="E1870" s="2">
        <v>2022</v>
      </c>
      <c r="F1870" s="17">
        <f>Tabel1[[#This Row],[Benaderend Verbruik (kWh)]]*2.5</f>
        <v>1502275.1870594248</v>
      </c>
      <c r="G1870" s="17">
        <f>Tabel1[[#This Row],[Benaderend Verbruik (kWh)]]*0</f>
        <v>0</v>
      </c>
    </row>
    <row r="1871" spans="1:7" x14ac:dyDescent="0.35">
      <c r="A1871" s="2" t="s">
        <v>992</v>
      </c>
      <c r="B1871" s="2" t="s">
        <v>641</v>
      </c>
      <c r="C1871" s="2" t="s">
        <v>8</v>
      </c>
      <c r="D1871" s="17">
        <v>864284.77898993413</v>
      </c>
      <c r="E1871" s="2">
        <v>2022</v>
      </c>
      <c r="F1871" s="17">
        <f>Tabel1[[#This Row],[Benaderend Verbruik (kWh)]]</f>
        <v>864284.77898993413</v>
      </c>
      <c r="G1871" s="17">
        <f>Tabel1[[#This Row],[Benaderend Verbruik (kWh)]]*0.000182</f>
        <v>157.29982977616802</v>
      </c>
    </row>
    <row r="1872" spans="1:7" x14ac:dyDescent="0.35">
      <c r="A1872" s="2" t="s">
        <v>370</v>
      </c>
      <c r="B1872" s="2" t="s">
        <v>7</v>
      </c>
      <c r="C1872" s="2" t="s">
        <v>8</v>
      </c>
      <c r="D1872" s="17">
        <v>751753.77000000014</v>
      </c>
      <c r="E1872" s="2">
        <v>2019</v>
      </c>
      <c r="F1872" s="17">
        <f>Tabel1[[#This Row],[Benaderend Verbruik (kWh)]]</f>
        <v>751753.77000000014</v>
      </c>
      <c r="G1872" s="17">
        <f>Tabel1[[#This Row],[Benaderend Verbruik (kWh)]]*0.000182</f>
        <v>136.81918614000003</v>
      </c>
    </row>
    <row r="1873" spans="1:7" x14ac:dyDescent="0.35">
      <c r="A1873" s="2" t="s">
        <v>370</v>
      </c>
      <c r="B1873" s="2" t="s">
        <v>7</v>
      </c>
      <c r="C1873" s="2" t="s">
        <v>10</v>
      </c>
      <c r="D1873" s="17">
        <v>514038.33399999997</v>
      </c>
      <c r="E1873" s="2">
        <v>2019</v>
      </c>
      <c r="F1873" s="17">
        <f>Tabel1[[#This Row],[Benaderend Verbruik (kWh)]]*2.5</f>
        <v>1285095.835</v>
      </c>
      <c r="G1873" s="17">
        <f>Tabel1[[#This Row],[Benaderend Verbruik (kWh)]]*0</f>
        <v>0</v>
      </c>
    </row>
    <row r="1874" spans="1:7" x14ac:dyDescent="0.35">
      <c r="A1874" s="2" t="s">
        <v>370</v>
      </c>
      <c r="B1874" s="2" t="s">
        <v>7</v>
      </c>
      <c r="C1874" s="2" t="s">
        <v>9</v>
      </c>
      <c r="D1874" s="17">
        <v>200293.359</v>
      </c>
      <c r="E1874" s="2">
        <v>2019</v>
      </c>
      <c r="F1874" s="17">
        <f>Tabel1[[#This Row],[Benaderend Verbruik (kWh)]]*2.5</f>
        <v>500733.39749999996</v>
      </c>
      <c r="G1874" s="17">
        <f>Tabel1[[#This Row],[Benaderend Verbruik (kWh)]]*0</f>
        <v>0</v>
      </c>
    </row>
    <row r="1875" spans="1:7" x14ac:dyDescent="0.35">
      <c r="A1875" s="2" t="s">
        <v>993</v>
      </c>
      <c r="B1875" s="2" t="s">
        <v>641</v>
      </c>
      <c r="C1875" s="2" t="s">
        <v>9</v>
      </c>
      <c r="D1875" s="17">
        <v>161328.68207500305</v>
      </c>
      <c r="E1875" s="2">
        <v>2022</v>
      </c>
      <c r="F1875" s="17">
        <f>Tabel1[[#This Row],[Benaderend Verbruik (kWh)]]*2.5</f>
        <v>403321.70518750761</v>
      </c>
      <c r="G1875" s="17">
        <f>Tabel1[[#This Row],[Benaderend Verbruik (kWh)]]*0</f>
        <v>0</v>
      </c>
    </row>
    <row r="1876" spans="1:7" x14ac:dyDescent="0.35">
      <c r="A1876" s="2" t="s">
        <v>993</v>
      </c>
      <c r="B1876" s="2" t="s">
        <v>641</v>
      </c>
      <c r="C1876" s="2" t="s">
        <v>10</v>
      </c>
      <c r="D1876" s="17">
        <v>430004.13449005492</v>
      </c>
      <c r="E1876" s="2">
        <v>2022</v>
      </c>
      <c r="F1876" s="17">
        <f>Tabel1[[#This Row],[Benaderend Verbruik (kWh)]]*2.5</f>
        <v>1075010.3362251373</v>
      </c>
      <c r="G1876" s="17">
        <f>Tabel1[[#This Row],[Benaderend Verbruik (kWh)]]*0</f>
        <v>0</v>
      </c>
    </row>
    <row r="1877" spans="1:7" x14ac:dyDescent="0.35">
      <c r="A1877" s="2" t="s">
        <v>993</v>
      </c>
      <c r="B1877" s="2" t="s">
        <v>641</v>
      </c>
      <c r="C1877" s="2" t="s">
        <v>8</v>
      </c>
      <c r="D1877" s="17">
        <v>693236.88528467214</v>
      </c>
      <c r="E1877" s="2">
        <v>2022</v>
      </c>
      <c r="F1877" s="17">
        <f>Tabel1[[#This Row],[Benaderend Verbruik (kWh)]]</f>
        <v>693236.88528467214</v>
      </c>
      <c r="G1877" s="17">
        <f>Tabel1[[#This Row],[Benaderend Verbruik (kWh)]]*0.000182</f>
        <v>126.16911312181034</v>
      </c>
    </row>
    <row r="1878" spans="1:7" x14ac:dyDescent="0.35">
      <c r="A1878" s="2" t="s">
        <v>371</v>
      </c>
      <c r="B1878" s="2" t="s">
        <v>7</v>
      </c>
      <c r="C1878" s="2" t="s">
        <v>8</v>
      </c>
      <c r="D1878" s="17">
        <v>3015452.3294583182</v>
      </c>
      <c r="E1878" s="2">
        <v>2019</v>
      </c>
      <c r="F1878" s="17">
        <f>Tabel1[[#This Row],[Benaderend Verbruik (kWh)]]</f>
        <v>3015452.3294583182</v>
      </c>
      <c r="G1878" s="17">
        <f>Tabel1[[#This Row],[Benaderend Verbruik (kWh)]]*0.000182</f>
        <v>548.81232396141388</v>
      </c>
    </row>
    <row r="1879" spans="1:7" x14ac:dyDescent="0.35">
      <c r="A1879" s="2" t="s">
        <v>371</v>
      </c>
      <c r="B1879" s="2" t="s">
        <v>7</v>
      </c>
      <c r="C1879" s="2" t="s">
        <v>9</v>
      </c>
      <c r="D1879" s="17">
        <v>1723352.9469114929</v>
      </c>
      <c r="E1879" s="2">
        <v>2019</v>
      </c>
      <c r="F1879" s="17">
        <f>Tabel1[[#This Row],[Benaderend Verbruik (kWh)]]*2.5</f>
        <v>4308382.3672787324</v>
      </c>
      <c r="G1879" s="17">
        <f>Tabel1[[#This Row],[Benaderend Verbruik (kWh)]]*0</f>
        <v>0</v>
      </c>
    </row>
    <row r="1880" spans="1:7" x14ac:dyDescent="0.35">
      <c r="A1880" s="2" t="s">
        <v>371</v>
      </c>
      <c r="B1880" s="2" t="s">
        <v>7</v>
      </c>
      <c r="C1880" s="2" t="s">
        <v>10</v>
      </c>
      <c r="D1880" s="17">
        <v>989653</v>
      </c>
      <c r="E1880" s="2">
        <v>2019</v>
      </c>
      <c r="F1880" s="17">
        <f>Tabel1[[#This Row],[Benaderend Verbruik (kWh)]]*2.5</f>
        <v>2474132.5</v>
      </c>
      <c r="G1880" s="17">
        <f>Tabel1[[#This Row],[Benaderend Verbruik (kWh)]]*0</f>
        <v>0</v>
      </c>
    </row>
    <row r="1881" spans="1:7" x14ac:dyDescent="0.35">
      <c r="A1881" s="2" t="s">
        <v>994</v>
      </c>
      <c r="B1881" s="2" t="s">
        <v>641</v>
      </c>
      <c r="C1881" s="2" t="s">
        <v>9</v>
      </c>
      <c r="D1881" s="17">
        <v>1263016.7432570038</v>
      </c>
      <c r="E1881" s="2">
        <v>2022</v>
      </c>
      <c r="F1881" s="17">
        <f>Tabel1[[#This Row],[Benaderend Verbruik (kWh)]]*2.5</f>
        <v>3157541.8581425096</v>
      </c>
      <c r="G1881" s="17">
        <f>Tabel1[[#This Row],[Benaderend Verbruik (kWh)]]*0</f>
        <v>0</v>
      </c>
    </row>
    <row r="1882" spans="1:7" x14ac:dyDescent="0.35">
      <c r="A1882" s="2" t="s">
        <v>994</v>
      </c>
      <c r="B1882" s="2" t="s">
        <v>641</v>
      </c>
      <c r="C1882" s="2" t="s">
        <v>10</v>
      </c>
      <c r="D1882" s="17">
        <v>910712</v>
      </c>
      <c r="E1882" s="2">
        <v>2022</v>
      </c>
      <c r="F1882" s="17">
        <f>Tabel1[[#This Row],[Benaderend Verbruik (kWh)]]*2.5</f>
        <v>2276780</v>
      </c>
      <c r="G1882" s="17">
        <f>Tabel1[[#This Row],[Benaderend Verbruik (kWh)]]*0</f>
        <v>0</v>
      </c>
    </row>
    <row r="1883" spans="1:7" x14ac:dyDescent="0.35">
      <c r="A1883" s="2" t="s">
        <v>994</v>
      </c>
      <c r="B1883" s="2" t="s">
        <v>641</v>
      </c>
      <c r="C1883" s="2" t="s">
        <v>8</v>
      </c>
      <c r="D1883" s="17">
        <v>2283855.2258691685</v>
      </c>
      <c r="E1883" s="2">
        <v>2022</v>
      </c>
      <c r="F1883" s="17">
        <f>Tabel1[[#This Row],[Benaderend Verbruik (kWh)]]</f>
        <v>2283855.2258691685</v>
      </c>
      <c r="G1883" s="17">
        <f>Tabel1[[#This Row],[Benaderend Verbruik (kWh)]]*0.000182</f>
        <v>415.66165110818866</v>
      </c>
    </row>
    <row r="1884" spans="1:7" x14ac:dyDescent="0.35">
      <c r="A1884" s="2" t="s">
        <v>372</v>
      </c>
      <c r="B1884" s="2" t="s">
        <v>7</v>
      </c>
      <c r="C1884" s="2" t="s">
        <v>8</v>
      </c>
      <c r="D1884" s="17">
        <v>2365094.2650000001</v>
      </c>
      <c r="E1884" s="2">
        <v>2019</v>
      </c>
      <c r="F1884" s="17">
        <f>Tabel1[[#This Row],[Benaderend Verbruik (kWh)]]</f>
        <v>2365094.2650000001</v>
      </c>
      <c r="G1884" s="17">
        <f>Tabel1[[#This Row],[Benaderend Verbruik (kWh)]]*0.000182</f>
        <v>430.44715623000002</v>
      </c>
    </row>
    <row r="1885" spans="1:7" x14ac:dyDescent="0.35">
      <c r="A1885" s="2" t="s">
        <v>372</v>
      </c>
      <c r="B1885" s="2" t="s">
        <v>7</v>
      </c>
      <c r="C1885" s="2" t="s">
        <v>10</v>
      </c>
      <c r="D1885" s="17">
        <v>1177543</v>
      </c>
      <c r="E1885" s="2">
        <v>2019</v>
      </c>
      <c r="F1885" s="17">
        <f>Tabel1[[#This Row],[Benaderend Verbruik (kWh)]]*2.5</f>
        <v>2943857.5</v>
      </c>
      <c r="G1885" s="17">
        <f>Tabel1[[#This Row],[Benaderend Verbruik (kWh)]]*0</f>
        <v>0</v>
      </c>
    </row>
    <row r="1886" spans="1:7" x14ac:dyDescent="0.35">
      <c r="A1886" s="2" t="s">
        <v>372</v>
      </c>
      <c r="B1886" s="2" t="s">
        <v>7</v>
      </c>
      <c r="C1886" s="2" t="s">
        <v>9</v>
      </c>
      <c r="D1886" s="17">
        <v>730507.26100000006</v>
      </c>
      <c r="E1886" s="2">
        <v>2019</v>
      </c>
      <c r="F1886" s="17">
        <f>Tabel1[[#This Row],[Benaderend Verbruik (kWh)]]*2.5</f>
        <v>1826268.1525000001</v>
      </c>
      <c r="G1886" s="17">
        <f>Tabel1[[#This Row],[Benaderend Verbruik (kWh)]]*0</f>
        <v>0</v>
      </c>
    </row>
    <row r="1887" spans="1:7" x14ac:dyDescent="0.35">
      <c r="A1887" s="2" t="s">
        <v>995</v>
      </c>
      <c r="B1887" s="2" t="s">
        <v>641</v>
      </c>
      <c r="C1887" s="2" t="s">
        <v>9</v>
      </c>
      <c r="D1887" s="17">
        <v>643813.57448964182</v>
      </c>
      <c r="E1887" s="2">
        <v>2022</v>
      </c>
      <c r="F1887" s="17">
        <f>Tabel1[[#This Row],[Benaderend Verbruik (kWh)]]*2.5</f>
        <v>1609533.9362241046</v>
      </c>
      <c r="G1887" s="17">
        <f>Tabel1[[#This Row],[Benaderend Verbruik (kWh)]]*0</f>
        <v>0</v>
      </c>
    </row>
    <row r="1888" spans="1:7" x14ac:dyDescent="0.35">
      <c r="A1888" s="2" t="s">
        <v>995</v>
      </c>
      <c r="B1888" s="2" t="s">
        <v>641</v>
      </c>
      <c r="C1888" s="2" t="s">
        <v>10</v>
      </c>
      <c r="D1888" s="17">
        <v>1035286.3490917946</v>
      </c>
      <c r="E1888" s="2">
        <v>2022</v>
      </c>
      <c r="F1888" s="17">
        <f>Tabel1[[#This Row],[Benaderend Verbruik (kWh)]]*2.5</f>
        <v>2588215.8727294863</v>
      </c>
      <c r="G1888" s="17">
        <f>Tabel1[[#This Row],[Benaderend Verbruik (kWh)]]*0</f>
        <v>0</v>
      </c>
    </row>
    <row r="1889" spans="1:7" x14ac:dyDescent="0.35">
      <c r="A1889" s="2" t="s">
        <v>995</v>
      </c>
      <c r="B1889" s="2" t="s">
        <v>641</v>
      </c>
      <c r="C1889" s="2" t="s">
        <v>8</v>
      </c>
      <c r="D1889" s="17">
        <v>1971276.0241989973</v>
      </c>
      <c r="E1889" s="2">
        <v>2022</v>
      </c>
      <c r="F1889" s="17">
        <f>Tabel1[[#This Row],[Benaderend Verbruik (kWh)]]</f>
        <v>1971276.0241989973</v>
      </c>
      <c r="G1889" s="17">
        <f>Tabel1[[#This Row],[Benaderend Verbruik (kWh)]]*0.000182</f>
        <v>358.77223640421749</v>
      </c>
    </row>
    <row r="1890" spans="1:7" x14ac:dyDescent="0.35">
      <c r="A1890" s="2" t="s">
        <v>372</v>
      </c>
      <c r="B1890" s="2" t="s">
        <v>7</v>
      </c>
      <c r="C1890" s="2" t="s">
        <v>12</v>
      </c>
      <c r="D1890" s="17">
        <v>120377.39559672531</v>
      </c>
      <c r="E1890" s="2">
        <v>2019</v>
      </c>
      <c r="F1890" s="17">
        <f>Tabel1[[#This Row],[Benaderend Verbruik (kWh)]]</f>
        <v>120377.39559672531</v>
      </c>
      <c r="G1890" s="17">
        <f>Tabel1[[#This Row],[Benaderend Verbruik (kWh)]]*0.000267</f>
        <v>32.140764624325655</v>
      </c>
    </row>
    <row r="1891" spans="1:7" x14ac:dyDescent="0.35">
      <c r="A1891" s="2" t="s">
        <v>372</v>
      </c>
      <c r="B1891" s="2" t="s">
        <v>7</v>
      </c>
      <c r="C1891" s="2" t="s">
        <v>12</v>
      </c>
      <c r="D1891" s="17">
        <v>82682.909452489126</v>
      </c>
      <c r="E1891" s="2">
        <v>2022</v>
      </c>
      <c r="F1891" s="17">
        <f>Tabel1[[#This Row],[Benaderend Verbruik (kWh)]]</f>
        <v>82682.909452489126</v>
      </c>
      <c r="G1891" s="17">
        <f>Tabel1[[#This Row],[Benaderend Verbruik (kWh)]]*0.000267</f>
        <v>22.076336823814596</v>
      </c>
    </row>
    <row r="1892" spans="1:7" x14ac:dyDescent="0.35">
      <c r="A1892" s="2" t="s">
        <v>373</v>
      </c>
      <c r="B1892" s="2" t="s">
        <v>7</v>
      </c>
      <c r="C1892" s="2" t="s">
        <v>8</v>
      </c>
      <c r="D1892" s="17">
        <v>6398710.6060252357</v>
      </c>
      <c r="E1892" s="2">
        <v>2019</v>
      </c>
      <c r="F1892" s="17">
        <f>Tabel1[[#This Row],[Benaderend Verbruik (kWh)]]</f>
        <v>6398710.6060252357</v>
      </c>
      <c r="G1892" s="17">
        <f>Tabel1[[#This Row],[Benaderend Verbruik (kWh)]]*0.000182</f>
        <v>1164.5653302965929</v>
      </c>
    </row>
    <row r="1893" spans="1:7" x14ac:dyDescent="0.35">
      <c r="A1893" s="2" t="s">
        <v>373</v>
      </c>
      <c r="B1893" s="2" t="s">
        <v>7</v>
      </c>
      <c r="C1893" s="2" t="s">
        <v>9</v>
      </c>
      <c r="D1893" s="17">
        <v>2442168.0428139716</v>
      </c>
      <c r="E1893" s="2">
        <v>2019</v>
      </c>
      <c r="F1893" s="17">
        <f>Tabel1[[#This Row],[Benaderend Verbruik (kWh)]]*2.5</f>
        <v>6105420.1070349291</v>
      </c>
      <c r="G1893" s="17">
        <f>Tabel1[[#This Row],[Benaderend Verbruik (kWh)]]*0</f>
        <v>0</v>
      </c>
    </row>
    <row r="1894" spans="1:7" x14ac:dyDescent="0.35">
      <c r="A1894" s="2" t="s">
        <v>373</v>
      </c>
      <c r="B1894" s="2" t="s">
        <v>7</v>
      </c>
      <c r="C1894" s="2" t="s">
        <v>10</v>
      </c>
      <c r="D1894" s="17">
        <v>2438326</v>
      </c>
      <c r="E1894" s="2">
        <v>2019</v>
      </c>
      <c r="F1894" s="17">
        <f>Tabel1[[#This Row],[Benaderend Verbruik (kWh)]]*2.5</f>
        <v>6095815</v>
      </c>
      <c r="G1894" s="17">
        <f>Tabel1[[#This Row],[Benaderend Verbruik (kWh)]]*0</f>
        <v>0</v>
      </c>
    </row>
    <row r="1895" spans="1:7" x14ac:dyDescent="0.35">
      <c r="A1895" s="2" t="s">
        <v>996</v>
      </c>
      <c r="B1895" s="2" t="s">
        <v>641</v>
      </c>
      <c r="C1895" s="2" t="s">
        <v>9</v>
      </c>
      <c r="D1895" s="17">
        <v>2252059.5055511487</v>
      </c>
      <c r="E1895" s="2">
        <v>2022</v>
      </c>
      <c r="F1895" s="17">
        <f>Tabel1[[#This Row],[Benaderend Verbruik (kWh)]]*2.5</f>
        <v>5630148.7638778714</v>
      </c>
      <c r="G1895" s="17">
        <f>Tabel1[[#This Row],[Benaderend Verbruik (kWh)]]*0</f>
        <v>0</v>
      </c>
    </row>
    <row r="1896" spans="1:7" x14ac:dyDescent="0.35">
      <c r="A1896" s="2" t="s">
        <v>996</v>
      </c>
      <c r="B1896" s="2" t="s">
        <v>641</v>
      </c>
      <c r="C1896" s="2" t="s">
        <v>10</v>
      </c>
      <c r="D1896" s="17">
        <v>1981581.4810801602</v>
      </c>
      <c r="E1896" s="2">
        <v>2022</v>
      </c>
      <c r="F1896" s="17">
        <f>Tabel1[[#This Row],[Benaderend Verbruik (kWh)]]*2.5</f>
        <v>4953953.7027004007</v>
      </c>
      <c r="G1896" s="17">
        <f>Tabel1[[#This Row],[Benaderend Verbruik (kWh)]]*0</f>
        <v>0</v>
      </c>
    </row>
    <row r="1897" spans="1:7" x14ac:dyDescent="0.35">
      <c r="A1897" s="2" t="s">
        <v>996</v>
      </c>
      <c r="B1897" s="2" t="s">
        <v>641</v>
      </c>
      <c r="C1897" s="2" t="s">
        <v>8</v>
      </c>
      <c r="D1897" s="17">
        <v>5884426.2464842629</v>
      </c>
      <c r="E1897" s="2">
        <v>2022</v>
      </c>
      <c r="F1897" s="17">
        <f>Tabel1[[#This Row],[Benaderend Verbruik (kWh)]]</f>
        <v>5884426.2464842629</v>
      </c>
      <c r="G1897" s="17">
        <f>Tabel1[[#This Row],[Benaderend Verbruik (kWh)]]*0.000182</f>
        <v>1070.9655768601358</v>
      </c>
    </row>
    <row r="1898" spans="1:7" x14ac:dyDescent="0.35">
      <c r="A1898" s="2" t="s">
        <v>374</v>
      </c>
      <c r="B1898" s="2" t="s">
        <v>7</v>
      </c>
      <c r="C1898" s="2" t="s">
        <v>8</v>
      </c>
      <c r="D1898" s="17">
        <v>1430607.6811719553</v>
      </c>
      <c r="E1898" s="2">
        <v>2019</v>
      </c>
      <c r="F1898" s="17">
        <f>Tabel1[[#This Row],[Benaderend Verbruik (kWh)]]</f>
        <v>1430607.6811719553</v>
      </c>
      <c r="G1898" s="17">
        <f>Tabel1[[#This Row],[Benaderend Verbruik (kWh)]]*0.000182</f>
        <v>260.3705979732959</v>
      </c>
    </row>
    <row r="1899" spans="1:7" x14ac:dyDescent="0.35">
      <c r="A1899" s="2" t="s">
        <v>374</v>
      </c>
      <c r="B1899" s="2" t="s">
        <v>7</v>
      </c>
      <c r="C1899" s="2" t="s">
        <v>10</v>
      </c>
      <c r="D1899" s="17">
        <v>571606</v>
      </c>
      <c r="E1899" s="2">
        <v>2019</v>
      </c>
      <c r="F1899" s="17">
        <f>Tabel1[[#This Row],[Benaderend Verbruik (kWh)]]*2.5</f>
        <v>1429015</v>
      </c>
      <c r="G1899" s="17">
        <f>Tabel1[[#This Row],[Benaderend Verbruik (kWh)]]*0</f>
        <v>0</v>
      </c>
    </row>
    <row r="1900" spans="1:7" x14ac:dyDescent="0.35">
      <c r="A1900" s="2" t="s">
        <v>374</v>
      </c>
      <c r="B1900" s="2" t="s">
        <v>7</v>
      </c>
      <c r="C1900" s="2" t="s">
        <v>9</v>
      </c>
      <c r="D1900" s="17">
        <v>525052.82730882452</v>
      </c>
      <c r="E1900" s="2">
        <v>2019</v>
      </c>
      <c r="F1900" s="17">
        <f>Tabel1[[#This Row],[Benaderend Verbruik (kWh)]]*2.5</f>
        <v>1312632.0682720612</v>
      </c>
      <c r="G1900" s="17">
        <f>Tabel1[[#This Row],[Benaderend Verbruik (kWh)]]*0</f>
        <v>0</v>
      </c>
    </row>
    <row r="1901" spans="1:7" x14ac:dyDescent="0.35">
      <c r="A1901" s="2" t="s">
        <v>997</v>
      </c>
      <c r="B1901" s="2" t="s">
        <v>641</v>
      </c>
      <c r="C1901" s="2" t="s">
        <v>9</v>
      </c>
      <c r="D1901" s="17">
        <v>502530.43019087968</v>
      </c>
      <c r="E1901" s="2">
        <v>2022</v>
      </c>
      <c r="F1901" s="17">
        <f>Tabel1[[#This Row],[Benaderend Verbruik (kWh)]]*2.5</f>
        <v>1256326.0754771992</v>
      </c>
      <c r="G1901" s="17">
        <f>Tabel1[[#This Row],[Benaderend Verbruik (kWh)]]*0</f>
        <v>0</v>
      </c>
    </row>
    <row r="1902" spans="1:7" x14ac:dyDescent="0.35">
      <c r="A1902" s="2" t="s">
        <v>997</v>
      </c>
      <c r="B1902" s="2" t="s">
        <v>641</v>
      </c>
      <c r="C1902" s="2" t="s">
        <v>10</v>
      </c>
      <c r="D1902" s="17">
        <v>539340</v>
      </c>
      <c r="E1902" s="2">
        <v>2022</v>
      </c>
      <c r="F1902" s="17">
        <f>Tabel1[[#This Row],[Benaderend Verbruik (kWh)]]*2.5</f>
        <v>1348350</v>
      </c>
      <c r="G1902" s="17">
        <f>Tabel1[[#This Row],[Benaderend Verbruik (kWh)]]*0</f>
        <v>0</v>
      </c>
    </row>
    <row r="1903" spans="1:7" x14ac:dyDescent="0.35">
      <c r="A1903" s="2" t="s">
        <v>997</v>
      </c>
      <c r="B1903" s="2" t="s">
        <v>641</v>
      </c>
      <c r="C1903" s="2" t="s">
        <v>8</v>
      </c>
      <c r="D1903" s="17">
        <v>1425303.2577916861</v>
      </c>
      <c r="E1903" s="2">
        <v>2022</v>
      </c>
      <c r="F1903" s="17">
        <f>Tabel1[[#This Row],[Benaderend Verbruik (kWh)]]</f>
        <v>1425303.2577916861</v>
      </c>
      <c r="G1903" s="17">
        <f>Tabel1[[#This Row],[Benaderend Verbruik (kWh)]]*0.000182</f>
        <v>259.40519291808687</v>
      </c>
    </row>
    <row r="1904" spans="1:7" x14ac:dyDescent="0.35">
      <c r="A1904" s="2" t="s">
        <v>375</v>
      </c>
      <c r="B1904" s="2" t="s">
        <v>7</v>
      </c>
      <c r="C1904" s="2" t="s">
        <v>8</v>
      </c>
      <c r="D1904" s="17">
        <v>9723307.3958407994</v>
      </c>
      <c r="E1904" s="2">
        <v>2019</v>
      </c>
      <c r="F1904" s="17">
        <f>Tabel1[[#This Row],[Benaderend Verbruik (kWh)]]</f>
        <v>9723307.3958407994</v>
      </c>
      <c r="G1904" s="17">
        <f>Tabel1[[#This Row],[Benaderend Verbruik (kWh)]]*0.000182</f>
        <v>1769.6419460430257</v>
      </c>
    </row>
    <row r="1905" spans="1:7" x14ac:dyDescent="0.35">
      <c r="A1905" s="2" t="s">
        <v>375</v>
      </c>
      <c r="B1905" s="2" t="s">
        <v>7</v>
      </c>
      <c r="C1905" s="2" t="s">
        <v>9</v>
      </c>
      <c r="D1905" s="17">
        <v>5533169.6111830538</v>
      </c>
      <c r="E1905" s="2">
        <v>2019</v>
      </c>
      <c r="F1905" s="17">
        <f>Tabel1[[#This Row],[Benaderend Verbruik (kWh)]]*2.5</f>
        <v>13832924.027957635</v>
      </c>
      <c r="G1905" s="17">
        <f>Tabel1[[#This Row],[Benaderend Verbruik (kWh)]]*0</f>
        <v>0</v>
      </c>
    </row>
    <row r="1906" spans="1:7" x14ac:dyDescent="0.35">
      <c r="A1906" s="2" t="s">
        <v>375</v>
      </c>
      <c r="B1906" s="2" t="s">
        <v>7</v>
      </c>
      <c r="C1906" s="2" t="s">
        <v>10</v>
      </c>
      <c r="D1906" s="17">
        <v>4056885.4627836952</v>
      </c>
      <c r="E1906" s="2">
        <v>2019</v>
      </c>
      <c r="F1906" s="17">
        <f>Tabel1[[#This Row],[Benaderend Verbruik (kWh)]]*2.5</f>
        <v>10142213.656959238</v>
      </c>
      <c r="G1906" s="17">
        <f>Tabel1[[#This Row],[Benaderend Verbruik (kWh)]]*0</f>
        <v>0</v>
      </c>
    </row>
    <row r="1907" spans="1:7" x14ac:dyDescent="0.35">
      <c r="A1907" s="2" t="s">
        <v>998</v>
      </c>
      <c r="B1907" s="2" t="s">
        <v>641</v>
      </c>
      <c r="C1907" s="2" t="s">
        <v>9</v>
      </c>
      <c r="D1907" s="17">
        <v>4593667.6013647411</v>
      </c>
      <c r="E1907" s="2">
        <v>2022</v>
      </c>
      <c r="F1907" s="17">
        <f>Tabel1[[#This Row],[Benaderend Verbruik (kWh)]]*2.5</f>
        <v>11484169.003411852</v>
      </c>
      <c r="G1907" s="17">
        <f>Tabel1[[#This Row],[Benaderend Verbruik (kWh)]]*0</f>
        <v>0</v>
      </c>
    </row>
    <row r="1908" spans="1:7" x14ac:dyDescent="0.35">
      <c r="A1908" s="2" t="s">
        <v>998</v>
      </c>
      <c r="B1908" s="2" t="s">
        <v>641</v>
      </c>
      <c r="C1908" s="2" t="s">
        <v>10</v>
      </c>
      <c r="D1908" s="17">
        <v>3215466.915716094</v>
      </c>
      <c r="E1908" s="2">
        <v>2022</v>
      </c>
      <c r="F1908" s="17">
        <f>Tabel1[[#This Row],[Benaderend Verbruik (kWh)]]*2.5</f>
        <v>8038667.2892902344</v>
      </c>
      <c r="G1908" s="17">
        <f>Tabel1[[#This Row],[Benaderend Verbruik (kWh)]]*0</f>
        <v>0</v>
      </c>
    </row>
    <row r="1909" spans="1:7" x14ac:dyDescent="0.35">
      <c r="A1909" s="2" t="s">
        <v>998</v>
      </c>
      <c r="B1909" s="2" t="s">
        <v>641</v>
      </c>
      <c r="C1909" s="2" t="s">
        <v>8</v>
      </c>
      <c r="D1909" s="17">
        <v>8324332.1333488673</v>
      </c>
      <c r="E1909" s="2">
        <v>2022</v>
      </c>
      <c r="F1909" s="17">
        <f>Tabel1[[#This Row],[Benaderend Verbruik (kWh)]]</f>
        <v>8324332.1333488673</v>
      </c>
      <c r="G1909" s="17">
        <f>Tabel1[[#This Row],[Benaderend Verbruik (kWh)]]*0.000182</f>
        <v>1515.028448269494</v>
      </c>
    </row>
    <row r="1910" spans="1:7" x14ac:dyDescent="0.35">
      <c r="A1910" s="2" t="s">
        <v>375</v>
      </c>
      <c r="B1910" s="2" t="s">
        <v>7</v>
      </c>
      <c r="C1910" s="2" t="s">
        <v>106</v>
      </c>
      <c r="D1910" s="17">
        <v>29830.400000000001</v>
      </c>
      <c r="E1910" s="2">
        <v>2022</v>
      </c>
      <c r="F1910" s="17">
        <f>Tabel1[[#This Row],[Benaderend Verbruik (kWh)]]</f>
        <v>29830.400000000001</v>
      </c>
      <c r="G1910" s="17">
        <f>Tabel1[[#This Row],[Benaderend Verbruik (kWh)]]*0.000182</f>
        <v>5.4291328000000005</v>
      </c>
    </row>
    <row r="1911" spans="1:7" x14ac:dyDescent="0.35">
      <c r="A1911" s="2" t="s">
        <v>376</v>
      </c>
      <c r="B1911" s="2" t="s">
        <v>7</v>
      </c>
      <c r="C1911" s="2" t="s">
        <v>8</v>
      </c>
      <c r="D1911" s="17">
        <v>1108901.6313216724</v>
      </c>
      <c r="E1911" s="2">
        <v>2019</v>
      </c>
      <c r="F1911" s="17">
        <f>Tabel1[[#This Row],[Benaderend Verbruik (kWh)]]</f>
        <v>1108901.6313216724</v>
      </c>
      <c r="G1911" s="17">
        <f>Tabel1[[#This Row],[Benaderend Verbruik (kWh)]]*0.000182</f>
        <v>201.82009690054437</v>
      </c>
    </row>
    <row r="1912" spans="1:7" x14ac:dyDescent="0.35">
      <c r="A1912" s="2" t="s">
        <v>376</v>
      </c>
      <c r="B1912" s="2" t="s">
        <v>7</v>
      </c>
      <c r="C1912" s="2" t="s">
        <v>10</v>
      </c>
      <c r="D1912" s="17">
        <v>1019850</v>
      </c>
      <c r="E1912" s="2">
        <v>2019</v>
      </c>
      <c r="F1912" s="17">
        <f>Tabel1[[#This Row],[Benaderend Verbruik (kWh)]]*2.5</f>
        <v>2549625</v>
      </c>
      <c r="G1912" s="17">
        <f>Tabel1[[#This Row],[Benaderend Verbruik (kWh)]]*0</f>
        <v>0</v>
      </c>
    </row>
    <row r="1913" spans="1:7" x14ac:dyDescent="0.35">
      <c r="A1913" s="2" t="s">
        <v>376</v>
      </c>
      <c r="B1913" s="2" t="s">
        <v>7</v>
      </c>
      <c r="C1913" s="2" t="s">
        <v>9</v>
      </c>
      <c r="D1913" s="17">
        <v>317363.31263433397</v>
      </c>
      <c r="E1913" s="2">
        <v>2019</v>
      </c>
      <c r="F1913" s="17">
        <f>Tabel1[[#This Row],[Benaderend Verbruik (kWh)]]*2.5</f>
        <v>793408.28158583492</v>
      </c>
      <c r="G1913" s="17">
        <f>Tabel1[[#This Row],[Benaderend Verbruik (kWh)]]*0</f>
        <v>0</v>
      </c>
    </row>
    <row r="1914" spans="1:7" x14ac:dyDescent="0.35">
      <c r="A1914" s="2" t="s">
        <v>999</v>
      </c>
      <c r="B1914" s="2" t="s">
        <v>641</v>
      </c>
      <c r="C1914" s="2" t="s">
        <v>9</v>
      </c>
      <c r="D1914" s="17">
        <v>308343.79900967865</v>
      </c>
      <c r="E1914" s="2">
        <v>2022</v>
      </c>
      <c r="F1914" s="17">
        <f>Tabel1[[#This Row],[Benaderend Verbruik (kWh)]]*2.5</f>
        <v>770859.49752419663</v>
      </c>
      <c r="G1914" s="17">
        <f>Tabel1[[#This Row],[Benaderend Verbruik (kWh)]]*0</f>
        <v>0</v>
      </c>
    </row>
    <row r="1915" spans="1:7" x14ac:dyDescent="0.35">
      <c r="A1915" s="2" t="s">
        <v>999</v>
      </c>
      <c r="B1915" s="2" t="s">
        <v>641</v>
      </c>
      <c r="C1915" s="2" t="s">
        <v>10</v>
      </c>
      <c r="D1915" s="17">
        <v>866560.35936693661</v>
      </c>
      <c r="E1915" s="2">
        <v>2022</v>
      </c>
      <c r="F1915" s="17">
        <f>Tabel1[[#This Row],[Benaderend Verbruik (kWh)]]*2.5</f>
        <v>2166400.8984173415</v>
      </c>
      <c r="G1915" s="17">
        <f>Tabel1[[#This Row],[Benaderend Verbruik (kWh)]]*0</f>
        <v>0</v>
      </c>
    </row>
    <row r="1916" spans="1:7" x14ac:dyDescent="0.35">
      <c r="A1916" s="2" t="s">
        <v>999</v>
      </c>
      <c r="B1916" s="2" t="s">
        <v>641</v>
      </c>
      <c r="C1916" s="2" t="s">
        <v>8</v>
      </c>
      <c r="D1916" s="17">
        <v>941353.74156822462</v>
      </c>
      <c r="E1916" s="2">
        <v>2022</v>
      </c>
      <c r="F1916" s="17">
        <f>Tabel1[[#This Row],[Benaderend Verbruik (kWh)]]</f>
        <v>941353.74156822462</v>
      </c>
      <c r="G1916" s="17">
        <f>Tabel1[[#This Row],[Benaderend Verbruik (kWh)]]*0.000182</f>
        <v>171.32638096541689</v>
      </c>
    </row>
    <row r="1917" spans="1:7" x14ac:dyDescent="0.35">
      <c r="A1917" s="2" t="s">
        <v>377</v>
      </c>
      <c r="B1917" s="2" t="s">
        <v>7</v>
      </c>
      <c r="C1917" s="2" t="s">
        <v>8</v>
      </c>
      <c r="D1917" s="17">
        <v>2318213.0519746128</v>
      </c>
      <c r="E1917" s="2">
        <v>2019</v>
      </c>
      <c r="F1917" s="17">
        <f>Tabel1[[#This Row],[Benaderend Verbruik (kWh)]]</f>
        <v>2318213.0519746128</v>
      </c>
      <c r="G1917" s="17">
        <f>Tabel1[[#This Row],[Benaderend Verbruik (kWh)]]*0.000182</f>
        <v>421.91477545937954</v>
      </c>
    </row>
    <row r="1918" spans="1:7" x14ac:dyDescent="0.35">
      <c r="A1918" s="2" t="s">
        <v>377</v>
      </c>
      <c r="B1918" s="2" t="s">
        <v>7</v>
      </c>
      <c r="C1918" s="2" t="s">
        <v>10</v>
      </c>
      <c r="D1918" s="17">
        <v>1335498</v>
      </c>
      <c r="E1918" s="2">
        <v>2019</v>
      </c>
      <c r="F1918" s="17">
        <f>Tabel1[[#This Row],[Benaderend Verbruik (kWh)]]*2.5</f>
        <v>3338745</v>
      </c>
      <c r="G1918" s="17">
        <f>Tabel1[[#This Row],[Benaderend Verbruik (kWh)]]*0</f>
        <v>0</v>
      </c>
    </row>
    <row r="1919" spans="1:7" x14ac:dyDescent="0.35">
      <c r="A1919" s="2" t="s">
        <v>377</v>
      </c>
      <c r="B1919" s="2" t="s">
        <v>7</v>
      </c>
      <c r="C1919" s="2" t="s">
        <v>9</v>
      </c>
      <c r="D1919" s="17">
        <v>857154.7466913797</v>
      </c>
      <c r="E1919" s="2">
        <v>2019</v>
      </c>
      <c r="F1919" s="17">
        <f>Tabel1[[#This Row],[Benaderend Verbruik (kWh)]]*2.5</f>
        <v>2142886.8667284492</v>
      </c>
      <c r="G1919" s="17">
        <f>Tabel1[[#This Row],[Benaderend Verbruik (kWh)]]*0</f>
        <v>0</v>
      </c>
    </row>
    <row r="1920" spans="1:7" x14ac:dyDescent="0.35">
      <c r="A1920" s="2" t="s">
        <v>1000</v>
      </c>
      <c r="B1920" s="2" t="s">
        <v>641</v>
      </c>
      <c r="C1920" s="2" t="s">
        <v>9</v>
      </c>
      <c r="D1920" s="17">
        <v>398094.32334038487</v>
      </c>
      <c r="E1920" s="2">
        <v>2022</v>
      </c>
      <c r="F1920" s="17">
        <f>Tabel1[[#This Row],[Benaderend Verbruik (kWh)]]*2.5</f>
        <v>995235.80835096212</v>
      </c>
      <c r="G1920" s="17">
        <f>Tabel1[[#This Row],[Benaderend Verbruik (kWh)]]*0</f>
        <v>0</v>
      </c>
    </row>
    <row r="1921" spans="1:7" x14ac:dyDescent="0.35">
      <c r="A1921" s="2" t="s">
        <v>1000</v>
      </c>
      <c r="B1921" s="2" t="s">
        <v>641</v>
      </c>
      <c r="C1921" s="2" t="s">
        <v>10</v>
      </c>
      <c r="D1921" s="17">
        <v>1149265.9999999998</v>
      </c>
      <c r="E1921" s="2">
        <v>2022</v>
      </c>
      <c r="F1921" s="17">
        <f>Tabel1[[#This Row],[Benaderend Verbruik (kWh)]]*2.5</f>
        <v>2873164.9999999995</v>
      </c>
      <c r="G1921" s="17">
        <f>Tabel1[[#This Row],[Benaderend Verbruik (kWh)]]*0</f>
        <v>0</v>
      </c>
    </row>
    <row r="1922" spans="1:7" x14ac:dyDescent="0.35">
      <c r="A1922" s="2" t="s">
        <v>1000</v>
      </c>
      <c r="B1922" s="2" t="s">
        <v>641</v>
      </c>
      <c r="C1922" s="2" t="s">
        <v>8</v>
      </c>
      <c r="D1922" s="17">
        <v>1895848.3072225039</v>
      </c>
      <c r="E1922" s="2">
        <v>2022</v>
      </c>
      <c r="F1922" s="17">
        <f>Tabel1[[#This Row],[Benaderend Verbruik (kWh)]]</f>
        <v>1895848.3072225039</v>
      </c>
      <c r="G1922" s="17">
        <f>Tabel1[[#This Row],[Benaderend Verbruik (kWh)]]*0.000182</f>
        <v>345.04439191449575</v>
      </c>
    </row>
    <row r="1923" spans="1:7" x14ac:dyDescent="0.35">
      <c r="A1923" s="2" t="s">
        <v>377</v>
      </c>
      <c r="B1923" s="2" t="s">
        <v>7</v>
      </c>
      <c r="C1923" s="2" t="s">
        <v>12</v>
      </c>
      <c r="D1923" s="17">
        <v>202131.30685689941</v>
      </c>
      <c r="E1923" s="2">
        <v>2019</v>
      </c>
      <c r="F1923" s="17">
        <f>Tabel1[[#This Row],[Benaderend Verbruik (kWh)]]</f>
        <v>202131.30685689941</v>
      </c>
      <c r="G1923" s="17">
        <f>Tabel1[[#This Row],[Benaderend Verbruik (kWh)]]*0.000267</f>
        <v>53.969058930792137</v>
      </c>
    </row>
    <row r="1924" spans="1:7" x14ac:dyDescent="0.35">
      <c r="A1924" s="2" t="s">
        <v>377</v>
      </c>
      <c r="B1924" s="2" t="s">
        <v>7</v>
      </c>
      <c r="C1924" s="2" t="s">
        <v>183</v>
      </c>
      <c r="D1924" s="17">
        <v>6030.7518987909707</v>
      </c>
      <c r="E1924" s="2">
        <v>2019</v>
      </c>
      <c r="F1924" s="17">
        <f>Tabel1[[#This Row],[Benaderend Verbruik (kWh)]]</f>
        <v>6030.7518987909707</v>
      </c>
      <c r="G1924" s="17">
        <f>Tabel1[[#This Row],[Benaderend Verbruik (kWh)]]*0.000227</f>
        <v>1.3689806810255503</v>
      </c>
    </row>
    <row r="1925" spans="1:7" x14ac:dyDescent="0.35">
      <c r="A1925" s="2" t="s">
        <v>377</v>
      </c>
      <c r="B1925" s="2" t="s">
        <v>7</v>
      </c>
      <c r="C1925" s="2" t="s">
        <v>12</v>
      </c>
      <c r="D1925" s="17">
        <v>10152.780372184365</v>
      </c>
      <c r="E1925" s="2">
        <v>2022</v>
      </c>
      <c r="F1925" s="17">
        <f>Tabel1[[#This Row],[Benaderend Verbruik (kWh)]]</f>
        <v>10152.780372184365</v>
      </c>
      <c r="G1925" s="17">
        <f>Tabel1[[#This Row],[Benaderend Verbruik (kWh)]]*0.000267</f>
        <v>2.710792359373225</v>
      </c>
    </row>
    <row r="1926" spans="1:7" x14ac:dyDescent="0.35">
      <c r="A1926" s="2" t="s">
        <v>377</v>
      </c>
      <c r="B1926" s="2" t="s">
        <v>7</v>
      </c>
      <c r="C1926" s="2" t="s">
        <v>183</v>
      </c>
      <c r="D1926" s="17">
        <v>8711.0842827288161</v>
      </c>
      <c r="E1926" s="2">
        <v>2022</v>
      </c>
      <c r="F1926" s="17">
        <f>Tabel1[[#This Row],[Benaderend Verbruik (kWh)]]</f>
        <v>8711.0842827288161</v>
      </c>
      <c r="G1926" s="17">
        <f>Tabel1[[#This Row],[Benaderend Verbruik (kWh)]]*0.000227</f>
        <v>1.9774161321794412</v>
      </c>
    </row>
    <row r="1927" spans="1:7" x14ac:dyDescent="0.35">
      <c r="A1927" s="2" t="s">
        <v>378</v>
      </c>
      <c r="B1927" s="2" t="s">
        <v>7</v>
      </c>
      <c r="C1927" s="2" t="s">
        <v>8</v>
      </c>
      <c r="D1927" s="17">
        <v>2171043.809153955</v>
      </c>
      <c r="E1927" s="2">
        <v>2019</v>
      </c>
      <c r="F1927" s="17">
        <f>Tabel1[[#This Row],[Benaderend Verbruik (kWh)]]</f>
        <v>2171043.809153955</v>
      </c>
      <c r="G1927" s="17">
        <f>Tabel1[[#This Row],[Benaderend Verbruik (kWh)]]*0.000182</f>
        <v>395.12997326601982</v>
      </c>
    </row>
    <row r="1928" spans="1:7" x14ac:dyDescent="0.35">
      <c r="A1928" s="2" t="s">
        <v>378</v>
      </c>
      <c r="B1928" s="2" t="s">
        <v>7</v>
      </c>
      <c r="C1928" s="2" t="s">
        <v>9</v>
      </c>
      <c r="D1928" s="17">
        <v>643383.40608135157</v>
      </c>
      <c r="E1928" s="2">
        <v>2019</v>
      </c>
      <c r="F1928" s="17">
        <f>Tabel1[[#This Row],[Benaderend Verbruik (kWh)]]*2.5</f>
        <v>1608458.5152033789</v>
      </c>
      <c r="G1928" s="17">
        <f>Tabel1[[#This Row],[Benaderend Verbruik (kWh)]]*0</f>
        <v>0</v>
      </c>
    </row>
    <row r="1929" spans="1:7" x14ac:dyDescent="0.35">
      <c r="A1929" s="2" t="s">
        <v>378</v>
      </c>
      <c r="B1929" s="2" t="s">
        <v>7</v>
      </c>
      <c r="C1929" s="2" t="s">
        <v>10</v>
      </c>
      <c r="D1929" s="17">
        <v>514904</v>
      </c>
      <c r="E1929" s="2">
        <v>2019</v>
      </c>
      <c r="F1929" s="17">
        <f>Tabel1[[#This Row],[Benaderend Verbruik (kWh)]]*2.5</f>
        <v>1287260</v>
      </c>
      <c r="G1929" s="17">
        <f>Tabel1[[#This Row],[Benaderend Verbruik (kWh)]]*0</f>
        <v>0</v>
      </c>
    </row>
    <row r="1930" spans="1:7" x14ac:dyDescent="0.35">
      <c r="A1930" s="2" t="s">
        <v>1001</v>
      </c>
      <c r="B1930" s="2" t="s">
        <v>641</v>
      </c>
      <c r="C1930" s="2" t="s">
        <v>9</v>
      </c>
      <c r="D1930" s="17">
        <v>604267.41752838425</v>
      </c>
      <c r="E1930" s="2">
        <v>2022</v>
      </c>
      <c r="F1930" s="17">
        <f>Tabel1[[#This Row],[Benaderend Verbruik (kWh)]]*2.5</f>
        <v>1510668.5438209607</v>
      </c>
      <c r="G1930" s="17">
        <f>Tabel1[[#This Row],[Benaderend Verbruik (kWh)]]*0</f>
        <v>0</v>
      </c>
    </row>
    <row r="1931" spans="1:7" x14ac:dyDescent="0.35">
      <c r="A1931" s="2" t="s">
        <v>1001</v>
      </c>
      <c r="B1931" s="2" t="s">
        <v>641</v>
      </c>
      <c r="C1931" s="2" t="s">
        <v>10</v>
      </c>
      <c r="D1931" s="17">
        <v>433404.99999999988</v>
      </c>
      <c r="E1931" s="2">
        <v>2022</v>
      </c>
      <c r="F1931" s="17">
        <f>Tabel1[[#This Row],[Benaderend Verbruik (kWh)]]*2.5</f>
        <v>1083512.4999999998</v>
      </c>
      <c r="G1931" s="17">
        <f>Tabel1[[#This Row],[Benaderend Verbruik (kWh)]]*0</f>
        <v>0</v>
      </c>
    </row>
    <row r="1932" spans="1:7" x14ac:dyDescent="0.35">
      <c r="A1932" s="2" t="s">
        <v>1001</v>
      </c>
      <c r="B1932" s="2" t="s">
        <v>641</v>
      </c>
      <c r="C1932" s="2" t="s">
        <v>8</v>
      </c>
      <c r="D1932" s="17">
        <v>2011553.3161138343</v>
      </c>
      <c r="E1932" s="2">
        <v>2022</v>
      </c>
      <c r="F1932" s="17">
        <f>Tabel1[[#This Row],[Benaderend Verbruik (kWh)]]</f>
        <v>2011553.3161138343</v>
      </c>
      <c r="G1932" s="17">
        <f>Tabel1[[#This Row],[Benaderend Verbruik (kWh)]]*0.000182</f>
        <v>366.10270353271784</v>
      </c>
    </row>
    <row r="1933" spans="1:7" x14ac:dyDescent="0.35">
      <c r="A1933" s="2" t="s">
        <v>379</v>
      </c>
      <c r="B1933" s="2" t="s">
        <v>208</v>
      </c>
      <c r="C1933" s="2" t="s">
        <v>9</v>
      </c>
      <c r="D1933" s="17">
        <v>2727597.0742745642</v>
      </c>
      <c r="E1933" s="2">
        <v>2019</v>
      </c>
      <c r="F1933" s="17">
        <f>Tabel1[[#This Row],[Benaderend Verbruik (kWh)]]*2.5</f>
        <v>6818992.6856864104</v>
      </c>
      <c r="G1933" s="17">
        <f>Tabel1[[#This Row],[Benaderend Verbruik (kWh)]]*0</f>
        <v>0</v>
      </c>
    </row>
    <row r="1934" spans="1:7" x14ac:dyDescent="0.35">
      <c r="A1934" s="2" t="s">
        <v>379</v>
      </c>
      <c r="B1934" s="2" t="s">
        <v>208</v>
      </c>
      <c r="C1934" s="2" t="s">
        <v>8</v>
      </c>
      <c r="D1934" s="17">
        <v>788256.92715696688</v>
      </c>
      <c r="E1934" s="2">
        <v>2019</v>
      </c>
      <c r="F1934" s="17">
        <f>Tabel1[[#This Row],[Benaderend Verbruik (kWh)]]</f>
        <v>788256.92715696688</v>
      </c>
      <c r="G1934" s="17">
        <f>Tabel1[[#This Row],[Benaderend Verbruik (kWh)]]*0.000182</f>
        <v>143.46276074256798</v>
      </c>
    </row>
    <row r="1935" spans="1:7" x14ac:dyDescent="0.35">
      <c r="A1935" s="2" t="s">
        <v>1002</v>
      </c>
      <c r="B1935" s="2" t="s">
        <v>208</v>
      </c>
      <c r="C1935" s="2" t="s">
        <v>9</v>
      </c>
      <c r="D1935" s="17">
        <v>2979710.0865713679</v>
      </c>
      <c r="E1935" s="2">
        <v>2022</v>
      </c>
      <c r="F1935" s="17">
        <f>Tabel1[[#This Row],[Benaderend Verbruik (kWh)]]*2.5</f>
        <v>7449275.2164284196</v>
      </c>
      <c r="G1935" s="17">
        <f>Tabel1[[#This Row],[Benaderend Verbruik (kWh)]]*0</f>
        <v>0</v>
      </c>
    </row>
    <row r="1936" spans="1:7" x14ac:dyDescent="0.35">
      <c r="A1936" s="2" t="s">
        <v>1002</v>
      </c>
      <c r="B1936" s="2" t="s">
        <v>208</v>
      </c>
      <c r="C1936" s="2" t="s">
        <v>8</v>
      </c>
      <c r="D1936" s="17">
        <v>647888.56276984198</v>
      </c>
      <c r="E1936" s="2">
        <v>2022</v>
      </c>
      <c r="F1936" s="17">
        <f>Tabel1[[#This Row],[Benaderend Verbruik (kWh)]]</f>
        <v>647888.56276984198</v>
      </c>
      <c r="G1936" s="17">
        <f>Tabel1[[#This Row],[Benaderend Verbruik (kWh)]]*0.000182</f>
        <v>117.91571842411125</v>
      </c>
    </row>
    <row r="1937" spans="1:7" x14ac:dyDescent="0.35">
      <c r="A1937" s="2" t="s">
        <v>380</v>
      </c>
      <c r="B1937" s="2" t="s">
        <v>208</v>
      </c>
      <c r="C1937" s="2" t="s">
        <v>8</v>
      </c>
      <c r="D1937" s="17">
        <v>69847.64110592939</v>
      </c>
      <c r="E1937" s="2">
        <v>2019</v>
      </c>
      <c r="F1937" s="17">
        <f>Tabel1[[#This Row],[Benaderend Verbruik (kWh)]]</f>
        <v>69847.64110592939</v>
      </c>
      <c r="G1937" s="17">
        <f>Tabel1[[#This Row],[Benaderend Verbruik (kWh)]]*0.000182</f>
        <v>12.712270681279149</v>
      </c>
    </row>
    <row r="1938" spans="1:7" x14ac:dyDescent="0.35">
      <c r="A1938" s="2" t="s">
        <v>380</v>
      </c>
      <c r="B1938" s="2" t="s">
        <v>208</v>
      </c>
      <c r="C1938" s="2" t="s">
        <v>9</v>
      </c>
      <c r="D1938" s="17">
        <v>21753.000000000004</v>
      </c>
      <c r="E1938" s="2">
        <v>2019</v>
      </c>
      <c r="F1938" s="17">
        <f>Tabel1[[#This Row],[Benaderend Verbruik (kWh)]]*2.5</f>
        <v>54382.500000000007</v>
      </c>
      <c r="G1938" s="17">
        <f>Tabel1[[#This Row],[Benaderend Verbruik (kWh)]]*0</f>
        <v>0</v>
      </c>
    </row>
    <row r="1939" spans="1:7" x14ac:dyDescent="0.35">
      <c r="A1939" s="2" t="s">
        <v>1003</v>
      </c>
      <c r="B1939" s="2" t="s">
        <v>208</v>
      </c>
      <c r="C1939" s="2" t="s">
        <v>9</v>
      </c>
      <c r="D1939" s="17">
        <v>18668.788452211498</v>
      </c>
      <c r="E1939" s="2">
        <v>2022</v>
      </c>
      <c r="F1939" s="17">
        <f>Tabel1[[#This Row],[Benaderend Verbruik (kWh)]]*2.5</f>
        <v>46671.971130528749</v>
      </c>
      <c r="G1939" s="17">
        <f>Tabel1[[#This Row],[Benaderend Verbruik (kWh)]]*0</f>
        <v>0</v>
      </c>
    </row>
    <row r="1940" spans="1:7" x14ac:dyDescent="0.35">
      <c r="A1940" s="2" t="s">
        <v>1003</v>
      </c>
      <c r="B1940" s="2" t="s">
        <v>208</v>
      </c>
      <c r="C1940" s="2" t="s">
        <v>8</v>
      </c>
      <c r="D1940" s="17">
        <v>75057.583424238095</v>
      </c>
      <c r="E1940" s="2">
        <v>2022</v>
      </c>
      <c r="F1940" s="17">
        <f>Tabel1[[#This Row],[Benaderend Verbruik (kWh)]]</f>
        <v>75057.583424238095</v>
      </c>
      <c r="G1940" s="17">
        <f>Tabel1[[#This Row],[Benaderend Verbruik (kWh)]]*0.000182</f>
        <v>13.660480183211334</v>
      </c>
    </row>
    <row r="1941" spans="1:7" x14ac:dyDescent="0.35">
      <c r="A1941" s="2" t="s">
        <v>381</v>
      </c>
      <c r="B1941" s="2" t="s">
        <v>208</v>
      </c>
      <c r="C1941" s="2" t="s">
        <v>8</v>
      </c>
      <c r="D1941" s="17">
        <v>1604643.2119999998</v>
      </c>
      <c r="E1941" s="2">
        <v>2019</v>
      </c>
      <c r="F1941" s="17">
        <f>Tabel1[[#This Row],[Benaderend Verbruik (kWh)]]</f>
        <v>1604643.2119999998</v>
      </c>
      <c r="G1941" s="17">
        <f>Tabel1[[#This Row],[Benaderend Verbruik (kWh)]]*0.000182</f>
        <v>292.04506458399999</v>
      </c>
    </row>
    <row r="1942" spans="1:7" x14ac:dyDescent="0.35">
      <c r="A1942" s="2" t="s">
        <v>381</v>
      </c>
      <c r="B1942" s="2" t="s">
        <v>208</v>
      </c>
      <c r="C1942" s="2" t="s">
        <v>9</v>
      </c>
      <c r="D1942" s="17">
        <v>350237</v>
      </c>
      <c r="E1942" s="2">
        <v>2019</v>
      </c>
      <c r="F1942" s="17">
        <f>Tabel1[[#This Row],[Benaderend Verbruik (kWh)]]*2.5</f>
        <v>875592.5</v>
      </c>
      <c r="G1942" s="17">
        <f>Tabel1[[#This Row],[Benaderend Verbruik (kWh)]]*0</f>
        <v>0</v>
      </c>
    </row>
    <row r="1943" spans="1:7" x14ac:dyDescent="0.35">
      <c r="A1943" s="2" t="s">
        <v>1004</v>
      </c>
      <c r="B1943" s="2" t="s">
        <v>208</v>
      </c>
      <c r="C1943" s="2" t="s">
        <v>9</v>
      </c>
      <c r="D1943" s="17">
        <v>340668.5</v>
      </c>
      <c r="E1943" s="2">
        <v>2022</v>
      </c>
      <c r="F1943" s="17">
        <f>Tabel1[[#This Row],[Benaderend Verbruik (kWh)]]*2.5</f>
        <v>851671.25</v>
      </c>
      <c r="G1943" s="17">
        <f>Tabel1[[#This Row],[Benaderend Verbruik (kWh)]]*0</f>
        <v>0</v>
      </c>
    </row>
    <row r="1944" spans="1:7" x14ac:dyDescent="0.35">
      <c r="A1944" s="2" t="s">
        <v>1004</v>
      </c>
      <c r="B1944" s="2" t="s">
        <v>208</v>
      </c>
      <c r="C1944" s="2" t="s">
        <v>8</v>
      </c>
      <c r="D1944" s="17">
        <v>1193765.56154302</v>
      </c>
      <c r="E1944" s="2">
        <v>2022</v>
      </c>
      <c r="F1944" s="17">
        <f>Tabel1[[#This Row],[Benaderend Verbruik (kWh)]]</f>
        <v>1193765.56154302</v>
      </c>
      <c r="G1944" s="17">
        <f>Tabel1[[#This Row],[Benaderend Verbruik (kWh)]]*0.000182</f>
        <v>217.26533220082965</v>
      </c>
    </row>
    <row r="1945" spans="1:7" x14ac:dyDescent="0.35">
      <c r="A1945" s="2" t="s">
        <v>382</v>
      </c>
      <c r="B1945" s="2" t="s">
        <v>208</v>
      </c>
      <c r="C1945" s="2" t="s">
        <v>8</v>
      </c>
      <c r="D1945" s="17">
        <v>415611.76239743578</v>
      </c>
      <c r="E1945" s="2">
        <v>2019</v>
      </c>
      <c r="F1945" s="17">
        <f>Tabel1[[#This Row],[Benaderend Verbruik (kWh)]]</f>
        <v>415611.76239743578</v>
      </c>
      <c r="G1945" s="17">
        <f>Tabel1[[#This Row],[Benaderend Verbruik (kWh)]]*0.000182</f>
        <v>75.641340756333321</v>
      </c>
    </row>
    <row r="1946" spans="1:7" x14ac:dyDescent="0.35">
      <c r="A1946" s="2" t="s">
        <v>382</v>
      </c>
      <c r="B1946" s="2" t="s">
        <v>208</v>
      </c>
      <c r="C1946" s="2" t="s">
        <v>9</v>
      </c>
      <c r="D1946" s="17">
        <v>160779.78949256463</v>
      </c>
      <c r="E1946" s="2">
        <v>2019</v>
      </c>
      <c r="F1946" s="17">
        <f>Tabel1[[#This Row],[Benaderend Verbruik (kWh)]]*2.5</f>
        <v>401949.47373141156</v>
      </c>
      <c r="G1946" s="17">
        <f>Tabel1[[#This Row],[Benaderend Verbruik (kWh)]]*0</f>
        <v>0</v>
      </c>
    </row>
    <row r="1947" spans="1:7" x14ac:dyDescent="0.35">
      <c r="A1947" s="2" t="s">
        <v>1005</v>
      </c>
      <c r="B1947" s="2" t="s">
        <v>208</v>
      </c>
      <c r="C1947" s="2" t="s">
        <v>9</v>
      </c>
      <c r="D1947" s="17">
        <v>129447.8688074387</v>
      </c>
      <c r="E1947" s="2">
        <v>2022</v>
      </c>
      <c r="F1947" s="17">
        <f>Tabel1[[#This Row],[Benaderend Verbruik (kWh)]]*2.5</f>
        <v>323619.67201859679</v>
      </c>
      <c r="G1947" s="17">
        <f>Tabel1[[#This Row],[Benaderend Verbruik (kWh)]]*0</f>
        <v>0</v>
      </c>
    </row>
    <row r="1948" spans="1:7" x14ac:dyDescent="0.35">
      <c r="A1948" s="2" t="s">
        <v>1005</v>
      </c>
      <c r="B1948" s="2" t="s">
        <v>208</v>
      </c>
      <c r="C1948" s="2" t="s">
        <v>8</v>
      </c>
      <c r="D1948" s="17">
        <v>289828.00908173039</v>
      </c>
      <c r="E1948" s="2">
        <v>2022</v>
      </c>
      <c r="F1948" s="17">
        <f>Tabel1[[#This Row],[Benaderend Verbruik (kWh)]]</f>
        <v>289828.00908173039</v>
      </c>
      <c r="G1948" s="17">
        <f>Tabel1[[#This Row],[Benaderend Verbruik (kWh)]]*0.000182</f>
        <v>52.748697652874931</v>
      </c>
    </row>
    <row r="1949" spans="1:7" x14ac:dyDescent="0.35">
      <c r="A1949" s="2" t="s">
        <v>383</v>
      </c>
      <c r="B1949" s="2" t="s">
        <v>208</v>
      </c>
      <c r="C1949" s="2" t="s">
        <v>8</v>
      </c>
      <c r="D1949" s="17">
        <v>282873.68123170896</v>
      </c>
      <c r="E1949" s="2">
        <v>2019</v>
      </c>
      <c r="F1949" s="17">
        <f>Tabel1[[#This Row],[Benaderend Verbruik (kWh)]]</f>
        <v>282873.68123170896</v>
      </c>
      <c r="G1949" s="17">
        <f>Tabel1[[#This Row],[Benaderend Verbruik (kWh)]]*0.000182</f>
        <v>51.483009984171034</v>
      </c>
    </row>
    <row r="1950" spans="1:7" x14ac:dyDescent="0.35">
      <c r="A1950" s="2" t="s">
        <v>383</v>
      </c>
      <c r="B1950" s="2" t="s">
        <v>208</v>
      </c>
      <c r="C1950" s="2" t="s">
        <v>9</v>
      </c>
      <c r="D1950" s="17">
        <v>149570.9620945112</v>
      </c>
      <c r="E1950" s="2">
        <v>2019</v>
      </c>
      <c r="F1950" s="17">
        <f>Tabel1[[#This Row],[Benaderend Verbruik (kWh)]]*2.5</f>
        <v>373927.40523627796</v>
      </c>
      <c r="G1950" s="17">
        <f>Tabel1[[#This Row],[Benaderend Verbruik (kWh)]]*0</f>
        <v>0</v>
      </c>
    </row>
    <row r="1951" spans="1:7" x14ac:dyDescent="0.35">
      <c r="A1951" s="2" t="s">
        <v>1006</v>
      </c>
      <c r="B1951" s="2" t="s">
        <v>208</v>
      </c>
      <c r="C1951" s="2" t="s">
        <v>9</v>
      </c>
      <c r="D1951" s="17">
        <v>149061.5196318462</v>
      </c>
      <c r="E1951" s="2">
        <v>2022</v>
      </c>
      <c r="F1951" s="17">
        <f>Tabel1[[#This Row],[Benaderend Verbruik (kWh)]]*2.5</f>
        <v>372653.79907961551</v>
      </c>
      <c r="G1951" s="17">
        <f>Tabel1[[#This Row],[Benaderend Verbruik (kWh)]]*0</f>
        <v>0</v>
      </c>
    </row>
    <row r="1952" spans="1:7" x14ac:dyDescent="0.35">
      <c r="A1952" s="2" t="s">
        <v>1006</v>
      </c>
      <c r="B1952" s="2" t="s">
        <v>208</v>
      </c>
      <c r="C1952" s="2" t="s">
        <v>8</v>
      </c>
      <c r="D1952" s="17">
        <v>222208.80647455138</v>
      </c>
      <c r="E1952" s="2">
        <v>2022</v>
      </c>
      <c r="F1952" s="17">
        <f>Tabel1[[#This Row],[Benaderend Verbruik (kWh)]]</f>
        <v>222208.80647455138</v>
      </c>
      <c r="G1952" s="17">
        <f>Tabel1[[#This Row],[Benaderend Verbruik (kWh)]]*0.000182</f>
        <v>40.442002778368355</v>
      </c>
    </row>
    <row r="1953" spans="1:7" x14ac:dyDescent="0.35">
      <c r="A1953" s="2" t="s">
        <v>384</v>
      </c>
      <c r="B1953" s="2" t="s">
        <v>208</v>
      </c>
      <c r="C1953" s="2" t="s">
        <v>183</v>
      </c>
      <c r="D1953" s="17">
        <v>84618.123333333337</v>
      </c>
      <c r="E1953" s="2">
        <v>2022</v>
      </c>
      <c r="F1953" s="17">
        <f>Tabel1[[#This Row],[Benaderend Verbruik (kWh)]]</f>
        <v>84618.123333333337</v>
      </c>
      <c r="G1953" s="17">
        <f>Tabel1[[#This Row],[Benaderend Verbruik (kWh)]]*0.000227</f>
        <v>19.208313996666668</v>
      </c>
    </row>
    <row r="1954" spans="1:7" x14ac:dyDescent="0.35">
      <c r="A1954" s="2" t="s">
        <v>384</v>
      </c>
      <c r="B1954" s="2" t="s">
        <v>208</v>
      </c>
      <c r="C1954" s="2" t="s">
        <v>12</v>
      </c>
      <c r="D1954" s="17">
        <v>127691.48611111111</v>
      </c>
      <c r="E1954" s="2">
        <v>2022</v>
      </c>
      <c r="F1954" s="17">
        <f>Tabel1[[#This Row],[Benaderend Verbruik (kWh)]]</f>
        <v>127691.48611111111</v>
      </c>
      <c r="G1954" s="17">
        <f>Tabel1[[#This Row],[Benaderend Verbruik (kWh)]]*0.000267</f>
        <v>34.093626791666665</v>
      </c>
    </row>
    <row r="1955" spans="1:7" x14ac:dyDescent="0.35">
      <c r="A1955" s="2" t="s">
        <v>384</v>
      </c>
      <c r="B1955" s="2" t="s">
        <v>208</v>
      </c>
      <c r="C1955" s="2" t="s">
        <v>9</v>
      </c>
      <c r="D1955" s="17">
        <v>840829.66004472598</v>
      </c>
      <c r="E1955" s="2">
        <v>2019</v>
      </c>
      <c r="F1955" s="17">
        <f>Tabel1[[#This Row],[Benaderend Verbruik (kWh)]]*2.5</f>
        <v>2102074.150111815</v>
      </c>
      <c r="G1955" s="17">
        <f>Tabel1[[#This Row],[Benaderend Verbruik (kWh)]]*0</f>
        <v>0</v>
      </c>
    </row>
    <row r="1956" spans="1:7" x14ac:dyDescent="0.35">
      <c r="A1956" s="2" t="s">
        <v>384</v>
      </c>
      <c r="B1956" s="2" t="s">
        <v>208</v>
      </c>
      <c r="C1956" s="2" t="s">
        <v>8</v>
      </c>
      <c r="D1956" s="17">
        <v>375987.79625013465</v>
      </c>
      <c r="E1956" s="2">
        <v>2019</v>
      </c>
      <c r="F1956" s="17">
        <f>Tabel1[[#This Row],[Benaderend Verbruik (kWh)]]</f>
        <v>375987.79625013465</v>
      </c>
      <c r="G1956" s="17">
        <f>Tabel1[[#This Row],[Benaderend Verbruik (kWh)]]*0.000182</f>
        <v>68.429778917524501</v>
      </c>
    </row>
    <row r="1957" spans="1:7" x14ac:dyDescent="0.35">
      <c r="A1957" s="2" t="s">
        <v>1007</v>
      </c>
      <c r="B1957" s="2" t="s">
        <v>208</v>
      </c>
      <c r="C1957" s="2" t="s">
        <v>9</v>
      </c>
      <c r="D1957" s="17">
        <v>726692</v>
      </c>
      <c r="E1957" s="2">
        <v>2022</v>
      </c>
      <c r="F1957" s="17">
        <f>Tabel1[[#This Row],[Benaderend Verbruik (kWh)]]*2.5</f>
        <v>1816730</v>
      </c>
      <c r="G1957" s="17">
        <f>Tabel1[[#This Row],[Benaderend Verbruik (kWh)]]*0</f>
        <v>0</v>
      </c>
    </row>
    <row r="1958" spans="1:7" x14ac:dyDescent="0.35">
      <c r="A1958" s="2" t="s">
        <v>1007</v>
      </c>
      <c r="B1958" s="2" t="s">
        <v>208</v>
      </c>
      <c r="C1958" s="2" t="s">
        <v>8</v>
      </c>
      <c r="D1958" s="17">
        <v>156146.68343853412</v>
      </c>
      <c r="E1958" s="2">
        <v>2022</v>
      </c>
      <c r="F1958" s="17">
        <f>Tabel1[[#This Row],[Benaderend Verbruik (kWh)]]</f>
        <v>156146.68343853412</v>
      </c>
      <c r="G1958" s="17">
        <f>Tabel1[[#This Row],[Benaderend Verbruik (kWh)]]*0.000182</f>
        <v>28.41869638581321</v>
      </c>
    </row>
    <row r="1959" spans="1:7" x14ac:dyDescent="0.35">
      <c r="A1959" s="2" t="s">
        <v>385</v>
      </c>
      <c r="B1959" s="2" t="s">
        <v>208</v>
      </c>
      <c r="C1959" s="2" t="s">
        <v>8</v>
      </c>
      <c r="D1959" s="17">
        <v>1578121.8670000001</v>
      </c>
      <c r="E1959" s="2">
        <v>2019</v>
      </c>
      <c r="F1959" s="17">
        <f>Tabel1[[#This Row],[Benaderend Verbruik (kWh)]]</f>
        <v>1578121.8670000001</v>
      </c>
      <c r="G1959" s="17">
        <f>Tabel1[[#This Row],[Benaderend Verbruik (kWh)]]*0.000182</f>
        <v>287.21817979400004</v>
      </c>
    </row>
    <row r="1960" spans="1:7" x14ac:dyDescent="0.35">
      <c r="A1960" s="2" t="s">
        <v>385</v>
      </c>
      <c r="B1960" s="2" t="s">
        <v>208</v>
      </c>
      <c r="C1960" s="2" t="s">
        <v>9</v>
      </c>
      <c r="D1960" s="17">
        <v>1329972.8119999999</v>
      </c>
      <c r="E1960" s="2">
        <v>2019</v>
      </c>
      <c r="F1960" s="17">
        <f>Tabel1[[#This Row],[Benaderend Verbruik (kWh)]]*2.5</f>
        <v>3324932.03</v>
      </c>
      <c r="G1960" s="17">
        <f>Tabel1[[#This Row],[Benaderend Verbruik (kWh)]]*0</f>
        <v>0</v>
      </c>
    </row>
    <row r="1961" spans="1:7" x14ac:dyDescent="0.35">
      <c r="A1961" s="2" t="s">
        <v>1008</v>
      </c>
      <c r="B1961" s="2" t="s">
        <v>208</v>
      </c>
      <c r="C1961" s="2" t="s">
        <v>9</v>
      </c>
      <c r="D1961" s="17">
        <v>1525587.4557179264</v>
      </c>
      <c r="E1961" s="2">
        <v>2022</v>
      </c>
      <c r="F1961" s="17">
        <f>Tabel1[[#This Row],[Benaderend Verbruik (kWh)]]*2.5</f>
        <v>3813968.6392948162</v>
      </c>
      <c r="G1961" s="17">
        <f>Tabel1[[#This Row],[Benaderend Verbruik (kWh)]]*0</f>
        <v>0</v>
      </c>
    </row>
    <row r="1962" spans="1:7" x14ac:dyDescent="0.35">
      <c r="A1962" s="2" t="s">
        <v>1008</v>
      </c>
      <c r="B1962" s="2" t="s">
        <v>208</v>
      </c>
      <c r="C1962" s="2" t="s">
        <v>8</v>
      </c>
      <c r="D1962" s="17">
        <v>1351487.8484395698</v>
      </c>
      <c r="E1962" s="2">
        <v>2022</v>
      </c>
      <c r="F1962" s="17">
        <f>Tabel1[[#This Row],[Benaderend Verbruik (kWh)]]</f>
        <v>1351487.8484395698</v>
      </c>
      <c r="G1962" s="17">
        <f>Tabel1[[#This Row],[Benaderend Verbruik (kWh)]]*0.000182</f>
        <v>245.97078841600171</v>
      </c>
    </row>
    <row r="1963" spans="1:7" x14ac:dyDescent="0.35">
      <c r="A1963" s="2" t="s">
        <v>386</v>
      </c>
      <c r="B1963" s="2" t="s">
        <v>208</v>
      </c>
      <c r="C1963" s="2" t="s">
        <v>8</v>
      </c>
      <c r="D1963" s="17">
        <v>36971.752</v>
      </c>
      <c r="E1963" s="2">
        <v>2019</v>
      </c>
      <c r="F1963" s="17">
        <f>Tabel1[[#This Row],[Benaderend Verbruik (kWh)]]</f>
        <v>36971.752</v>
      </c>
      <c r="G1963" s="17">
        <f>Tabel1[[#This Row],[Benaderend Verbruik (kWh)]]*0.000182</f>
        <v>6.7288588640000002</v>
      </c>
    </row>
    <row r="1964" spans="1:7" x14ac:dyDescent="0.35">
      <c r="A1964" s="2" t="s">
        <v>386</v>
      </c>
      <c r="B1964" s="2" t="s">
        <v>208</v>
      </c>
      <c r="C1964" s="2" t="s">
        <v>9</v>
      </c>
      <c r="D1964" s="17">
        <v>1554.6</v>
      </c>
      <c r="E1964" s="2">
        <v>2019</v>
      </c>
      <c r="F1964" s="17">
        <f>Tabel1[[#This Row],[Benaderend Verbruik (kWh)]]*2.5</f>
        <v>3886.5</v>
      </c>
      <c r="G1964" s="17">
        <f>Tabel1[[#This Row],[Benaderend Verbruik (kWh)]]*0</f>
        <v>0</v>
      </c>
    </row>
    <row r="1965" spans="1:7" x14ac:dyDescent="0.35">
      <c r="A1965" s="2" t="s">
        <v>1009</v>
      </c>
      <c r="B1965" s="2" t="s">
        <v>208</v>
      </c>
      <c r="C1965" s="2" t="s">
        <v>9</v>
      </c>
      <c r="D1965" s="17">
        <v>2129.7905799728001</v>
      </c>
      <c r="E1965" s="2">
        <v>2022</v>
      </c>
      <c r="F1965" s="17">
        <f>Tabel1[[#This Row],[Benaderend Verbruik (kWh)]]*2.5</f>
        <v>5324.4764499319999</v>
      </c>
      <c r="G1965" s="17">
        <f>Tabel1[[#This Row],[Benaderend Verbruik (kWh)]]*0</f>
        <v>0</v>
      </c>
    </row>
    <row r="1966" spans="1:7" x14ac:dyDescent="0.35">
      <c r="A1966" s="2" t="s">
        <v>1009</v>
      </c>
      <c r="B1966" s="2" t="s">
        <v>208</v>
      </c>
      <c r="C1966" s="2" t="s">
        <v>8</v>
      </c>
      <c r="D1966" s="17">
        <v>28616.780360827499</v>
      </c>
      <c r="E1966" s="2">
        <v>2022</v>
      </c>
      <c r="F1966" s="17">
        <f>Tabel1[[#This Row],[Benaderend Verbruik (kWh)]]</f>
        <v>28616.780360827499</v>
      </c>
      <c r="G1966" s="17">
        <f>Tabel1[[#This Row],[Benaderend Verbruik (kWh)]]*0.000182</f>
        <v>5.2082540256706054</v>
      </c>
    </row>
    <row r="1967" spans="1:7" x14ac:dyDescent="0.35">
      <c r="A1967" s="2" t="s">
        <v>387</v>
      </c>
      <c r="B1967" s="2" t="s">
        <v>208</v>
      </c>
      <c r="C1967" s="2" t="s">
        <v>8</v>
      </c>
      <c r="D1967" s="17">
        <v>8327977.1530642901</v>
      </c>
      <c r="E1967" s="2">
        <v>2019</v>
      </c>
      <c r="F1967" s="17">
        <f>Tabel1[[#This Row],[Benaderend Verbruik (kWh)]]</f>
        <v>8327977.1530642901</v>
      </c>
      <c r="G1967" s="17">
        <f>Tabel1[[#This Row],[Benaderend Verbruik (kWh)]]*0.000182</f>
        <v>1515.6918418577009</v>
      </c>
    </row>
    <row r="1968" spans="1:7" x14ac:dyDescent="0.35">
      <c r="A1968" s="2" t="s">
        <v>387</v>
      </c>
      <c r="B1968" s="2" t="s">
        <v>208</v>
      </c>
      <c r="C1968" s="2" t="s">
        <v>9</v>
      </c>
      <c r="D1968" s="17">
        <v>966047.25051317993</v>
      </c>
      <c r="E1968" s="2">
        <v>2019</v>
      </c>
      <c r="F1968" s="17">
        <f>Tabel1[[#This Row],[Benaderend Verbruik (kWh)]]*2.5</f>
        <v>2415118.1262829499</v>
      </c>
      <c r="G1968" s="17">
        <f>Tabel1[[#This Row],[Benaderend Verbruik (kWh)]]*0</f>
        <v>0</v>
      </c>
    </row>
    <row r="1969" spans="1:7" x14ac:dyDescent="0.35">
      <c r="A1969" s="2" t="s">
        <v>1010</v>
      </c>
      <c r="B1969" s="2" t="s">
        <v>208</v>
      </c>
      <c r="C1969" s="2" t="s">
        <v>9</v>
      </c>
      <c r="D1969" s="17">
        <v>1462243.6250273399</v>
      </c>
      <c r="E1969" s="2">
        <v>2022</v>
      </c>
      <c r="F1969" s="17">
        <f>Tabel1[[#This Row],[Benaderend Verbruik (kWh)]]*2.5</f>
        <v>3655609.0625683498</v>
      </c>
      <c r="G1969" s="17">
        <f>Tabel1[[#This Row],[Benaderend Verbruik (kWh)]]*0</f>
        <v>0</v>
      </c>
    </row>
    <row r="1970" spans="1:7" x14ac:dyDescent="0.35">
      <c r="A1970" s="2" t="s">
        <v>1010</v>
      </c>
      <c r="B1970" s="2" t="s">
        <v>208</v>
      </c>
      <c r="C1970" s="2" t="s">
        <v>8</v>
      </c>
      <c r="D1970" s="17">
        <v>12171467.472524371</v>
      </c>
      <c r="E1970" s="2">
        <v>2022</v>
      </c>
      <c r="F1970" s="17">
        <f>Tabel1[[#This Row],[Benaderend Verbruik (kWh)]]</f>
        <v>12171467.472524371</v>
      </c>
      <c r="G1970" s="17">
        <f>Tabel1[[#This Row],[Benaderend Verbruik (kWh)]]*0.000182</f>
        <v>2215.2070799994358</v>
      </c>
    </row>
    <row r="1971" spans="1:7" x14ac:dyDescent="0.35">
      <c r="A1971" s="2" t="s">
        <v>388</v>
      </c>
      <c r="B1971" s="2" t="s">
        <v>208</v>
      </c>
      <c r="C1971" s="2" t="s">
        <v>9</v>
      </c>
      <c r="D1971" s="17">
        <v>18745.797999999999</v>
      </c>
      <c r="E1971" s="2">
        <v>2019</v>
      </c>
      <c r="F1971" s="17">
        <f>Tabel1[[#This Row],[Benaderend Verbruik (kWh)]]*2.5</f>
        <v>46864.494999999995</v>
      </c>
      <c r="G1971" s="17">
        <f>Tabel1[[#This Row],[Benaderend Verbruik (kWh)]]*0</f>
        <v>0</v>
      </c>
    </row>
    <row r="1972" spans="1:7" x14ac:dyDescent="0.35">
      <c r="A1972" s="2" t="s">
        <v>1011</v>
      </c>
      <c r="B1972" s="2" t="s">
        <v>208</v>
      </c>
      <c r="C1972" s="2" t="s">
        <v>9</v>
      </c>
      <c r="D1972" s="17">
        <v>54066.292306456002</v>
      </c>
      <c r="E1972" s="2">
        <v>2022</v>
      </c>
      <c r="F1972" s="17">
        <f>Tabel1[[#This Row],[Benaderend Verbruik (kWh)]]*2.5</f>
        <v>135165.73076614001</v>
      </c>
      <c r="G1972" s="17">
        <f>Tabel1[[#This Row],[Benaderend Verbruik (kWh)]]*0</f>
        <v>0</v>
      </c>
    </row>
    <row r="1973" spans="1:7" x14ac:dyDescent="0.35">
      <c r="A1973" s="2" t="s">
        <v>389</v>
      </c>
      <c r="B1973" s="2" t="s">
        <v>208</v>
      </c>
      <c r="C1973" s="2" t="s">
        <v>9</v>
      </c>
      <c r="D1973" s="17">
        <v>826311.48707371345</v>
      </c>
      <c r="E1973" s="2">
        <v>2019</v>
      </c>
      <c r="F1973" s="17">
        <f>Tabel1[[#This Row],[Benaderend Verbruik (kWh)]]*2.5</f>
        <v>2065778.7176842836</v>
      </c>
      <c r="G1973" s="17">
        <f>Tabel1[[#This Row],[Benaderend Verbruik (kWh)]]*0</f>
        <v>0</v>
      </c>
    </row>
    <row r="1974" spans="1:7" x14ac:dyDescent="0.35">
      <c r="A1974" s="2" t="s">
        <v>389</v>
      </c>
      <c r="B1974" s="2" t="s">
        <v>208</v>
      </c>
      <c r="C1974" s="2" t="s">
        <v>8</v>
      </c>
      <c r="D1974" s="17">
        <v>705671.88149165129</v>
      </c>
      <c r="E1974" s="2">
        <v>2019</v>
      </c>
      <c r="F1974" s="17">
        <f>Tabel1[[#This Row],[Benaderend Verbruik (kWh)]]</f>
        <v>705671.88149165129</v>
      </c>
      <c r="G1974" s="17">
        <f>Tabel1[[#This Row],[Benaderend Verbruik (kWh)]]*0.000182</f>
        <v>128.43228243148053</v>
      </c>
    </row>
    <row r="1975" spans="1:7" x14ac:dyDescent="0.35">
      <c r="A1975" s="2" t="s">
        <v>1012</v>
      </c>
      <c r="B1975" s="2" t="s">
        <v>208</v>
      </c>
      <c r="C1975" s="2" t="s">
        <v>9</v>
      </c>
      <c r="D1975" s="17">
        <v>818412.25466446241</v>
      </c>
      <c r="E1975" s="2">
        <v>2022</v>
      </c>
      <c r="F1975" s="17">
        <f>Tabel1[[#This Row],[Benaderend Verbruik (kWh)]]*2.5</f>
        <v>2046030.6366611561</v>
      </c>
      <c r="G1975" s="17">
        <f>Tabel1[[#This Row],[Benaderend Verbruik (kWh)]]*0</f>
        <v>0</v>
      </c>
    </row>
    <row r="1976" spans="1:7" x14ac:dyDescent="0.35">
      <c r="A1976" s="2" t="s">
        <v>1012</v>
      </c>
      <c r="B1976" s="2" t="s">
        <v>208</v>
      </c>
      <c r="C1976" s="2" t="s">
        <v>8</v>
      </c>
      <c r="D1976" s="17">
        <v>591901.46047135501</v>
      </c>
      <c r="E1976" s="2">
        <v>2022</v>
      </c>
      <c r="F1976" s="17">
        <f>Tabel1[[#This Row],[Benaderend Verbruik (kWh)]]</f>
        <v>591901.46047135501</v>
      </c>
      <c r="G1976" s="17">
        <f>Tabel1[[#This Row],[Benaderend Verbruik (kWh)]]*0.000182</f>
        <v>107.72606580578662</v>
      </c>
    </row>
    <row r="1977" spans="1:7" x14ac:dyDescent="0.35">
      <c r="A1977" s="2" t="s">
        <v>390</v>
      </c>
      <c r="B1977" s="2" t="s">
        <v>208</v>
      </c>
      <c r="C1977" s="2" t="s">
        <v>9</v>
      </c>
      <c r="D1977" s="17">
        <v>1501099.2824000099</v>
      </c>
      <c r="E1977" s="2">
        <v>2019</v>
      </c>
      <c r="F1977" s="17">
        <f>Tabel1[[#This Row],[Benaderend Verbruik (kWh)]]*2.5</f>
        <v>3752748.2060000249</v>
      </c>
      <c r="G1977" s="17">
        <f>Tabel1[[#This Row],[Benaderend Verbruik (kWh)]]*0</f>
        <v>0</v>
      </c>
    </row>
    <row r="1978" spans="1:7" x14ac:dyDescent="0.35">
      <c r="A1978" s="2" t="s">
        <v>390</v>
      </c>
      <c r="B1978" s="2" t="s">
        <v>208</v>
      </c>
      <c r="C1978" s="2" t="s">
        <v>8</v>
      </c>
      <c r="D1978" s="17">
        <v>256064.24395040399</v>
      </c>
      <c r="E1978" s="2">
        <v>2019</v>
      </c>
      <c r="F1978" s="17">
        <f>Tabel1[[#This Row],[Benaderend Verbruik (kWh)]]</f>
        <v>256064.24395040399</v>
      </c>
      <c r="G1978" s="17">
        <f>Tabel1[[#This Row],[Benaderend Verbruik (kWh)]]*0.000182</f>
        <v>46.603692398973529</v>
      </c>
    </row>
    <row r="1979" spans="1:7" x14ac:dyDescent="0.35">
      <c r="A1979" s="2" t="s">
        <v>1013</v>
      </c>
      <c r="B1979" s="2" t="s">
        <v>208</v>
      </c>
      <c r="C1979" s="2" t="s">
        <v>9</v>
      </c>
      <c r="D1979" s="17">
        <v>740480.8239854452</v>
      </c>
      <c r="E1979" s="2">
        <v>2022</v>
      </c>
      <c r="F1979" s="17">
        <f>Tabel1[[#This Row],[Benaderend Verbruik (kWh)]]*2.5</f>
        <v>1851202.0599636131</v>
      </c>
      <c r="G1979" s="17">
        <f>Tabel1[[#This Row],[Benaderend Verbruik (kWh)]]*0</f>
        <v>0</v>
      </c>
    </row>
    <row r="1980" spans="1:7" x14ac:dyDescent="0.35">
      <c r="A1980" s="2" t="s">
        <v>1013</v>
      </c>
      <c r="B1980" s="2" t="s">
        <v>208</v>
      </c>
      <c r="C1980" s="2" t="s">
        <v>8</v>
      </c>
      <c r="D1980" s="17">
        <v>208482.637184402</v>
      </c>
      <c r="E1980" s="2">
        <v>2022</v>
      </c>
      <c r="F1980" s="17">
        <f>Tabel1[[#This Row],[Benaderend Verbruik (kWh)]]</f>
        <v>208482.637184402</v>
      </c>
      <c r="G1980" s="17">
        <f>Tabel1[[#This Row],[Benaderend Verbruik (kWh)]]*0.000182</f>
        <v>37.943839967561168</v>
      </c>
    </row>
    <row r="1981" spans="1:7" x14ac:dyDescent="0.35">
      <c r="A1981" s="2" t="s">
        <v>391</v>
      </c>
      <c r="B1981" s="2" t="s">
        <v>208</v>
      </c>
      <c r="C1981" s="2" t="s">
        <v>8</v>
      </c>
      <c r="D1981" s="17">
        <v>134556.473</v>
      </c>
      <c r="E1981" s="2">
        <v>2019</v>
      </c>
      <c r="F1981" s="17">
        <f>Tabel1[[#This Row],[Benaderend Verbruik (kWh)]]</f>
        <v>134556.473</v>
      </c>
      <c r="G1981" s="17">
        <f>Tabel1[[#This Row],[Benaderend Verbruik (kWh)]]*0.000182</f>
        <v>24.489278085999999</v>
      </c>
    </row>
    <row r="1982" spans="1:7" x14ac:dyDescent="0.35">
      <c r="A1982" s="2" t="s">
        <v>391</v>
      </c>
      <c r="B1982" s="2" t="s">
        <v>208</v>
      </c>
      <c r="C1982" s="2" t="s">
        <v>9</v>
      </c>
      <c r="D1982" s="17">
        <v>31069</v>
      </c>
      <c r="E1982" s="2">
        <v>2019</v>
      </c>
      <c r="F1982" s="17">
        <f>Tabel1[[#This Row],[Benaderend Verbruik (kWh)]]*2.5</f>
        <v>77672.5</v>
      </c>
      <c r="G1982" s="17">
        <f>Tabel1[[#This Row],[Benaderend Verbruik (kWh)]]*0</f>
        <v>0</v>
      </c>
    </row>
    <row r="1983" spans="1:7" x14ac:dyDescent="0.35">
      <c r="A1983" s="2" t="s">
        <v>1014</v>
      </c>
      <c r="B1983" s="2" t="s">
        <v>208</v>
      </c>
      <c r="C1983" s="2" t="s">
        <v>9</v>
      </c>
      <c r="D1983" s="17">
        <v>25757.675013790002</v>
      </c>
      <c r="E1983" s="2">
        <v>2022</v>
      </c>
      <c r="F1983" s="17">
        <f>Tabel1[[#This Row],[Benaderend Verbruik (kWh)]]*2.5</f>
        <v>64394.187534475001</v>
      </c>
      <c r="G1983" s="17">
        <f>Tabel1[[#This Row],[Benaderend Verbruik (kWh)]]*0</f>
        <v>0</v>
      </c>
    </row>
    <row r="1984" spans="1:7" x14ac:dyDescent="0.35">
      <c r="A1984" s="2" t="s">
        <v>1014</v>
      </c>
      <c r="B1984" s="2" t="s">
        <v>208</v>
      </c>
      <c r="C1984" s="2" t="s">
        <v>8</v>
      </c>
      <c r="D1984" s="17">
        <v>135036.56553856001</v>
      </c>
      <c r="E1984" s="2">
        <v>2022</v>
      </c>
      <c r="F1984" s="17">
        <f>Tabel1[[#This Row],[Benaderend Verbruik (kWh)]]</f>
        <v>135036.56553856001</v>
      </c>
      <c r="G1984" s="17">
        <f>Tabel1[[#This Row],[Benaderend Verbruik (kWh)]]*0.000182</f>
        <v>24.576654928017923</v>
      </c>
    </row>
    <row r="1985" spans="1:7" x14ac:dyDescent="0.35">
      <c r="A1985" s="2" t="s">
        <v>392</v>
      </c>
      <c r="B1985" s="2" t="s">
        <v>208</v>
      </c>
      <c r="C1985" s="2" t="s">
        <v>9</v>
      </c>
      <c r="D1985" s="17">
        <v>107744.18578382851</v>
      </c>
      <c r="E1985" s="2">
        <v>2019</v>
      </c>
      <c r="F1985" s="17">
        <f>Tabel1[[#This Row],[Benaderend Verbruik (kWh)]]*2.5</f>
        <v>269360.46445957129</v>
      </c>
      <c r="G1985" s="17">
        <f>Tabel1[[#This Row],[Benaderend Verbruik (kWh)]]*0</f>
        <v>0</v>
      </c>
    </row>
    <row r="1986" spans="1:7" x14ac:dyDescent="0.35">
      <c r="A1986" s="2" t="s">
        <v>392</v>
      </c>
      <c r="B1986" s="2" t="s">
        <v>208</v>
      </c>
      <c r="C1986" s="2" t="s">
        <v>8</v>
      </c>
      <c r="D1986" s="17">
        <v>36033.8076718015</v>
      </c>
      <c r="E1986" s="2">
        <v>2019</v>
      </c>
      <c r="F1986" s="17">
        <f>Tabel1[[#This Row],[Benaderend Verbruik (kWh)]]</f>
        <v>36033.8076718015</v>
      </c>
      <c r="G1986" s="17">
        <f>Tabel1[[#This Row],[Benaderend Verbruik (kWh)]]*0.000182</f>
        <v>6.5581529962678733</v>
      </c>
    </row>
    <row r="1987" spans="1:7" x14ac:dyDescent="0.35">
      <c r="A1987" s="2" t="s">
        <v>1015</v>
      </c>
      <c r="B1987" s="2" t="s">
        <v>208</v>
      </c>
      <c r="C1987" s="2" t="s">
        <v>9</v>
      </c>
      <c r="D1987" s="17">
        <v>85205.513141426607</v>
      </c>
      <c r="E1987" s="2">
        <v>2022</v>
      </c>
      <c r="F1987" s="17">
        <f>Tabel1[[#This Row],[Benaderend Verbruik (kWh)]]*2.5</f>
        <v>213013.78285356652</v>
      </c>
      <c r="G1987" s="17">
        <f>Tabel1[[#This Row],[Benaderend Verbruik (kWh)]]*0</f>
        <v>0</v>
      </c>
    </row>
    <row r="1988" spans="1:7" x14ac:dyDescent="0.35">
      <c r="A1988" s="2" t="s">
        <v>1015</v>
      </c>
      <c r="B1988" s="2" t="s">
        <v>208</v>
      </c>
      <c r="C1988" s="2" t="s">
        <v>8</v>
      </c>
      <c r="D1988" s="17">
        <v>12475.784352627899</v>
      </c>
      <c r="E1988" s="2">
        <v>2022</v>
      </c>
      <c r="F1988" s="17">
        <f>Tabel1[[#This Row],[Benaderend Verbruik (kWh)]]</f>
        <v>12475.784352627899</v>
      </c>
      <c r="G1988" s="17">
        <f>Tabel1[[#This Row],[Benaderend Verbruik (kWh)]]*0.000182</f>
        <v>2.2705927521782776</v>
      </c>
    </row>
    <row r="1989" spans="1:7" x14ac:dyDescent="0.35">
      <c r="A1989" s="2" t="s">
        <v>393</v>
      </c>
      <c r="B1989" s="2" t="s">
        <v>208</v>
      </c>
      <c r="C1989" s="2" t="s">
        <v>9</v>
      </c>
      <c r="D1989" s="17">
        <v>3379136.9197673607</v>
      </c>
      <c r="E1989" s="2">
        <v>2019</v>
      </c>
      <c r="F1989" s="17">
        <f>Tabel1[[#This Row],[Benaderend Verbruik (kWh)]]*2.5</f>
        <v>8447842.299418401</v>
      </c>
      <c r="G1989" s="17">
        <f>Tabel1[[#This Row],[Benaderend Verbruik (kWh)]]*0</f>
        <v>0</v>
      </c>
    </row>
    <row r="1990" spans="1:7" x14ac:dyDescent="0.35">
      <c r="A1990" s="2" t="s">
        <v>393</v>
      </c>
      <c r="B1990" s="2" t="s">
        <v>208</v>
      </c>
      <c r="C1990" s="2" t="s">
        <v>8</v>
      </c>
      <c r="D1990" s="17">
        <v>136290.13652005442</v>
      </c>
      <c r="E1990" s="2">
        <v>2019</v>
      </c>
      <c r="F1990" s="17">
        <f>Tabel1[[#This Row],[Benaderend Verbruik (kWh)]]</f>
        <v>136290.13652005442</v>
      </c>
      <c r="G1990" s="17">
        <f>Tabel1[[#This Row],[Benaderend Verbruik (kWh)]]*0.000182</f>
        <v>24.804804846649905</v>
      </c>
    </row>
    <row r="1991" spans="1:7" x14ac:dyDescent="0.35">
      <c r="A1991" s="2" t="s">
        <v>1016</v>
      </c>
      <c r="B1991" s="2" t="s">
        <v>208</v>
      </c>
      <c r="C1991" s="2" t="s">
        <v>9</v>
      </c>
      <c r="D1991" s="17">
        <v>3613027.7731736819</v>
      </c>
      <c r="E1991" s="2">
        <v>2022</v>
      </c>
      <c r="F1991" s="17">
        <f>Tabel1[[#This Row],[Benaderend Verbruik (kWh)]]*2.5</f>
        <v>9032569.4329342041</v>
      </c>
      <c r="G1991" s="17">
        <f>Tabel1[[#This Row],[Benaderend Verbruik (kWh)]]*0</f>
        <v>0</v>
      </c>
    </row>
    <row r="1992" spans="1:7" x14ac:dyDescent="0.35">
      <c r="A1992" s="2" t="s">
        <v>1016</v>
      </c>
      <c r="B1992" s="2" t="s">
        <v>208</v>
      </c>
      <c r="C1992" s="2" t="s">
        <v>8</v>
      </c>
      <c r="D1992" s="17">
        <v>132197.89015925751</v>
      </c>
      <c r="E1992" s="2">
        <v>2022</v>
      </c>
      <c r="F1992" s="17">
        <f>Tabel1[[#This Row],[Benaderend Verbruik (kWh)]]</f>
        <v>132197.89015925751</v>
      </c>
      <c r="G1992" s="17">
        <f>Tabel1[[#This Row],[Benaderend Verbruik (kWh)]]*0.000182</f>
        <v>24.060016008984867</v>
      </c>
    </row>
    <row r="1993" spans="1:7" x14ac:dyDescent="0.35">
      <c r="A1993" s="2" t="s">
        <v>394</v>
      </c>
      <c r="B1993" s="2" t="s">
        <v>208</v>
      </c>
      <c r="C1993" s="2" t="s">
        <v>9</v>
      </c>
      <c r="D1993" s="17">
        <v>319638.44500000001</v>
      </c>
      <c r="E1993" s="2">
        <v>2019</v>
      </c>
      <c r="F1993" s="17">
        <f>Tabel1[[#This Row],[Benaderend Verbruik (kWh)]]*2.5</f>
        <v>799096.11250000005</v>
      </c>
      <c r="G1993" s="17">
        <f>Tabel1[[#This Row],[Benaderend Verbruik (kWh)]]*0</f>
        <v>0</v>
      </c>
    </row>
    <row r="1994" spans="1:7" x14ac:dyDescent="0.35">
      <c r="A1994" s="2" t="s">
        <v>394</v>
      </c>
      <c r="B1994" s="2" t="s">
        <v>208</v>
      </c>
      <c r="C1994" s="2" t="s">
        <v>8</v>
      </c>
      <c r="D1994" s="17">
        <v>13278.960999999999</v>
      </c>
      <c r="E1994" s="2">
        <v>2019</v>
      </c>
      <c r="F1994" s="17">
        <f>Tabel1[[#This Row],[Benaderend Verbruik (kWh)]]</f>
        <v>13278.960999999999</v>
      </c>
      <c r="G1994" s="17">
        <f>Tabel1[[#This Row],[Benaderend Verbruik (kWh)]]*0.000182</f>
        <v>2.4167709020000001</v>
      </c>
    </row>
    <row r="1995" spans="1:7" x14ac:dyDescent="0.35">
      <c r="A1995" s="2" t="s">
        <v>1017</v>
      </c>
      <c r="B1995" s="2" t="s">
        <v>208</v>
      </c>
      <c r="C1995" s="2" t="s">
        <v>9</v>
      </c>
      <c r="D1995" s="17">
        <v>266058.90569132834</v>
      </c>
      <c r="E1995" s="2">
        <v>2022</v>
      </c>
      <c r="F1995" s="17">
        <f>Tabel1[[#This Row],[Benaderend Verbruik (kWh)]]*2.5</f>
        <v>665147.26422832091</v>
      </c>
      <c r="G1995" s="17">
        <f>Tabel1[[#This Row],[Benaderend Verbruik (kWh)]]*0</f>
        <v>0</v>
      </c>
    </row>
    <row r="1996" spans="1:7" x14ac:dyDescent="0.35">
      <c r="A1996" s="2" t="s">
        <v>1017</v>
      </c>
      <c r="B1996" s="2" t="s">
        <v>208</v>
      </c>
      <c r="C1996" s="2" t="s">
        <v>8</v>
      </c>
      <c r="D1996" s="17">
        <v>11464.2479170561</v>
      </c>
      <c r="E1996" s="2">
        <v>2022</v>
      </c>
      <c r="F1996" s="17">
        <f>Tabel1[[#This Row],[Benaderend Verbruik (kWh)]]</f>
        <v>11464.2479170561</v>
      </c>
      <c r="G1996" s="17">
        <f>Tabel1[[#This Row],[Benaderend Verbruik (kWh)]]*0.000182</f>
        <v>2.0864931209042101</v>
      </c>
    </row>
    <row r="1997" spans="1:7" x14ac:dyDescent="0.35">
      <c r="A1997" s="2" t="s">
        <v>395</v>
      </c>
      <c r="B1997" s="2" t="s">
        <v>208</v>
      </c>
      <c r="C1997" s="2" t="s">
        <v>9</v>
      </c>
      <c r="D1997" s="17">
        <v>85698.966552698999</v>
      </c>
      <c r="E1997" s="2">
        <v>2019</v>
      </c>
      <c r="F1997" s="17">
        <f>Tabel1[[#This Row],[Benaderend Verbruik (kWh)]]*2.5</f>
        <v>214247.41638174749</v>
      </c>
      <c r="G1997" s="17">
        <f>Tabel1[[#This Row],[Benaderend Verbruik (kWh)]]*0</f>
        <v>0</v>
      </c>
    </row>
    <row r="1998" spans="1:7" x14ac:dyDescent="0.35">
      <c r="A1998" s="2" t="s">
        <v>395</v>
      </c>
      <c r="B1998" s="2" t="s">
        <v>208</v>
      </c>
      <c r="C1998" s="2" t="s">
        <v>8</v>
      </c>
      <c r="D1998" s="17">
        <v>62286.404958400301</v>
      </c>
      <c r="E1998" s="2">
        <v>2019</v>
      </c>
      <c r="F1998" s="17">
        <f>Tabel1[[#This Row],[Benaderend Verbruik (kWh)]]</f>
        <v>62286.404958400301</v>
      </c>
      <c r="G1998" s="17">
        <f>Tabel1[[#This Row],[Benaderend Verbruik (kWh)]]*0.000182</f>
        <v>11.336125702428856</v>
      </c>
    </row>
    <row r="1999" spans="1:7" x14ac:dyDescent="0.35">
      <c r="A1999" s="2" t="s">
        <v>1018</v>
      </c>
      <c r="B1999" s="2" t="s">
        <v>208</v>
      </c>
      <c r="C1999" s="2" t="s">
        <v>9</v>
      </c>
      <c r="D1999" s="17">
        <v>68322.522147457305</v>
      </c>
      <c r="E1999" s="2">
        <v>2022</v>
      </c>
      <c r="F1999" s="17">
        <f>Tabel1[[#This Row],[Benaderend Verbruik (kWh)]]*2.5</f>
        <v>170806.30536864325</v>
      </c>
      <c r="G1999" s="17">
        <f>Tabel1[[#This Row],[Benaderend Verbruik (kWh)]]*0</f>
        <v>0</v>
      </c>
    </row>
    <row r="2000" spans="1:7" x14ac:dyDescent="0.35">
      <c r="A2000" s="2" t="s">
        <v>1018</v>
      </c>
      <c r="B2000" s="2" t="s">
        <v>208</v>
      </c>
      <c r="C2000" s="2" t="s">
        <v>8</v>
      </c>
      <c r="D2000" s="17">
        <v>60401.530822969391</v>
      </c>
      <c r="E2000" s="2">
        <v>2022</v>
      </c>
      <c r="F2000" s="17">
        <f>Tabel1[[#This Row],[Benaderend Verbruik (kWh)]]</f>
        <v>60401.530822969391</v>
      </c>
      <c r="G2000" s="17">
        <f>Tabel1[[#This Row],[Benaderend Verbruik (kWh)]]*0.000182</f>
        <v>10.993078609780429</v>
      </c>
    </row>
    <row r="2001" spans="1:7" x14ac:dyDescent="0.35">
      <c r="A2001" s="2" t="s">
        <v>396</v>
      </c>
      <c r="B2001" s="2" t="s">
        <v>208</v>
      </c>
      <c r="C2001" s="2" t="s">
        <v>8</v>
      </c>
      <c r="D2001" s="17">
        <v>180088.10264177597</v>
      </c>
      <c r="E2001" s="2">
        <v>2019</v>
      </c>
      <c r="F2001" s="17">
        <f>Tabel1[[#This Row],[Benaderend Verbruik (kWh)]]</f>
        <v>180088.10264177597</v>
      </c>
      <c r="G2001" s="17">
        <f>Tabel1[[#This Row],[Benaderend Verbruik (kWh)]]*0.000182</f>
        <v>32.776034680803228</v>
      </c>
    </row>
    <row r="2002" spans="1:7" x14ac:dyDescent="0.35">
      <c r="A2002" s="2" t="s">
        <v>396</v>
      </c>
      <c r="B2002" s="2" t="s">
        <v>208</v>
      </c>
      <c r="C2002" s="2" t="s">
        <v>9</v>
      </c>
      <c r="D2002" s="17">
        <v>172451.31730250971</v>
      </c>
      <c r="E2002" s="2">
        <v>2019</v>
      </c>
      <c r="F2002" s="17">
        <f>Tabel1[[#This Row],[Benaderend Verbruik (kWh)]]*2.5</f>
        <v>431128.29325627425</v>
      </c>
      <c r="G2002" s="17">
        <f>Tabel1[[#This Row],[Benaderend Verbruik (kWh)]]*0</f>
        <v>0</v>
      </c>
    </row>
    <row r="2003" spans="1:7" x14ac:dyDescent="0.35">
      <c r="A2003" s="2" t="s">
        <v>1019</v>
      </c>
      <c r="B2003" s="2" t="s">
        <v>208</v>
      </c>
      <c r="C2003" s="2" t="s">
        <v>9</v>
      </c>
      <c r="D2003" s="17">
        <v>177133.9336888562</v>
      </c>
      <c r="E2003" s="2">
        <v>2022</v>
      </c>
      <c r="F2003" s="17">
        <f>Tabel1[[#This Row],[Benaderend Verbruik (kWh)]]*2.5</f>
        <v>442834.83422214049</v>
      </c>
      <c r="G2003" s="17">
        <f>Tabel1[[#This Row],[Benaderend Verbruik (kWh)]]*0</f>
        <v>0</v>
      </c>
    </row>
    <row r="2004" spans="1:7" x14ac:dyDescent="0.35">
      <c r="A2004" s="2" t="s">
        <v>1019</v>
      </c>
      <c r="B2004" s="2" t="s">
        <v>208</v>
      </c>
      <c r="C2004" s="2" t="s">
        <v>8</v>
      </c>
      <c r="D2004" s="17">
        <v>156496.05928820401</v>
      </c>
      <c r="E2004" s="2">
        <v>2022</v>
      </c>
      <c r="F2004" s="17">
        <f>Tabel1[[#This Row],[Benaderend Verbruik (kWh)]]</f>
        <v>156496.05928820401</v>
      </c>
      <c r="G2004" s="17">
        <f>Tabel1[[#This Row],[Benaderend Verbruik (kWh)]]*0.000182</f>
        <v>28.48228279045313</v>
      </c>
    </row>
    <row r="2005" spans="1:7" x14ac:dyDescent="0.35">
      <c r="A2005" s="2" t="s">
        <v>1020</v>
      </c>
      <c r="B2005" s="2" t="s">
        <v>208</v>
      </c>
      <c r="C2005" s="2" t="s">
        <v>9</v>
      </c>
      <c r="D2005" s="17">
        <v>120793.625</v>
      </c>
      <c r="E2005" s="2">
        <v>2019</v>
      </c>
      <c r="F2005" s="17">
        <f>Tabel1[[#This Row],[Benaderend Verbruik (kWh)]]*2.5</f>
        <v>301984.0625</v>
      </c>
      <c r="G2005" s="17">
        <f>Tabel1[[#This Row],[Benaderend Verbruik (kWh)]]*0</f>
        <v>0</v>
      </c>
    </row>
    <row r="2006" spans="1:7" x14ac:dyDescent="0.35">
      <c r="A2006" s="2" t="s">
        <v>1020</v>
      </c>
      <c r="B2006" s="2" t="s">
        <v>208</v>
      </c>
      <c r="C2006" s="2" t="s">
        <v>9</v>
      </c>
      <c r="D2006" s="17">
        <v>122659.75</v>
      </c>
      <c r="E2006" s="2">
        <v>2022</v>
      </c>
      <c r="F2006" s="17">
        <f>Tabel1[[#This Row],[Benaderend Verbruik (kWh)]]*2.5</f>
        <v>306649.375</v>
      </c>
      <c r="G2006" s="17">
        <f>Tabel1[[#This Row],[Benaderend Verbruik (kWh)]]*0</f>
        <v>0</v>
      </c>
    </row>
    <row r="2007" spans="1:7" x14ac:dyDescent="0.35">
      <c r="A2007" s="2" t="s">
        <v>1020</v>
      </c>
      <c r="B2007" s="2" t="s">
        <v>208</v>
      </c>
      <c r="C2007" s="2" t="s">
        <v>8</v>
      </c>
      <c r="D2007" s="17">
        <v>636817.88211048103</v>
      </c>
      <c r="E2007" s="2">
        <v>2019</v>
      </c>
      <c r="F2007" s="17">
        <f>Tabel1[[#This Row],[Benaderend Verbruik (kWh)]]</f>
        <v>636817.88211048103</v>
      </c>
      <c r="G2007" s="17">
        <f>Tabel1[[#This Row],[Benaderend Verbruik (kWh)]]*0.000182</f>
        <v>115.90085454410755</v>
      </c>
    </row>
    <row r="2008" spans="1:7" x14ac:dyDescent="0.35">
      <c r="A2008" s="2" t="s">
        <v>1020</v>
      </c>
      <c r="B2008" s="2" t="s">
        <v>208</v>
      </c>
      <c r="C2008" s="2" t="s">
        <v>8</v>
      </c>
      <c r="D2008" s="17">
        <v>631094.91400505998</v>
      </c>
      <c r="E2008" s="2">
        <v>2022</v>
      </c>
      <c r="F2008" s="17">
        <f>Tabel1[[#This Row],[Benaderend Verbruik (kWh)]]</f>
        <v>631094.91400505998</v>
      </c>
      <c r="G2008" s="17">
        <f>Tabel1[[#This Row],[Benaderend Verbruik (kWh)]]*0.000182</f>
        <v>114.85927434892092</v>
      </c>
    </row>
    <row r="2009" spans="1:7" x14ac:dyDescent="0.35">
      <c r="A2009" s="2" t="s">
        <v>397</v>
      </c>
      <c r="B2009" s="2" t="s">
        <v>208</v>
      </c>
      <c r="C2009" s="2" t="s">
        <v>9</v>
      </c>
      <c r="D2009" s="17">
        <v>28763649</v>
      </c>
      <c r="E2009" s="2">
        <v>2019</v>
      </c>
      <c r="F2009" s="17">
        <f>Tabel1[[#This Row],[Benaderend Verbruik (kWh)]]*2.5</f>
        <v>71909122.5</v>
      </c>
      <c r="G2009" s="17">
        <f>Tabel1[[#This Row],[Benaderend Verbruik (kWh)]]*0</f>
        <v>0</v>
      </c>
    </row>
    <row r="2010" spans="1:7" x14ac:dyDescent="0.35">
      <c r="A2010" s="2" t="s">
        <v>397</v>
      </c>
      <c r="B2010" s="2" t="s">
        <v>208</v>
      </c>
      <c r="C2010" s="2" t="s">
        <v>8</v>
      </c>
      <c r="D2010" s="17">
        <v>1579565</v>
      </c>
      <c r="E2010" s="2">
        <v>2019</v>
      </c>
      <c r="F2010" s="17">
        <f>Tabel1[[#This Row],[Benaderend Verbruik (kWh)]]</f>
        <v>1579565</v>
      </c>
      <c r="G2010" s="17">
        <f>Tabel1[[#This Row],[Benaderend Verbruik (kWh)]]*0.000182</f>
        <v>287.48083000000003</v>
      </c>
    </row>
    <row r="2011" spans="1:7" x14ac:dyDescent="0.35">
      <c r="A2011" s="2" t="s">
        <v>1021</v>
      </c>
      <c r="B2011" s="2" t="s">
        <v>208</v>
      </c>
      <c r="C2011" s="2" t="s">
        <v>9</v>
      </c>
      <c r="D2011" s="17">
        <v>25634695</v>
      </c>
      <c r="E2011" s="2">
        <v>2022</v>
      </c>
      <c r="F2011" s="17">
        <f>Tabel1[[#This Row],[Benaderend Verbruik (kWh)]]*2.5</f>
        <v>64086737.5</v>
      </c>
      <c r="G2011" s="17">
        <f>Tabel1[[#This Row],[Benaderend Verbruik (kWh)]]*0</f>
        <v>0</v>
      </c>
    </row>
    <row r="2012" spans="1:7" x14ac:dyDescent="0.35">
      <c r="A2012" s="2" t="s">
        <v>397</v>
      </c>
      <c r="B2012" s="2" t="s">
        <v>208</v>
      </c>
      <c r="C2012" s="2" t="s">
        <v>183</v>
      </c>
      <c r="D2012" s="17">
        <v>135636</v>
      </c>
      <c r="E2012" s="2">
        <v>2022</v>
      </c>
      <c r="F2012" s="17">
        <f>Tabel1[[#This Row],[Benaderend Verbruik (kWh)]]</f>
        <v>135636</v>
      </c>
      <c r="G2012" s="17">
        <f>Tabel1[[#This Row],[Benaderend Verbruik (kWh)]]*0.000227</f>
        <v>30.789371999999997</v>
      </c>
    </row>
    <row r="2013" spans="1:7" x14ac:dyDescent="0.35">
      <c r="A2013" s="2" t="s">
        <v>397</v>
      </c>
      <c r="B2013" s="2" t="s">
        <v>208</v>
      </c>
      <c r="C2013" s="2" t="s">
        <v>8</v>
      </c>
      <c r="D2013" s="17">
        <v>1459707</v>
      </c>
      <c r="E2013" s="2">
        <v>2022</v>
      </c>
      <c r="F2013" s="17">
        <f>Tabel1[[#This Row],[Benaderend Verbruik (kWh)]]</f>
        <v>1459707</v>
      </c>
      <c r="G2013" s="17">
        <f>Tabel1[[#This Row],[Benaderend Verbruik (kWh)]]*0.000182</f>
        <v>265.666674</v>
      </c>
    </row>
    <row r="2014" spans="1:7" x14ac:dyDescent="0.35">
      <c r="A2014" s="2" t="s">
        <v>1022</v>
      </c>
      <c r="B2014" s="2" t="s">
        <v>208</v>
      </c>
      <c r="C2014" s="2" t="s">
        <v>9</v>
      </c>
      <c r="D2014" s="17">
        <v>1434965.9199570199</v>
      </c>
      <c r="E2014" s="2">
        <v>2022</v>
      </c>
      <c r="F2014" s="17">
        <f>Tabel1[[#This Row],[Benaderend Verbruik (kWh)]]*2.5</f>
        <v>3587414.7998925494</v>
      </c>
      <c r="G2014" s="17">
        <f>Tabel1[[#This Row],[Benaderend Verbruik (kWh)]]*0</f>
        <v>0</v>
      </c>
    </row>
    <row r="2015" spans="1:7" x14ac:dyDescent="0.35">
      <c r="A2015" s="2" t="s">
        <v>1022</v>
      </c>
      <c r="B2015" s="2" t="s">
        <v>208</v>
      </c>
      <c r="C2015" s="2" t="s">
        <v>8</v>
      </c>
      <c r="D2015" s="17">
        <v>5158799.4696584903</v>
      </c>
      <c r="E2015" s="2">
        <v>2022</v>
      </c>
      <c r="F2015" s="17">
        <f>Tabel1[[#This Row],[Benaderend Verbruik (kWh)]]</f>
        <v>5158799.4696584903</v>
      </c>
      <c r="G2015" s="17">
        <f>Tabel1[[#This Row],[Benaderend Verbruik (kWh)]]*0.000182</f>
        <v>938.90150347784527</v>
      </c>
    </row>
    <row r="2016" spans="1:7" x14ac:dyDescent="0.35">
      <c r="A2016" s="2" t="s">
        <v>399</v>
      </c>
      <c r="B2016" s="2" t="s">
        <v>208</v>
      </c>
      <c r="C2016" s="2" t="s">
        <v>8</v>
      </c>
      <c r="D2016" s="17">
        <v>1550423.1426375918</v>
      </c>
      <c r="E2016" s="2">
        <v>2019</v>
      </c>
      <c r="F2016" s="17">
        <f>Tabel1[[#This Row],[Benaderend Verbruik (kWh)]]</f>
        <v>1550423.1426375918</v>
      </c>
      <c r="G2016" s="17">
        <f>Tabel1[[#This Row],[Benaderend Verbruik (kWh)]]*0.000182</f>
        <v>282.17701196004174</v>
      </c>
    </row>
    <row r="2017" spans="1:7" x14ac:dyDescent="0.35">
      <c r="A2017" s="2" t="s">
        <v>399</v>
      </c>
      <c r="B2017" s="2" t="s">
        <v>208</v>
      </c>
      <c r="C2017" s="2" t="s">
        <v>9</v>
      </c>
      <c r="D2017" s="17">
        <v>333682.48340672161</v>
      </c>
      <c r="E2017" s="2">
        <v>2019</v>
      </c>
      <c r="F2017" s="17">
        <f>Tabel1[[#This Row],[Benaderend Verbruik (kWh)]]*2.5</f>
        <v>834206.20851680404</v>
      </c>
      <c r="G2017" s="17">
        <f>Tabel1[[#This Row],[Benaderend Verbruik (kWh)]]*0</f>
        <v>0</v>
      </c>
    </row>
    <row r="2018" spans="1:7" x14ac:dyDescent="0.35">
      <c r="A2018" s="2" t="s">
        <v>1023</v>
      </c>
      <c r="B2018" s="2" t="s">
        <v>208</v>
      </c>
      <c r="C2018" s="2" t="s">
        <v>9</v>
      </c>
      <c r="D2018" s="17">
        <v>381533.31820143008</v>
      </c>
      <c r="E2018" s="2">
        <v>2022</v>
      </c>
      <c r="F2018" s="17">
        <f>Tabel1[[#This Row],[Benaderend Verbruik (kWh)]]*2.5</f>
        <v>953833.29550357524</v>
      </c>
      <c r="G2018" s="17">
        <f>Tabel1[[#This Row],[Benaderend Verbruik (kWh)]]*0</f>
        <v>0</v>
      </c>
    </row>
    <row r="2019" spans="1:7" x14ac:dyDescent="0.35">
      <c r="A2019" s="2" t="s">
        <v>1023</v>
      </c>
      <c r="B2019" s="2" t="s">
        <v>208</v>
      </c>
      <c r="C2019" s="2" t="s">
        <v>8</v>
      </c>
      <c r="D2019" s="17">
        <v>2123586.4827244985</v>
      </c>
      <c r="E2019" s="2">
        <v>2022</v>
      </c>
      <c r="F2019" s="17">
        <f>Tabel1[[#This Row],[Benaderend Verbruik (kWh)]]</f>
        <v>2123586.4827244985</v>
      </c>
      <c r="G2019" s="17">
        <f>Tabel1[[#This Row],[Benaderend Verbruik (kWh)]]*0.000182</f>
        <v>386.49273985585876</v>
      </c>
    </row>
    <row r="2020" spans="1:7" x14ac:dyDescent="0.35">
      <c r="A2020" s="2" t="s">
        <v>400</v>
      </c>
      <c r="B2020" s="2" t="s">
        <v>208</v>
      </c>
      <c r="C2020" s="2" t="s">
        <v>8</v>
      </c>
      <c r="D2020" s="17">
        <v>46236674.241710626</v>
      </c>
      <c r="E2020" s="2">
        <v>2019</v>
      </c>
      <c r="F2020" s="17">
        <f>Tabel1[[#This Row],[Benaderend Verbruik (kWh)]]</f>
        <v>46236674.241710626</v>
      </c>
      <c r="G2020" s="17">
        <f>Tabel1[[#This Row],[Benaderend Verbruik (kWh)]]*0.000182</f>
        <v>8415.074711991334</v>
      </c>
    </row>
    <row r="2021" spans="1:7" x14ac:dyDescent="0.35">
      <c r="A2021" s="2" t="s">
        <v>400</v>
      </c>
      <c r="B2021" s="2" t="s">
        <v>208</v>
      </c>
      <c r="C2021" s="2" t="s">
        <v>9</v>
      </c>
      <c r="D2021" s="17">
        <v>38650177.003127657</v>
      </c>
      <c r="E2021" s="2">
        <v>2019</v>
      </c>
      <c r="F2021" s="17">
        <f>Tabel1[[#This Row],[Benaderend Verbruik (kWh)]]*2.5</f>
        <v>96625442.507819146</v>
      </c>
      <c r="G2021" s="17">
        <f>Tabel1[[#This Row],[Benaderend Verbruik (kWh)]]*0</f>
        <v>0</v>
      </c>
    </row>
    <row r="2022" spans="1:7" x14ac:dyDescent="0.35">
      <c r="A2022" s="2" t="s">
        <v>400</v>
      </c>
      <c r="B2022" s="2" t="s">
        <v>208</v>
      </c>
      <c r="C2022" s="2" t="s">
        <v>10</v>
      </c>
      <c r="D2022" s="17">
        <v>2531.3427942192002</v>
      </c>
      <c r="E2022" s="2">
        <v>2019</v>
      </c>
      <c r="F2022" s="17">
        <f>Tabel1[[#This Row],[Benaderend Verbruik (kWh)]]*2.5</f>
        <v>6328.356985548</v>
      </c>
      <c r="G2022" s="17">
        <f>Tabel1[[#This Row],[Benaderend Verbruik (kWh)]]*0</f>
        <v>0</v>
      </c>
    </row>
    <row r="2023" spans="1:7" x14ac:dyDescent="0.35">
      <c r="A2023" s="2" t="s">
        <v>1024</v>
      </c>
      <c r="B2023" s="2" t="s">
        <v>208</v>
      </c>
      <c r="C2023" s="2" t="s">
        <v>9</v>
      </c>
      <c r="D2023" s="17">
        <v>38067776.115823932</v>
      </c>
      <c r="E2023" s="2">
        <v>2022</v>
      </c>
      <c r="F2023" s="17">
        <f>Tabel1[[#This Row],[Benaderend Verbruik (kWh)]]*2.5</f>
        <v>95169440.289559826</v>
      </c>
      <c r="G2023" s="17">
        <f>Tabel1[[#This Row],[Benaderend Verbruik (kWh)]]*0</f>
        <v>0</v>
      </c>
    </row>
    <row r="2024" spans="1:7" x14ac:dyDescent="0.35">
      <c r="A2024" s="2" t="s">
        <v>1024</v>
      </c>
      <c r="B2024" s="2" t="s">
        <v>208</v>
      </c>
      <c r="C2024" s="2" t="s">
        <v>10</v>
      </c>
      <c r="D2024" s="17">
        <v>1695.0480896854001</v>
      </c>
      <c r="E2024" s="2">
        <v>2022</v>
      </c>
      <c r="F2024" s="17">
        <f>Tabel1[[#This Row],[Benaderend Verbruik (kWh)]]*2.5</f>
        <v>4237.6202242135005</v>
      </c>
      <c r="G2024" s="17">
        <f>Tabel1[[#This Row],[Benaderend Verbruik (kWh)]]*0</f>
        <v>0</v>
      </c>
    </row>
    <row r="2025" spans="1:7" x14ac:dyDescent="0.35">
      <c r="A2025" s="2" t="s">
        <v>1024</v>
      </c>
      <c r="B2025" s="2" t="s">
        <v>208</v>
      </c>
      <c r="C2025" s="2" t="s">
        <v>8</v>
      </c>
      <c r="D2025" s="17">
        <v>34567722.158292577</v>
      </c>
      <c r="E2025" s="2">
        <v>2022</v>
      </c>
      <c r="F2025" s="17">
        <f>Tabel1[[#This Row],[Benaderend Verbruik (kWh)]]</f>
        <v>34567722.158292577</v>
      </c>
      <c r="G2025" s="17">
        <f>Tabel1[[#This Row],[Benaderend Verbruik (kWh)]]*0.000182</f>
        <v>6291.3254328092489</v>
      </c>
    </row>
    <row r="2026" spans="1:7" x14ac:dyDescent="0.35">
      <c r="A2026" s="2" t="s">
        <v>401</v>
      </c>
      <c r="B2026" s="2" t="s">
        <v>208</v>
      </c>
      <c r="C2026" s="2" t="s">
        <v>9</v>
      </c>
      <c r="D2026" s="17">
        <v>57681219.532590598</v>
      </c>
      <c r="E2026" s="2">
        <v>2019</v>
      </c>
      <c r="F2026" s="17">
        <f>Tabel1[[#This Row],[Benaderend Verbruik (kWh)]]*2.5</f>
        <v>144203048.83147651</v>
      </c>
      <c r="G2026" s="17">
        <f>Tabel1[[#This Row],[Benaderend Verbruik (kWh)]]*0</f>
        <v>0</v>
      </c>
    </row>
    <row r="2027" spans="1:7" x14ac:dyDescent="0.35">
      <c r="A2027" s="2" t="s">
        <v>401</v>
      </c>
      <c r="B2027" s="2" t="s">
        <v>208</v>
      </c>
      <c r="C2027" s="2" t="s">
        <v>8</v>
      </c>
      <c r="D2027" s="17">
        <v>1803780.2468999401</v>
      </c>
      <c r="E2027" s="2">
        <v>2019</v>
      </c>
      <c r="F2027" s="17">
        <f>Tabel1[[#This Row],[Benaderend Verbruik (kWh)]]</f>
        <v>1803780.2468999401</v>
      </c>
      <c r="G2027" s="17">
        <f>Tabel1[[#This Row],[Benaderend Verbruik (kWh)]]*0.000182</f>
        <v>328.2880049357891</v>
      </c>
    </row>
    <row r="2028" spans="1:7" x14ac:dyDescent="0.35">
      <c r="A2028" s="2" t="s">
        <v>1025</v>
      </c>
      <c r="B2028" s="2" t="s">
        <v>208</v>
      </c>
      <c r="C2028" s="2" t="s">
        <v>9</v>
      </c>
      <c r="D2028" s="17">
        <v>59812196.076711029</v>
      </c>
      <c r="E2028" s="2">
        <v>2022</v>
      </c>
      <c r="F2028" s="17">
        <f>Tabel1[[#This Row],[Benaderend Verbruik (kWh)]]*2.5</f>
        <v>149530490.19177759</v>
      </c>
      <c r="G2028" s="17">
        <f>Tabel1[[#This Row],[Benaderend Verbruik (kWh)]]*0</f>
        <v>0</v>
      </c>
    </row>
    <row r="2029" spans="1:7" x14ac:dyDescent="0.35">
      <c r="A2029" s="2" t="s">
        <v>1025</v>
      </c>
      <c r="B2029" s="2" t="s">
        <v>208</v>
      </c>
      <c r="C2029" s="2" t="s">
        <v>8</v>
      </c>
      <c r="D2029" s="17">
        <v>1334727.6038194189</v>
      </c>
      <c r="E2029" s="2">
        <v>2022</v>
      </c>
      <c r="F2029" s="17">
        <f>Tabel1[[#This Row],[Benaderend Verbruik (kWh)]]</f>
        <v>1334727.6038194189</v>
      </c>
      <c r="G2029" s="17">
        <f>Tabel1[[#This Row],[Benaderend Verbruik (kWh)]]*0.000182</f>
        <v>242.92042389513426</v>
      </c>
    </row>
    <row r="2030" spans="1:7" x14ac:dyDescent="0.35">
      <c r="A2030" s="2" t="s">
        <v>402</v>
      </c>
      <c r="B2030" s="2" t="s">
        <v>208</v>
      </c>
      <c r="C2030" s="2" t="s">
        <v>8</v>
      </c>
      <c r="D2030" s="17">
        <v>6044638.751064091</v>
      </c>
      <c r="E2030" s="2">
        <v>2019</v>
      </c>
      <c r="F2030" s="17">
        <f>Tabel1[[#This Row],[Benaderend Verbruik (kWh)]]</f>
        <v>6044638.751064091</v>
      </c>
      <c r="G2030" s="17">
        <f>Tabel1[[#This Row],[Benaderend Verbruik (kWh)]]*0.000182</f>
        <v>1100.1242526936646</v>
      </c>
    </row>
    <row r="2031" spans="1:7" x14ac:dyDescent="0.35">
      <c r="A2031" s="2" t="s">
        <v>402</v>
      </c>
      <c r="B2031" s="2" t="s">
        <v>208</v>
      </c>
      <c r="C2031" s="2" t="s">
        <v>9</v>
      </c>
      <c r="D2031" s="17">
        <v>1490655.56688011</v>
      </c>
      <c r="E2031" s="2">
        <v>2019</v>
      </c>
      <c r="F2031" s="17">
        <f>Tabel1[[#This Row],[Benaderend Verbruik (kWh)]]*2.5</f>
        <v>3726638.9172002748</v>
      </c>
      <c r="G2031" s="17">
        <f>Tabel1[[#This Row],[Benaderend Verbruik (kWh)]]*0</f>
        <v>0</v>
      </c>
    </row>
    <row r="2032" spans="1:7" x14ac:dyDescent="0.35">
      <c r="A2032" s="2" t="s">
        <v>1026</v>
      </c>
      <c r="B2032" s="2" t="s">
        <v>208</v>
      </c>
      <c r="C2032" s="2" t="s">
        <v>9</v>
      </c>
      <c r="D2032" s="17">
        <v>1227710.9017117601</v>
      </c>
      <c r="E2032" s="2">
        <v>2022</v>
      </c>
      <c r="F2032" s="17">
        <f>Tabel1[[#This Row],[Benaderend Verbruik (kWh)]]*2.5</f>
        <v>3069277.2542794002</v>
      </c>
      <c r="G2032" s="17">
        <f>Tabel1[[#This Row],[Benaderend Verbruik (kWh)]]*0</f>
        <v>0</v>
      </c>
    </row>
    <row r="2033" spans="1:7" x14ac:dyDescent="0.35">
      <c r="A2033" s="2" t="s">
        <v>1026</v>
      </c>
      <c r="B2033" s="2" t="s">
        <v>208</v>
      </c>
      <c r="C2033" s="2" t="s">
        <v>8</v>
      </c>
      <c r="D2033" s="17">
        <v>4351774.5552518209</v>
      </c>
      <c r="E2033" s="2">
        <v>2022</v>
      </c>
      <c r="F2033" s="17">
        <f>Tabel1[[#This Row],[Benaderend Verbruik (kWh)]]</f>
        <v>4351774.5552518209</v>
      </c>
      <c r="G2033" s="17">
        <f>Tabel1[[#This Row],[Benaderend Verbruik (kWh)]]*0.000182</f>
        <v>792.02296905583148</v>
      </c>
    </row>
    <row r="2034" spans="1:7" x14ac:dyDescent="0.35">
      <c r="A2034" s="2" t="s">
        <v>403</v>
      </c>
      <c r="B2034" s="2" t="s">
        <v>7</v>
      </c>
      <c r="C2034" s="2" t="s">
        <v>8</v>
      </c>
      <c r="D2034" s="17">
        <v>3305216.6351574287</v>
      </c>
      <c r="E2034" s="2">
        <v>2019</v>
      </c>
      <c r="F2034" s="17">
        <f>Tabel1[[#This Row],[Benaderend Verbruik (kWh)]]</f>
        <v>3305216.6351574287</v>
      </c>
      <c r="G2034" s="17">
        <f>Tabel1[[#This Row],[Benaderend Verbruik (kWh)]]*0.000182</f>
        <v>601.54942759865207</v>
      </c>
    </row>
    <row r="2035" spans="1:7" x14ac:dyDescent="0.35">
      <c r="A2035" s="2" t="s">
        <v>403</v>
      </c>
      <c r="B2035" s="2" t="s">
        <v>7</v>
      </c>
      <c r="C2035" s="2" t="s">
        <v>10</v>
      </c>
      <c r="D2035" s="17">
        <v>829133</v>
      </c>
      <c r="E2035" s="2">
        <v>2019</v>
      </c>
      <c r="F2035" s="17">
        <f>Tabel1[[#This Row],[Benaderend Verbruik (kWh)]]*2.5</f>
        <v>2072832.5</v>
      </c>
      <c r="G2035" s="17">
        <f>Tabel1[[#This Row],[Benaderend Verbruik (kWh)]]*0</f>
        <v>0</v>
      </c>
    </row>
    <row r="2036" spans="1:7" x14ac:dyDescent="0.35">
      <c r="A2036" s="2" t="s">
        <v>403</v>
      </c>
      <c r="B2036" s="2" t="s">
        <v>7</v>
      </c>
      <c r="C2036" s="2" t="s">
        <v>9</v>
      </c>
      <c r="D2036" s="17">
        <v>783157.51575882698</v>
      </c>
      <c r="E2036" s="2">
        <v>2019</v>
      </c>
      <c r="F2036" s="17">
        <f>Tabel1[[#This Row],[Benaderend Verbruik (kWh)]]*2.5</f>
        <v>1957893.7893970674</v>
      </c>
      <c r="G2036" s="17">
        <f>Tabel1[[#This Row],[Benaderend Verbruik (kWh)]]*0</f>
        <v>0</v>
      </c>
    </row>
    <row r="2037" spans="1:7" x14ac:dyDescent="0.35">
      <c r="A2037" s="2" t="s">
        <v>1027</v>
      </c>
      <c r="B2037" s="2" t="s">
        <v>641</v>
      </c>
      <c r="C2037" s="2" t="s">
        <v>9</v>
      </c>
      <c r="D2037" s="17">
        <v>580471.21179391735</v>
      </c>
      <c r="E2037" s="2">
        <v>2022</v>
      </c>
      <c r="F2037" s="17">
        <f>Tabel1[[#This Row],[Benaderend Verbruik (kWh)]]*2.5</f>
        <v>1451178.0294847933</v>
      </c>
      <c r="G2037" s="17">
        <f>Tabel1[[#This Row],[Benaderend Verbruik (kWh)]]*0</f>
        <v>0</v>
      </c>
    </row>
    <row r="2038" spans="1:7" x14ac:dyDescent="0.35">
      <c r="A2038" s="2" t="s">
        <v>1027</v>
      </c>
      <c r="B2038" s="2" t="s">
        <v>641</v>
      </c>
      <c r="C2038" s="2" t="s">
        <v>10</v>
      </c>
      <c r="D2038" s="17">
        <v>689167.99999999977</v>
      </c>
      <c r="E2038" s="2">
        <v>2022</v>
      </c>
      <c r="F2038" s="17">
        <f>Tabel1[[#This Row],[Benaderend Verbruik (kWh)]]*2.5</f>
        <v>1722919.9999999995</v>
      </c>
      <c r="G2038" s="17">
        <f>Tabel1[[#This Row],[Benaderend Verbruik (kWh)]]*0</f>
        <v>0</v>
      </c>
    </row>
    <row r="2039" spans="1:7" x14ac:dyDescent="0.35">
      <c r="A2039" s="2" t="s">
        <v>1027</v>
      </c>
      <c r="B2039" s="2" t="s">
        <v>641</v>
      </c>
      <c r="C2039" s="2" t="s">
        <v>8</v>
      </c>
      <c r="D2039" s="17">
        <v>2808199.4501484251</v>
      </c>
      <c r="E2039" s="2">
        <v>2022</v>
      </c>
      <c r="F2039" s="17">
        <f>Tabel1[[#This Row],[Benaderend Verbruik (kWh)]]</f>
        <v>2808199.4501484251</v>
      </c>
      <c r="G2039" s="17">
        <f>Tabel1[[#This Row],[Benaderend Verbruik (kWh)]]*0.000182</f>
        <v>511.09229992701336</v>
      </c>
    </row>
    <row r="2040" spans="1:7" x14ac:dyDescent="0.35">
      <c r="A2040" s="2" t="s">
        <v>404</v>
      </c>
      <c r="B2040" s="2" t="s">
        <v>7</v>
      </c>
      <c r="C2040" s="2" t="s">
        <v>8</v>
      </c>
      <c r="D2040" s="17">
        <v>4170794.33632618</v>
      </c>
      <c r="E2040" s="2">
        <v>2019</v>
      </c>
      <c r="F2040" s="17">
        <f>Tabel1[[#This Row],[Benaderend Verbruik (kWh)]]</f>
        <v>4170794.33632618</v>
      </c>
      <c r="G2040" s="17">
        <f>Tabel1[[#This Row],[Benaderend Verbruik (kWh)]]*0.000182</f>
        <v>759.08456921136474</v>
      </c>
    </row>
    <row r="2041" spans="1:7" x14ac:dyDescent="0.35">
      <c r="A2041" s="2" t="s">
        <v>404</v>
      </c>
      <c r="B2041" s="2" t="s">
        <v>7</v>
      </c>
      <c r="C2041" s="2" t="s">
        <v>9</v>
      </c>
      <c r="D2041" s="17">
        <v>2794189.6007908424</v>
      </c>
      <c r="E2041" s="2">
        <v>2019</v>
      </c>
      <c r="F2041" s="17">
        <f>Tabel1[[#This Row],[Benaderend Verbruik (kWh)]]*2.5</f>
        <v>6985474.0019771066</v>
      </c>
      <c r="G2041" s="17">
        <f>Tabel1[[#This Row],[Benaderend Verbruik (kWh)]]*0</f>
        <v>0</v>
      </c>
    </row>
    <row r="2042" spans="1:7" x14ac:dyDescent="0.35">
      <c r="A2042" s="2" t="s">
        <v>404</v>
      </c>
      <c r="B2042" s="2" t="s">
        <v>7</v>
      </c>
      <c r="C2042" s="2" t="s">
        <v>10</v>
      </c>
      <c r="D2042" s="17">
        <v>1849455</v>
      </c>
      <c r="E2042" s="2">
        <v>2019</v>
      </c>
      <c r="F2042" s="17">
        <f>Tabel1[[#This Row],[Benaderend Verbruik (kWh)]]*2.5</f>
        <v>4623637.5</v>
      </c>
      <c r="G2042" s="17">
        <f>Tabel1[[#This Row],[Benaderend Verbruik (kWh)]]*0</f>
        <v>0</v>
      </c>
    </row>
    <row r="2043" spans="1:7" x14ac:dyDescent="0.35">
      <c r="A2043" s="2" t="s">
        <v>1030</v>
      </c>
      <c r="B2043" s="2" t="s">
        <v>641</v>
      </c>
      <c r="C2043" s="2" t="s">
        <v>9</v>
      </c>
      <c r="D2043" s="17">
        <v>2359112.0019327942</v>
      </c>
      <c r="E2043" s="2">
        <v>2022</v>
      </c>
      <c r="F2043" s="17">
        <f>Tabel1[[#This Row],[Benaderend Verbruik (kWh)]]*2.5</f>
        <v>5897780.0048319856</v>
      </c>
      <c r="G2043" s="17">
        <f>Tabel1[[#This Row],[Benaderend Verbruik (kWh)]]*0</f>
        <v>0</v>
      </c>
    </row>
    <row r="2044" spans="1:7" x14ac:dyDescent="0.35">
      <c r="A2044" s="2" t="s">
        <v>1030</v>
      </c>
      <c r="B2044" s="2" t="s">
        <v>641</v>
      </c>
      <c r="C2044" s="2" t="s">
        <v>10</v>
      </c>
      <c r="D2044" s="17">
        <v>1417575.9999999998</v>
      </c>
      <c r="E2044" s="2">
        <v>2022</v>
      </c>
      <c r="F2044" s="17">
        <f>Tabel1[[#This Row],[Benaderend Verbruik (kWh)]]*2.5</f>
        <v>3543939.9999999995</v>
      </c>
      <c r="G2044" s="17">
        <f>Tabel1[[#This Row],[Benaderend Verbruik (kWh)]]*0</f>
        <v>0</v>
      </c>
    </row>
    <row r="2045" spans="1:7" x14ac:dyDescent="0.35">
      <c r="A2045" s="2" t="s">
        <v>1030</v>
      </c>
      <c r="B2045" s="2" t="s">
        <v>641</v>
      </c>
      <c r="C2045" s="2" t="s">
        <v>8</v>
      </c>
      <c r="D2045" s="17">
        <v>4055099.2001531888</v>
      </c>
      <c r="E2045" s="2">
        <v>2022</v>
      </c>
      <c r="F2045" s="17">
        <f>Tabel1[[#This Row],[Benaderend Verbruik (kWh)]]</f>
        <v>4055099.2001531888</v>
      </c>
      <c r="G2045" s="17">
        <f>Tabel1[[#This Row],[Benaderend Verbruik (kWh)]]*0.000182</f>
        <v>738.02805442788042</v>
      </c>
    </row>
    <row r="2046" spans="1:7" x14ac:dyDescent="0.35">
      <c r="A2046" s="2" t="s">
        <v>405</v>
      </c>
      <c r="B2046" s="2" t="s">
        <v>7</v>
      </c>
      <c r="C2046" s="2" t="s">
        <v>8</v>
      </c>
      <c r="D2046" s="17">
        <v>2056947.0270000002</v>
      </c>
      <c r="E2046" s="2">
        <v>2019</v>
      </c>
      <c r="F2046" s="17">
        <f>Tabel1[[#This Row],[Benaderend Verbruik (kWh)]]</f>
        <v>2056947.0270000002</v>
      </c>
      <c r="G2046" s="17">
        <f>Tabel1[[#This Row],[Benaderend Verbruik (kWh)]]*0.000182</f>
        <v>374.36435891400004</v>
      </c>
    </row>
    <row r="2047" spans="1:7" x14ac:dyDescent="0.35">
      <c r="A2047" s="2" t="s">
        <v>405</v>
      </c>
      <c r="B2047" s="2" t="s">
        <v>7</v>
      </c>
      <c r="C2047" s="2" t="s">
        <v>9</v>
      </c>
      <c r="D2047" s="17">
        <v>902112.06299999997</v>
      </c>
      <c r="E2047" s="2">
        <v>2019</v>
      </c>
      <c r="F2047" s="17">
        <f>Tabel1[[#This Row],[Benaderend Verbruik (kWh)]]*2.5</f>
        <v>2255280.1574999997</v>
      </c>
      <c r="G2047" s="17">
        <f>Tabel1[[#This Row],[Benaderend Verbruik (kWh)]]*0</f>
        <v>0</v>
      </c>
    </row>
    <row r="2048" spans="1:7" x14ac:dyDescent="0.35">
      <c r="A2048" s="2" t="s">
        <v>405</v>
      </c>
      <c r="B2048" s="2" t="s">
        <v>7</v>
      </c>
      <c r="C2048" s="2" t="s">
        <v>10</v>
      </c>
      <c r="D2048" s="17">
        <v>684177.03700000001</v>
      </c>
      <c r="E2048" s="2">
        <v>2019</v>
      </c>
      <c r="F2048" s="17">
        <f>Tabel1[[#This Row],[Benaderend Verbruik (kWh)]]*2.5</f>
        <v>1710442.5925</v>
      </c>
      <c r="G2048" s="17">
        <f>Tabel1[[#This Row],[Benaderend Verbruik (kWh)]]*0</f>
        <v>0</v>
      </c>
    </row>
    <row r="2049" spans="1:7" x14ac:dyDescent="0.35">
      <c r="A2049" s="2" t="s">
        <v>1031</v>
      </c>
      <c r="B2049" s="2" t="s">
        <v>641</v>
      </c>
      <c r="C2049" s="2" t="s">
        <v>9</v>
      </c>
      <c r="D2049" s="17">
        <v>777736.00653502264</v>
      </c>
      <c r="E2049" s="2">
        <v>2022</v>
      </c>
      <c r="F2049" s="17">
        <f>Tabel1[[#This Row],[Benaderend Verbruik (kWh)]]*2.5</f>
        <v>1944340.0163375565</v>
      </c>
      <c r="G2049" s="17">
        <f>Tabel1[[#This Row],[Benaderend Verbruik (kWh)]]*0</f>
        <v>0</v>
      </c>
    </row>
    <row r="2050" spans="1:7" x14ac:dyDescent="0.35">
      <c r="A2050" s="2" t="s">
        <v>1031</v>
      </c>
      <c r="B2050" s="2" t="s">
        <v>641</v>
      </c>
      <c r="C2050" s="2" t="s">
        <v>10</v>
      </c>
      <c r="D2050" s="17">
        <v>519424.45936073241</v>
      </c>
      <c r="E2050" s="2">
        <v>2022</v>
      </c>
      <c r="F2050" s="17">
        <f>Tabel1[[#This Row],[Benaderend Verbruik (kWh)]]*2.5</f>
        <v>1298561.148401831</v>
      </c>
      <c r="G2050" s="17">
        <f>Tabel1[[#This Row],[Benaderend Verbruik (kWh)]]*0</f>
        <v>0</v>
      </c>
    </row>
    <row r="2051" spans="1:7" x14ac:dyDescent="0.35">
      <c r="A2051" s="2" t="s">
        <v>1031</v>
      </c>
      <c r="B2051" s="2" t="s">
        <v>641</v>
      </c>
      <c r="C2051" s="2" t="s">
        <v>8</v>
      </c>
      <c r="D2051" s="17">
        <v>1784799.2618789866</v>
      </c>
      <c r="E2051" s="2">
        <v>2022</v>
      </c>
      <c r="F2051" s="17">
        <f>Tabel1[[#This Row],[Benaderend Verbruik (kWh)]]</f>
        <v>1784799.2618789866</v>
      </c>
      <c r="G2051" s="17">
        <f>Tabel1[[#This Row],[Benaderend Verbruik (kWh)]]*0.000182</f>
        <v>324.83346566197559</v>
      </c>
    </row>
    <row r="2052" spans="1:7" x14ac:dyDescent="0.35">
      <c r="A2052" s="2" t="s">
        <v>406</v>
      </c>
      <c r="B2052" s="2" t="s">
        <v>7</v>
      </c>
      <c r="C2052" s="2" t="s">
        <v>8</v>
      </c>
      <c r="D2052" s="17">
        <v>1506865.922</v>
      </c>
      <c r="E2052" s="2">
        <v>2019</v>
      </c>
      <c r="F2052" s="17">
        <f>Tabel1[[#This Row],[Benaderend Verbruik (kWh)]]</f>
        <v>1506865.922</v>
      </c>
      <c r="G2052" s="17">
        <f>Tabel1[[#This Row],[Benaderend Verbruik (kWh)]]*0.000182</f>
        <v>274.24959780400002</v>
      </c>
    </row>
    <row r="2053" spans="1:7" x14ac:dyDescent="0.35">
      <c r="A2053" s="2" t="s">
        <v>406</v>
      </c>
      <c r="B2053" s="2" t="s">
        <v>7</v>
      </c>
      <c r="C2053" s="2" t="s">
        <v>9</v>
      </c>
      <c r="D2053" s="17">
        <v>795844.89199999999</v>
      </c>
      <c r="E2053" s="2">
        <v>2019</v>
      </c>
      <c r="F2053" s="17">
        <f>Tabel1[[#This Row],[Benaderend Verbruik (kWh)]]*2.5</f>
        <v>1989612.23</v>
      </c>
      <c r="G2053" s="17">
        <f>Tabel1[[#This Row],[Benaderend Verbruik (kWh)]]*0</f>
        <v>0</v>
      </c>
    </row>
    <row r="2054" spans="1:7" x14ac:dyDescent="0.35">
      <c r="A2054" s="2" t="s">
        <v>406</v>
      </c>
      <c r="B2054" s="2" t="s">
        <v>7</v>
      </c>
      <c r="C2054" s="2" t="s">
        <v>10</v>
      </c>
      <c r="D2054" s="17">
        <v>673366</v>
      </c>
      <c r="E2054" s="2">
        <v>2019</v>
      </c>
      <c r="F2054" s="17">
        <f>Tabel1[[#This Row],[Benaderend Verbruik (kWh)]]*2.5</f>
        <v>1683415</v>
      </c>
      <c r="G2054" s="17">
        <f>Tabel1[[#This Row],[Benaderend Verbruik (kWh)]]*0</f>
        <v>0</v>
      </c>
    </row>
    <row r="2055" spans="1:7" x14ac:dyDescent="0.35">
      <c r="A2055" s="2" t="s">
        <v>1028</v>
      </c>
      <c r="B2055" s="2" t="s">
        <v>641</v>
      </c>
      <c r="C2055" s="2" t="s">
        <v>9</v>
      </c>
      <c r="D2055" s="17">
        <v>475557.83952267736</v>
      </c>
      <c r="E2055" s="2">
        <v>2022</v>
      </c>
      <c r="F2055" s="17">
        <f>Tabel1[[#This Row],[Benaderend Verbruik (kWh)]]*2.5</f>
        <v>1188894.5988066935</v>
      </c>
      <c r="G2055" s="17">
        <f>Tabel1[[#This Row],[Benaderend Verbruik (kWh)]]*0</f>
        <v>0</v>
      </c>
    </row>
    <row r="2056" spans="1:7" x14ac:dyDescent="0.35">
      <c r="A2056" s="2" t="s">
        <v>1028</v>
      </c>
      <c r="B2056" s="2" t="s">
        <v>641</v>
      </c>
      <c r="C2056" s="2" t="s">
        <v>10</v>
      </c>
      <c r="D2056" s="17">
        <v>525118.33849087998</v>
      </c>
      <c r="E2056" s="2">
        <v>2022</v>
      </c>
      <c r="F2056" s="17">
        <f>Tabel1[[#This Row],[Benaderend Verbruik (kWh)]]*2.5</f>
        <v>1312795.8462272</v>
      </c>
      <c r="G2056" s="17">
        <f>Tabel1[[#This Row],[Benaderend Verbruik (kWh)]]*0</f>
        <v>0</v>
      </c>
    </row>
    <row r="2057" spans="1:7" x14ac:dyDescent="0.35">
      <c r="A2057" s="2" t="s">
        <v>1028</v>
      </c>
      <c r="B2057" s="2" t="s">
        <v>641</v>
      </c>
      <c r="C2057" s="2" t="s">
        <v>8</v>
      </c>
      <c r="D2057" s="17">
        <v>482787.08413760999</v>
      </c>
      <c r="E2057" s="2">
        <v>2022</v>
      </c>
      <c r="F2057" s="17">
        <f>Tabel1[[#This Row],[Benaderend Verbruik (kWh)]]</f>
        <v>482787.08413760999</v>
      </c>
      <c r="G2057" s="17">
        <f>Tabel1[[#This Row],[Benaderend Verbruik (kWh)]]*0.000182</f>
        <v>87.867249313045022</v>
      </c>
    </row>
    <row r="2058" spans="1:7" x14ac:dyDescent="0.35">
      <c r="A2058" s="2" t="s">
        <v>407</v>
      </c>
      <c r="B2058" s="2" t="s">
        <v>7</v>
      </c>
      <c r="C2058" s="2" t="s">
        <v>8</v>
      </c>
      <c r="D2058" s="17">
        <v>1598735.9440000004</v>
      </c>
      <c r="E2058" s="2">
        <v>2019</v>
      </c>
      <c r="F2058" s="17">
        <f>Tabel1[[#This Row],[Benaderend Verbruik (kWh)]]</f>
        <v>1598735.9440000004</v>
      </c>
      <c r="G2058" s="17">
        <f>Tabel1[[#This Row],[Benaderend Verbruik (kWh)]]*0.000182</f>
        <v>290.9699418080001</v>
      </c>
    </row>
    <row r="2059" spans="1:7" x14ac:dyDescent="0.35">
      <c r="A2059" s="2" t="s">
        <v>407</v>
      </c>
      <c r="B2059" s="2" t="s">
        <v>7</v>
      </c>
      <c r="C2059" s="2" t="s">
        <v>10</v>
      </c>
      <c r="D2059" s="17">
        <v>1529569.8240000003</v>
      </c>
      <c r="E2059" s="2">
        <v>2019</v>
      </c>
      <c r="F2059" s="17">
        <f>Tabel1[[#This Row],[Benaderend Verbruik (kWh)]]*2.5</f>
        <v>3823924.5600000005</v>
      </c>
      <c r="G2059" s="17">
        <f>Tabel1[[#This Row],[Benaderend Verbruik (kWh)]]*0</f>
        <v>0</v>
      </c>
    </row>
    <row r="2060" spans="1:7" x14ac:dyDescent="0.35">
      <c r="A2060" s="2" t="s">
        <v>407</v>
      </c>
      <c r="B2060" s="2" t="s">
        <v>7</v>
      </c>
      <c r="C2060" s="2" t="s">
        <v>9</v>
      </c>
      <c r="D2060" s="17">
        <v>590159.42000000016</v>
      </c>
      <c r="E2060" s="2">
        <v>2019</v>
      </c>
      <c r="F2060" s="17">
        <f>Tabel1[[#This Row],[Benaderend Verbruik (kWh)]]*2.5</f>
        <v>1475398.5500000003</v>
      </c>
      <c r="G2060" s="17">
        <f>Tabel1[[#This Row],[Benaderend Verbruik (kWh)]]*0</f>
        <v>0</v>
      </c>
    </row>
    <row r="2061" spans="1:7" x14ac:dyDescent="0.35">
      <c r="A2061" s="2" t="s">
        <v>1032</v>
      </c>
      <c r="B2061" s="2" t="s">
        <v>641</v>
      </c>
      <c r="C2061" s="2" t="s">
        <v>9</v>
      </c>
      <c r="D2061" s="17">
        <v>612235.03499940364</v>
      </c>
      <c r="E2061" s="2">
        <v>2022</v>
      </c>
      <c r="F2061" s="17">
        <f>Tabel1[[#This Row],[Benaderend Verbruik (kWh)]]*2.5</f>
        <v>1530587.5874985091</v>
      </c>
      <c r="G2061" s="17">
        <f>Tabel1[[#This Row],[Benaderend Verbruik (kWh)]]*0</f>
        <v>0</v>
      </c>
    </row>
    <row r="2062" spans="1:7" x14ac:dyDescent="0.35">
      <c r="A2062" s="2" t="s">
        <v>1032</v>
      </c>
      <c r="B2062" s="2" t="s">
        <v>641</v>
      </c>
      <c r="C2062" s="2" t="s">
        <v>10</v>
      </c>
      <c r="D2062" s="17">
        <v>1447338.9087120397</v>
      </c>
      <c r="E2062" s="2">
        <v>2022</v>
      </c>
      <c r="F2062" s="17">
        <f>Tabel1[[#This Row],[Benaderend Verbruik (kWh)]]*2.5</f>
        <v>3618347.2717800993</v>
      </c>
      <c r="G2062" s="17">
        <f>Tabel1[[#This Row],[Benaderend Verbruik (kWh)]]*0</f>
        <v>0</v>
      </c>
    </row>
    <row r="2063" spans="1:7" x14ac:dyDescent="0.35">
      <c r="A2063" s="2" t="s">
        <v>1032</v>
      </c>
      <c r="B2063" s="2" t="s">
        <v>641</v>
      </c>
      <c r="C2063" s="2" t="s">
        <v>8</v>
      </c>
      <c r="D2063" s="17">
        <v>1252947.5303605734</v>
      </c>
      <c r="E2063" s="2">
        <v>2022</v>
      </c>
      <c r="F2063" s="17">
        <f>Tabel1[[#This Row],[Benaderend Verbruik (kWh)]]</f>
        <v>1252947.5303605734</v>
      </c>
      <c r="G2063" s="17">
        <f>Tabel1[[#This Row],[Benaderend Verbruik (kWh)]]*0.000182</f>
        <v>228.03645052562436</v>
      </c>
    </row>
    <row r="2064" spans="1:7" x14ac:dyDescent="0.35">
      <c r="A2064" s="2" t="s">
        <v>408</v>
      </c>
      <c r="B2064" s="2" t="s">
        <v>7</v>
      </c>
      <c r="C2064" s="2" t="s">
        <v>8</v>
      </c>
      <c r="D2064" s="17">
        <v>1781337.4562799267</v>
      </c>
      <c r="E2064" s="2">
        <v>2019</v>
      </c>
      <c r="F2064" s="17">
        <f>Tabel1[[#This Row],[Benaderend Verbruik (kWh)]]</f>
        <v>1781337.4562799267</v>
      </c>
      <c r="G2064" s="17">
        <f>Tabel1[[#This Row],[Benaderend Verbruik (kWh)]]*0.000182</f>
        <v>324.20341704294668</v>
      </c>
    </row>
    <row r="2065" spans="1:7" x14ac:dyDescent="0.35">
      <c r="A2065" s="2" t="s">
        <v>408</v>
      </c>
      <c r="B2065" s="2" t="s">
        <v>7</v>
      </c>
      <c r="C2065" s="2" t="s">
        <v>10</v>
      </c>
      <c r="D2065" s="17">
        <v>705009</v>
      </c>
      <c r="E2065" s="2">
        <v>2019</v>
      </c>
      <c r="F2065" s="17">
        <f>Tabel1[[#This Row],[Benaderend Verbruik (kWh)]]*2.5</f>
        <v>1762522.5</v>
      </c>
      <c r="G2065" s="17">
        <f>Tabel1[[#This Row],[Benaderend Verbruik (kWh)]]*0</f>
        <v>0</v>
      </c>
    </row>
    <row r="2066" spans="1:7" x14ac:dyDescent="0.35">
      <c r="A2066" s="2" t="s">
        <v>408</v>
      </c>
      <c r="B2066" s="2" t="s">
        <v>7</v>
      </c>
      <c r="C2066" s="2" t="s">
        <v>9</v>
      </c>
      <c r="D2066" s="17">
        <v>514590.22777099354</v>
      </c>
      <c r="E2066" s="2">
        <v>2019</v>
      </c>
      <c r="F2066" s="17">
        <f>Tabel1[[#This Row],[Benaderend Verbruik (kWh)]]*2.5</f>
        <v>1286475.5694274839</v>
      </c>
      <c r="G2066" s="17">
        <f>Tabel1[[#This Row],[Benaderend Verbruik (kWh)]]*0</f>
        <v>0</v>
      </c>
    </row>
    <row r="2067" spans="1:7" x14ac:dyDescent="0.35">
      <c r="A2067" s="2" t="s">
        <v>1029</v>
      </c>
      <c r="B2067" s="2" t="s">
        <v>641</v>
      </c>
      <c r="C2067" s="2" t="s">
        <v>9</v>
      </c>
      <c r="D2067" s="17">
        <v>470340.21699687355</v>
      </c>
      <c r="E2067" s="2">
        <v>2022</v>
      </c>
      <c r="F2067" s="17">
        <f>Tabel1[[#This Row],[Benaderend Verbruik (kWh)]]*2.5</f>
        <v>1175850.5424921839</v>
      </c>
      <c r="G2067" s="17">
        <f>Tabel1[[#This Row],[Benaderend Verbruik (kWh)]]*0</f>
        <v>0</v>
      </c>
    </row>
    <row r="2068" spans="1:7" x14ac:dyDescent="0.35">
      <c r="A2068" s="2" t="s">
        <v>1029</v>
      </c>
      <c r="B2068" s="2" t="s">
        <v>641</v>
      </c>
      <c r="C2068" s="2" t="s">
        <v>10</v>
      </c>
      <c r="D2068" s="17">
        <v>602370.99999999988</v>
      </c>
      <c r="E2068" s="2">
        <v>2022</v>
      </c>
      <c r="F2068" s="17">
        <f>Tabel1[[#This Row],[Benaderend Verbruik (kWh)]]*2.5</f>
        <v>1505927.4999999998</v>
      </c>
      <c r="G2068" s="17">
        <f>Tabel1[[#This Row],[Benaderend Verbruik (kWh)]]*0</f>
        <v>0</v>
      </c>
    </row>
    <row r="2069" spans="1:7" x14ac:dyDescent="0.35">
      <c r="A2069" s="2" t="s">
        <v>1029</v>
      </c>
      <c r="B2069" s="2" t="s">
        <v>641</v>
      </c>
      <c r="C2069" s="2" t="s">
        <v>8</v>
      </c>
      <c r="D2069" s="17">
        <v>1675550.6508505556</v>
      </c>
      <c r="E2069" s="2">
        <v>2022</v>
      </c>
      <c r="F2069" s="17">
        <f>Tabel1[[#This Row],[Benaderend Verbruik (kWh)]]</f>
        <v>1675550.6508505556</v>
      </c>
      <c r="G2069" s="17">
        <f>Tabel1[[#This Row],[Benaderend Verbruik (kWh)]]*0.000182</f>
        <v>304.95021845480113</v>
      </c>
    </row>
    <row r="2070" spans="1:7" x14ac:dyDescent="0.35">
      <c r="A2070" s="2" t="s">
        <v>409</v>
      </c>
      <c r="B2070" s="2" t="s">
        <v>7</v>
      </c>
      <c r="C2070" s="2" t="s">
        <v>8</v>
      </c>
      <c r="D2070" s="17">
        <v>7078577.6485769534</v>
      </c>
      <c r="E2070" s="2">
        <v>2019</v>
      </c>
      <c r="F2070" s="17">
        <f>Tabel1[[#This Row],[Benaderend Verbruik (kWh)]]</f>
        <v>7078577.6485769534</v>
      </c>
      <c r="G2070" s="17">
        <f>Tabel1[[#This Row],[Benaderend Verbruik (kWh)]]*0.000182</f>
        <v>1288.3011320410055</v>
      </c>
    </row>
    <row r="2071" spans="1:7" x14ac:dyDescent="0.35">
      <c r="A2071" s="2" t="s">
        <v>409</v>
      </c>
      <c r="B2071" s="2" t="s">
        <v>7</v>
      </c>
      <c r="C2071" s="2" t="s">
        <v>9</v>
      </c>
      <c r="D2071" s="17">
        <v>2282466.0534467497</v>
      </c>
      <c r="E2071" s="2">
        <v>2019</v>
      </c>
      <c r="F2071" s="17">
        <f>Tabel1[[#This Row],[Benaderend Verbruik (kWh)]]*2.5</f>
        <v>5706165.133616874</v>
      </c>
      <c r="G2071" s="17">
        <f>Tabel1[[#This Row],[Benaderend Verbruik (kWh)]]*0</f>
        <v>0</v>
      </c>
    </row>
    <row r="2072" spans="1:7" x14ac:dyDescent="0.35">
      <c r="A2072" s="2" t="s">
        <v>409</v>
      </c>
      <c r="B2072" s="2" t="s">
        <v>7</v>
      </c>
      <c r="C2072" s="2" t="s">
        <v>10</v>
      </c>
      <c r="D2072" s="17">
        <v>1204907</v>
      </c>
      <c r="E2072" s="2">
        <v>2019</v>
      </c>
      <c r="F2072" s="17">
        <f>Tabel1[[#This Row],[Benaderend Verbruik (kWh)]]*2.5</f>
        <v>3012267.5</v>
      </c>
      <c r="G2072" s="17">
        <f>Tabel1[[#This Row],[Benaderend Verbruik (kWh)]]*0</f>
        <v>0</v>
      </c>
    </row>
    <row r="2073" spans="1:7" x14ac:dyDescent="0.35">
      <c r="A2073" s="2" t="s">
        <v>1033</v>
      </c>
      <c r="B2073" s="2" t="s">
        <v>641</v>
      </c>
      <c r="C2073" s="2" t="s">
        <v>9</v>
      </c>
      <c r="D2073" s="17">
        <v>2093676.2907617351</v>
      </c>
      <c r="E2073" s="2">
        <v>2022</v>
      </c>
      <c r="F2073" s="17">
        <f>Tabel1[[#This Row],[Benaderend Verbruik (kWh)]]*2.5</f>
        <v>5234190.7269043373</v>
      </c>
      <c r="G2073" s="17">
        <f>Tabel1[[#This Row],[Benaderend Verbruik (kWh)]]*0</f>
        <v>0</v>
      </c>
    </row>
    <row r="2074" spans="1:7" x14ac:dyDescent="0.35">
      <c r="A2074" s="2" t="s">
        <v>1033</v>
      </c>
      <c r="B2074" s="2" t="s">
        <v>641</v>
      </c>
      <c r="C2074" s="2" t="s">
        <v>10</v>
      </c>
      <c r="D2074" s="17">
        <v>954023.99999999977</v>
      </c>
      <c r="E2074" s="2">
        <v>2022</v>
      </c>
      <c r="F2074" s="17">
        <f>Tabel1[[#This Row],[Benaderend Verbruik (kWh)]]*2.5</f>
        <v>2385059.9999999995</v>
      </c>
      <c r="G2074" s="17">
        <f>Tabel1[[#This Row],[Benaderend Verbruik (kWh)]]*0</f>
        <v>0</v>
      </c>
    </row>
    <row r="2075" spans="1:7" x14ac:dyDescent="0.35">
      <c r="A2075" s="2" t="s">
        <v>1033</v>
      </c>
      <c r="B2075" s="2" t="s">
        <v>641</v>
      </c>
      <c r="C2075" s="2" t="s">
        <v>8</v>
      </c>
      <c r="D2075" s="17">
        <v>7173567.6466990197</v>
      </c>
      <c r="E2075" s="2">
        <v>2022</v>
      </c>
      <c r="F2075" s="17">
        <f>Tabel1[[#This Row],[Benaderend Verbruik (kWh)]]</f>
        <v>7173567.6466990197</v>
      </c>
      <c r="G2075" s="17">
        <f>Tabel1[[#This Row],[Benaderend Verbruik (kWh)]]*0.000182</f>
        <v>1305.5893116992215</v>
      </c>
    </row>
    <row r="2076" spans="1:7" x14ac:dyDescent="0.35">
      <c r="A2076" s="2" t="s">
        <v>410</v>
      </c>
      <c r="B2076" s="2" t="s">
        <v>7</v>
      </c>
      <c r="C2076" s="2" t="s">
        <v>8</v>
      </c>
      <c r="D2076" s="17">
        <v>1200325.9309999999</v>
      </c>
      <c r="E2076" s="2">
        <v>2019</v>
      </c>
      <c r="F2076" s="17">
        <f>Tabel1[[#This Row],[Benaderend Verbruik (kWh)]]</f>
        <v>1200325.9309999999</v>
      </c>
      <c r="G2076" s="17">
        <f>Tabel1[[#This Row],[Benaderend Verbruik (kWh)]]*0.000182</f>
        <v>218.45931944199998</v>
      </c>
    </row>
    <row r="2077" spans="1:7" x14ac:dyDescent="0.35">
      <c r="A2077" s="2" t="s">
        <v>410</v>
      </c>
      <c r="B2077" s="2" t="s">
        <v>7</v>
      </c>
      <c r="C2077" s="2" t="s">
        <v>10</v>
      </c>
      <c r="D2077" s="17">
        <v>1099557.6359999999</v>
      </c>
      <c r="E2077" s="2">
        <v>2019</v>
      </c>
      <c r="F2077" s="17">
        <f>Tabel1[[#This Row],[Benaderend Verbruik (kWh)]]*2.5</f>
        <v>2748894.09</v>
      </c>
      <c r="G2077" s="17">
        <f>Tabel1[[#This Row],[Benaderend Verbruik (kWh)]]*0</f>
        <v>0</v>
      </c>
    </row>
    <row r="2078" spans="1:7" x14ac:dyDescent="0.35">
      <c r="A2078" s="2" t="s">
        <v>410</v>
      </c>
      <c r="B2078" s="2" t="s">
        <v>7</v>
      </c>
      <c r="C2078" s="2" t="s">
        <v>9</v>
      </c>
      <c r="D2078" s="17">
        <v>585845.28599999996</v>
      </c>
      <c r="E2078" s="2">
        <v>2019</v>
      </c>
      <c r="F2078" s="17">
        <f>Tabel1[[#This Row],[Benaderend Verbruik (kWh)]]*2.5</f>
        <v>1464613.2149999999</v>
      </c>
      <c r="G2078" s="17">
        <f>Tabel1[[#This Row],[Benaderend Verbruik (kWh)]]*0</f>
        <v>0</v>
      </c>
    </row>
    <row r="2079" spans="1:7" x14ac:dyDescent="0.35">
      <c r="A2079" s="2" t="s">
        <v>1034</v>
      </c>
      <c r="B2079" s="2" t="s">
        <v>641</v>
      </c>
      <c r="C2079" s="2" t="s">
        <v>9</v>
      </c>
      <c r="D2079" s="17">
        <v>528003.01643873006</v>
      </c>
      <c r="E2079" s="2">
        <v>2022</v>
      </c>
      <c r="F2079" s="17">
        <f>Tabel1[[#This Row],[Benaderend Verbruik (kWh)]]*2.5</f>
        <v>1320007.5410968252</v>
      </c>
      <c r="G2079" s="17">
        <f>Tabel1[[#This Row],[Benaderend Verbruik (kWh)]]*0</f>
        <v>0</v>
      </c>
    </row>
    <row r="2080" spans="1:7" x14ac:dyDescent="0.35">
      <c r="A2080" s="2" t="s">
        <v>1034</v>
      </c>
      <c r="B2080" s="2" t="s">
        <v>641</v>
      </c>
      <c r="C2080" s="2" t="s">
        <v>10</v>
      </c>
      <c r="D2080" s="17">
        <v>1107185.3277939288</v>
      </c>
      <c r="E2080" s="2">
        <v>2022</v>
      </c>
      <c r="F2080" s="17">
        <f>Tabel1[[#This Row],[Benaderend Verbruik (kWh)]]*2.5</f>
        <v>2767963.319484822</v>
      </c>
      <c r="G2080" s="17">
        <f>Tabel1[[#This Row],[Benaderend Verbruik (kWh)]]*0</f>
        <v>0</v>
      </c>
    </row>
    <row r="2081" spans="1:7" x14ac:dyDescent="0.35">
      <c r="A2081" s="2" t="s">
        <v>1034</v>
      </c>
      <c r="B2081" s="2" t="s">
        <v>641</v>
      </c>
      <c r="C2081" s="2" t="s">
        <v>8</v>
      </c>
      <c r="D2081" s="17">
        <v>1166539.5626236417</v>
      </c>
      <c r="E2081" s="2">
        <v>2022</v>
      </c>
      <c r="F2081" s="17">
        <f>Tabel1[[#This Row],[Benaderend Verbruik (kWh)]]</f>
        <v>1166539.5626236417</v>
      </c>
      <c r="G2081" s="17">
        <f>Tabel1[[#This Row],[Benaderend Verbruik (kWh)]]*0.000182</f>
        <v>212.3102003975028</v>
      </c>
    </row>
    <row r="2082" spans="1:7" x14ac:dyDescent="0.35">
      <c r="A2082" s="2" t="s">
        <v>410</v>
      </c>
      <c r="B2082" s="2" t="s">
        <v>7</v>
      </c>
      <c r="C2082" s="2" t="s">
        <v>106</v>
      </c>
      <c r="D2082" s="17">
        <v>6.2028326000000007</v>
      </c>
      <c r="E2082" s="2">
        <v>2019</v>
      </c>
      <c r="F2082" s="17">
        <f>Tabel1[[#This Row],[Benaderend Verbruik (kWh)]]</f>
        <v>6.2028326000000007</v>
      </c>
      <c r="G2082" s="17">
        <f>Tabel1[[#This Row],[Benaderend Verbruik (kWh)]]*0.000182</f>
        <v>1.1289155332000001E-3</v>
      </c>
    </row>
    <row r="2083" spans="1:7" x14ac:dyDescent="0.35">
      <c r="A2083" s="2" t="s">
        <v>410</v>
      </c>
      <c r="B2083" s="2" t="s">
        <v>7</v>
      </c>
      <c r="C2083" s="2" t="s">
        <v>106</v>
      </c>
      <c r="D2083" s="17">
        <v>3.1822859999999999</v>
      </c>
      <c r="E2083" s="2">
        <v>2022</v>
      </c>
      <c r="F2083" s="17">
        <f>Tabel1[[#This Row],[Benaderend Verbruik (kWh)]]</f>
        <v>3.1822859999999999</v>
      </c>
      <c r="G2083" s="17">
        <f>Tabel1[[#This Row],[Benaderend Verbruik (kWh)]]*0.000182</f>
        <v>5.7917605200000005E-4</v>
      </c>
    </row>
    <row r="2084" spans="1:7" x14ac:dyDescent="0.35">
      <c r="A2084" s="2" t="s">
        <v>411</v>
      </c>
      <c r="B2084" s="2" t="s">
        <v>7</v>
      </c>
      <c r="C2084" s="2" t="s">
        <v>10</v>
      </c>
      <c r="D2084" s="17">
        <v>2459209.4409999996</v>
      </c>
      <c r="E2084" s="2">
        <v>2019</v>
      </c>
      <c r="F2084" s="17">
        <f>Tabel1[[#This Row],[Benaderend Verbruik (kWh)]]*2.5</f>
        <v>6148023.6024999991</v>
      </c>
      <c r="G2084" s="17">
        <f>Tabel1[[#This Row],[Benaderend Verbruik (kWh)]]*0</f>
        <v>0</v>
      </c>
    </row>
    <row r="2085" spans="1:7" x14ac:dyDescent="0.35">
      <c r="A2085" s="2" t="s">
        <v>411</v>
      </c>
      <c r="B2085" s="2" t="s">
        <v>7</v>
      </c>
      <c r="C2085" s="2" t="s">
        <v>8</v>
      </c>
      <c r="D2085" s="17">
        <v>1773126.4500000002</v>
      </c>
      <c r="E2085" s="2">
        <v>2019</v>
      </c>
      <c r="F2085" s="17">
        <f>Tabel1[[#This Row],[Benaderend Verbruik (kWh)]]</f>
        <v>1773126.4500000002</v>
      </c>
      <c r="G2085" s="17">
        <f>Tabel1[[#This Row],[Benaderend Verbruik (kWh)]]*0.000182</f>
        <v>322.70901390000006</v>
      </c>
    </row>
    <row r="2086" spans="1:7" x14ac:dyDescent="0.35">
      <c r="A2086" s="2" t="s">
        <v>411</v>
      </c>
      <c r="B2086" s="2" t="s">
        <v>7</v>
      </c>
      <c r="C2086" s="2" t="s">
        <v>9</v>
      </c>
      <c r="D2086" s="17">
        <v>798401.60199999984</v>
      </c>
      <c r="E2086" s="2">
        <v>2019</v>
      </c>
      <c r="F2086" s="17">
        <f>Tabel1[[#This Row],[Benaderend Verbruik (kWh)]]*2.5</f>
        <v>1996004.0049999997</v>
      </c>
      <c r="G2086" s="17">
        <f>Tabel1[[#This Row],[Benaderend Verbruik (kWh)]]*0</f>
        <v>0</v>
      </c>
    </row>
    <row r="2087" spans="1:7" x14ac:dyDescent="0.35">
      <c r="A2087" s="2" t="s">
        <v>1035</v>
      </c>
      <c r="B2087" s="2" t="s">
        <v>641</v>
      </c>
      <c r="C2087" s="2" t="s">
        <v>9</v>
      </c>
      <c r="D2087" s="17">
        <v>692813.88160988432</v>
      </c>
      <c r="E2087" s="2">
        <v>2022</v>
      </c>
      <c r="F2087" s="17">
        <f>Tabel1[[#This Row],[Benaderend Verbruik (kWh)]]*2.5</f>
        <v>1732034.7040247107</v>
      </c>
      <c r="G2087" s="17">
        <f>Tabel1[[#This Row],[Benaderend Verbruik (kWh)]]*0</f>
        <v>0</v>
      </c>
    </row>
    <row r="2088" spans="1:7" x14ac:dyDescent="0.35">
      <c r="A2088" s="2" t="s">
        <v>1035</v>
      </c>
      <c r="B2088" s="2" t="s">
        <v>641</v>
      </c>
      <c r="C2088" s="2" t="s">
        <v>10</v>
      </c>
      <c r="D2088" s="17">
        <v>2298477.913033748</v>
      </c>
      <c r="E2088" s="2">
        <v>2022</v>
      </c>
      <c r="F2088" s="17">
        <f>Tabel1[[#This Row],[Benaderend Verbruik (kWh)]]*2.5</f>
        <v>5746194.7825843701</v>
      </c>
      <c r="G2088" s="17">
        <f>Tabel1[[#This Row],[Benaderend Verbruik (kWh)]]*0</f>
        <v>0</v>
      </c>
    </row>
    <row r="2089" spans="1:7" x14ac:dyDescent="0.35">
      <c r="A2089" s="2" t="s">
        <v>1035</v>
      </c>
      <c r="B2089" s="2" t="s">
        <v>641</v>
      </c>
      <c r="C2089" s="2" t="s">
        <v>8</v>
      </c>
      <c r="D2089" s="17">
        <v>870196.71576344746</v>
      </c>
      <c r="E2089" s="2">
        <v>2022</v>
      </c>
      <c r="F2089" s="17">
        <f>Tabel1[[#This Row],[Benaderend Verbruik (kWh)]]</f>
        <v>870196.71576344746</v>
      </c>
      <c r="G2089" s="17">
        <f>Tabel1[[#This Row],[Benaderend Verbruik (kWh)]]*0.000182</f>
        <v>158.37580226894744</v>
      </c>
    </row>
    <row r="2090" spans="1:7" x14ac:dyDescent="0.35">
      <c r="A2090" s="2" t="s">
        <v>411</v>
      </c>
      <c r="B2090" s="2" t="s">
        <v>7</v>
      </c>
      <c r="C2090" s="2" t="s">
        <v>106</v>
      </c>
      <c r="D2090" s="17">
        <v>23982.632400000002</v>
      </c>
      <c r="E2090" s="2">
        <v>2019</v>
      </c>
      <c r="F2090" s="17">
        <f>Tabel1[[#This Row],[Benaderend Verbruik (kWh)]]</f>
        <v>23982.632400000002</v>
      </c>
      <c r="G2090" s="17">
        <f>Tabel1[[#This Row],[Benaderend Verbruik (kWh)]]*0.000182</f>
        <v>4.3648390968000008</v>
      </c>
    </row>
    <row r="2091" spans="1:7" x14ac:dyDescent="0.35">
      <c r="A2091" s="2" t="s">
        <v>412</v>
      </c>
      <c r="B2091" s="2" t="s">
        <v>7</v>
      </c>
      <c r="C2091" s="2" t="s">
        <v>10</v>
      </c>
      <c r="D2091" s="17">
        <v>398507</v>
      </c>
      <c r="E2091" s="2">
        <v>2019</v>
      </c>
      <c r="F2091" s="17">
        <f>Tabel1[[#This Row],[Benaderend Verbruik (kWh)]]*2.5</f>
        <v>996267.5</v>
      </c>
      <c r="G2091" s="17">
        <f>Tabel1[[#This Row],[Benaderend Verbruik (kWh)]]*0</f>
        <v>0</v>
      </c>
    </row>
    <row r="2092" spans="1:7" x14ac:dyDescent="0.35">
      <c r="A2092" s="2" t="s">
        <v>412</v>
      </c>
      <c r="B2092" s="2" t="s">
        <v>7</v>
      </c>
      <c r="C2092" s="2" t="s">
        <v>9</v>
      </c>
      <c r="D2092" s="17">
        <v>125461.35199999998</v>
      </c>
      <c r="E2092" s="2">
        <v>2019</v>
      </c>
      <c r="F2092" s="17">
        <f>Tabel1[[#This Row],[Benaderend Verbruik (kWh)]]*2.5</f>
        <v>313653.37999999995</v>
      </c>
      <c r="G2092" s="17">
        <f>Tabel1[[#This Row],[Benaderend Verbruik (kWh)]]*0</f>
        <v>0</v>
      </c>
    </row>
    <row r="2093" spans="1:7" x14ac:dyDescent="0.35">
      <c r="A2093" s="2" t="s">
        <v>412</v>
      </c>
      <c r="B2093" s="2" t="s">
        <v>7</v>
      </c>
      <c r="C2093" s="2" t="s">
        <v>8</v>
      </c>
      <c r="D2093" s="17">
        <v>111615.29</v>
      </c>
      <c r="E2093" s="2">
        <v>2019</v>
      </c>
      <c r="F2093" s="17">
        <f>Tabel1[[#This Row],[Benaderend Verbruik (kWh)]]</f>
        <v>111615.29</v>
      </c>
      <c r="G2093" s="17">
        <f>Tabel1[[#This Row],[Benaderend Verbruik (kWh)]]*0.000182</f>
        <v>20.31398278</v>
      </c>
    </row>
    <row r="2094" spans="1:7" x14ac:dyDescent="0.35">
      <c r="A2094" s="2" t="s">
        <v>1036</v>
      </c>
      <c r="B2094" s="2" t="s">
        <v>641</v>
      </c>
      <c r="C2094" s="2" t="s">
        <v>9</v>
      </c>
      <c r="D2094" s="17">
        <v>86976.223611282287</v>
      </c>
      <c r="E2094" s="2">
        <v>2022</v>
      </c>
      <c r="F2094" s="17">
        <f>Tabel1[[#This Row],[Benaderend Verbruik (kWh)]]*2.5</f>
        <v>217440.55902820572</v>
      </c>
      <c r="G2094" s="17">
        <f>Tabel1[[#This Row],[Benaderend Verbruik (kWh)]]*0</f>
        <v>0</v>
      </c>
    </row>
    <row r="2095" spans="1:7" x14ac:dyDescent="0.35">
      <c r="A2095" s="2" t="s">
        <v>1036</v>
      </c>
      <c r="B2095" s="2" t="s">
        <v>641</v>
      </c>
      <c r="C2095" s="2" t="s">
        <v>10</v>
      </c>
      <c r="D2095" s="17">
        <v>366273.87990406039</v>
      </c>
      <c r="E2095" s="2">
        <v>2022</v>
      </c>
      <c r="F2095" s="17">
        <f>Tabel1[[#This Row],[Benaderend Verbruik (kWh)]]*2.5</f>
        <v>915684.69976015098</v>
      </c>
      <c r="G2095" s="17">
        <f>Tabel1[[#This Row],[Benaderend Verbruik (kWh)]]*0</f>
        <v>0</v>
      </c>
    </row>
    <row r="2096" spans="1:7" x14ac:dyDescent="0.35">
      <c r="A2096" s="2" t="s">
        <v>1036</v>
      </c>
      <c r="B2096" s="2" t="s">
        <v>641</v>
      </c>
      <c r="C2096" s="2" t="s">
        <v>8</v>
      </c>
      <c r="D2096" s="17">
        <v>91188.958012851508</v>
      </c>
      <c r="E2096" s="2">
        <v>2022</v>
      </c>
      <c r="F2096" s="17">
        <f>Tabel1[[#This Row],[Benaderend Verbruik (kWh)]]</f>
        <v>91188.958012851508</v>
      </c>
      <c r="G2096" s="17">
        <f>Tabel1[[#This Row],[Benaderend Verbruik (kWh)]]*0.000182</f>
        <v>16.596390358338976</v>
      </c>
    </row>
    <row r="2097" spans="1:7" x14ac:dyDescent="0.35">
      <c r="A2097" s="2" t="s">
        <v>412</v>
      </c>
      <c r="B2097" s="2" t="s">
        <v>7</v>
      </c>
      <c r="C2097" s="2" t="s">
        <v>12</v>
      </c>
      <c r="D2097" s="17">
        <v>256878.29175362011</v>
      </c>
      <c r="E2097" s="2">
        <v>2019</v>
      </c>
      <c r="F2097" s="17">
        <f>Tabel1[[#This Row],[Benaderend Verbruik (kWh)]]</f>
        <v>256878.29175362011</v>
      </c>
      <c r="G2097" s="17">
        <f>Tabel1[[#This Row],[Benaderend Verbruik (kWh)]]*0.000267</f>
        <v>68.586503898216563</v>
      </c>
    </row>
    <row r="2098" spans="1:7" x14ac:dyDescent="0.35">
      <c r="A2098" s="2" t="s">
        <v>412</v>
      </c>
      <c r="B2098" s="2" t="s">
        <v>7</v>
      </c>
      <c r="C2098" s="2" t="s">
        <v>12</v>
      </c>
      <c r="D2098" s="17">
        <v>141425.79288874692</v>
      </c>
      <c r="E2098" s="2">
        <v>2022</v>
      </c>
      <c r="F2098" s="17">
        <f>Tabel1[[#This Row],[Benaderend Verbruik (kWh)]]</f>
        <v>141425.79288874692</v>
      </c>
      <c r="G2098" s="17">
        <f>Tabel1[[#This Row],[Benaderend Verbruik (kWh)]]*0.000267</f>
        <v>37.760686701295427</v>
      </c>
    </row>
    <row r="2099" spans="1:7" x14ac:dyDescent="0.35">
      <c r="A2099" s="2" t="s">
        <v>413</v>
      </c>
      <c r="B2099" s="2" t="s">
        <v>7</v>
      </c>
      <c r="C2099" s="2" t="s">
        <v>8</v>
      </c>
      <c r="D2099" s="17">
        <v>2027154.4860371121</v>
      </c>
      <c r="E2099" s="2">
        <v>2019</v>
      </c>
      <c r="F2099" s="17">
        <f>Tabel1[[#This Row],[Benaderend Verbruik (kWh)]]</f>
        <v>2027154.4860371121</v>
      </c>
      <c r="G2099" s="17">
        <f>Tabel1[[#This Row],[Benaderend Verbruik (kWh)]]*0.000182</f>
        <v>368.94211645875441</v>
      </c>
    </row>
    <row r="2100" spans="1:7" x14ac:dyDescent="0.35">
      <c r="A2100" s="2" t="s">
        <v>413</v>
      </c>
      <c r="B2100" s="2" t="s">
        <v>7</v>
      </c>
      <c r="C2100" s="2" t="s">
        <v>9</v>
      </c>
      <c r="D2100" s="17">
        <v>575974.73314327409</v>
      </c>
      <c r="E2100" s="2">
        <v>2019</v>
      </c>
      <c r="F2100" s="17">
        <f>Tabel1[[#This Row],[Benaderend Verbruik (kWh)]]*2.5</f>
        <v>1439936.8328581853</v>
      </c>
      <c r="G2100" s="17">
        <f>Tabel1[[#This Row],[Benaderend Verbruik (kWh)]]*0</f>
        <v>0</v>
      </c>
    </row>
    <row r="2101" spans="1:7" x14ac:dyDescent="0.35">
      <c r="A2101" s="2" t="s">
        <v>413</v>
      </c>
      <c r="B2101" s="2" t="s">
        <v>7</v>
      </c>
      <c r="C2101" s="2" t="s">
        <v>10</v>
      </c>
      <c r="D2101" s="17">
        <v>539657</v>
      </c>
      <c r="E2101" s="2">
        <v>2019</v>
      </c>
      <c r="F2101" s="17">
        <f>Tabel1[[#This Row],[Benaderend Verbruik (kWh)]]*2.5</f>
        <v>1349142.5</v>
      </c>
      <c r="G2101" s="17">
        <f>Tabel1[[#This Row],[Benaderend Verbruik (kWh)]]*0</f>
        <v>0</v>
      </c>
    </row>
    <row r="2102" spans="1:7" x14ac:dyDescent="0.35">
      <c r="A2102" s="2" t="s">
        <v>1037</v>
      </c>
      <c r="B2102" s="2" t="s">
        <v>641</v>
      </c>
      <c r="C2102" s="2" t="s">
        <v>9</v>
      </c>
      <c r="D2102" s="17">
        <v>428250.64683244179</v>
      </c>
      <c r="E2102" s="2">
        <v>2022</v>
      </c>
      <c r="F2102" s="17">
        <f>Tabel1[[#This Row],[Benaderend Verbruik (kWh)]]*2.5</f>
        <v>1070626.6170811045</v>
      </c>
      <c r="G2102" s="17">
        <f>Tabel1[[#This Row],[Benaderend Verbruik (kWh)]]*0</f>
        <v>0</v>
      </c>
    </row>
    <row r="2103" spans="1:7" x14ac:dyDescent="0.35">
      <c r="A2103" s="2" t="s">
        <v>1037</v>
      </c>
      <c r="B2103" s="2" t="s">
        <v>641</v>
      </c>
      <c r="C2103" s="2" t="s">
        <v>10</v>
      </c>
      <c r="D2103" s="17">
        <v>437709.99999999988</v>
      </c>
      <c r="E2103" s="2">
        <v>2022</v>
      </c>
      <c r="F2103" s="17">
        <f>Tabel1[[#This Row],[Benaderend Verbruik (kWh)]]*2.5</f>
        <v>1094274.9999999998</v>
      </c>
      <c r="G2103" s="17">
        <f>Tabel1[[#This Row],[Benaderend Verbruik (kWh)]]*0</f>
        <v>0</v>
      </c>
    </row>
    <row r="2104" spans="1:7" x14ac:dyDescent="0.35">
      <c r="A2104" s="2" t="s">
        <v>1037</v>
      </c>
      <c r="B2104" s="2" t="s">
        <v>641</v>
      </c>
      <c r="C2104" s="2" t="s">
        <v>8</v>
      </c>
      <c r="D2104" s="17">
        <v>1645623.0217440703</v>
      </c>
      <c r="E2104" s="2">
        <v>2022</v>
      </c>
      <c r="F2104" s="17">
        <f>Tabel1[[#This Row],[Benaderend Verbruik (kWh)]]</f>
        <v>1645623.0217440703</v>
      </c>
      <c r="G2104" s="17">
        <f>Tabel1[[#This Row],[Benaderend Verbruik (kWh)]]*0.000182</f>
        <v>299.50338995742084</v>
      </c>
    </row>
    <row r="2105" spans="1:7" x14ac:dyDescent="0.35">
      <c r="A2105" s="2" t="s">
        <v>413</v>
      </c>
      <c r="B2105" s="2" t="s">
        <v>7</v>
      </c>
      <c r="C2105" s="2" t="s">
        <v>170</v>
      </c>
      <c r="D2105" s="17">
        <v>8829.1666666666661</v>
      </c>
      <c r="E2105" s="2">
        <v>2022</v>
      </c>
      <c r="F2105" s="17">
        <f>Tabel1[[#This Row],[Benaderend Verbruik (kWh)]]</f>
        <v>8829.1666666666661</v>
      </c>
      <c r="G2105" s="17">
        <f>Tabel1[[#This Row],[Benaderend Verbruik (kWh)]]*0</f>
        <v>0</v>
      </c>
    </row>
    <row r="2106" spans="1:7" x14ac:dyDescent="0.35">
      <c r="A2106" s="2" t="s">
        <v>414</v>
      </c>
      <c r="B2106" s="2" t="s">
        <v>415</v>
      </c>
      <c r="C2106" s="2" t="s">
        <v>8</v>
      </c>
      <c r="D2106" s="17">
        <v>491491.94724031922</v>
      </c>
      <c r="E2106" s="2">
        <v>2019</v>
      </c>
      <c r="F2106" s="17">
        <f>Tabel1[[#This Row],[Benaderend Verbruik (kWh)]]</f>
        <v>491491.94724031922</v>
      </c>
      <c r="G2106" s="17">
        <f>Tabel1[[#This Row],[Benaderend Verbruik (kWh)]]*0.000182</f>
        <v>89.451534397738101</v>
      </c>
    </row>
    <row r="2107" spans="1:7" x14ac:dyDescent="0.35">
      <c r="A2107" s="2" t="s">
        <v>414</v>
      </c>
      <c r="B2107" s="2" t="s">
        <v>415</v>
      </c>
      <c r="C2107" s="2" t="s">
        <v>9</v>
      </c>
      <c r="D2107" s="17">
        <v>428734.75386643468</v>
      </c>
      <c r="E2107" s="2">
        <v>2019</v>
      </c>
      <c r="F2107" s="17">
        <f>Tabel1[[#This Row],[Benaderend Verbruik (kWh)]]*2.5</f>
        <v>1071836.8846660866</v>
      </c>
      <c r="G2107" s="17">
        <f>Tabel1[[#This Row],[Benaderend Verbruik (kWh)]]*0</f>
        <v>0</v>
      </c>
    </row>
    <row r="2108" spans="1:7" x14ac:dyDescent="0.35">
      <c r="A2108" s="2" t="s">
        <v>1038</v>
      </c>
      <c r="B2108" s="2" t="s">
        <v>1039</v>
      </c>
      <c r="C2108" s="2" t="s">
        <v>9</v>
      </c>
      <c r="D2108" s="17">
        <v>416332.64133903466</v>
      </c>
      <c r="E2108" s="2">
        <v>2022</v>
      </c>
      <c r="F2108" s="17">
        <f>Tabel1[[#This Row],[Benaderend Verbruik (kWh)]]*2.5</f>
        <v>1040831.6033475867</v>
      </c>
      <c r="G2108" s="17">
        <f>Tabel1[[#This Row],[Benaderend Verbruik (kWh)]]*0</f>
        <v>0</v>
      </c>
    </row>
    <row r="2109" spans="1:7" x14ac:dyDescent="0.35">
      <c r="A2109" s="2" t="s">
        <v>1038</v>
      </c>
      <c r="B2109" s="2" t="s">
        <v>1039</v>
      </c>
      <c r="C2109" s="2" t="s">
        <v>8</v>
      </c>
      <c r="D2109" s="17">
        <v>384152.88462333905</v>
      </c>
      <c r="E2109" s="2">
        <v>2022</v>
      </c>
      <c r="F2109" s="17">
        <f>Tabel1[[#This Row],[Benaderend Verbruik (kWh)]]</f>
        <v>384152.88462333905</v>
      </c>
      <c r="G2109" s="17">
        <f>Tabel1[[#This Row],[Benaderend Verbruik (kWh)]]*0.000182</f>
        <v>69.915825001447715</v>
      </c>
    </row>
    <row r="2110" spans="1:7" x14ac:dyDescent="0.35">
      <c r="A2110" s="2" t="s">
        <v>416</v>
      </c>
      <c r="B2110" s="2" t="s">
        <v>415</v>
      </c>
      <c r="C2110" s="2" t="s">
        <v>8</v>
      </c>
      <c r="D2110" s="17">
        <v>269920.72134595952</v>
      </c>
      <c r="E2110" s="2">
        <v>2019</v>
      </c>
      <c r="F2110" s="17">
        <f>Tabel1[[#This Row],[Benaderend Verbruik (kWh)]]</f>
        <v>269920.72134595952</v>
      </c>
      <c r="G2110" s="17">
        <f>Tabel1[[#This Row],[Benaderend Verbruik (kWh)]]*0.000182</f>
        <v>49.125571284964636</v>
      </c>
    </row>
    <row r="2111" spans="1:7" x14ac:dyDescent="0.35">
      <c r="A2111" s="2" t="s">
        <v>416</v>
      </c>
      <c r="B2111" s="2" t="s">
        <v>415</v>
      </c>
      <c r="C2111" s="2" t="s">
        <v>9</v>
      </c>
      <c r="D2111" s="17">
        <v>97028</v>
      </c>
      <c r="E2111" s="2">
        <v>2019</v>
      </c>
      <c r="F2111" s="17">
        <f>Tabel1[[#This Row],[Benaderend Verbruik (kWh)]]*2.5</f>
        <v>242570</v>
      </c>
      <c r="G2111" s="17">
        <f>Tabel1[[#This Row],[Benaderend Verbruik (kWh)]]*0</f>
        <v>0</v>
      </c>
    </row>
    <row r="2112" spans="1:7" x14ac:dyDescent="0.35">
      <c r="A2112" s="2" t="s">
        <v>1040</v>
      </c>
      <c r="B2112" s="2" t="s">
        <v>1039</v>
      </c>
      <c r="C2112" s="2" t="s">
        <v>9</v>
      </c>
      <c r="D2112" s="17">
        <v>44914.681468449999</v>
      </c>
      <c r="E2112" s="2">
        <v>2022</v>
      </c>
      <c r="F2112" s="17">
        <f>Tabel1[[#This Row],[Benaderend Verbruik (kWh)]]*2.5</f>
        <v>112286.703671125</v>
      </c>
      <c r="G2112" s="17">
        <f>Tabel1[[#This Row],[Benaderend Verbruik (kWh)]]*0</f>
        <v>0</v>
      </c>
    </row>
    <row r="2113" spans="1:7" x14ac:dyDescent="0.35">
      <c r="A2113" s="2" t="s">
        <v>1040</v>
      </c>
      <c r="B2113" s="2" t="s">
        <v>1039</v>
      </c>
      <c r="C2113" s="2" t="s">
        <v>8</v>
      </c>
      <c r="D2113" s="17">
        <v>213564.489527689</v>
      </c>
      <c r="E2113" s="2">
        <v>2022</v>
      </c>
      <c r="F2113" s="17">
        <f>Tabel1[[#This Row],[Benaderend Verbruik (kWh)]]</f>
        <v>213564.489527689</v>
      </c>
      <c r="G2113" s="17">
        <f>Tabel1[[#This Row],[Benaderend Verbruik (kWh)]]*0.000182</f>
        <v>38.868737094039396</v>
      </c>
    </row>
    <row r="2114" spans="1:7" x14ac:dyDescent="0.35">
      <c r="A2114" s="2" t="s">
        <v>417</v>
      </c>
      <c r="B2114" s="2" t="s">
        <v>415</v>
      </c>
      <c r="C2114" s="2" t="s">
        <v>9</v>
      </c>
      <c r="D2114" s="17">
        <v>551652.7215563379</v>
      </c>
      <c r="E2114" s="2">
        <v>2019</v>
      </c>
      <c r="F2114" s="17">
        <f>Tabel1[[#This Row],[Benaderend Verbruik (kWh)]]*2.5</f>
        <v>1379131.8038908448</v>
      </c>
      <c r="G2114" s="17">
        <f>Tabel1[[#This Row],[Benaderend Verbruik (kWh)]]*0</f>
        <v>0</v>
      </c>
    </row>
    <row r="2115" spans="1:7" x14ac:dyDescent="0.35">
      <c r="A2115" s="2" t="s">
        <v>417</v>
      </c>
      <c r="B2115" s="2" t="s">
        <v>415</v>
      </c>
      <c r="C2115" s="2" t="s">
        <v>8</v>
      </c>
      <c r="D2115" s="17">
        <v>271505.01754419267</v>
      </c>
      <c r="E2115" s="2">
        <v>2019</v>
      </c>
      <c r="F2115" s="17">
        <f>Tabel1[[#This Row],[Benaderend Verbruik (kWh)]]</f>
        <v>271505.01754419267</v>
      </c>
      <c r="G2115" s="17">
        <f>Tabel1[[#This Row],[Benaderend Verbruik (kWh)]]*0.000182</f>
        <v>49.413913193043065</v>
      </c>
    </row>
    <row r="2116" spans="1:7" x14ac:dyDescent="0.35">
      <c r="A2116" s="2" t="s">
        <v>1041</v>
      </c>
      <c r="B2116" s="2" t="s">
        <v>1039</v>
      </c>
      <c r="C2116" s="2" t="s">
        <v>9</v>
      </c>
      <c r="D2116" s="17">
        <v>548372.2073296844</v>
      </c>
      <c r="E2116" s="2">
        <v>2022</v>
      </c>
      <c r="F2116" s="17">
        <f>Tabel1[[#This Row],[Benaderend Verbruik (kWh)]]*2.5</f>
        <v>1370930.518324211</v>
      </c>
      <c r="G2116" s="17">
        <f>Tabel1[[#This Row],[Benaderend Verbruik (kWh)]]*0</f>
        <v>0</v>
      </c>
    </row>
    <row r="2117" spans="1:7" x14ac:dyDescent="0.35">
      <c r="A2117" s="2" t="s">
        <v>1041</v>
      </c>
      <c r="B2117" s="2" t="s">
        <v>1039</v>
      </c>
      <c r="C2117" s="2" t="s">
        <v>8</v>
      </c>
      <c r="D2117" s="17">
        <v>343591.95279907354</v>
      </c>
      <c r="E2117" s="2">
        <v>2022</v>
      </c>
      <c r="F2117" s="17">
        <f>Tabel1[[#This Row],[Benaderend Verbruik (kWh)]]</f>
        <v>343591.95279907354</v>
      </c>
      <c r="G2117" s="17">
        <f>Tabel1[[#This Row],[Benaderend Verbruik (kWh)]]*0.000182</f>
        <v>62.533735409431387</v>
      </c>
    </row>
    <row r="2118" spans="1:7" x14ac:dyDescent="0.35">
      <c r="A2118" s="2" t="s">
        <v>418</v>
      </c>
      <c r="B2118" s="2" t="s">
        <v>415</v>
      </c>
      <c r="C2118" s="2" t="s">
        <v>8</v>
      </c>
      <c r="D2118" s="17">
        <v>149778.0014568468</v>
      </c>
      <c r="E2118" s="2">
        <v>2019</v>
      </c>
      <c r="F2118" s="17">
        <f>Tabel1[[#This Row],[Benaderend Verbruik (kWh)]]</f>
        <v>149778.0014568468</v>
      </c>
      <c r="G2118" s="17">
        <f>Tabel1[[#This Row],[Benaderend Verbruik (kWh)]]*0.000182</f>
        <v>27.259596265146119</v>
      </c>
    </row>
    <row r="2119" spans="1:7" x14ac:dyDescent="0.35">
      <c r="A2119" s="2" t="s">
        <v>418</v>
      </c>
      <c r="B2119" s="2" t="s">
        <v>415</v>
      </c>
      <c r="C2119" s="2" t="s">
        <v>9</v>
      </c>
      <c r="D2119" s="17">
        <v>116131.495</v>
      </c>
      <c r="E2119" s="2">
        <v>2019</v>
      </c>
      <c r="F2119" s="17">
        <f>Tabel1[[#This Row],[Benaderend Verbruik (kWh)]]*2.5</f>
        <v>290328.73749999999</v>
      </c>
      <c r="G2119" s="17">
        <f>Tabel1[[#This Row],[Benaderend Verbruik (kWh)]]*0</f>
        <v>0</v>
      </c>
    </row>
    <row r="2120" spans="1:7" x14ac:dyDescent="0.35">
      <c r="A2120" s="2" t="s">
        <v>1042</v>
      </c>
      <c r="B2120" s="2" t="s">
        <v>1039</v>
      </c>
      <c r="C2120" s="2" t="s">
        <v>9</v>
      </c>
      <c r="D2120" s="17">
        <v>83582.033628814504</v>
      </c>
      <c r="E2120" s="2">
        <v>2022</v>
      </c>
      <c r="F2120" s="17">
        <f>Tabel1[[#This Row],[Benaderend Verbruik (kWh)]]*2.5</f>
        <v>208955.08407203626</v>
      </c>
      <c r="G2120" s="17">
        <f>Tabel1[[#This Row],[Benaderend Verbruik (kWh)]]*0</f>
        <v>0</v>
      </c>
    </row>
    <row r="2121" spans="1:7" x14ac:dyDescent="0.35">
      <c r="A2121" s="2" t="s">
        <v>1042</v>
      </c>
      <c r="B2121" s="2" t="s">
        <v>1039</v>
      </c>
      <c r="C2121" s="2" t="s">
        <v>8</v>
      </c>
      <c r="D2121" s="17">
        <v>138417.72921314859</v>
      </c>
      <c r="E2121" s="2">
        <v>2022</v>
      </c>
      <c r="F2121" s="17">
        <f>Tabel1[[#This Row],[Benaderend Verbruik (kWh)]]</f>
        <v>138417.72921314859</v>
      </c>
      <c r="G2121" s="17">
        <f>Tabel1[[#This Row],[Benaderend Verbruik (kWh)]]*0.000182</f>
        <v>25.192026716793045</v>
      </c>
    </row>
    <row r="2122" spans="1:7" x14ac:dyDescent="0.35">
      <c r="A2122" s="2" t="s">
        <v>419</v>
      </c>
      <c r="B2122" s="2" t="s">
        <v>415</v>
      </c>
      <c r="C2122" s="2" t="s">
        <v>8</v>
      </c>
      <c r="D2122" s="17">
        <v>204762.9994188158</v>
      </c>
      <c r="E2122" s="2">
        <v>2019</v>
      </c>
      <c r="F2122" s="17">
        <f>Tabel1[[#This Row],[Benaderend Verbruik (kWh)]]</f>
        <v>204762.9994188158</v>
      </c>
      <c r="G2122" s="17">
        <f>Tabel1[[#This Row],[Benaderend Verbruik (kWh)]]*0.000182</f>
        <v>37.26686589422448</v>
      </c>
    </row>
    <row r="2123" spans="1:7" x14ac:dyDescent="0.35">
      <c r="A2123" s="2" t="s">
        <v>419</v>
      </c>
      <c r="B2123" s="2" t="s">
        <v>415</v>
      </c>
      <c r="C2123" s="2" t="s">
        <v>9</v>
      </c>
      <c r="D2123" s="17">
        <v>12132.645254495201</v>
      </c>
      <c r="E2123" s="2">
        <v>2019</v>
      </c>
      <c r="F2123" s="17">
        <f>Tabel1[[#This Row],[Benaderend Verbruik (kWh)]]*2.5</f>
        <v>30331.613136238004</v>
      </c>
      <c r="G2123" s="17">
        <f>Tabel1[[#This Row],[Benaderend Verbruik (kWh)]]*0</f>
        <v>0</v>
      </c>
    </row>
    <row r="2124" spans="1:7" x14ac:dyDescent="0.35">
      <c r="A2124" s="2" t="s">
        <v>1043</v>
      </c>
      <c r="B2124" s="2" t="s">
        <v>1039</v>
      </c>
      <c r="C2124" s="2" t="s">
        <v>9</v>
      </c>
      <c r="D2124" s="17">
        <v>8374.8008980523009</v>
      </c>
      <c r="E2124" s="2">
        <v>2022</v>
      </c>
      <c r="F2124" s="17">
        <f>Tabel1[[#This Row],[Benaderend Verbruik (kWh)]]*2.5</f>
        <v>20937.002245130752</v>
      </c>
      <c r="G2124" s="17">
        <f>Tabel1[[#This Row],[Benaderend Verbruik (kWh)]]*0</f>
        <v>0</v>
      </c>
    </row>
    <row r="2125" spans="1:7" x14ac:dyDescent="0.35">
      <c r="A2125" s="2" t="s">
        <v>1043</v>
      </c>
      <c r="B2125" s="2" t="s">
        <v>1039</v>
      </c>
      <c r="C2125" s="2" t="s">
        <v>8</v>
      </c>
      <c r="D2125" s="17">
        <v>62046.317794150797</v>
      </c>
      <c r="E2125" s="2">
        <v>2022</v>
      </c>
      <c r="F2125" s="17">
        <f>Tabel1[[#This Row],[Benaderend Verbruik (kWh)]]</f>
        <v>62046.317794150797</v>
      </c>
      <c r="G2125" s="17">
        <f>Tabel1[[#This Row],[Benaderend Verbruik (kWh)]]*0.000182</f>
        <v>11.292429838535446</v>
      </c>
    </row>
    <row r="2126" spans="1:7" x14ac:dyDescent="0.35">
      <c r="A2126" s="2" t="s">
        <v>420</v>
      </c>
      <c r="B2126" s="2" t="s">
        <v>415</v>
      </c>
      <c r="C2126" s="2" t="s">
        <v>8</v>
      </c>
      <c r="D2126" s="17">
        <v>110551.385361468</v>
      </c>
      <c r="E2126" s="2">
        <v>2019</v>
      </c>
      <c r="F2126" s="17">
        <f>Tabel1[[#This Row],[Benaderend Verbruik (kWh)]]</f>
        <v>110551.385361468</v>
      </c>
      <c r="G2126" s="17">
        <f>Tabel1[[#This Row],[Benaderend Verbruik (kWh)]]*0.000182</f>
        <v>20.120352135787176</v>
      </c>
    </row>
    <row r="2127" spans="1:7" x14ac:dyDescent="0.35">
      <c r="A2127" s="2" t="s">
        <v>420</v>
      </c>
      <c r="B2127" s="2" t="s">
        <v>415</v>
      </c>
      <c r="C2127" s="2" t="s">
        <v>9</v>
      </c>
      <c r="D2127" s="17">
        <v>55656.714894831501</v>
      </c>
      <c r="E2127" s="2">
        <v>2019</v>
      </c>
      <c r="F2127" s="17">
        <f>Tabel1[[#This Row],[Benaderend Verbruik (kWh)]]*2.5</f>
        <v>139141.78723707877</v>
      </c>
      <c r="G2127" s="17">
        <f>Tabel1[[#This Row],[Benaderend Verbruik (kWh)]]*0</f>
        <v>0</v>
      </c>
    </row>
    <row r="2128" spans="1:7" x14ac:dyDescent="0.35">
      <c r="A2128" s="2" t="s">
        <v>1044</v>
      </c>
      <c r="B2128" s="2" t="s">
        <v>1039</v>
      </c>
      <c r="C2128" s="2" t="s">
        <v>9</v>
      </c>
      <c r="D2128" s="17">
        <v>4525.9985135242996</v>
      </c>
      <c r="E2128" s="2">
        <v>2022</v>
      </c>
      <c r="F2128" s="17">
        <f>Tabel1[[#This Row],[Benaderend Verbruik (kWh)]]*2.5</f>
        <v>11314.996283810749</v>
      </c>
      <c r="G2128" s="17">
        <f>Tabel1[[#This Row],[Benaderend Verbruik (kWh)]]*0</f>
        <v>0</v>
      </c>
    </row>
    <row r="2129" spans="1:7" x14ac:dyDescent="0.35">
      <c r="A2129" s="2" t="s">
        <v>1044</v>
      </c>
      <c r="B2129" s="2" t="s">
        <v>1039</v>
      </c>
      <c r="C2129" s="2" t="s">
        <v>8</v>
      </c>
      <c r="D2129" s="17">
        <v>20990.5819849777</v>
      </c>
      <c r="E2129" s="2">
        <v>2022</v>
      </c>
      <c r="F2129" s="17">
        <f>Tabel1[[#This Row],[Benaderend Verbruik (kWh)]]</f>
        <v>20990.5819849777</v>
      </c>
      <c r="G2129" s="17">
        <f>Tabel1[[#This Row],[Benaderend Verbruik (kWh)]]*0.000182</f>
        <v>3.8202859212659415</v>
      </c>
    </row>
    <row r="2130" spans="1:7" x14ac:dyDescent="0.35">
      <c r="A2130" s="2" t="s">
        <v>421</v>
      </c>
      <c r="B2130" s="2" t="s">
        <v>415</v>
      </c>
      <c r="C2130" s="2" t="s">
        <v>9</v>
      </c>
      <c r="D2130" s="17">
        <v>363565.69400000002</v>
      </c>
      <c r="E2130" s="2">
        <v>2019</v>
      </c>
      <c r="F2130" s="17">
        <f>Tabel1[[#This Row],[Benaderend Verbruik (kWh)]]*2.5</f>
        <v>908914.2350000001</v>
      </c>
      <c r="G2130" s="17">
        <f>Tabel1[[#This Row],[Benaderend Verbruik (kWh)]]*0</f>
        <v>0</v>
      </c>
    </row>
    <row r="2131" spans="1:7" x14ac:dyDescent="0.35">
      <c r="A2131" s="2" t="s">
        <v>421</v>
      </c>
      <c r="B2131" s="2" t="s">
        <v>415</v>
      </c>
      <c r="C2131" s="2" t="s">
        <v>8</v>
      </c>
      <c r="D2131" s="17">
        <v>215477.22000000003</v>
      </c>
      <c r="E2131" s="2">
        <v>2019</v>
      </c>
      <c r="F2131" s="17">
        <f>Tabel1[[#This Row],[Benaderend Verbruik (kWh)]]</f>
        <v>215477.22000000003</v>
      </c>
      <c r="G2131" s="17">
        <f>Tabel1[[#This Row],[Benaderend Verbruik (kWh)]]*0.000182</f>
        <v>39.216854040000008</v>
      </c>
    </row>
    <row r="2132" spans="1:7" x14ac:dyDescent="0.35">
      <c r="A2132" s="2" t="s">
        <v>1045</v>
      </c>
      <c r="B2132" s="2" t="s">
        <v>1039</v>
      </c>
      <c r="C2132" s="2" t="s">
        <v>9</v>
      </c>
      <c r="D2132" s="17">
        <v>332805.31521460123</v>
      </c>
      <c r="E2132" s="2">
        <v>2022</v>
      </c>
      <c r="F2132" s="17">
        <f>Tabel1[[#This Row],[Benaderend Verbruik (kWh)]]*2.5</f>
        <v>832013.28803650313</v>
      </c>
      <c r="G2132" s="17">
        <f>Tabel1[[#This Row],[Benaderend Verbruik (kWh)]]*0</f>
        <v>0</v>
      </c>
    </row>
    <row r="2133" spans="1:7" x14ac:dyDescent="0.35">
      <c r="A2133" s="2" t="s">
        <v>1045</v>
      </c>
      <c r="B2133" s="2" t="s">
        <v>1039</v>
      </c>
      <c r="C2133" s="2" t="s">
        <v>8</v>
      </c>
      <c r="D2133" s="17">
        <v>272195.99231237191</v>
      </c>
      <c r="E2133" s="2">
        <v>2022</v>
      </c>
      <c r="F2133" s="17">
        <f>Tabel1[[#This Row],[Benaderend Verbruik (kWh)]]</f>
        <v>272195.99231237191</v>
      </c>
      <c r="G2133" s="17">
        <f>Tabel1[[#This Row],[Benaderend Verbruik (kWh)]]*0.000182</f>
        <v>49.539670600851686</v>
      </c>
    </row>
    <row r="2134" spans="1:7" x14ac:dyDescent="0.35">
      <c r="A2134" s="2" t="s">
        <v>422</v>
      </c>
      <c r="B2134" s="2" t="s">
        <v>415</v>
      </c>
      <c r="C2134" s="2" t="s">
        <v>8</v>
      </c>
      <c r="D2134" s="17">
        <v>386511.79591263202</v>
      </c>
      <c r="E2134" s="2">
        <v>2019</v>
      </c>
      <c r="F2134" s="17">
        <f>Tabel1[[#This Row],[Benaderend Verbruik (kWh)]]</f>
        <v>386511.79591263202</v>
      </c>
      <c r="G2134" s="17">
        <f>Tabel1[[#This Row],[Benaderend Verbruik (kWh)]]*0.000182</f>
        <v>70.345146856099035</v>
      </c>
    </row>
    <row r="2135" spans="1:7" x14ac:dyDescent="0.35">
      <c r="A2135" s="2" t="s">
        <v>422</v>
      </c>
      <c r="B2135" s="2" t="s">
        <v>415</v>
      </c>
      <c r="C2135" s="2" t="s">
        <v>9</v>
      </c>
      <c r="D2135" s="17">
        <v>204781.40396539998</v>
      </c>
      <c r="E2135" s="2">
        <v>2019</v>
      </c>
      <c r="F2135" s="17">
        <f>Tabel1[[#This Row],[Benaderend Verbruik (kWh)]]*2.5</f>
        <v>511953.50991349993</v>
      </c>
      <c r="G2135" s="17">
        <f>Tabel1[[#This Row],[Benaderend Verbruik (kWh)]]*0</f>
        <v>0</v>
      </c>
    </row>
    <row r="2136" spans="1:7" x14ac:dyDescent="0.35">
      <c r="A2136" s="2" t="s">
        <v>1046</v>
      </c>
      <c r="B2136" s="2" t="s">
        <v>1039</v>
      </c>
      <c r="C2136" s="2" t="s">
        <v>9</v>
      </c>
      <c r="D2136" s="17">
        <v>222298.32740642905</v>
      </c>
      <c r="E2136" s="2">
        <v>2022</v>
      </c>
      <c r="F2136" s="17">
        <f>Tabel1[[#This Row],[Benaderend Verbruik (kWh)]]*2.5</f>
        <v>555745.81851607258</v>
      </c>
      <c r="G2136" s="17">
        <f>Tabel1[[#This Row],[Benaderend Verbruik (kWh)]]*0</f>
        <v>0</v>
      </c>
    </row>
    <row r="2137" spans="1:7" x14ac:dyDescent="0.35">
      <c r="A2137" s="2" t="s">
        <v>1046</v>
      </c>
      <c r="B2137" s="2" t="s">
        <v>1039</v>
      </c>
      <c r="C2137" s="2" t="s">
        <v>8</v>
      </c>
      <c r="D2137" s="17">
        <v>352297.08007137902</v>
      </c>
      <c r="E2137" s="2">
        <v>2022</v>
      </c>
      <c r="F2137" s="17">
        <f>Tabel1[[#This Row],[Benaderend Verbruik (kWh)]]</f>
        <v>352297.08007137902</v>
      </c>
      <c r="G2137" s="17">
        <f>Tabel1[[#This Row],[Benaderend Verbruik (kWh)]]*0.000182</f>
        <v>64.118068572990978</v>
      </c>
    </row>
    <row r="2138" spans="1:7" x14ac:dyDescent="0.35">
      <c r="A2138" s="2" t="s">
        <v>423</v>
      </c>
      <c r="B2138" s="2" t="s">
        <v>415</v>
      </c>
      <c r="C2138" s="2" t="s">
        <v>8</v>
      </c>
      <c r="D2138" s="17">
        <v>101674.1575153248</v>
      </c>
      <c r="E2138" s="2">
        <v>2019</v>
      </c>
      <c r="F2138" s="17">
        <f>Tabel1[[#This Row],[Benaderend Verbruik (kWh)]]</f>
        <v>101674.1575153248</v>
      </c>
      <c r="G2138" s="17">
        <f>Tabel1[[#This Row],[Benaderend Verbruik (kWh)]]*0.000182</f>
        <v>18.504696667789112</v>
      </c>
    </row>
    <row r="2139" spans="1:7" x14ac:dyDescent="0.35">
      <c r="A2139" s="2" t="s">
        <v>423</v>
      </c>
      <c r="B2139" s="2" t="s">
        <v>415</v>
      </c>
      <c r="C2139" s="2" t="s">
        <v>9</v>
      </c>
      <c r="D2139" s="17">
        <v>93873.374183553402</v>
      </c>
      <c r="E2139" s="2">
        <v>2019</v>
      </c>
      <c r="F2139" s="17">
        <f>Tabel1[[#This Row],[Benaderend Verbruik (kWh)]]*2.5</f>
        <v>234683.4354588835</v>
      </c>
      <c r="G2139" s="17">
        <f>Tabel1[[#This Row],[Benaderend Verbruik (kWh)]]*0</f>
        <v>0</v>
      </c>
    </row>
    <row r="2140" spans="1:7" x14ac:dyDescent="0.35">
      <c r="A2140" s="2" t="s">
        <v>1047</v>
      </c>
      <c r="B2140" s="2" t="s">
        <v>1039</v>
      </c>
      <c r="C2140" s="2" t="s">
        <v>9</v>
      </c>
      <c r="D2140" s="17">
        <v>74281.858831797697</v>
      </c>
      <c r="E2140" s="2">
        <v>2022</v>
      </c>
      <c r="F2140" s="17">
        <f>Tabel1[[#This Row],[Benaderend Verbruik (kWh)]]*2.5</f>
        <v>185704.64707949426</v>
      </c>
      <c r="G2140" s="17">
        <f>Tabel1[[#This Row],[Benaderend Verbruik (kWh)]]*0</f>
        <v>0</v>
      </c>
    </row>
    <row r="2141" spans="1:7" x14ac:dyDescent="0.35">
      <c r="A2141" s="2" t="s">
        <v>1047</v>
      </c>
      <c r="B2141" s="2" t="s">
        <v>1039</v>
      </c>
      <c r="C2141" s="2" t="s">
        <v>8</v>
      </c>
      <c r="D2141" s="17">
        <v>68331.272418765904</v>
      </c>
      <c r="E2141" s="2">
        <v>2022</v>
      </c>
      <c r="F2141" s="17">
        <f>Tabel1[[#This Row],[Benaderend Verbruik (kWh)]]</f>
        <v>68331.272418765904</v>
      </c>
      <c r="G2141" s="17">
        <f>Tabel1[[#This Row],[Benaderend Verbruik (kWh)]]*0.000182</f>
        <v>12.436291580215395</v>
      </c>
    </row>
    <row r="2142" spans="1:7" x14ac:dyDescent="0.35">
      <c r="A2142" s="2" t="s">
        <v>424</v>
      </c>
      <c r="B2142" s="2" t="s">
        <v>415</v>
      </c>
      <c r="C2142" s="2" t="s">
        <v>9</v>
      </c>
      <c r="D2142" s="17">
        <v>98881.371853547404</v>
      </c>
      <c r="E2142" s="2">
        <v>2019</v>
      </c>
      <c r="F2142" s="17">
        <f>Tabel1[[#This Row],[Benaderend Verbruik (kWh)]]*2.5</f>
        <v>247203.42963386851</v>
      </c>
      <c r="G2142" s="17">
        <f>Tabel1[[#This Row],[Benaderend Verbruik (kWh)]]*0</f>
        <v>0</v>
      </c>
    </row>
    <row r="2143" spans="1:7" x14ac:dyDescent="0.35">
      <c r="A2143" s="2" t="s">
        <v>424</v>
      </c>
      <c r="B2143" s="2" t="s">
        <v>415</v>
      </c>
      <c r="C2143" s="2" t="s">
        <v>8</v>
      </c>
      <c r="D2143" s="17">
        <v>68854.858521417307</v>
      </c>
      <c r="E2143" s="2">
        <v>2019</v>
      </c>
      <c r="F2143" s="17">
        <f>Tabel1[[#This Row],[Benaderend Verbruik (kWh)]]</f>
        <v>68854.858521417307</v>
      </c>
      <c r="G2143" s="17">
        <f>Tabel1[[#This Row],[Benaderend Verbruik (kWh)]]*0.000182</f>
        <v>12.53158425089795</v>
      </c>
    </row>
    <row r="2144" spans="1:7" x14ac:dyDescent="0.35">
      <c r="A2144" s="2" t="s">
        <v>1048</v>
      </c>
      <c r="B2144" s="2" t="s">
        <v>1039</v>
      </c>
      <c r="C2144" s="2" t="s">
        <v>9</v>
      </c>
      <c r="D2144" s="17">
        <v>271640.56382610532</v>
      </c>
      <c r="E2144" s="2">
        <v>2022</v>
      </c>
      <c r="F2144" s="17">
        <f>Tabel1[[#This Row],[Benaderend Verbruik (kWh)]]*2.5</f>
        <v>679101.40956526331</v>
      </c>
      <c r="G2144" s="17">
        <f>Tabel1[[#This Row],[Benaderend Verbruik (kWh)]]*0</f>
        <v>0</v>
      </c>
    </row>
    <row r="2145" spans="1:7" x14ac:dyDescent="0.35">
      <c r="A2145" s="2" t="s">
        <v>1048</v>
      </c>
      <c r="B2145" s="2" t="s">
        <v>1039</v>
      </c>
      <c r="C2145" s="2" t="s">
        <v>8</v>
      </c>
      <c r="D2145" s="17">
        <v>59270.40972964</v>
      </c>
      <c r="E2145" s="2">
        <v>2022</v>
      </c>
      <c r="F2145" s="17">
        <f>Tabel1[[#This Row],[Benaderend Verbruik (kWh)]]</f>
        <v>59270.40972964</v>
      </c>
      <c r="G2145" s="17">
        <f>Tabel1[[#This Row],[Benaderend Verbruik (kWh)]]*0.000182</f>
        <v>10.787214570794481</v>
      </c>
    </row>
    <row r="2146" spans="1:7" x14ac:dyDescent="0.35">
      <c r="A2146" s="2" t="s">
        <v>425</v>
      </c>
      <c r="B2146" s="2" t="s">
        <v>415</v>
      </c>
      <c r="C2146" s="2" t="s">
        <v>9</v>
      </c>
      <c r="D2146" s="17">
        <v>68305.566780506808</v>
      </c>
      <c r="E2146" s="2">
        <v>2019</v>
      </c>
      <c r="F2146" s="17">
        <f>Tabel1[[#This Row],[Benaderend Verbruik (kWh)]]*2.5</f>
        <v>170763.91695126702</v>
      </c>
      <c r="G2146" s="17">
        <f>Tabel1[[#This Row],[Benaderend Verbruik (kWh)]]*0</f>
        <v>0</v>
      </c>
    </row>
    <row r="2147" spans="1:7" x14ac:dyDescent="0.35">
      <c r="A2147" s="2" t="s">
        <v>425</v>
      </c>
      <c r="B2147" s="2" t="s">
        <v>415</v>
      </c>
      <c r="C2147" s="2" t="s">
        <v>8</v>
      </c>
      <c r="D2147" s="17">
        <v>65669.097585228301</v>
      </c>
      <c r="E2147" s="2">
        <v>2019</v>
      </c>
      <c r="F2147" s="17">
        <f>Tabel1[[#This Row],[Benaderend Verbruik (kWh)]]</f>
        <v>65669.097585228301</v>
      </c>
      <c r="G2147" s="17">
        <f>Tabel1[[#This Row],[Benaderend Verbruik (kWh)]]*0.000182</f>
        <v>11.951775760511552</v>
      </c>
    </row>
    <row r="2148" spans="1:7" x14ac:dyDescent="0.35">
      <c r="A2148" s="2" t="s">
        <v>1049</v>
      </c>
      <c r="B2148" s="2" t="s">
        <v>1039</v>
      </c>
      <c r="C2148" s="2" t="s">
        <v>9</v>
      </c>
      <c r="D2148" s="17">
        <v>59114.449857069492</v>
      </c>
      <c r="E2148" s="2">
        <v>2022</v>
      </c>
      <c r="F2148" s="17">
        <f>Tabel1[[#This Row],[Benaderend Verbruik (kWh)]]*2.5</f>
        <v>147786.12464267373</v>
      </c>
      <c r="G2148" s="17">
        <f>Tabel1[[#This Row],[Benaderend Verbruik (kWh)]]*0</f>
        <v>0</v>
      </c>
    </row>
    <row r="2149" spans="1:7" x14ac:dyDescent="0.35">
      <c r="A2149" s="2" t="s">
        <v>1049</v>
      </c>
      <c r="B2149" s="2" t="s">
        <v>1039</v>
      </c>
      <c r="C2149" s="2" t="s">
        <v>8</v>
      </c>
      <c r="D2149" s="17">
        <v>68589.157521274406</v>
      </c>
      <c r="E2149" s="2">
        <v>2022</v>
      </c>
      <c r="F2149" s="17">
        <f>Tabel1[[#This Row],[Benaderend Verbruik (kWh)]]</f>
        <v>68589.157521274406</v>
      </c>
      <c r="G2149" s="17">
        <f>Tabel1[[#This Row],[Benaderend Verbruik (kWh)]]*0.000182</f>
        <v>12.483226668871943</v>
      </c>
    </row>
    <row r="2150" spans="1:7" x14ac:dyDescent="0.35">
      <c r="A2150" s="2" t="s">
        <v>426</v>
      </c>
      <c r="B2150" s="2" t="s">
        <v>415</v>
      </c>
      <c r="C2150" s="2" t="s">
        <v>8</v>
      </c>
      <c r="D2150" s="17">
        <v>142820.7609427303</v>
      </c>
      <c r="E2150" s="2">
        <v>2019</v>
      </c>
      <c r="F2150" s="17">
        <f>Tabel1[[#This Row],[Benaderend Verbruik (kWh)]]</f>
        <v>142820.7609427303</v>
      </c>
      <c r="G2150" s="17">
        <f>Tabel1[[#This Row],[Benaderend Verbruik (kWh)]]*0.000182</f>
        <v>25.993378491576916</v>
      </c>
    </row>
    <row r="2151" spans="1:7" x14ac:dyDescent="0.35">
      <c r="A2151" s="2" t="s">
        <v>426</v>
      </c>
      <c r="B2151" s="2" t="s">
        <v>415</v>
      </c>
      <c r="C2151" s="2" t="s">
        <v>9</v>
      </c>
      <c r="D2151" s="17">
        <v>82392.629169659995</v>
      </c>
      <c r="E2151" s="2">
        <v>2019</v>
      </c>
      <c r="F2151" s="17">
        <f>Tabel1[[#This Row],[Benaderend Verbruik (kWh)]]*2.5</f>
        <v>205981.57292414998</v>
      </c>
      <c r="G2151" s="17">
        <f>Tabel1[[#This Row],[Benaderend Verbruik (kWh)]]*0</f>
        <v>0</v>
      </c>
    </row>
    <row r="2152" spans="1:7" x14ac:dyDescent="0.35">
      <c r="A2152" s="2" t="s">
        <v>1050</v>
      </c>
      <c r="B2152" s="2" t="s">
        <v>1039</v>
      </c>
      <c r="C2152" s="2" t="s">
        <v>9</v>
      </c>
      <c r="D2152" s="17">
        <v>63895.053062810002</v>
      </c>
      <c r="E2152" s="2">
        <v>2022</v>
      </c>
      <c r="F2152" s="17">
        <f>Tabel1[[#This Row],[Benaderend Verbruik (kWh)]]*2.5</f>
        <v>159737.63265702501</v>
      </c>
      <c r="G2152" s="17">
        <f>Tabel1[[#This Row],[Benaderend Verbruik (kWh)]]*0</f>
        <v>0</v>
      </c>
    </row>
    <row r="2153" spans="1:7" x14ac:dyDescent="0.35">
      <c r="A2153" s="2" t="s">
        <v>1050</v>
      </c>
      <c r="B2153" s="2" t="s">
        <v>1039</v>
      </c>
      <c r="C2153" s="2" t="s">
        <v>8</v>
      </c>
      <c r="D2153" s="17">
        <v>60567.724579744405</v>
      </c>
      <c r="E2153" s="2">
        <v>2022</v>
      </c>
      <c r="F2153" s="17">
        <f>Tabel1[[#This Row],[Benaderend Verbruik (kWh)]]</f>
        <v>60567.724579744405</v>
      </c>
      <c r="G2153" s="17">
        <f>Tabel1[[#This Row],[Benaderend Verbruik (kWh)]]*0.000182</f>
        <v>11.023325873513482</v>
      </c>
    </row>
    <row r="2154" spans="1:7" x14ac:dyDescent="0.35">
      <c r="A2154" s="2" t="s">
        <v>1051</v>
      </c>
      <c r="B2154" s="2" t="s">
        <v>1039</v>
      </c>
      <c r="C2154" s="2" t="s">
        <v>9</v>
      </c>
      <c r="D2154" s="17">
        <v>317028.07193383318</v>
      </c>
      <c r="E2154" s="2">
        <v>2022</v>
      </c>
      <c r="F2154" s="17">
        <f>Tabel1[[#This Row],[Benaderend Verbruik (kWh)]]*2.5</f>
        <v>792570.17983458296</v>
      </c>
      <c r="G2154" s="17">
        <f>Tabel1[[#This Row],[Benaderend Verbruik (kWh)]]*0</f>
        <v>0</v>
      </c>
    </row>
    <row r="2155" spans="1:7" x14ac:dyDescent="0.35">
      <c r="A2155" s="2" t="s">
        <v>1051</v>
      </c>
      <c r="B2155" s="2" t="s">
        <v>1039</v>
      </c>
      <c r="C2155" s="2" t="s">
        <v>8</v>
      </c>
      <c r="D2155" s="17">
        <v>228559.8318771589</v>
      </c>
      <c r="E2155" s="2">
        <v>2022</v>
      </c>
      <c r="F2155" s="17">
        <f>Tabel1[[#This Row],[Benaderend Verbruik (kWh)]]</f>
        <v>228559.8318771589</v>
      </c>
      <c r="G2155" s="17">
        <f>Tabel1[[#This Row],[Benaderend Verbruik (kWh)]]*0.000182</f>
        <v>41.597889401642924</v>
      </c>
    </row>
    <row r="2156" spans="1:7" x14ac:dyDescent="0.35">
      <c r="A2156" s="2" t="s">
        <v>428</v>
      </c>
      <c r="B2156" s="2" t="s">
        <v>415</v>
      </c>
      <c r="C2156" s="2" t="s">
        <v>8</v>
      </c>
      <c r="D2156" s="17">
        <v>325948.21923672059</v>
      </c>
      <c r="E2156" s="2">
        <v>2019</v>
      </c>
      <c r="F2156" s="17">
        <f>Tabel1[[#This Row],[Benaderend Verbruik (kWh)]]</f>
        <v>325948.21923672059</v>
      </c>
      <c r="G2156" s="17">
        <f>Tabel1[[#This Row],[Benaderend Verbruik (kWh)]]*0.000182</f>
        <v>59.322575901083148</v>
      </c>
    </row>
    <row r="2157" spans="1:7" x14ac:dyDescent="0.35">
      <c r="A2157" s="2" t="s">
        <v>428</v>
      </c>
      <c r="B2157" s="2" t="s">
        <v>415</v>
      </c>
      <c r="C2157" s="2" t="s">
        <v>9</v>
      </c>
      <c r="D2157" s="17">
        <v>211345.36160577761</v>
      </c>
      <c r="E2157" s="2">
        <v>2019</v>
      </c>
      <c r="F2157" s="17">
        <f>Tabel1[[#This Row],[Benaderend Verbruik (kWh)]]*2.5</f>
        <v>528363.40401444398</v>
      </c>
      <c r="G2157" s="17">
        <f>Tabel1[[#This Row],[Benaderend Verbruik (kWh)]]*0</f>
        <v>0</v>
      </c>
    </row>
    <row r="2158" spans="1:7" x14ac:dyDescent="0.35">
      <c r="A2158" s="2" t="s">
        <v>1052</v>
      </c>
      <c r="B2158" s="2" t="s">
        <v>1039</v>
      </c>
      <c r="C2158" s="2" t="s">
        <v>9</v>
      </c>
      <c r="D2158" s="17">
        <v>181043.1129533338</v>
      </c>
      <c r="E2158" s="2">
        <v>2022</v>
      </c>
      <c r="F2158" s="17">
        <f>Tabel1[[#This Row],[Benaderend Verbruik (kWh)]]*2.5</f>
        <v>452607.78238333447</v>
      </c>
      <c r="G2158" s="17">
        <f>Tabel1[[#This Row],[Benaderend Verbruik (kWh)]]*0</f>
        <v>0</v>
      </c>
    </row>
    <row r="2159" spans="1:7" x14ac:dyDescent="0.35">
      <c r="A2159" s="2" t="s">
        <v>1052</v>
      </c>
      <c r="B2159" s="2" t="s">
        <v>1039</v>
      </c>
      <c r="C2159" s="2" t="s">
        <v>8</v>
      </c>
      <c r="D2159" s="17">
        <v>370130.74508855754</v>
      </c>
      <c r="E2159" s="2">
        <v>2022</v>
      </c>
      <c r="F2159" s="17">
        <f>Tabel1[[#This Row],[Benaderend Verbruik (kWh)]]</f>
        <v>370130.74508855754</v>
      </c>
      <c r="G2159" s="17">
        <f>Tabel1[[#This Row],[Benaderend Verbruik (kWh)]]*0.000182</f>
        <v>67.363795606117478</v>
      </c>
    </row>
    <row r="2160" spans="1:7" x14ac:dyDescent="0.35">
      <c r="A2160" s="2" t="s">
        <v>429</v>
      </c>
      <c r="B2160" s="2" t="s">
        <v>415</v>
      </c>
      <c r="C2160" s="2" t="s">
        <v>8</v>
      </c>
      <c r="D2160" s="17">
        <v>266583.79159614909</v>
      </c>
      <c r="E2160" s="2">
        <v>2019</v>
      </c>
      <c r="F2160" s="17">
        <f>Tabel1[[#This Row],[Benaderend Verbruik (kWh)]]</f>
        <v>266583.79159614909</v>
      </c>
      <c r="G2160" s="17">
        <f>Tabel1[[#This Row],[Benaderend Verbruik (kWh)]]*0.000182</f>
        <v>48.518250070499136</v>
      </c>
    </row>
    <row r="2161" spans="1:7" x14ac:dyDescent="0.35">
      <c r="A2161" s="2" t="s">
        <v>429</v>
      </c>
      <c r="B2161" s="2" t="s">
        <v>415</v>
      </c>
      <c r="C2161" s="2" t="s">
        <v>9</v>
      </c>
      <c r="D2161" s="17">
        <v>160462.30791804998</v>
      </c>
      <c r="E2161" s="2">
        <v>2019</v>
      </c>
      <c r="F2161" s="17">
        <f>Tabel1[[#This Row],[Benaderend Verbruik (kWh)]]*2.5</f>
        <v>401155.76979512494</v>
      </c>
      <c r="G2161" s="17">
        <f>Tabel1[[#This Row],[Benaderend Verbruik (kWh)]]*0</f>
        <v>0</v>
      </c>
    </row>
    <row r="2162" spans="1:7" x14ac:dyDescent="0.35">
      <c r="A2162" s="2" t="s">
        <v>1053</v>
      </c>
      <c r="B2162" s="2" t="s">
        <v>1039</v>
      </c>
      <c r="C2162" s="2" t="s">
        <v>9</v>
      </c>
      <c r="D2162" s="17">
        <v>147406.20211628001</v>
      </c>
      <c r="E2162" s="2">
        <v>2022</v>
      </c>
      <c r="F2162" s="17">
        <f>Tabel1[[#This Row],[Benaderend Verbruik (kWh)]]*2.5</f>
        <v>368515.50529070001</v>
      </c>
      <c r="G2162" s="17">
        <f>Tabel1[[#This Row],[Benaderend Verbruik (kWh)]]*0</f>
        <v>0</v>
      </c>
    </row>
    <row r="2163" spans="1:7" x14ac:dyDescent="0.35">
      <c r="A2163" s="2" t="s">
        <v>1053</v>
      </c>
      <c r="B2163" s="2" t="s">
        <v>1039</v>
      </c>
      <c r="C2163" s="2" t="s">
        <v>8</v>
      </c>
      <c r="D2163" s="17">
        <v>222571.75792570601</v>
      </c>
      <c r="E2163" s="2">
        <v>2022</v>
      </c>
      <c r="F2163" s="17">
        <f>Tabel1[[#This Row],[Benaderend Verbruik (kWh)]]</f>
        <v>222571.75792570601</v>
      </c>
      <c r="G2163" s="17">
        <f>Tabel1[[#This Row],[Benaderend Verbruik (kWh)]]*0.000182</f>
        <v>40.508059942478496</v>
      </c>
    </row>
    <row r="2164" spans="1:7" x14ac:dyDescent="0.35">
      <c r="A2164" s="2" t="s">
        <v>430</v>
      </c>
      <c r="B2164" s="2" t="s">
        <v>415</v>
      </c>
      <c r="C2164" s="2" t="s">
        <v>8</v>
      </c>
      <c r="D2164" s="17">
        <v>165124.49609841252</v>
      </c>
      <c r="E2164" s="2">
        <v>2019</v>
      </c>
      <c r="F2164" s="17">
        <f>Tabel1[[#This Row],[Benaderend Verbruik (kWh)]]</f>
        <v>165124.49609841252</v>
      </c>
      <c r="G2164" s="17">
        <f>Tabel1[[#This Row],[Benaderend Verbruik (kWh)]]*0.000182</f>
        <v>30.052658289911079</v>
      </c>
    </row>
    <row r="2165" spans="1:7" x14ac:dyDescent="0.35">
      <c r="A2165" s="2" t="s">
        <v>430</v>
      </c>
      <c r="B2165" s="2" t="s">
        <v>415</v>
      </c>
      <c r="C2165" s="2" t="s">
        <v>9</v>
      </c>
      <c r="D2165" s="17">
        <v>127160.53572635818</v>
      </c>
      <c r="E2165" s="2">
        <v>2019</v>
      </c>
      <c r="F2165" s="17">
        <f>Tabel1[[#This Row],[Benaderend Verbruik (kWh)]]*2.5</f>
        <v>317901.33931589546</v>
      </c>
      <c r="G2165" s="17">
        <f>Tabel1[[#This Row],[Benaderend Verbruik (kWh)]]*0</f>
        <v>0</v>
      </c>
    </row>
    <row r="2166" spans="1:7" x14ac:dyDescent="0.35">
      <c r="A2166" s="2" t="s">
        <v>1054</v>
      </c>
      <c r="B2166" s="2" t="s">
        <v>1039</v>
      </c>
      <c r="C2166" s="2" t="s">
        <v>9</v>
      </c>
      <c r="D2166" s="17">
        <v>91859.289566327701</v>
      </c>
      <c r="E2166" s="2">
        <v>2022</v>
      </c>
      <c r="F2166" s="17">
        <f>Tabel1[[#This Row],[Benaderend Verbruik (kWh)]]*2.5</f>
        <v>229648.22391581925</v>
      </c>
      <c r="G2166" s="17">
        <f>Tabel1[[#This Row],[Benaderend Verbruik (kWh)]]*0</f>
        <v>0</v>
      </c>
    </row>
    <row r="2167" spans="1:7" x14ac:dyDescent="0.35">
      <c r="A2167" s="2" t="s">
        <v>1054</v>
      </c>
      <c r="B2167" s="2" t="s">
        <v>1039</v>
      </c>
      <c r="C2167" s="2" t="s">
        <v>8</v>
      </c>
      <c r="D2167" s="17">
        <v>160013.5180252064</v>
      </c>
      <c r="E2167" s="2">
        <v>2022</v>
      </c>
      <c r="F2167" s="17">
        <f>Tabel1[[#This Row],[Benaderend Verbruik (kWh)]]</f>
        <v>160013.5180252064</v>
      </c>
      <c r="G2167" s="17">
        <f>Tabel1[[#This Row],[Benaderend Verbruik (kWh)]]*0.000182</f>
        <v>29.122460280587568</v>
      </c>
    </row>
    <row r="2168" spans="1:7" x14ac:dyDescent="0.35">
      <c r="A2168" s="2" t="s">
        <v>431</v>
      </c>
      <c r="B2168" s="2" t="s">
        <v>415</v>
      </c>
      <c r="C2168" s="2" t="s">
        <v>8</v>
      </c>
      <c r="D2168" s="17">
        <v>179600.17632372904</v>
      </c>
      <c r="E2168" s="2">
        <v>2019</v>
      </c>
      <c r="F2168" s="17">
        <f>Tabel1[[#This Row],[Benaderend Verbruik (kWh)]]</f>
        <v>179600.17632372904</v>
      </c>
      <c r="G2168" s="17">
        <f>Tabel1[[#This Row],[Benaderend Verbruik (kWh)]]*0.000182</f>
        <v>32.687232090918684</v>
      </c>
    </row>
    <row r="2169" spans="1:7" x14ac:dyDescent="0.35">
      <c r="A2169" s="2" t="s">
        <v>431</v>
      </c>
      <c r="B2169" s="2" t="s">
        <v>415</v>
      </c>
      <c r="C2169" s="2" t="s">
        <v>9</v>
      </c>
      <c r="D2169" s="17">
        <v>103112</v>
      </c>
      <c r="E2169" s="2">
        <v>2019</v>
      </c>
      <c r="F2169" s="17">
        <f>Tabel1[[#This Row],[Benaderend Verbruik (kWh)]]*2.5</f>
        <v>257780</v>
      </c>
      <c r="G2169" s="17">
        <f>Tabel1[[#This Row],[Benaderend Verbruik (kWh)]]*0</f>
        <v>0</v>
      </c>
    </row>
    <row r="2170" spans="1:7" x14ac:dyDescent="0.35">
      <c r="A2170" s="2" t="s">
        <v>1055</v>
      </c>
      <c r="B2170" s="2" t="s">
        <v>1039</v>
      </c>
      <c r="C2170" s="2" t="s">
        <v>9</v>
      </c>
      <c r="D2170" s="17">
        <v>166473.80785272911</v>
      </c>
      <c r="E2170" s="2">
        <v>2022</v>
      </c>
      <c r="F2170" s="17">
        <f>Tabel1[[#This Row],[Benaderend Verbruik (kWh)]]*2.5</f>
        <v>416184.51963182277</v>
      </c>
      <c r="G2170" s="17">
        <f>Tabel1[[#This Row],[Benaderend Verbruik (kWh)]]*0</f>
        <v>0</v>
      </c>
    </row>
    <row r="2171" spans="1:7" x14ac:dyDescent="0.35">
      <c r="A2171" s="2" t="s">
        <v>1055</v>
      </c>
      <c r="B2171" s="2" t="s">
        <v>1039</v>
      </c>
      <c r="C2171" s="2" t="s">
        <v>8</v>
      </c>
      <c r="D2171" s="17">
        <v>212140.28966163989</v>
      </c>
      <c r="E2171" s="2">
        <v>2022</v>
      </c>
      <c r="F2171" s="17">
        <f>Tabel1[[#This Row],[Benaderend Verbruik (kWh)]]</f>
        <v>212140.28966163989</v>
      </c>
      <c r="G2171" s="17">
        <f>Tabel1[[#This Row],[Benaderend Verbruik (kWh)]]*0.000182</f>
        <v>38.609532718418464</v>
      </c>
    </row>
    <row r="2172" spans="1:7" x14ac:dyDescent="0.35">
      <c r="A2172" s="2" t="s">
        <v>432</v>
      </c>
      <c r="B2172" s="2" t="s">
        <v>415</v>
      </c>
      <c r="C2172" s="2" t="s">
        <v>8</v>
      </c>
      <c r="D2172" s="17">
        <v>701923.3132257557</v>
      </c>
      <c r="E2172" s="2">
        <v>2019</v>
      </c>
      <c r="F2172" s="17">
        <f>Tabel1[[#This Row],[Benaderend Verbruik (kWh)]]</f>
        <v>701923.3132257557</v>
      </c>
      <c r="G2172" s="17">
        <f>Tabel1[[#This Row],[Benaderend Verbruik (kWh)]]*0.000182</f>
        <v>127.75004300708754</v>
      </c>
    </row>
    <row r="2173" spans="1:7" x14ac:dyDescent="0.35">
      <c r="A2173" s="2" t="s">
        <v>432</v>
      </c>
      <c r="B2173" s="2" t="s">
        <v>415</v>
      </c>
      <c r="C2173" s="2" t="s">
        <v>9</v>
      </c>
      <c r="D2173" s="17">
        <v>601942.60075176996</v>
      </c>
      <c r="E2173" s="2">
        <v>2019</v>
      </c>
      <c r="F2173" s="17">
        <f>Tabel1[[#This Row],[Benaderend Verbruik (kWh)]]*2.5</f>
        <v>1504856.5018794248</v>
      </c>
      <c r="G2173" s="17">
        <f>Tabel1[[#This Row],[Benaderend Verbruik (kWh)]]*0</f>
        <v>0</v>
      </c>
    </row>
    <row r="2174" spans="1:7" x14ac:dyDescent="0.35">
      <c r="A2174" s="2" t="s">
        <v>1056</v>
      </c>
      <c r="B2174" s="2" t="s">
        <v>1039</v>
      </c>
      <c r="C2174" s="2" t="s">
        <v>9</v>
      </c>
      <c r="D2174" s="17">
        <v>590693.0932609156</v>
      </c>
      <c r="E2174" s="2">
        <v>2022</v>
      </c>
      <c r="F2174" s="17">
        <f>Tabel1[[#This Row],[Benaderend Verbruik (kWh)]]*2.5</f>
        <v>1476732.7331522889</v>
      </c>
      <c r="G2174" s="17">
        <f>Tabel1[[#This Row],[Benaderend Verbruik (kWh)]]*0</f>
        <v>0</v>
      </c>
    </row>
    <row r="2175" spans="1:7" x14ac:dyDescent="0.35">
      <c r="A2175" s="2" t="s">
        <v>1056</v>
      </c>
      <c r="B2175" s="2" t="s">
        <v>1039</v>
      </c>
      <c r="C2175" s="2" t="s">
        <v>8</v>
      </c>
      <c r="D2175" s="17">
        <v>618673.84058364504</v>
      </c>
      <c r="E2175" s="2">
        <v>2022</v>
      </c>
      <c r="F2175" s="17">
        <f>Tabel1[[#This Row],[Benaderend Verbruik (kWh)]]</f>
        <v>618673.84058364504</v>
      </c>
      <c r="G2175" s="17">
        <f>Tabel1[[#This Row],[Benaderend Verbruik (kWh)]]*0.000182</f>
        <v>112.59863898622341</v>
      </c>
    </row>
    <row r="2176" spans="1:7" x14ac:dyDescent="0.35">
      <c r="A2176" s="2" t="s">
        <v>433</v>
      </c>
      <c r="B2176" s="2" t="s">
        <v>415</v>
      </c>
      <c r="C2176" s="2" t="s">
        <v>8</v>
      </c>
      <c r="D2176" s="17">
        <v>4422053.3653008416</v>
      </c>
      <c r="E2176" s="2">
        <v>2019</v>
      </c>
      <c r="F2176" s="17">
        <f>Tabel1[[#This Row],[Benaderend Verbruik (kWh)]]</f>
        <v>4422053.3653008416</v>
      </c>
      <c r="G2176" s="17">
        <f>Tabel1[[#This Row],[Benaderend Verbruik (kWh)]]*0.000182</f>
        <v>804.81371248475318</v>
      </c>
    </row>
    <row r="2177" spans="1:7" x14ac:dyDescent="0.35">
      <c r="A2177" s="2" t="s">
        <v>433</v>
      </c>
      <c r="B2177" s="2" t="s">
        <v>415</v>
      </c>
      <c r="C2177" s="2" t="s">
        <v>9</v>
      </c>
      <c r="D2177" s="17">
        <v>1408826.25794941</v>
      </c>
      <c r="E2177" s="2">
        <v>2019</v>
      </c>
      <c r="F2177" s="17">
        <f>Tabel1[[#This Row],[Benaderend Verbruik (kWh)]]*2.5</f>
        <v>3522065.644873525</v>
      </c>
      <c r="G2177" s="17">
        <f>Tabel1[[#This Row],[Benaderend Verbruik (kWh)]]*0</f>
        <v>0</v>
      </c>
    </row>
    <row r="2178" spans="1:7" x14ac:dyDescent="0.35">
      <c r="A2178" s="2" t="s">
        <v>1057</v>
      </c>
      <c r="B2178" s="2" t="s">
        <v>1039</v>
      </c>
      <c r="C2178" s="2" t="s">
        <v>9</v>
      </c>
      <c r="D2178" s="17">
        <v>1150187.637029418</v>
      </c>
      <c r="E2178" s="2">
        <v>2022</v>
      </c>
      <c r="F2178" s="17">
        <f>Tabel1[[#This Row],[Benaderend Verbruik (kWh)]]*2.5</f>
        <v>2875469.0925735449</v>
      </c>
      <c r="G2178" s="17">
        <f>Tabel1[[#This Row],[Benaderend Verbruik (kWh)]]*0</f>
        <v>0</v>
      </c>
    </row>
    <row r="2179" spans="1:7" x14ac:dyDescent="0.35">
      <c r="A2179" s="2" t="s">
        <v>1057</v>
      </c>
      <c r="B2179" s="2" t="s">
        <v>1039</v>
      </c>
      <c r="C2179" s="2" t="s">
        <v>8</v>
      </c>
      <c r="D2179" s="17">
        <v>3466778.2071829294</v>
      </c>
      <c r="E2179" s="2">
        <v>2022</v>
      </c>
      <c r="F2179" s="17">
        <f>Tabel1[[#This Row],[Benaderend Verbruik (kWh)]]</f>
        <v>3466778.2071829294</v>
      </c>
      <c r="G2179" s="17">
        <f>Tabel1[[#This Row],[Benaderend Verbruik (kWh)]]*0.000182</f>
        <v>630.95363370729319</v>
      </c>
    </row>
    <row r="2180" spans="1:7" x14ac:dyDescent="0.35">
      <c r="A2180" s="2" t="s">
        <v>434</v>
      </c>
      <c r="B2180" s="2" t="s">
        <v>415</v>
      </c>
      <c r="C2180" s="2" t="s">
        <v>8</v>
      </c>
      <c r="D2180" s="17">
        <v>239654.24525413639</v>
      </c>
      <c r="E2180" s="2">
        <v>2019</v>
      </c>
      <c r="F2180" s="17">
        <f>Tabel1[[#This Row],[Benaderend Verbruik (kWh)]]</f>
        <v>239654.24525413639</v>
      </c>
      <c r="G2180" s="17">
        <f>Tabel1[[#This Row],[Benaderend Verbruik (kWh)]]*0.000182</f>
        <v>43.617072636252821</v>
      </c>
    </row>
    <row r="2181" spans="1:7" x14ac:dyDescent="0.35">
      <c r="A2181" s="2" t="s">
        <v>434</v>
      </c>
      <c r="B2181" s="2" t="s">
        <v>415</v>
      </c>
      <c r="C2181" s="2" t="s">
        <v>9</v>
      </c>
      <c r="D2181" s="17">
        <v>121457.51836574002</v>
      </c>
      <c r="E2181" s="2">
        <v>2019</v>
      </c>
      <c r="F2181" s="17">
        <f>Tabel1[[#This Row],[Benaderend Verbruik (kWh)]]*2.5</f>
        <v>303643.79591435008</v>
      </c>
      <c r="G2181" s="17">
        <f>Tabel1[[#This Row],[Benaderend Verbruik (kWh)]]*0</f>
        <v>0</v>
      </c>
    </row>
    <row r="2182" spans="1:7" x14ac:dyDescent="0.35">
      <c r="A2182" s="2" t="s">
        <v>1058</v>
      </c>
      <c r="B2182" s="2" t="s">
        <v>1039</v>
      </c>
      <c r="C2182" s="2" t="s">
        <v>9</v>
      </c>
      <c r="D2182" s="17">
        <v>127906.2935694</v>
      </c>
      <c r="E2182" s="2">
        <v>2022</v>
      </c>
      <c r="F2182" s="17">
        <f>Tabel1[[#This Row],[Benaderend Verbruik (kWh)]]*2.5</f>
        <v>319765.7339235</v>
      </c>
      <c r="G2182" s="17">
        <f>Tabel1[[#This Row],[Benaderend Verbruik (kWh)]]*0</f>
        <v>0</v>
      </c>
    </row>
    <row r="2183" spans="1:7" x14ac:dyDescent="0.35">
      <c r="A2183" s="2" t="s">
        <v>1058</v>
      </c>
      <c r="B2183" s="2" t="s">
        <v>1039</v>
      </c>
      <c r="C2183" s="2" t="s">
        <v>8</v>
      </c>
      <c r="D2183" s="17">
        <v>236954.13849754099</v>
      </c>
      <c r="E2183" s="2">
        <v>2022</v>
      </c>
      <c r="F2183" s="17">
        <f>Tabel1[[#This Row],[Benaderend Verbruik (kWh)]]</f>
        <v>236954.13849754099</v>
      </c>
      <c r="G2183" s="17">
        <f>Tabel1[[#This Row],[Benaderend Verbruik (kWh)]]*0.000182</f>
        <v>43.125653206552464</v>
      </c>
    </row>
    <row r="2184" spans="1:7" x14ac:dyDescent="0.35">
      <c r="A2184" s="2" t="s">
        <v>1059</v>
      </c>
      <c r="B2184" s="2" t="s">
        <v>1039</v>
      </c>
      <c r="C2184" s="2" t="s">
        <v>9</v>
      </c>
      <c r="D2184" s="17">
        <v>338276.45444459002</v>
      </c>
      <c r="E2184" s="2">
        <v>2022</v>
      </c>
      <c r="F2184" s="17">
        <f>Tabel1[[#This Row],[Benaderend Verbruik (kWh)]]*2.5</f>
        <v>845691.13611147506</v>
      </c>
      <c r="G2184" s="17">
        <f>Tabel1[[#This Row],[Benaderend Verbruik (kWh)]]*0</f>
        <v>0</v>
      </c>
    </row>
    <row r="2185" spans="1:7" x14ac:dyDescent="0.35">
      <c r="A2185" s="2" t="s">
        <v>1059</v>
      </c>
      <c r="B2185" s="2" t="s">
        <v>1039</v>
      </c>
      <c r="C2185" s="2" t="s">
        <v>8</v>
      </c>
      <c r="D2185" s="17">
        <v>229606.76992832258</v>
      </c>
      <c r="E2185" s="2">
        <v>2022</v>
      </c>
      <c r="F2185" s="17">
        <f>Tabel1[[#This Row],[Benaderend Verbruik (kWh)]]</f>
        <v>229606.76992832258</v>
      </c>
      <c r="G2185" s="17">
        <f>Tabel1[[#This Row],[Benaderend Verbruik (kWh)]]*0.000182</f>
        <v>41.78843212695471</v>
      </c>
    </row>
    <row r="2186" spans="1:7" x14ac:dyDescent="0.35">
      <c r="A2186" s="2" t="s">
        <v>436</v>
      </c>
      <c r="B2186" s="2" t="s">
        <v>415</v>
      </c>
      <c r="C2186" s="2" t="s">
        <v>9</v>
      </c>
      <c r="D2186" s="17">
        <v>117371</v>
      </c>
      <c r="E2186" s="2">
        <v>2019</v>
      </c>
      <c r="F2186" s="17">
        <f>Tabel1[[#This Row],[Benaderend Verbruik (kWh)]]*2.5</f>
        <v>293427.5</v>
      </c>
      <c r="G2186" s="17">
        <f>Tabel1[[#This Row],[Benaderend Verbruik (kWh)]]*0</f>
        <v>0</v>
      </c>
    </row>
    <row r="2187" spans="1:7" x14ac:dyDescent="0.35">
      <c r="A2187" s="2" t="s">
        <v>436</v>
      </c>
      <c r="B2187" s="2" t="s">
        <v>415</v>
      </c>
      <c r="C2187" s="2" t="s">
        <v>8</v>
      </c>
      <c r="D2187" s="17">
        <v>94369.842999999993</v>
      </c>
      <c r="E2187" s="2">
        <v>2019</v>
      </c>
      <c r="F2187" s="17">
        <f>Tabel1[[#This Row],[Benaderend Verbruik (kWh)]]</f>
        <v>94369.842999999993</v>
      </c>
      <c r="G2187" s="17">
        <f>Tabel1[[#This Row],[Benaderend Verbruik (kWh)]]*0.000182</f>
        <v>17.175311426</v>
      </c>
    </row>
    <row r="2188" spans="1:7" x14ac:dyDescent="0.35">
      <c r="A2188" s="2" t="s">
        <v>1060</v>
      </c>
      <c r="B2188" s="2" t="s">
        <v>1039</v>
      </c>
      <c r="C2188" s="2" t="s">
        <v>9</v>
      </c>
      <c r="D2188" s="17">
        <v>76890.125000589993</v>
      </c>
      <c r="E2188" s="2">
        <v>2022</v>
      </c>
      <c r="F2188" s="17">
        <f>Tabel1[[#This Row],[Benaderend Verbruik (kWh)]]*2.5</f>
        <v>192225.31250147498</v>
      </c>
      <c r="G2188" s="17">
        <f>Tabel1[[#This Row],[Benaderend Verbruik (kWh)]]*0</f>
        <v>0</v>
      </c>
    </row>
    <row r="2189" spans="1:7" x14ac:dyDescent="0.35">
      <c r="A2189" s="2" t="s">
        <v>1060</v>
      </c>
      <c r="B2189" s="2" t="s">
        <v>1039</v>
      </c>
      <c r="C2189" s="2" t="s">
        <v>8</v>
      </c>
      <c r="D2189" s="17">
        <v>93130.716604591697</v>
      </c>
      <c r="E2189" s="2">
        <v>2022</v>
      </c>
      <c r="F2189" s="17">
        <f>Tabel1[[#This Row],[Benaderend Verbruik (kWh)]]</f>
        <v>93130.716604591697</v>
      </c>
      <c r="G2189" s="17">
        <f>Tabel1[[#This Row],[Benaderend Verbruik (kWh)]]*0.000182</f>
        <v>16.94979042203569</v>
      </c>
    </row>
    <row r="2190" spans="1:7" x14ac:dyDescent="0.35">
      <c r="A2190" s="2" t="s">
        <v>437</v>
      </c>
      <c r="B2190" s="2" t="s">
        <v>415</v>
      </c>
      <c r="C2190" s="2" t="s">
        <v>8</v>
      </c>
      <c r="D2190" s="17">
        <v>351334.44561834529</v>
      </c>
      <c r="E2190" s="2">
        <v>2019</v>
      </c>
      <c r="F2190" s="17">
        <f>Tabel1[[#This Row],[Benaderend Verbruik (kWh)]]</f>
        <v>351334.44561834529</v>
      </c>
      <c r="G2190" s="17">
        <f>Tabel1[[#This Row],[Benaderend Verbruik (kWh)]]*0.000182</f>
        <v>63.942869102538843</v>
      </c>
    </row>
    <row r="2191" spans="1:7" x14ac:dyDescent="0.35">
      <c r="A2191" s="2" t="s">
        <v>437</v>
      </c>
      <c r="B2191" s="2" t="s">
        <v>415</v>
      </c>
      <c r="C2191" s="2" t="s">
        <v>9</v>
      </c>
      <c r="D2191" s="17">
        <v>340887.76073469006</v>
      </c>
      <c r="E2191" s="2">
        <v>2019</v>
      </c>
      <c r="F2191" s="17">
        <f>Tabel1[[#This Row],[Benaderend Verbruik (kWh)]]*2.5</f>
        <v>852219.40183672518</v>
      </c>
      <c r="G2191" s="17">
        <f>Tabel1[[#This Row],[Benaderend Verbruik (kWh)]]*0</f>
        <v>0</v>
      </c>
    </row>
    <row r="2192" spans="1:7" x14ac:dyDescent="0.35">
      <c r="A2192" s="2" t="s">
        <v>1061</v>
      </c>
      <c r="B2192" s="2" t="s">
        <v>1039</v>
      </c>
      <c r="C2192" s="2" t="s">
        <v>9</v>
      </c>
      <c r="D2192" s="17">
        <v>360662.06457028002</v>
      </c>
      <c r="E2192" s="2">
        <v>2022</v>
      </c>
      <c r="F2192" s="17">
        <f>Tabel1[[#This Row],[Benaderend Verbruik (kWh)]]*2.5</f>
        <v>901655.16142570006</v>
      </c>
      <c r="G2192" s="17">
        <f>Tabel1[[#This Row],[Benaderend Verbruik (kWh)]]*0</f>
        <v>0</v>
      </c>
    </row>
    <row r="2193" spans="1:7" x14ac:dyDescent="0.35">
      <c r="A2193" s="2" t="s">
        <v>1061</v>
      </c>
      <c r="B2193" s="2" t="s">
        <v>1039</v>
      </c>
      <c r="C2193" s="2" t="s">
        <v>8</v>
      </c>
      <c r="D2193" s="17">
        <v>321646.40136705799</v>
      </c>
      <c r="E2193" s="2">
        <v>2022</v>
      </c>
      <c r="F2193" s="17">
        <f>Tabel1[[#This Row],[Benaderend Verbruik (kWh)]]</f>
        <v>321646.40136705799</v>
      </c>
      <c r="G2193" s="17">
        <f>Tabel1[[#This Row],[Benaderend Verbruik (kWh)]]*0.000182</f>
        <v>58.539645048804559</v>
      </c>
    </row>
    <row r="2194" spans="1:7" x14ac:dyDescent="0.35">
      <c r="A2194" s="2" t="s">
        <v>438</v>
      </c>
      <c r="B2194" s="2" t="s">
        <v>415</v>
      </c>
      <c r="C2194" s="2" t="s">
        <v>8</v>
      </c>
      <c r="D2194" s="17">
        <v>106612.90100000001</v>
      </c>
      <c r="E2194" s="2">
        <v>2019</v>
      </c>
      <c r="F2194" s="17">
        <f>Tabel1[[#This Row],[Benaderend Verbruik (kWh)]]</f>
        <v>106612.90100000001</v>
      </c>
      <c r="G2194" s="17">
        <f>Tabel1[[#This Row],[Benaderend Verbruik (kWh)]]*0.000182</f>
        <v>19.403547982000003</v>
      </c>
    </row>
    <row r="2195" spans="1:7" x14ac:dyDescent="0.35">
      <c r="A2195" s="2" t="s">
        <v>438</v>
      </c>
      <c r="B2195" s="2" t="s">
        <v>415</v>
      </c>
      <c r="C2195" s="2" t="s">
        <v>9</v>
      </c>
      <c r="D2195" s="17">
        <v>91436.362999999998</v>
      </c>
      <c r="E2195" s="2">
        <v>2019</v>
      </c>
      <c r="F2195" s="17">
        <f>Tabel1[[#This Row],[Benaderend Verbruik (kWh)]]*2.5</f>
        <v>228590.9075</v>
      </c>
      <c r="G2195" s="17">
        <f>Tabel1[[#This Row],[Benaderend Verbruik (kWh)]]*0</f>
        <v>0</v>
      </c>
    </row>
    <row r="2196" spans="1:7" x14ac:dyDescent="0.35">
      <c r="A2196" s="2" t="s">
        <v>1062</v>
      </c>
      <c r="B2196" s="2" t="s">
        <v>1039</v>
      </c>
      <c r="C2196" s="2" t="s">
        <v>9</v>
      </c>
      <c r="D2196" s="17">
        <v>71139.003400053596</v>
      </c>
      <c r="E2196" s="2">
        <v>2022</v>
      </c>
      <c r="F2196" s="17">
        <f>Tabel1[[#This Row],[Benaderend Verbruik (kWh)]]*2.5</f>
        <v>177847.50850013399</v>
      </c>
      <c r="G2196" s="17">
        <f>Tabel1[[#This Row],[Benaderend Verbruik (kWh)]]*0</f>
        <v>0</v>
      </c>
    </row>
    <row r="2197" spans="1:7" x14ac:dyDescent="0.35">
      <c r="A2197" s="2" t="s">
        <v>1062</v>
      </c>
      <c r="B2197" s="2" t="s">
        <v>1039</v>
      </c>
      <c r="C2197" s="2" t="s">
        <v>8</v>
      </c>
      <c r="D2197" s="17">
        <v>153281.204709157</v>
      </c>
      <c r="E2197" s="2">
        <v>2022</v>
      </c>
      <c r="F2197" s="17">
        <f>Tabel1[[#This Row],[Benaderend Verbruik (kWh)]]</f>
        <v>153281.204709157</v>
      </c>
      <c r="G2197" s="17">
        <f>Tabel1[[#This Row],[Benaderend Verbruik (kWh)]]*0.000182</f>
        <v>27.897179257066576</v>
      </c>
    </row>
    <row r="2198" spans="1:7" x14ac:dyDescent="0.35">
      <c r="A2198" s="2" t="s">
        <v>439</v>
      </c>
      <c r="B2198" s="2" t="s">
        <v>415</v>
      </c>
      <c r="C2198" s="2" t="s">
        <v>8</v>
      </c>
      <c r="D2198" s="17">
        <v>325039.46500000003</v>
      </c>
      <c r="E2198" s="2">
        <v>2019</v>
      </c>
      <c r="F2198" s="17">
        <f>Tabel1[[#This Row],[Benaderend Verbruik (kWh)]]</f>
        <v>325039.46500000003</v>
      </c>
      <c r="G2198" s="17">
        <f>Tabel1[[#This Row],[Benaderend Verbruik (kWh)]]*0.000182</f>
        <v>59.157182630000008</v>
      </c>
    </row>
    <row r="2199" spans="1:7" x14ac:dyDescent="0.35">
      <c r="A2199" s="2" t="s">
        <v>439</v>
      </c>
      <c r="B2199" s="2" t="s">
        <v>415</v>
      </c>
      <c r="C2199" s="2" t="s">
        <v>9</v>
      </c>
      <c r="D2199" s="17">
        <v>177181.25400000002</v>
      </c>
      <c r="E2199" s="2">
        <v>2019</v>
      </c>
      <c r="F2199" s="17">
        <f>Tabel1[[#This Row],[Benaderend Verbruik (kWh)]]*2.5</f>
        <v>442953.13500000001</v>
      </c>
      <c r="G2199" s="17">
        <f>Tabel1[[#This Row],[Benaderend Verbruik (kWh)]]*0</f>
        <v>0</v>
      </c>
    </row>
    <row r="2200" spans="1:7" x14ac:dyDescent="0.35">
      <c r="A2200" s="2" t="s">
        <v>1064</v>
      </c>
      <c r="B2200" s="2" t="s">
        <v>1039</v>
      </c>
      <c r="C2200" s="2" t="s">
        <v>9</v>
      </c>
      <c r="D2200" s="17">
        <v>163951.3798587741</v>
      </c>
      <c r="E2200" s="2">
        <v>2022</v>
      </c>
      <c r="F2200" s="17">
        <f>Tabel1[[#This Row],[Benaderend Verbruik (kWh)]]*2.5</f>
        <v>409878.44964693527</v>
      </c>
      <c r="G2200" s="17">
        <f>Tabel1[[#This Row],[Benaderend Verbruik (kWh)]]*0</f>
        <v>0</v>
      </c>
    </row>
    <row r="2201" spans="1:7" x14ac:dyDescent="0.35">
      <c r="A2201" s="2" t="s">
        <v>1064</v>
      </c>
      <c r="B2201" s="2" t="s">
        <v>1039</v>
      </c>
      <c r="C2201" s="2" t="s">
        <v>8</v>
      </c>
      <c r="D2201" s="17">
        <v>310935.54816965002</v>
      </c>
      <c r="E2201" s="2">
        <v>2022</v>
      </c>
      <c r="F2201" s="17">
        <f>Tabel1[[#This Row],[Benaderend Verbruik (kWh)]]</f>
        <v>310935.54816965002</v>
      </c>
      <c r="G2201" s="17">
        <f>Tabel1[[#This Row],[Benaderend Verbruik (kWh)]]*0.000182</f>
        <v>56.590269766876304</v>
      </c>
    </row>
    <row r="2202" spans="1:7" x14ac:dyDescent="0.35">
      <c r="A2202" s="2" t="s">
        <v>1065</v>
      </c>
      <c r="B2202" s="2" t="s">
        <v>1039</v>
      </c>
      <c r="C2202" s="2" t="s">
        <v>9</v>
      </c>
      <c r="D2202" s="17">
        <v>157768.03070438947</v>
      </c>
      <c r="E2202" s="2">
        <v>2022</v>
      </c>
      <c r="F2202" s="17">
        <f>Tabel1[[#This Row],[Benaderend Verbruik (kWh)]]*2.5</f>
        <v>394420.07676097366</v>
      </c>
      <c r="G2202" s="17">
        <f>Tabel1[[#This Row],[Benaderend Verbruik (kWh)]]*0</f>
        <v>0</v>
      </c>
    </row>
    <row r="2203" spans="1:7" x14ac:dyDescent="0.35">
      <c r="A2203" s="2" t="s">
        <v>1065</v>
      </c>
      <c r="B2203" s="2" t="s">
        <v>1039</v>
      </c>
      <c r="C2203" s="2" t="s">
        <v>8</v>
      </c>
      <c r="D2203" s="17">
        <v>250226.78871984131</v>
      </c>
      <c r="E2203" s="2">
        <v>2022</v>
      </c>
      <c r="F2203" s="17">
        <f>Tabel1[[#This Row],[Benaderend Verbruik (kWh)]]</f>
        <v>250226.78871984131</v>
      </c>
      <c r="G2203" s="17">
        <f>Tabel1[[#This Row],[Benaderend Verbruik (kWh)]]*0.000182</f>
        <v>45.541275547011118</v>
      </c>
    </row>
    <row r="2204" spans="1:7" x14ac:dyDescent="0.35">
      <c r="A2204" s="2" t="s">
        <v>441</v>
      </c>
      <c r="B2204" s="2" t="s">
        <v>415</v>
      </c>
      <c r="C2204" s="2" t="s">
        <v>8</v>
      </c>
      <c r="D2204" s="17">
        <v>295159.28205637977</v>
      </c>
      <c r="E2204" s="2">
        <v>2019</v>
      </c>
      <c r="F2204" s="17">
        <f>Tabel1[[#This Row],[Benaderend Verbruik (kWh)]]</f>
        <v>295159.28205637977</v>
      </c>
      <c r="G2204" s="17">
        <f>Tabel1[[#This Row],[Benaderend Verbruik (kWh)]]*0.000182</f>
        <v>53.718989334261117</v>
      </c>
    </row>
    <row r="2205" spans="1:7" x14ac:dyDescent="0.35">
      <c r="A2205" s="2" t="s">
        <v>441</v>
      </c>
      <c r="B2205" s="2" t="s">
        <v>415</v>
      </c>
      <c r="C2205" s="2" t="s">
        <v>9</v>
      </c>
      <c r="D2205" s="17">
        <v>191792.01093339999</v>
      </c>
      <c r="E2205" s="2">
        <v>2019</v>
      </c>
      <c r="F2205" s="17">
        <f>Tabel1[[#This Row],[Benaderend Verbruik (kWh)]]*2.5</f>
        <v>479480.02733349998</v>
      </c>
      <c r="G2205" s="17">
        <f>Tabel1[[#This Row],[Benaderend Verbruik (kWh)]]*0</f>
        <v>0</v>
      </c>
    </row>
    <row r="2206" spans="1:7" x14ac:dyDescent="0.35">
      <c r="A2206" s="2" t="s">
        <v>1066</v>
      </c>
      <c r="B2206" s="2" t="s">
        <v>1039</v>
      </c>
      <c r="C2206" s="2" t="s">
        <v>9</v>
      </c>
      <c r="D2206" s="17">
        <v>180793.2557793</v>
      </c>
      <c r="E2206" s="2">
        <v>2022</v>
      </c>
      <c r="F2206" s="17">
        <f>Tabel1[[#This Row],[Benaderend Verbruik (kWh)]]*2.5</f>
        <v>451983.13944825</v>
      </c>
      <c r="G2206" s="17">
        <f>Tabel1[[#This Row],[Benaderend Verbruik (kWh)]]*0</f>
        <v>0</v>
      </c>
    </row>
    <row r="2207" spans="1:7" x14ac:dyDescent="0.35">
      <c r="A2207" s="2" t="s">
        <v>1066</v>
      </c>
      <c r="B2207" s="2" t="s">
        <v>1039</v>
      </c>
      <c r="C2207" s="2" t="s">
        <v>8</v>
      </c>
      <c r="D2207" s="17">
        <v>211813.616642596</v>
      </c>
      <c r="E2207" s="2">
        <v>2022</v>
      </c>
      <c r="F2207" s="17">
        <f>Tabel1[[#This Row],[Benaderend Verbruik (kWh)]]</f>
        <v>211813.616642596</v>
      </c>
      <c r="G2207" s="17">
        <f>Tabel1[[#This Row],[Benaderend Verbruik (kWh)]]*0.000182</f>
        <v>38.550078228952472</v>
      </c>
    </row>
    <row r="2208" spans="1:7" x14ac:dyDescent="0.35">
      <c r="A2208" s="2" t="s">
        <v>442</v>
      </c>
      <c r="B2208" s="2" t="s">
        <v>415</v>
      </c>
      <c r="C2208" s="2" t="s">
        <v>9</v>
      </c>
      <c r="D2208" s="17">
        <v>234463.75</v>
      </c>
      <c r="E2208" s="2">
        <v>2019</v>
      </c>
      <c r="F2208" s="17">
        <f>Tabel1[[#This Row],[Benaderend Verbruik (kWh)]]*2.5</f>
        <v>586159.375</v>
      </c>
      <c r="G2208" s="17">
        <f>Tabel1[[#This Row],[Benaderend Verbruik (kWh)]]*0</f>
        <v>0</v>
      </c>
    </row>
    <row r="2209" spans="1:7" x14ac:dyDescent="0.35">
      <c r="A2209" s="2" t="s">
        <v>442</v>
      </c>
      <c r="B2209" s="2" t="s">
        <v>415</v>
      </c>
      <c r="C2209" s="2" t="s">
        <v>8</v>
      </c>
      <c r="D2209" s="17">
        <v>35121.991179288903</v>
      </c>
      <c r="E2209" s="2">
        <v>2019</v>
      </c>
      <c r="F2209" s="17">
        <f>Tabel1[[#This Row],[Benaderend Verbruik (kWh)]]</f>
        <v>35121.991179288903</v>
      </c>
      <c r="G2209" s="17">
        <f>Tabel1[[#This Row],[Benaderend Verbruik (kWh)]]*0.000182</f>
        <v>6.3922023946305808</v>
      </c>
    </row>
    <row r="2210" spans="1:7" x14ac:dyDescent="0.35">
      <c r="A2210" s="2" t="s">
        <v>1063</v>
      </c>
      <c r="B2210" s="2" t="s">
        <v>1039</v>
      </c>
      <c r="C2210" s="2" t="s">
        <v>9</v>
      </c>
      <c r="D2210" s="17">
        <v>250712.50399999929</v>
      </c>
      <c r="E2210" s="2">
        <v>2022</v>
      </c>
      <c r="F2210" s="17">
        <f>Tabel1[[#This Row],[Benaderend Verbruik (kWh)]]*2.5</f>
        <v>626781.25999999826</v>
      </c>
      <c r="G2210" s="17">
        <f>Tabel1[[#This Row],[Benaderend Verbruik (kWh)]]*0</f>
        <v>0</v>
      </c>
    </row>
    <row r="2211" spans="1:7" x14ac:dyDescent="0.35">
      <c r="A2211" s="2" t="s">
        <v>1063</v>
      </c>
      <c r="B2211" s="2" t="s">
        <v>1039</v>
      </c>
      <c r="C2211" s="2" t="s">
        <v>8</v>
      </c>
      <c r="D2211" s="17">
        <v>28796.7440776648</v>
      </c>
      <c r="E2211" s="2">
        <v>2022</v>
      </c>
      <c r="F2211" s="17">
        <f>Tabel1[[#This Row],[Benaderend Verbruik (kWh)]]</f>
        <v>28796.7440776648</v>
      </c>
      <c r="G2211" s="17">
        <f>Tabel1[[#This Row],[Benaderend Verbruik (kWh)]]*0.000182</f>
        <v>5.2410074221349934</v>
      </c>
    </row>
    <row r="2212" spans="1:7" x14ac:dyDescent="0.35">
      <c r="A2212" s="2" t="s">
        <v>443</v>
      </c>
      <c r="B2212" s="2" t="s">
        <v>415</v>
      </c>
      <c r="C2212" s="2" t="s">
        <v>9</v>
      </c>
      <c r="D2212" s="17">
        <v>306682.55099999998</v>
      </c>
      <c r="E2212" s="2">
        <v>2019</v>
      </c>
      <c r="F2212" s="17">
        <f>Tabel1[[#This Row],[Benaderend Verbruik (kWh)]]*2.5</f>
        <v>766706.37749999994</v>
      </c>
      <c r="G2212" s="17">
        <f>Tabel1[[#This Row],[Benaderend Verbruik (kWh)]]*0</f>
        <v>0</v>
      </c>
    </row>
    <row r="2213" spans="1:7" x14ac:dyDescent="0.35">
      <c r="A2213" s="2" t="s">
        <v>443</v>
      </c>
      <c r="B2213" s="2" t="s">
        <v>415</v>
      </c>
      <c r="C2213" s="2" t="s">
        <v>8</v>
      </c>
      <c r="D2213" s="17">
        <v>286656.36400000006</v>
      </c>
      <c r="E2213" s="2">
        <v>2019</v>
      </c>
      <c r="F2213" s="17">
        <f>Tabel1[[#This Row],[Benaderend Verbruik (kWh)]]</f>
        <v>286656.36400000006</v>
      </c>
      <c r="G2213" s="17">
        <f>Tabel1[[#This Row],[Benaderend Verbruik (kWh)]]*0.000182</f>
        <v>52.171458248000015</v>
      </c>
    </row>
    <row r="2214" spans="1:7" x14ac:dyDescent="0.35">
      <c r="A2214" s="2" t="s">
        <v>1067</v>
      </c>
      <c r="B2214" s="2" t="s">
        <v>1039</v>
      </c>
      <c r="C2214" s="2" t="s">
        <v>9</v>
      </c>
      <c r="D2214" s="17">
        <v>279054.00706513389</v>
      </c>
      <c r="E2214" s="2">
        <v>2022</v>
      </c>
      <c r="F2214" s="17">
        <f>Tabel1[[#This Row],[Benaderend Verbruik (kWh)]]*2.5</f>
        <v>697635.01766283473</v>
      </c>
      <c r="G2214" s="17">
        <f>Tabel1[[#This Row],[Benaderend Verbruik (kWh)]]*0</f>
        <v>0</v>
      </c>
    </row>
    <row r="2215" spans="1:7" x14ac:dyDescent="0.35">
      <c r="A2215" s="2" t="s">
        <v>1067</v>
      </c>
      <c r="B2215" s="2" t="s">
        <v>1039</v>
      </c>
      <c r="C2215" s="2" t="s">
        <v>8</v>
      </c>
      <c r="D2215" s="17">
        <v>200633.66576537289</v>
      </c>
      <c r="E2215" s="2">
        <v>2022</v>
      </c>
      <c r="F2215" s="17">
        <f>Tabel1[[#This Row],[Benaderend Verbruik (kWh)]]</f>
        <v>200633.66576537289</v>
      </c>
      <c r="G2215" s="17">
        <f>Tabel1[[#This Row],[Benaderend Verbruik (kWh)]]*0.000182</f>
        <v>36.515327169297869</v>
      </c>
    </row>
    <row r="2216" spans="1:7" x14ac:dyDescent="0.35">
      <c r="A2216" s="2" t="s">
        <v>444</v>
      </c>
      <c r="B2216" s="2" t="s">
        <v>415</v>
      </c>
      <c r="C2216" s="2" t="s">
        <v>9</v>
      </c>
      <c r="D2216" s="17">
        <v>1168103.317</v>
      </c>
      <c r="E2216" s="2">
        <v>2019</v>
      </c>
      <c r="F2216" s="17">
        <f>Tabel1[[#This Row],[Benaderend Verbruik (kWh)]]*2.5</f>
        <v>2920258.2925</v>
      </c>
      <c r="G2216" s="17">
        <f>Tabel1[[#This Row],[Benaderend Verbruik (kWh)]]*0</f>
        <v>0</v>
      </c>
    </row>
    <row r="2217" spans="1:7" x14ac:dyDescent="0.35">
      <c r="A2217" s="2" t="s">
        <v>444</v>
      </c>
      <c r="B2217" s="2" t="s">
        <v>415</v>
      </c>
      <c r="C2217" s="2" t="s">
        <v>8</v>
      </c>
      <c r="D2217" s="17">
        <v>377170.34699999995</v>
      </c>
      <c r="E2217" s="2">
        <v>2019</v>
      </c>
      <c r="F2217" s="17">
        <f>Tabel1[[#This Row],[Benaderend Verbruik (kWh)]]</f>
        <v>377170.34699999995</v>
      </c>
      <c r="G2217" s="17">
        <f>Tabel1[[#This Row],[Benaderend Verbruik (kWh)]]*0.000182</f>
        <v>68.645003153999994</v>
      </c>
    </row>
    <row r="2218" spans="1:7" x14ac:dyDescent="0.35">
      <c r="A2218" s="2" t="s">
        <v>1068</v>
      </c>
      <c r="B2218" s="2" t="s">
        <v>1039</v>
      </c>
      <c r="C2218" s="2" t="s">
        <v>9</v>
      </c>
      <c r="D2218" s="17">
        <v>1217234.1868112059</v>
      </c>
      <c r="E2218" s="2">
        <v>2022</v>
      </c>
      <c r="F2218" s="17">
        <f>Tabel1[[#This Row],[Benaderend Verbruik (kWh)]]*2.5</f>
        <v>3043085.4670280148</v>
      </c>
      <c r="G2218" s="17">
        <f>Tabel1[[#This Row],[Benaderend Verbruik (kWh)]]*0</f>
        <v>0</v>
      </c>
    </row>
    <row r="2219" spans="1:7" x14ac:dyDescent="0.35">
      <c r="A2219" s="2" t="s">
        <v>1068</v>
      </c>
      <c r="B2219" s="2" t="s">
        <v>1039</v>
      </c>
      <c r="C2219" s="2" t="s">
        <v>8</v>
      </c>
      <c r="D2219" s="17">
        <v>385415.76674620726</v>
      </c>
      <c r="E2219" s="2">
        <v>2022</v>
      </c>
      <c r="F2219" s="17">
        <f>Tabel1[[#This Row],[Benaderend Verbruik (kWh)]]</f>
        <v>385415.76674620726</v>
      </c>
      <c r="G2219" s="17">
        <f>Tabel1[[#This Row],[Benaderend Verbruik (kWh)]]*0.000182</f>
        <v>70.145669547809717</v>
      </c>
    </row>
    <row r="2220" spans="1:7" x14ac:dyDescent="0.35">
      <c r="A2220" s="2" t="s">
        <v>445</v>
      </c>
      <c r="B2220" s="2" t="s">
        <v>415</v>
      </c>
      <c r="C2220" s="2" t="s">
        <v>8</v>
      </c>
      <c r="D2220" s="17">
        <v>227007.47900000002</v>
      </c>
      <c r="E2220" s="2">
        <v>2019</v>
      </c>
      <c r="F2220" s="17">
        <f>Tabel1[[#This Row],[Benaderend Verbruik (kWh)]]</f>
        <v>227007.47900000002</v>
      </c>
      <c r="G2220" s="17">
        <f>Tabel1[[#This Row],[Benaderend Verbruik (kWh)]]*0.000182</f>
        <v>41.315361178000003</v>
      </c>
    </row>
    <row r="2221" spans="1:7" x14ac:dyDescent="0.35">
      <c r="A2221" s="2" t="s">
        <v>445</v>
      </c>
      <c r="B2221" s="2" t="s">
        <v>415</v>
      </c>
      <c r="C2221" s="2" t="s">
        <v>9</v>
      </c>
      <c r="D2221" s="17">
        <v>134695.16599999997</v>
      </c>
      <c r="E2221" s="2">
        <v>2019</v>
      </c>
      <c r="F2221" s="17">
        <f>Tabel1[[#This Row],[Benaderend Verbruik (kWh)]]*2.5</f>
        <v>336737.91499999992</v>
      </c>
      <c r="G2221" s="17">
        <f>Tabel1[[#This Row],[Benaderend Verbruik (kWh)]]*0</f>
        <v>0</v>
      </c>
    </row>
    <row r="2222" spans="1:7" x14ac:dyDescent="0.35">
      <c r="A2222" s="2" t="s">
        <v>1069</v>
      </c>
      <c r="B2222" s="2" t="s">
        <v>1039</v>
      </c>
      <c r="C2222" s="2" t="s">
        <v>9</v>
      </c>
      <c r="D2222" s="17">
        <v>104144.53332163789</v>
      </c>
      <c r="E2222" s="2">
        <v>2022</v>
      </c>
      <c r="F2222" s="17">
        <f>Tabel1[[#This Row],[Benaderend Verbruik (kWh)]]*2.5</f>
        <v>260361.33330409473</v>
      </c>
      <c r="G2222" s="17">
        <f>Tabel1[[#This Row],[Benaderend Verbruik (kWh)]]*0</f>
        <v>0</v>
      </c>
    </row>
    <row r="2223" spans="1:7" x14ac:dyDescent="0.35">
      <c r="A2223" s="2" t="s">
        <v>1069</v>
      </c>
      <c r="B2223" s="2" t="s">
        <v>1039</v>
      </c>
      <c r="C2223" s="2" t="s">
        <v>8</v>
      </c>
      <c r="D2223" s="17">
        <v>224970.55174088301</v>
      </c>
      <c r="E2223" s="2">
        <v>2022</v>
      </c>
      <c r="F2223" s="17">
        <f>Tabel1[[#This Row],[Benaderend Verbruik (kWh)]]</f>
        <v>224970.55174088301</v>
      </c>
      <c r="G2223" s="17">
        <f>Tabel1[[#This Row],[Benaderend Verbruik (kWh)]]*0.000182</f>
        <v>40.944640416840706</v>
      </c>
    </row>
    <row r="2224" spans="1:7" x14ac:dyDescent="0.35">
      <c r="A2224" s="2" t="s">
        <v>446</v>
      </c>
      <c r="B2224" s="2" t="s">
        <v>415</v>
      </c>
      <c r="C2224" s="2" t="s">
        <v>8</v>
      </c>
      <c r="D2224" s="17">
        <v>208691.995519652</v>
      </c>
      <c r="E2224" s="2">
        <v>2019</v>
      </c>
      <c r="F2224" s="17">
        <f>Tabel1[[#This Row],[Benaderend Verbruik (kWh)]]</f>
        <v>208691.995519652</v>
      </c>
      <c r="G2224" s="17">
        <f>Tabel1[[#This Row],[Benaderend Verbruik (kWh)]]*0.000182</f>
        <v>37.981943184576664</v>
      </c>
    </row>
    <row r="2225" spans="1:7" x14ac:dyDescent="0.35">
      <c r="A2225" s="2" t="s">
        <v>446</v>
      </c>
      <c r="B2225" s="2" t="s">
        <v>415</v>
      </c>
      <c r="C2225" s="2" t="s">
        <v>9</v>
      </c>
      <c r="D2225" s="17">
        <v>114731.50556805999</v>
      </c>
      <c r="E2225" s="2">
        <v>2019</v>
      </c>
      <c r="F2225" s="17">
        <f>Tabel1[[#This Row],[Benaderend Verbruik (kWh)]]*2.5</f>
        <v>286828.76392015</v>
      </c>
      <c r="G2225" s="17">
        <f>Tabel1[[#This Row],[Benaderend Verbruik (kWh)]]*0</f>
        <v>0</v>
      </c>
    </row>
    <row r="2226" spans="1:7" x14ac:dyDescent="0.35">
      <c r="A2226" s="2" t="s">
        <v>1070</v>
      </c>
      <c r="B2226" s="2" t="s">
        <v>1039</v>
      </c>
      <c r="C2226" s="2" t="s">
        <v>9</v>
      </c>
      <c r="D2226" s="17">
        <v>87494.537573740003</v>
      </c>
      <c r="E2226" s="2">
        <v>2022</v>
      </c>
      <c r="F2226" s="17">
        <f>Tabel1[[#This Row],[Benaderend Verbruik (kWh)]]*2.5</f>
        <v>218736.34393435001</v>
      </c>
      <c r="G2226" s="17">
        <f>Tabel1[[#This Row],[Benaderend Verbruik (kWh)]]*0</f>
        <v>0</v>
      </c>
    </row>
    <row r="2227" spans="1:7" x14ac:dyDescent="0.35">
      <c r="A2227" s="2" t="s">
        <v>1070</v>
      </c>
      <c r="B2227" s="2" t="s">
        <v>1039</v>
      </c>
      <c r="C2227" s="2" t="s">
        <v>8</v>
      </c>
      <c r="D2227" s="17">
        <v>239838.46645150901</v>
      </c>
      <c r="E2227" s="2">
        <v>2022</v>
      </c>
      <c r="F2227" s="17">
        <f>Tabel1[[#This Row],[Benaderend Verbruik (kWh)]]</f>
        <v>239838.46645150901</v>
      </c>
      <c r="G2227" s="17">
        <f>Tabel1[[#This Row],[Benaderend Verbruik (kWh)]]*0.000182</f>
        <v>43.650600894174644</v>
      </c>
    </row>
    <row r="2228" spans="1:7" x14ac:dyDescent="0.35">
      <c r="A2228" s="2" t="s">
        <v>447</v>
      </c>
      <c r="B2228" s="2" t="s">
        <v>415</v>
      </c>
      <c r="C2228" s="2" t="s">
        <v>9</v>
      </c>
      <c r="D2228" s="17">
        <v>1308200.1352295969</v>
      </c>
      <c r="E2228" s="2">
        <v>2019</v>
      </c>
      <c r="F2228" s="17">
        <f>Tabel1[[#This Row],[Benaderend Verbruik (kWh)]]*2.5</f>
        <v>3270500.3380739922</v>
      </c>
      <c r="G2228" s="17">
        <f>Tabel1[[#This Row],[Benaderend Verbruik (kWh)]]*0</f>
        <v>0</v>
      </c>
    </row>
    <row r="2229" spans="1:7" x14ac:dyDescent="0.35">
      <c r="A2229" s="2" t="s">
        <v>447</v>
      </c>
      <c r="B2229" s="2" t="s">
        <v>415</v>
      </c>
      <c r="C2229" s="2" t="s">
        <v>8</v>
      </c>
      <c r="D2229" s="17">
        <v>1047390.3774028366</v>
      </c>
      <c r="E2229" s="2">
        <v>2019</v>
      </c>
      <c r="F2229" s="17">
        <f>Tabel1[[#This Row],[Benaderend Verbruik (kWh)]]</f>
        <v>1047390.3774028366</v>
      </c>
      <c r="G2229" s="17">
        <f>Tabel1[[#This Row],[Benaderend Verbruik (kWh)]]*0.000182</f>
        <v>190.62504868731625</v>
      </c>
    </row>
    <row r="2230" spans="1:7" x14ac:dyDescent="0.35">
      <c r="A2230" s="2" t="s">
        <v>1071</v>
      </c>
      <c r="B2230" s="2" t="s">
        <v>1039</v>
      </c>
      <c r="C2230" s="2" t="s">
        <v>9</v>
      </c>
      <c r="D2230" s="17">
        <v>1183400.329724944</v>
      </c>
      <c r="E2230" s="2">
        <v>2022</v>
      </c>
      <c r="F2230" s="17">
        <f>Tabel1[[#This Row],[Benaderend Verbruik (kWh)]]*2.5</f>
        <v>2958500.82431236</v>
      </c>
      <c r="G2230" s="17">
        <f>Tabel1[[#This Row],[Benaderend Verbruik (kWh)]]*0</f>
        <v>0</v>
      </c>
    </row>
    <row r="2231" spans="1:7" x14ac:dyDescent="0.35">
      <c r="A2231" s="2" t="s">
        <v>1071</v>
      </c>
      <c r="B2231" s="2" t="s">
        <v>1039</v>
      </c>
      <c r="C2231" s="2" t="s">
        <v>8</v>
      </c>
      <c r="D2231" s="17">
        <v>942128.28191928507</v>
      </c>
      <c r="E2231" s="2">
        <v>2022</v>
      </c>
      <c r="F2231" s="17">
        <f>Tabel1[[#This Row],[Benaderend Verbruik (kWh)]]</f>
        <v>942128.28191928507</v>
      </c>
      <c r="G2231" s="17">
        <f>Tabel1[[#This Row],[Benaderend Verbruik (kWh)]]*0.000182</f>
        <v>171.4673473093099</v>
      </c>
    </row>
    <row r="2232" spans="1:7" x14ac:dyDescent="0.35">
      <c r="A2232" s="2" t="s">
        <v>448</v>
      </c>
      <c r="B2232" s="2" t="s">
        <v>415</v>
      </c>
      <c r="C2232" s="2" t="s">
        <v>9</v>
      </c>
      <c r="D2232" s="17">
        <v>100259.633805494</v>
      </c>
      <c r="E2232" s="2">
        <v>2019</v>
      </c>
      <c r="F2232" s="17">
        <f>Tabel1[[#This Row],[Benaderend Verbruik (kWh)]]*2.5</f>
        <v>250649.084513735</v>
      </c>
      <c r="G2232" s="17">
        <f>Tabel1[[#This Row],[Benaderend Verbruik (kWh)]]*0</f>
        <v>0</v>
      </c>
    </row>
    <row r="2233" spans="1:7" x14ac:dyDescent="0.35">
      <c r="A2233" s="2" t="s">
        <v>448</v>
      </c>
      <c r="B2233" s="2" t="s">
        <v>415</v>
      </c>
      <c r="C2233" s="2" t="s">
        <v>8</v>
      </c>
      <c r="D2233" s="17">
        <v>6971.6737478307996</v>
      </c>
      <c r="E2233" s="2">
        <v>2019</v>
      </c>
      <c r="F2233" s="17">
        <f>Tabel1[[#This Row],[Benaderend Verbruik (kWh)]]</f>
        <v>6971.6737478307996</v>
      </c>
      <c r="G2233" s="17">
        <f>Tabel1[[#This Row],[Benaderend Verbruik (kWh)]]*0.000182</f>
        <v>1.2688446221052057</v>
      </c>
    </row>
    <row r="2234" spans="1:7" x14ac:dyDescent="0.35">
      <c r="A2234" s="2" t="s">
        <v>1072</v>
      </c>
      <c r="B2234" s="2" t="s">
        <v>1039</v>
      </c>
      <c r="C2234" s="2" t="s">
        <v>9</v>
      </c>
      <c r="D2234" s="17">
        <v>184439.84429865298</v>
      </c>
      <c r="E2234" s="2">
        <v>2022</v>
      </c>
      <c r="F2234" s="17">
        <f>Tabel1[[#This Row],[Benaderend Verbruik (kWh)]]*2.5</f>
        <v>461099.61074663245</v>
      </c>
      <c r="G2234" s="17">
        <f>Tabel1[[#This Row],[Benaderend Verbruik (kWh)]]*0</f>
        <v>0</v>
      </c>
    </row>
    <row r="2235" spans="1:7" x14ac:dyDescent="0.35">
      <c r="A2235" s="2" t="s">
        <v>1072</v>
      </c>
      <c r="B2235" s="2" t="s">
        <v>1039</v>
      </c>
      <c r="C2235" s="2" t="s">
        <v>8</v>
      </c>
      <c r="D2235" s="17">
        <v>163363.041262969</v>
      </c>
      <c r="E2235" s="2">
        <v>2022</v>
      </c>
      <c r="F2235" s="17">
        <f>Tabel1[[#This Row],[Benaderend Verbruik (kWh)]]</f>
        <v>163363.041262969</v>
      </c>
      <c r="G2235" s="17">
        <f>Tabel1[[#This Row],[Benaderend Verbruik (kWh)]]*0.000182</f>
        <v>29.73207350986036</v>
      </c>
    </row>
    <row r="2236" spans="1:7" x14ac:dyDescent="0.35">
      <c r="A2236" s="2" t="s">
        <v>449</v>
      </c>
      <c r="B2236" s="2" t="s">
        <v>415</v>
      </c>
      <c r="C2236" s="2" t="s">
        <v>8</v>
      </c>
      <c r="D2236" s="17">
        <v>154754.87499999997</v>
      </c>
      <c r="E2236" s="2">
        <v>2019</v>
      </c>
      <c r="F2236" s="17">
        <f>Tabel1[[#This Row],[Benaderend Verbruik (kWh)]]</f>
        <v>154754.87499999997</v>
      </c>
      <c r="G2236" s="17">
        <f>Tabel1[[#This Row],[Benaderend Verbruik (kWh)]]*0.000182</f>
        <v>28.165387249999995</v>
      </c>
    </row>
    <row r="2237" spans="1:7" x14ac:dyDescent="0.35">
      <c r="A2237" s="2" t="s">
        <v>449</v>
      </c>
      <c r="B2237" s="2" t="s">
        <v>415</v>
      </c>
      <c r="C2237" s="2" t="s">
        <v>9</v>
      </c>
      <c r="D2237" s="17">
        <v>68063</v>
      </c>
      <c r="E2237" s="2">
        <v>2019</v>
      </c>
      <c r="F2237" s="17">
        <f>Tabel1[[#This Row],[Benaderend Verbruik (kWh)]]*2.5</f>
        <v>170157.5</v>
      </c>
      <c r="G2237" s="17">
        <f>Tabel1[[#This Row],[Benaderend Verbruik (kWh)]]*0</f>
        <v>0</v>
      </c>
    </row>
    <row r="2238" spans="1:7" x14ac:dyDescent="0.35">
      <c r="A2238" s="2" t="s">
        <v>1073</v>
      </c>
      <c r="B2238" s="2" t="s">
        <v>1039</v>
      </c>
      <c r="C2238" s="2" t="s">
        <v>9</v>
      </c>
      <c r="D2238" s="17">
        <v>62251.375854350001</v>
      </c>
      <c r="E2238" s="2">
        <v>2022</v>
      </c>
      <c r="F2238" s="17">
        <f>Tabel1[[#This Row],[Benaderend Verbruik (kWh)]]*2.5</f>
        <v>155628.43963587499</v>
      </c>
      <c r="G2238" s="17">
        <f>Tabel1[[#This Row],[Benaderend Verbruik (kWh)]]*0</f>
        <v>0</v>
      </c>
    </row>
    <row r="2239" spans="1:7" x14ac:dyDescent="0.35">
      <c r="A2239" s="2" t="s">
        <v>1073</v>
      </c>
      <c r="B2239" s="2" t="s">
        <v>1039</v>
      </c>
      <c r="C2239" s="2" t="s">
        <v>8</v>
      </c>
      <c r="D2239" s="17">
        <v>146637.77634230701</v>
      </c>
      <c r="E2239" s="2">
        <v>2022</v>
      </c>
      <c r="F2239" s="17">
        <f>Tabel1[[#This Row],[Benaderend Verbruik (kWh)]]</f>
        <v>146637.77634230701</v>
      </c>
      <c r="G2239" s="17">
        <f>Tabel1[[#This Row],[Benaderend Verbruik (kWh)]]*0.000182</f>
        <v>26.688075294299878</v>
      </c>
    </row>
    <row r="2240" spans="1:7" x14ac:dyDescent="0.35">
      <c r="A2240" s="2" t="s">
        <v>450</v>
      </c>
      <c r="B2240" s="2" t="s">
        <v>415</v>
      </c>
      <c r="C2240" s="2" t="s">
        <v>8</v>
      </c>
      <c r="D2240" s="17">
        <v>243944.80584134004</v>
      </c>
      <c r="E2240" s="2">
        <v>2019</v>
      </c>
      <c r="F2240" s="17">
        <f>Tabel1[[#This Row],[Benaderend Verbruik (kWh)]]</f>
        <v>243944.80584134004</v>
      </c>
      <c r="G2240" s="17">
        <f>Tabel1[[#This Row],[Benaderend Verbruik (kWh)]]*0.000182</f>
        <v>44.39795466312389</v>
      </c>
    </row>
    <row r="2241" spans="1:7" x14ac:dyDescent="0.35">
      <c r="A2241" s="2" t="s">
        <v>450</v>
      </c>
      <c r="B2241" s="2" t="s">
        <v>415</v>
      </c>
      <c r="C2241" s="2" t="s">
        <v>9</v>
      </c>
      <c r="D2241" s="17">
        <v>130925.83223757759</v>
      </c>
      <c r="E2241" s="2">
        <v>2019</v>
      </c>
      <c r="F2241" s="17">
        <f>Tabel1[[#This Row],[Benaderend Verbruik (kWh)]]*2.5</f>
        <v>327314.58059394395</v>
      </c>
      <c r="G2241" s="17">
        <f>Tabel1[[#This Row],[Benaderend Verbruik (kWh)]]*0</f>
        <v>0</v>
      </c>
    </row>
    <row r="2242" spans="1:7" x14ac:dyDescent="0.35">
      <c r="A2242" s="2" t="s">
        <v>1074</v>
      </c>
      <c r="B2242" s="2" t="s">
        <v>1039</v>
      </c>
      <c r="C2242" s="2" t="s">
        <v>9</v>
      </c>
      <c r="D2242" s="17">
        <v>356026.51852530334</v>
      </c>
      <c r="E2242" s="2">
        <v>2022</v>
      </c>
      <c r="F2242" s="17">
        <f>Tabel1[[#This Row],[Benaderend Verbruik (kWh)]]*2.5</f>
        <v>890066.29631325835</v>
      </c>
      <c r="G2242" s="17">
        <f>Tabel1[[#This Row],[Benaderend Verbruik (kWh)]]*0</f>
        <v>0</v>
      </c>
    </row>
    <row r="2243" spans="1:7" x14ac:dyDescent="0.35">
      <c r="A2243" s="2" t="s">
        <v>1074</v>
      </c>
      <c r="B2243" s="2" t="s">
        <v>1039</v>
      </c>
      <c r="C2243" s="2" t="s">
        <v>8</v>
      </c>
      <c r="D2243" s="17">
        <v>210529.8012070485</v>
      </c>
      <c r="E2243" s="2">
        <v>2022</v>
      </c>
      <c r="F2243" s="17">
        <f>Tabel1[[#This Row],[Benaderend Verbruik (kWh)]]</f>
        <v>210529.8012070485</v>
      </c>
      <c r="G2243" s="17">
        <f>Tabel1[[#This Row],[Benaderend Verbruik (kWh)]]*0.000182</f>
        <v>38.316423819682825</v>
      </c>
    </row>
    <row r="2244" spans="1:7" x14ac:dyDescent="0.35">
      <c r="A2244" s="2" t="s">
        <v>451</v>
      </c>
      <c r="B2244" s="2" t="s">
        <v>415</v>
      </c>
      <c r="C2244" s="2" t="s">
        <v>9</v>
      </c>
      <c r="D2244" s="17">
        <v>75529.425171700001</v>
      </c>
      <c r="E2244" s="2">
        <v>2019</v>
      </c>
      <c r="F2244" s="17">
        <f>Tabel1[[#This Row],[Benaderend Verbruik (kWh)]]*2.5</f>
        <v>188823.56292925001</v>
      </c>
      <c r="G2244" s="17">
        <f>Tabel1[[#This Row],[Benaderend Verbruik (kWh)]]*0</f>
        <v>0</v>
      </c>
    </row>
    <row r="2245" spans="1:7" x14ac:dyDescent="0.35">
      <c r="A2245" s="2" t="s">
        <v>451</v>
      </c>
      <c r="B2245" s="2" t="s">
        <v>415</v>
      </c>
      <c r="C2245" s="2" t="s">
        <v>8</v>
      </c>
      <c r="D2245" s="17">
        <v>11873.148951339601</v>
      </c>
      <c r="E2245" s="2">
        <v>2019</v>
      </c>
      <c r="F2245" s="17">
        <f>Tabel1[[#This Row],[Benaderend Verbruik (kWh)]]</f>
        <v>11873.148951339601</v>
      </c>
      <c r="G2245" s="17">
        <f>Tabel1[[#This Row],[Benaderend Verbruik (kWh)]]*0.000182</f>
        <v>2.1609131091438076</v>
      </c>
    </row>
    <row r="2246" spans="1:7" x14ac:dyDescent="0.35">
      <c r="A2246" s="2" t="s">
        <v>1075</v>
      </c>
      <c r="B2246" s="2" t="s">
        <v>1039</v>
      </c>
      <c r="C2246" s="2" t="s">
        <v>9</v>
      </c>
      <c r="D2246" s="17">
        <v>218911.95023287999</v>
      </c>
      <c r="E2246" s="2">
        <v>2022</v>
      </c>
      <c r="F2246" s="17">
        <f>Tabel1[[#This Row],[Benaderend Verbruik (kWh)]]*2.5</f>
        <v>547279.87558220001</v>
      </c>
      <c r="G2246" s="17">
        <f>Tabel1[[#This Row],[Benaderend Verbruik (kWh)]]*0</f>
        <v>0</v>
      </c>
    </row>
    <row r="2247" spans="1:7" x14ac:dyDescent="0.35">
      <c r="A2247" s="2" t="s">
        <v>1075</v>
      </c>
      <c r="B2247" s="2" t="s">
        <v>1039</v>
      </c>
      <c r="C2247" s="2" t="s">
        <v>8</v>
      </c>
      <c r="D2247" s="17">
        <v>387653.92606828699</v>
      </c>
      <c r="E2247" s="2">
        <v>2022</v>
      </c>
      <c r="F2247" s="17">
        <f>Tabel1[[#This Row],[Benaderend Verbruik (kWh)]]</f>
        <v>387653.92606828699</v>
      </c>
      <c r="G2247" s="17">
        <f>Tabel1[[#This Row],[Benaderend Verbruik (kWh)]]*0.000182</f>
        <v>70.553014544428237</v>
      </c>
    </row>
    <row r="2248" spans="1:7" x14ac:dyDescent="0.35">
      <c r="A2248" s="2" t="s">
        <v>452</v>
      </c>
      <c r="B2248" s="2" t="s">
        <v>415</v>
      </c>
      <c r="C2248" s="2" t="s">
        <v>8</v>
      </c>
      <c r="D2248" s="17">
        <v>192066.63190284043</v>
      </c>
      <c r="E2248" s="2">
        <v>2019</v>
      </c>
      <c r="F2248" s="17">
        <f>Tabel1[[#This Row],[Benaderend Verbruik (kWh)]]</f>
        <v>192066.63190284043</v>
      </c>
      <c r="G2248" s="17">
        <f>Tabel1[[#This Row],[Benaderend Verbruik (kWh)]]*0.000182</f>
        <v>34.956127006316962</v>
      </c>
    </row>
    <row r="2249" spans="1:7" x14ac:dyDescent="0.35">
      <c r="A2249" s="2" t="s">
        <v>452</v>
      </c>
      <c r="B2249" s="2" t="s">
        <v>415</v>
      </c>
      <c r="C2249" s="2" t="s">
        <v>9</v>
      </c>
      <c r="D2249" s="17">
        <v>131683.38399999999</v>
      </c>
      <c r="E2249" s="2">
        <v>2019</v>
      </c>
      <c r="F2249" s="17">
        <f>Tabel1[[#This Row],[Benaderend Verbruik (kWh)]]*2.5</f>
        <v>329208.45999999996</v>
      </c>
      <c r="G2249" s="17">
        <f>Tabel1[[#This Row],[Benaderend Verbruik (kWh)]]*0</f>
        <v>0</v>
      </c>
    </row>
    <row r="2250" spans="1:7" x14ac:dyDescent="0.35">
      <c r="A2250" s="2" t="s">
        <v>1076</v>
      </c>
      <c r="B2250" s="2" t="s">
        <v>1039</v>
      </c>
      <c r="C2250" s="2" t="s">
        <v>9</v>
      </c>
      <c r="D2250" s="17">
        <v>93098.195418810399</v>
      </c>
      <c r="E2250" s="2">
        <v>2022</v>
      </c>
      <c r="F2250" s="17">
        <f>Tabel1[[#This Row],[Benaderend Verbruik (kWh)]]*2.5</f>
        <v>232745.48854702601</v>
      </c>
      <c r="G2250" s="17">
        <f>Tabel1[[#This Row],[Benaderend Verbruik (kWh)]]*0</f>
        <v>0</v>
      </c>
    </row>
    <row r="2251" spans="1:7" x14ac:dyDescent="0.35">
      <c r="A2251" s="2" t="s">
        <v>1076</v>
      </c>
      <c r="B2251" s="2" t="s">
        <v>1039</v>
      </c>
      <c r="C2251" s="2" t="s">
        <v>8</v>
      </c>
      <c r="D2251" s="17">
        <v>231197.2855028164</v>
      </c>
      <c r="E2251" s="2">
        <v>2022</v>
      </c>
      <c r="F2251" s="17">
        <f>Tabel1[[#This Row],[Benaderend Verbruik (kWh)]]</f>
        <v>231197.2855028164</v>
      </c>
      <c r="G2251" s="17">
        <f>Tabel1[[#This Row],[Benaderend Verbruik (kWh)]]*0.000182</f>
        <v>42.077905961512585</v>
      </c>
    </row>
    <row r="2252" spans="1:7" x14ac:dyDescent="0.35">
      <c r="A2252" s="2" t="s">
        <v>453</v>
      </c>
      <c r="B2252" s="2" t="s">
        <v>415</v>
      </c>
      <c r="C2252" s="2" t="s">
        <v>9</v>
      </c>
      <c r="D2252" s="17">
        <v>117911.35002723002</v>
      </c>
      <c r="E2252" s="2">
        <v>2019</v>
      </c>
      <c r="F2252" s="17">
        <f>Tabel1[[#This Row],[Benaderend Verbruik (kWh)]]*2.5</f>
        <v>294778.37506807502</v>
      </c>
      <c r="G2252" s="17">
        <f>Tabel1[[#This Row],[Benaderend Verbruik (kWh)]]*0</f>
        <v>0</v>
      </c>
    </row>
    <row r="2253" spans="1:7" x14ac:dyDescent="0.35">
      <c r="A2253" s="2" t="s">
        <v>453</v>
      </c>
      <c r="B2253" s="2" t="s">
        <v>415</v>
      </c>
      <c r="C2253" s="2" t="s">
        <v>8</v>
      </c>
      <c r="D2253" s="17">
        <v>108314.07063506098</v>
      </c>
      <c r="E2253" s="2">
        <v>2019</v>
      </c>
      <c r="F2253" s="17">
        <f>Tabel1[[#This Row],[Benaderend Verbruik (kWh)]]</f>
        <v>108314.07063506098</v>
      </c>
      <c r="G2253" s="17">
        <f>Tabel1[[#This Row],[Benaderend Verbruik (kWh)]]*0.000182</f>
        <v>19.713160855581101</v>
      </c>
    </row>
    <row r="2254" spans="1:7" x14ac:dyDescent="0.35">
      <c r="A2254" s="2" t="s">
        <v>1077</v>
      </c>
      <c r="B2254" s="2" t="s">
        <v>1039</v>
      </c>
      <c r="C2254" s="2" t="s">
        <v>9</v>
      </c>
      <c r="D2254" s="17">
        <v>103681.4774381653</v>
      </c>
      <c r="E2254" s="2">
        <v>2022</v>
      </c>
      <c r="F2254" s="17">
        <f>Tabel1[[#This Row],[Benaderend Verbruik (kWh)]]*2.5</f>
        <v>259203.69359541324</v>
      </c>
      <c r="G2254" s="17">
        <f>Tabel1[[#This Row],[Benaderend Verbruik (kWh)]]*0</f>
        <v>0</v>
      </c>
    </row>
    <row r="2255" spans="1:7" x14ac:dyDescent="0.35">
      <c r="A2255" s="2" t="s">
        <v>1077</v>
      </c>
      <c r="B2255" s="2" t="s">
        <v>1039</v>
      </c>
      <c r="C2255" s="2" t="s">
        <v>8</v>
      </c>
      <c r="D2255" s="17">
        <v>124225.301501104</v>
      </c>
      <c r="E2255" s="2">
        <v>2022</v>
      </c>
      <c r="F2255" s="17">
        <f>Tabel1[[#This Row],[Benaderend Verbruik (kWh)]]</f>
        <v>124225.301501104</v>
      </c>
      <c r="G2255" s="17">
        <f>Tabel1[[#This Row],[Benaderend Verbruik (kWh)]]*0.000182</f>
        <v>22.609004873200927</v>
      </c>
    </row>
    <row r="2256" spans="1:7" x14ac:dyDescent="0.35">
      <c r="A2256" s="2" t="s">
        <v>1078</v>
      </c>
      <c r="B2256" s="2" t="s">
        <v>1039</v>
      </c>
      <c r="C2256" s="2" t="s">
        <v>9</v>
      </c>
      <c r="D2256" s="17">
        <v>952705.45858969679</v>
      </c>
      <c r="E2256" s="2">
        <v>2022</v>
      </c>
      <c r="F2256" s="17">
        <f>Tabel1[[#This Row],[Benaderend Verbruik (kWh)]]*2.5</f>
        <v>2381763.6464742422</v>
      </c>
      <c r="G2256" s="17">
        <f>Tabel1[[#This Row],[Benaderend Verbruik (kWh)]]*0</f>
        <v>0</v>
      </c>
    </row>
    <row r="2257" spans="1:7" x14ac:dyDescent="0.35">
      <c r="A2257" s="2" t="s">
        <v>1078</v>
      </c>
      <c r="B2257" s="2" t="s">
        <v>1039</v>
      </c>
      <c r="C2257" s="2" t="s">
        <v>8</v>
      </c>
      <c r="D2257" s="17">
        <v>292488.84936151095</v>
      </c>
      <c r="E2257" s="2">
        <v>2022</v>
      </c>
      <c r="F2257" s="17">
        <f>Tabel1[[#This Row],[Benaderend Verbruik (kWh)]]</f>
        <v>292488.84936151095</v>
      </c>
      <c r="G2257" s="17">
        <f>Tabel1[[#This Row],[Benaderend Verbruik (kWh)]]*0.000182</f>
        <v>53.232970583794994</v>
      </c>
    </row>
    <row r="2258" spans="1:7" x14ac:dyDescent="0.35">
      <c r="A2258" s="2" t="s">
        <v>454</v>
      </c>
      <c r="B2258" s="2" t="s">
        <v>415</v>
      </c>
      <c r="C2258" s="2" t="s">
        <v>8</v>
      </c>
      <c r="D2258" s="17">
        <v>304934.94099999993</v>
      </c>
      <c r="E2258" s="2">
        <v>2019</v>
      </c>
      <c r="F2258" s="17">
        <f>Tabel1[[#This Row],[Benaderend Verbruik (kWh)]]</f>
        <v>304934.94099999993</v>
      </c>
      <c r="G2258" s="17">
        <f>Tabel1[[#This Row],[Benaderend Verbruik (kWh)]]*0.000182</f>
        <v>55.498159261999987</v>
      </c>
    </row>
    <row r="2259" spans="1:7" x14ac:dyDescent="0.35">
      <c r="A2259" s="2" t="s">
        <v>454</v>
      </c>
      <c r="B2259" s="2" t="s">
        <v>415</v>
      </c>
      <c r="C2259" s="2" t="s">
        <v>9</v>
      </c>
      <c r="D2259" s="17">
        <v>17809.310999999998</v>
      </c>
      <c r="E2259" s="2">
        <v>2019</v>
      </c>
      <c r="F2259" s="17">
        <f>Tabel1[[#This Row],[Benaderend Verbruik (kWh)]]*2.5</f>
        <v>44523.277499999997</v>
      </c>
      <c r="G2259" s="17">
        <f>Tabel1[[#This Row],[Benaderend Verbruik (kWh)]]*0</f>
        <v>0</v>
      </c>
    </row>
    <row r="2260" spans="1:7" x14ac:dyDescent="0.35">
      <c r="A2260" s="2" t="s">
        <v>1079</v>
      </c>
      <c r="B2260" s="2" t="s">
        <v>1039</v>
      </c>
      <c r="C2260" s="2" t="s">
        <v>9</v>
      </c>
      <c r="D2260" s="17">
        <v>11597.1983704417</v>
      </c>
      <c r="E2260" s="2">
        <v>2022</v>
      </c>
      <c r="F2260" s="17">
        <f>Tabel1[[#This Row],[Benaderend Verbruik (kWh)]]*2.5</f>
        <v>28992.99592610425</v>
      </c>
      <c r="G2260" s="17">
        <f>Tabel1[[#This Row],[Benaderend Verbruik (kWh)]]*0</f>
        <v>0</v>
      </c>
    </row>
    <row r="2261" spans="1:7" x14ac:dyDescent="0.35">
      <c r="A2261" s="2" t="s">
        <v>1079</v>
      </c>
      <c r="B2261" s="2" t="s">
        <v>1039</v>
      </c>
      <c r="C2261" s="2" t="s">
        <v>8</v>
      </c>
      <c r="D2261" s="17">
        <v>164941.88279898762</v>
      </c>
      <c r="E2261" s="2">
        <v>2022</v>
      </c>
      <c r="F2261" s="17">
        <f>Tabel1[[#This Row],[Benaderend Verbruik (kWh)]]</f>
        <v>164941.88279898762</v>
      </c>
      <c r="G2261" s="17">
        <f>Tabel1[[#This Row],[Benaderend Verbruik (kWh)]]*0.000182</f>
        <v>30.019422669415746</v>
      </c>
    </row>
    <row r="2262" spans="1:7" x14ac:dyDescent="0.35">
      <c r="A2262" s="2" t="s">
        <v>455</v>
      </c>
      <c r="B2262" s="2" t="s">
        <v>415</v>
      </c>
      <c r="C2262" s="2" t="s">
        <v>8</v>
      </c>
      <c r="D2262" s="17">
        <v>199458.05394465549</v>
      </c>
      <c r="E2262" s="2">
        <v>2019</v>
      </c>
      <c r="F2262" s="17">
        <f>Tabel1[[#This Row],[Benaderend Verbruik (kWh)]]</f>
        <v>199458.05394465549</v>
      </c>
      <c r="G2262" s="17">
        <f>Tabel1[[#This Row],[Benaderend Verbruik (kWh)]]*0.000182</f>
        <v>36.301365817927298</v>
      </c>
    </row>
    <row r="2263" spans="1:7" x14ac:dyDescent="0.35">
      <c r="A2263" s="2" t="s">
        <v>455</v>
      </c>
      <c r="B2263" s="2" t="s">
        <v>415</v>
      </c>
      <c r="C2263" s="2" t="s">
        <v>9</v>
      </c>
      <c r="D2263" s="17">
        <v>163117.52590169714</v>
      </c>
      <c r="E2263" s="2">
        <v>2019</v>
      </c>
      <c r="F2263" s="17">
        <f>Tabel1[[#This Row],[Benaderend Verbruik (kWh)]]*2.5</f>
        <v>407793.81475424283</v>
      </c>
      <c r="G2263" s="17">
        <f>Tabel1[[#This Row],[Benaderend Verbruik (kWh)]]*0</f>
        <v>0</v>
      </c>
    </row>
    <row r="2264" spans="1:7" x14ac:dyDescent="0.35">
      <c r="A2264" s="2" t="s">
        <v>1080</v>
      </c>
      <c r="B2264" s="2" t="s">
        <v>1039</v>
      </c>
      <c r="C2264" s="2" t="s">
        <v>9</v>
      </c>
      <c r="D2264" s="17">
        <v>173335.74236761758</v>
      </c>
      <c r="E2264" s="2">
        <v>2022</v>
      </c>
      <c r="F2264" s="17">
        <f>Tabel1[[#This Row],[Benaderend Verbruik (kWh)]]*2.5</f>
        <v>433339.35591904394</v>
      </c>
      <c r="G2264" s="17">
        <f>Tabel1[[#This Row],[Benaderend Verbruik (kWh)]]*0</f>
        <v>0</v>
      </c>
    </row>
    <row r="2265" spans="1:7" x14ac:dyDescent="0.35">
      <c r="A2265" s="2" t="s">
        <v>1080</v>
      </c>
      <c r="B2265" s="2" t="s">
        <v>1039</v>
      </c>
      <c r="C2265" s="2" t="s">
        <v>8</v>
      </c>
      <c r="D2265" s="17">
        <v>177926.3681517636</v>
      </c>
      <c r="E2265" s="2">
        <v>2022</v>
      </c>
      <c r="F2265" s="17">
        <f>Tabel1[[#This Row],[Benaderend Verbruik (kWh)]]</f>
        <v>177926.3681517636</v>
      </c>
      <c r="G2265" s="17">
        <f>Tabel1[[#This Row],[Benaderend Verbruik (kWh)]]*0.000182</f>
        <v>32.382599003620975</v>
      </c>
    </row>
    <row r="2266" spans="1:7" x14ac:dyDescent="0.35">
      <c r="A2266" s="2" t="s">
        <v>456</v>
      </c>
      <c r="B2266" s="2" t="s">
        <v>415</v>
      </c>
      <c r="C2266" s="2" t="s">
        <v>8</v>
      </c>
      <c r="D2266" s="17">
        <v>348740.40207748418</v>
      </c>
      <c r="E2266" s="2">
        <v>2019</v>
      </c>
      <c r="F2266" s="17">
        <f>Tabel1[[#This Row],[Benaderend Verbruik (kWh)]]</f>
        <v>348740.40207748418</v>
      </c>
      <c r="G2266" s="17">
        <f>Tabel1[[#This Row],[Benaderend Verbruik (kWh)]]*0.000182</f>
        <v>63.470753178102122</v>
      </c>
    </row>
    <row r="2267" spans="1:7" x14ac:dyDescent="0.35">
      <c r="A2267" s="2" t="s">
        <v>456</v>
      </c>
      <c r="B2267" s="2" t="s">
        <v>415</v>
      </c>
      <c r="C2267" s="2" t="s">
        <v>9</v>
      </c>
      <c r="D2267" s="17">
        <v>263043.12598809</v>
      </c>
      <c r="E2267" s="2">
        <v>2019</v>
      </c>
      <c r="F2267" s="17">
        <f>Tabel1[[#This Row],[Benaderend Verbruik (kWh)]]*2.5</f>
        <v>657607.81497022498</v>
      </c>
      <c r="G2267" s="17">
        <f>Tabel1[[#This Row],[Benaderend Verbruik (kWh)]]*0</f>
        <v>0</v>
      </c>
    </row>
    <row r="2268" spans="1:7" x14ac:dyDescent="0.35">
      <c r="A2268" s="2" t="s">
        <v>1081</v>
      </c>
      <c r="B2268" s="2" t="s">
        <v>1039</v>
      </c>
      <c r="C2268" s="2" t="s">
        <v>9</v>
      </c>
      <c r="D2268" s="17">
        <v>299543.42556514259</v>
      </c>
      <c r="E2268" s="2">
        <v>2022</v>
      </c>
      <c r="F2268" s="17">
        <f>Tabel1[[#This Row],[Benaderend Verbruik (kWh)]]*2.5</f>
        <v>748858.56391285651</v>
      </c>
      <c r="G2268" s="17">
        <f>Tabel1[[#This Row],[Benaderend Verbruik (kWh)]]*0</f>
        <v>0</v>
      </c>
    </row>
    <row r="2269" spans="1:7" x14ac:dyDescent="0.35">
      <c r="A2269" s="2" t="s">
        <v>1081</v>
      </c>
      <c r="B2269" s="2" t="s">
        <v>1039</v>
      </c>
      <c r="C2269" s="2" t="s">
        <v>8</v>
      </c>
      <c r="D2269" s="17">
        <v>379253.26707810082</v>
      </c>
      <c r="E2269" s="2">
        <v>2022</v>
      </c>
      <c r="F2269" s="17">
        <f>Tabel1[[#This Row],[Benaderend Verbruik (kWh)]]</f>
        <v>379253.26707810082</v>
      </c>
      <c r="G2269" s="17">
        <f>Tabel1[[#This Row],[Benaderend Verbruik (kWh)]]*0.000182</f>
        <v>69.024094608214355</v>
      </c>
    </row>
    <row r="2270" spans="1:7" x14ac:dyDescent="0.35">
      <c r="A2270" s="2" t="s">
        <v>457</v>
      </c>
      <c r="B2270" s="2" t="s">
        <v>415</v>
      </c>
      <c r="C2270" s="2" t="s">
        <v>8</v>
      </c>
      <c r="D2270" s="17">
        <v>431158.79040981346</v>
      </c>
      <c r="E2270" s="2">
        <v>2019</v>
      </c>
      <c r="F2270" s="17">
        <f>Tabel1[[#This Row],[Benaderend Verbruik (kWh)]]</f>
        <v>431158.79040981346</v>
      </c>
      <c r="G2270" s="17">
        <f>Tabel1[[#This Row],[Benaderend Verbruik (kWh)]]*0.000182</f>
        <v>78.470899854586051</v>
      </c>
    </row>
    <row r="2271" spans="1:7" x14ac:dyDescent="0.35">
      <c r="A2271" s="2" t="s">
        <v>457</v>
      </c>
      <c r="B2271" s="2" t="s">
        <v>415</v>
      </c>
      <c r="C2271" s="2" t="s">
        <v>9</v>
      </c>
      <c r="D2271" s="17">
        <v>171684.7190305691</v>
      </c>
      <c r="E2271" s="2">
        <v>2019</v>
      </c>
      <c r="F2271" s="17">
        <f>Tabel1[[#This Row],[Benaderend Verbruik (kWh)]]*2.5</f>
        <v>429211.79757642274</v>
      </c>
      <c r="G2271" s="17">
        <f>Tabel1[[#This Row],[Benaderend Verbruik (kWh)]]*0</f>
        <v>0</v>
      </c>
    </row>
    <row r="2272" spans="1:7" x14ac:dyDescent="0.35">
      <c r="A2272" s="2" t="s">
        <v>1082</v>
      </c>
      <c r="B2272" s="2" t="s">
        <v>1039</v>
      </c>
      <c r="C2272" s="2" t="s">
        <v>9</v>
      </c>
      <c r="D2272" s="17">
        <v>151587.82658362258</v>
      </c>
      <c r="E2272" s="2">
        <v>2022</v>
      </c>
      <c r="F2272" s="17">
        <f>Tabel1[[#This Row],[Benaderend Verbruik (kWh)]]*2.5</f>
        <v>378969.56645905646</v>
      </c>
      <c r="G2272" s="17">
        <f>Tabel1[[#This Row],[Benaderend Verbruik (kWh)]]*0</f>
        <v>0</v>
      </c>
    </row>
    <row r="2273" spans="1:7" x14ac:dyDescent="0.35">
      <c r="A2273" s="2" t="s">
        <v>1082</v>
      </c>
      <c r="B2273" s="2" t="s">
        <v>1039</v>
      </c>
      <c r="C2273" s="2" t="s">
        <v>8</v>
      </c>
      <c r="D2273" s="17">
        <v>339385.15290321043</v>
      </c>
      <c r="E2273" s="2">
        <v>2022</v>
      </c>
      <c r="F2273" s="17">
        <f>Tabel1[[#This Row],[Benaderend Verbruik (kWh)]]</f>
        <v>339385.15290321043</v>
      </c>
      <c r="G2273" s="17">
        <f>Tabel1[[#This Row],[Benaderend Verbruik (kWh)]]*0.000182</f>
        <v>61.768097828384299</v>
      </c>
    </row>
    <row r="2274" spans="1:7" x14ac:dyDescent="0.35">
      <c r="A2274" s="2" t="s">
        <v>458</v>
      </c>
      <c r="B2274" s="2" t="s">
        <v>415</v>
      </c>
      <c r="C2274" s="2" t="s">
        <v>9</v>
      </c>
      <c r="D2274" s="17">
        <v>589475.11087914999</v>
      </c>
      <c r="E2274" s="2">
        <v>2019</v>
      </c>
      <c r="F2274" s="17">
        <f>Tabel1[[#This Row],[Benaderend Verbruik (kWh)]]*2.5</f>
        <v>1473687.7771978751</v>
      </c>
      <c r="G2274" s="17">
        <f>Tabel1[[#This Row],[Benaderend Verbruik (kWh)]]*0</f>
        <v>0</v>
      </c>
    </row>
    <row r="2275" spans="1:7" x14ac:dyDescent="0.35">
      <c r="A2275" s="2" t="s">
        <v>458</v>
      </c>
      <c r="B2275" s="2" t="s">
        <v>415</v>
      </c>
      <c r="C2275" s="2" t="s">
        <v>8</v>
      </c>
      <c r="D2275" s="17">
        <v>575656.14584416908</v>
      </c>
      <c r="E2275" s="2">
        <v>2019</v>
      </c>
      <c r="F2275" s="17">
        <f>Tabel1[[#This Row],[Benaderend Verbruik (kWh)]]</f>
        <v>575656.14584416908</v>
      </c>
      <c r="G2275" s="17">
        <f>Tabel1[[#This Row],[Benaderend Verbruik (kWh)]]*0.000182</f>
        <v>104.76941854363878</v>
      </c>
    </row>
    <row r="2276" spans="1:7" x14ac:dyDescent="0.35">
      <c r="A2276" s="2" t="s">
        <v>1083</v>
      </c>
      <c r="B2276" s="2" t="s">
        <v>1039</v>
      </c>
      <c r="C2276" s="2" t="s">
        <v>9</v>
      </c>
      <c r="D2276" s="17">
        <v>562568.67961330863</v>
      </c>
      <c r="E2276" s="2">
        <v>2022</v>
      </c>
      <c r="F2276" s="17">
        <f>Tabel1[[#This Row],[Benaderend Verbruik (kWh)]]*2.5</f>
        <v>1406421.6990332715</v>
      </c>
      <c r="G2276" s="17">
        <f>Tabel1[[#This Row],[Benaderend Verbruik (kWh)]]*0</f>
        <v>0</v>
      </c>
    </row>
    <row r="2277" spans="1:7" x14ac:dyDescent="0.35">
      <c r="A2277" s="2" t="s">
        <v>1083</v>
      </c>
      <c r="B2277" s="2" t="s">
        <v>1039</v>
      </c>
      <c r="C2277" s="2" t="s">
        <v>8</v>
      </c>
      <c r="D2277" s="17">
        <v>574998.47723951435</v>
      </c>
      <c r="E2277" s="2">
        <v>2022</v>
      </c>
      <c r="F2277" s="17">
        <f>Tabel1[[#This Row],[Benaderend Verbruik (kWh)]]</f>
        <v>574998.47723951435</v>
      </c>
      <c r="G2277" s="17">
        <f>Tabel1[[#This Row],[Benaderend Verbruik (kWh)]]*0.000182</f>
        <v>104.64972285759161</v>
      </c>
    </row>
    <row r="2278" spans="1:7" x14ac:dyDescent="0.35">
      <c r="A2278" s="2" t="s">
        <v>459</v>
      </c>
      <c r="B2278" s="2" t="s">
        <v>415</v>
      </c>
      <c r="C2278" s="2" t="s">
        <v>9</v>
      </c>
      <c r="D2278" s="17">
        <v>805833.38698105002</v>
      </c>
      <c r="E2278" s="2">
        <v>2019</v>
      </c>
      <c r="F2278" s="17">
        <f>Tabel1[[#This Row],[Benaderend Verbruik (kWh)]]*2.5</f>
        <v>2014583.467452625</v>
      </c>
      <c r="G2278" s="17">
        <f>Tabel1[[#This Row],[Benaderend Verbruik (kWh)]]*0</f>
        <v>0</v>
      </c>
    </row>
    <row r="2279" spans="1:7" x14ac:dyDescent="0.35">
      <c r="A2279" s="2" t="s">
        <v>459</v>
      </c>
      <c r="B2279" s="2" t="s">
        <v>415</v>
      </c>
      <c r="C2279" s="2" t="s">
        <v>8</v>
      </c>
      <c r="D2279" s="17">
        <v>527496.1773545593</v>
      </c>
      <c r="E2279" s="2">
        <v>2019</v>
      </c>
      <c r="F2279" s="17">
        <f>Tabel1[[#This Row],[Benaderend Verbruik (kWh)]]</f>
        <v>527496.1773545593</v>
      </c>
      <c r="G2279" s="17">
        <f>Tabel1[[#This Row],[Benaderend Verbruik (kWh)]]*0.000182</f>
        <v>96.004304278529801</v>
      </c>
    </row>
    <row r="2280" spans="1:7" x14ac:dyDescent="0.35">
      <c r="A2280" s="2" t="s">
        <v>1084</v>
      </c>
      <c r="B2280" s="2" t="s">
        <v>1039</v>
      </c>
      <c r="C2280" s="2" t="s">
        <v>9</v>
      </c>
      <c r="D2280" s="17">
        <v>730142.03413466003</v>
      </c>
      <c r="E2280" s="2">
        <v>2022</v>
      </c>
      <c r="F2280" s="17">
        <f>Tabel1[[#This Row],[Benaderend Verbruik (kWh)]]*2.5</f>
        <v>1825355.08533665</v>
      </c>
      <c r="G2280" s="17">
        <f>Tabel1[[#This Row],[Benaderend Verbruik (kWh)]]*0</f>
        <v>0</v>
      </c>
    </row>
    <row r="2281" spans="1:7" x14ac:dyDescent="0.35">
      <c r="A2281" s="2" t="s">
        <v>1084</v>
      </c>
      <c r="B2281" s="2" t="s">
        <v>1039</v>
      </c>
      <c r="C2281" s="2" t="s">
        <v>8</v>
      </c>
      <c r="D2281" s="17">
        <v>570376.92649883498</v>
      </c>
      <c r="E2281" s="2">
        <v>2022</v>
      </c>
      <c r="F2281" s="17">
        <f>Tabel1[[#This Row],[Benaderend Verbruik (kWh)]]</f>
        <v>570376.92649883498</v>
      </c>
      <c r="G2281" s="17">
        <f>Tabel1[[#This Row],[Benaderend Verbruik (kWh)]]*0.000182</f>
        <v>103.80860062278796</v>
      </c>
    </row>
    <row r="2282" spans="1:7" x14ac:dyDescent="0.35">
      <c r="A2282" s="2" t="s">
        <v>460</v>
      </c>
      <c r="B2282" s="2" t="s">
        <v>415</v>
      </c>
      <c r="C2282" s="2" t="s">
        <v>9</v>
      </c>
      <c r="D2282" s="17">
        <v>219756.60064013</v>
      </c>
      <c r="E2282" s="2">
        <v>2019</v>
      </c>
      <c r="F2282" s="17">
        <f>Tabel1[[#This Row],[Benaderend Verbruik (kWh)]]*2.5</f>
        <v>549391.50160032499</v>
      </c>
      <c r="G2282" s="17">
        <f>Tabel1[[#This Row],[Benaderend Verbruik (kWh)]]*0</f>
        <v>0</v>
      </c>
    </row>
    <row r="2283" spans="1:7" x14ac:dyDescent="0.35">
      <c r="A2283" s="2" t="s">
        <v>1085</v>
      </c>
      <c r="B2283" s="2" t="s">
        <v>1039</v>
      </c>
      <c r="C2283" s="2" t="s">
        <v>9</v>
      </c>
      <c r="D2283" s="17">
        <v>90426.122678469997</v>
      </c>
      <c r="E2283" s="2">
        <v>2022</v>
      </c>
      <c r="F2283" s="17">
        <f>Tabel1[[#This Row],[Benaderend Verbruik (kWh)]]*2.5</f>
        <v>226065.30669617499</v>
      </c>
      <c r="G2283" s="17">
        <f>Tabel1[[#This Row],[Benaderend Verbruik (kWh)]]*0</f>
        <v>0</v>
      </c>
    </row>
    <row r="2284" spans="1:7" x14ac:dyDescent="0.35">
      <c r="A2284" s="2" t="s">
        <v>461</v>
      </c>
      <c r="B2284" s="2" t="s">
        <v>415</v>
      </c>
      <c r="C2284" s="2" t="s">
        <v>8</v>
      </c>
      <c r="D2284" s="17">
        <v>960161.5431127419</v>
      </c>
      <c r="E2284" s="2">
        <v>2019</v>
      </c>
      <c r="F2284" s="17">
        <f>Tabel1[[#This Row],[Benaderend Verbruik (kWh)]]</f>
        <v>960161.5431127419</v>
      </c>
      <c r="G2284" s="17">
        <f>Tabel1[[#This Row],[Benaderend Verbruik (kWh)]]*0.000182</f>
        <v>174.74940084651902</v>
      </c>
    </row>
    <row r="2285" spans="1:7" x14ac:dyDescent="0.35">
      <c r="A2285" s="2" t="s">
        <v>461</v>
      </c>
      <c r="B2285" s="2" t="s">
        <v>415</v>
      </c>
      <c r="C2285" s="2" t="s">
        <v>9</v>
      </c>
      <c r="D2285" s="17">
        <v>4301.5914348864007</v>
      </c>
      <c r="E2285" s="2">
        <v>2019</v>
      </c>
      <c r="F2285" s="17">
        <f>Tabel1[[#This Row],[Benaderend Verbruik (kWh)]]*2.5</f>
        <v>10753.978587216003</v>
      </c>
      <c r="G2285" s="17">
        <f>Tabel1[[#This Row],[Benaderend Verbruik (kWh)]]*0</f>
        <v>0</v>
      </c>
    </row>
    <row r="2286" spans="1:7" x14ac:dyDescent="0.35">
      <c r="A2286" s="2" t="s">
        <v>1086</v>
      </c>
      <c r="B2286" s="2" t="s">
        <v>1039</v>
      </c>
      <c r="C2286" s="2" t="s">
        <v>9</v>
      </c>
      <c r="D2286" s="17">
        <v>6422.0609375161002</v>
      </c>
      <c r="E2286" s="2">
        <v>2022</v>
      </c>
      <c r="F2286" s="17">
        <f>Tabel1[[#This Row],[Benaderend Verbruik (kWh)]]*2.5</f>
        <v>16055.152343790251</v>
      </c>
      <c r="G2286" s="17">
        <f>Tabel1[[#This Row],[Benaderend Verbruik (kWh)]]*0</f>
        <v>0</v>
      </c>
    </row>
    <row r="2287" spans="1:7" x14ac:dyDescent="0.35">
      <c r="A2287" s="2" t="s">
        <v>1086</v>
      </c>
      <c r="B2287" s="2" t="s">
        <v>1039</v>
      </c>
      <c r="C2287" s="2" t="s">
        <v>8</v>
      </c>
      <c r="D2287" s="17">
        <v>868995.05133595504</v>
      </c>
      <c r="E2287" s="2">
        <v>2022</v>
      </c>
      <c r="F2287" s="17">
        <f>Tabel1[[#This Row],[Benaderend Verbruik (kWh)]]</f>
        <v>868995.05133595504</v>
      </c>
      <c r="G2287" s="17">
        <f>Tabel1[[#This Row],[Benaderend Verbruik (kWh)]]*0.000182</f>
        <v>158.15709934314381</v>
      </c>
    </row>
    <row r="2288" spans="1:7" x14ac:dyDescent="0.35">
      <c r="A2288" s="2" t="s">
        <v>462</v>
      </c>
      <c r="B2288" s="2" t="s">
        <v>415</v>
      </c>
      <c r="C2288" s="2" t="s">
        <v>8</v>
      </c>
      <c r="D2288" s="17">
        <v>263108.94080378365</v>
      </c>
      <c r="E2288" s="2">
        <v>2019</v>
      </c>
      <c r="F2288" s="17">
        <f>Tabel1[[#This Row],[Benaderend Verbruik (kWh)]]</f>
        <v>263108.94080378365</v>
      </c>
      <c r="G2288" s="17">
        <f>Tabel1[[#This Row],[Benaderend Verbruik (kWh)]]*0.000182</f>
        <v>47.885827226288626</v>
      </c>
    </row>
    <row r="2289" spans="1:7" x14ac:dyDescent="0.35">
      <c r="A2289" s="2" t="s">
        <v>462</v>
      </c>
      <c r="B2289" s="2" t="s">
        <v>415</v>
      </c>
      <c r="C2289" s="2" t="s">
        <v>9</v>
      </c>
      <c r="D2289" s="17">
        <v>143213.58554885641</v>
      </c>
      <c r="E2289" s="2">
        <v>2019</v>
      </c>
      <c r="F2289" s="17">
        <f>Tabel1[[#This Row],[Benaderend Verbruik (kWh)]]*2.5</f>
        <v>358033.96387214103</v>
      </c>
      <c r="G2289" s="17">
        <f>Tabel1[[#This Row],[Benaderend Verbruik (kWh)]]*0</f>
        <v>0</v>
      </c>
    </row>
    <row r="2290" spans="1:7" x14ac:dyDescent="0.35">
      <c r="A2290" s="2" t="s">
        <v>1087</v>
      </c>
      <c r="B2290" s="2" t="s">
        <v>1039</v>
      </c>
      <c r="C2290" s="2" t="s">
        <v>9</v>
      </c>
      <c r="D2290" s="17">
        <v>116682.46836566049</v>
      </c>
      <c r="E2290" s="2">
        <v>2022</v>
      </c>
      <c r="F2290" s="17">
        <f>Tabel1[[#This Row],[Benaderend Verbruik (kWh)]]*2.5</f>
        <v>291706.17091415124</v>
      </c>
      <c r="G2290" s="17">
        <f>Tabel1[[#This Row],[Benaderend Verbruik (kWh)]]*0</f>
        <v>0</v>
      </c>
    </row>
    <row r="2291" spans="1:7" x14ac:dyDescent="0.35">
      <c r="A2291" s="2" t="s">
        <v>1087</v>
      </c>
      <c r="B2291" s="2" t="s">
        <v>1039</v>
      </c>
      <c r="C2291" s="2" t="s">
        <v>8</v>
      </c>
      <c r="D2291" s="17">
        <v>233290.1188930659</v>
      </c>
      <c r="E2291" s="2">
        <v>2022</v>
      </c>
      <c r="F2291" s="17">
        <f>Tabel1[[#This Row],[Benaderend Verbruik (kWh)]]</f>
        <v>233290.1188930659</v>
      </c>
      <c r="G2291" s="17">
        <f>Tabel1[[#This Row],[Benaderend Verbruik (kWh)]]*0.000182</f>
        <v>42.458801638537992</v>
      </c>
    </row>
    <row r="2292" spans="1:7" x14ac:dyDescent="0.35">
      <c r="A2292" s="2" t="s">
        <v>463</v>
      </c>
      <c r="B2292" s="2" t="s">
        <v>415</v>
      </c>
      <c r="C2292" s="2" t="s">
        <v>8</v>
      </c>
      <c r="D2292" s="17">
        <v>216261.81016955202</v>
      </c>
      <c r="E2292" s="2">
        <v>2019</v>
      </c>
      <c r="F2292" s="17">
        <f>Tabel1[[#This Row],[Benaderend Verbruik (kWh)]]</f>
        <v>216261.81016955202</v>
      </c>
      <c r="G2292" s="17">
        <f>Tabel1[[#This Row],[Benaderend Verbruik (kWh)]]*0.000182</f>
        <v>39.35964945085847</v>
      </c>
    </row>
    <row r="2293" spans="1:7" x14ac:dyDescent="0.35">
      <c r="A2293" s="2" t="s">
        <v>463</v>
      </c>
      <c r="B2293" s="2" t="s">
        <v>415</v>
      </c>
      <c r="C2293" s="2" t="s">
        <v>9</v>
      </c>
      <c r="D2293" s="17">
        <v>129331.66263652001</v>
      </c>
      <c r="E2293" s="2">
        <v>2019</v>
      </c>
      <c r="F2293" s="17">
        <f>Tabel1[[#This Row],[Benaderend Verbruik (kWh)]]*2.5</f>
        <v>323329.15659130004</v>
      </c>
      <c r="G2293" s="17">
        <f>Tabel1[[#This Row],[Benaderend Verbruik (kWh)]]*0</f>
        <v>0</v>
      </c>
    </row>
    <row r="2294" spans="1:7" x14ac:dyDescent="0.35">
      <c r="A2294" s="2" t="s">
        <v>1088</v>
      </c>
      <c r="B2294" s="2" t="s">
        <v>1039</v>
      </c>
      <c r="C2294" s="2" t="s">
        <v>9</v>
      </c>
      <c r="D2294" s="17">
        <v>137004.38763479999</v>
      </c>
      <c r="E2294" s="2">
        <v>2022</v>
      </c>
      <c r="F2294" s="17">
        <f>Tabel1[[#This Row],[Benaderend Verbruik (kWh)]]*2.5</f>
        <v>342510.969087</v>
      </c>
      <c r="G2294" s="17">
        <f>Tabel1[[#This Row],[Benaderend Verbruik (kWh)]]*0</f>
        <v>0</v>
      </c>
    </row>
    <row r="2295" spans="1:7" x14ac:dyDescent="0.35">
      <c r="A2295" s="2" t="s">
        <v>1088</v>
      </c>
      <c r="B2295" s="2" t="s">
        <v>1039</v>
      </c>
      <c r="C2295" s="2" t="s">
        <v>8</v>
      </c>
      <c r="D2295" s="17">
        <v>204315.211750886</v>
      </c>
      <c r="E2295" s="2">
        <v>2022</v>
      </c>
      <c r="F2295" s="17">
        <f>Tabel1[[#This Row],[Benaderend Verbruik (kWh)]]</f>
        <v>204315.211750886</v>
      </c>
      <c r="G2295" s="17">
        <f>Tabel1[[#This Row],[Benaderend Verbruik (kWh)]]*0.000182</f>
        <v>37.185368538661251</v>
      </c>
    </row>
    <row r="2296" spans="1:7" x14ac:dyDescent="0.35">
      <c r="A2296" s="2" t="s">
        <v>464</v>
      </c>
      <c r="B2296" s="2" t="s">
        <v>415</v>
      </c>
      <c r="C2296" s="2" t="s">
        <v>8</v>
      </c>
      <c r="D2296" s="17">
        <v>346461.25900000002</v>
      </c>
      <c r="E2296" s="2">
        <v>2019</v>
      </c>
      <c r="F2296" s="17">
        <f>Tabel1[[#This Row],[Benaderend Verbruik (kWh)]]</f>
        <v>346461.25900000002</v>
      </c>
      <c r="G2296" s="17">
        <f>Tabel1[[#This Row],[Benaderend Verbruik (kWh)]]*0.000182</f>
        <v>63.055949138000003</v>
      </c>
    </row>
    <row r="2297" spans="1:7" x14ac:dyDescent="0.35">
      <c r="A2297" s="2" t="s">
        <v>464</v>
      </c>
      <c r="B2297" s="2" t="s">
        <v>415</v>
      </c>
      <c r="C2297" s="2" t="s">
        <v>9</v>
      </c>
      <c r="D2297" s="17">
        <v>327653.734</v>
      </c>
      <c r="E2297" s="2">
        <v>2019</v>
      </c>
      <c r="F2297" s="17">
        <f>Tabel1[[#This Row],[Benaderend Verbruik (kWh)]]*2.5</f>
        <v>819134.33499999996</v>
      </c>
      <c r="G2297" s="17">
        <f>Tabel1[[#This Row],[Benaderend Verbruik (kWh)]]*0</f>
        <v>0</v>
      </c>
    </row>
    <row r="2298" spans="1:7" x14ac:dyDescent="0.35">
      <c r="A2298" s="2" t="s">
        <v>1089</v>
      </c>
      <c r="B2298" s="2" t="s">
        <v>1039</v>
      </c>
      <c r="C2298" s="2" t="s">
        <v>9</v>
      </c>
      <c r="D2298" s="17">
        <v>317777.13596643653</v>
      </c>
      <c r="E2298" s="2">
        <v>2022</v>
      </c>
      <c r="F2298" s="17">
        <f>Tabel1[[#This Row],[Benaderend Verbruik (kWh)]]*2.5</f>
        <v>794442.8399160913</v>
      </c>
      <c r="G2298" s="17">
        <f>Tabel1[[#This Row],[Benaderend Verbruik (kWh)]]*0</f>
        <v>0</v>
      </c>
    </row>
    <row r="2299" spans="1:7" x14ac:dyDescent="0.35">
      <c r="A2299" s="2" t="s">
        <v>1089</v>
      </c>
      <c r="B2299" s="2" t="s">
        <v>1039</v>
      </c>
      <c r="C2299" s="2" t="s">
        <v>8</v>
      </c>
      <c r="D2299" s="17">
        <v>270939.66921052628</v>
      </c>
      <c r="E2299" s="2">
        <v>2022</v>
      </c>
      <c r="F2299" s="17">
        <f>Tabel1[[#This Row],[Benaderend Verbruik (kWh)]]</f>
        <v>270939.66921052628</v>
      </c>
      <c r="G2299" s="17">
        <f>Tabel1[[#This Row],[Benaderend Verbruik (kWh)]]*0.000182</f>
        <v>49.311019796315783</v>
      </c>
    </row>
    <row r="2300" spans="1:7" x14ac:dyDescent="0.35">
      <c r="A2300" s="2" t="s">
        <v>465</v>
      </c>
      <c r="B2300" s="2" t="s">
        <v>415</v>
      </c>
      <c r="C2300" s="2" t="s">
        <v>8</v>
      </c>
      <c r="D2300" s="17">
        <v>199394.76447915545</v>
      </c>
      <c r="E2300" s="2">
        <v>2019</v>
      </c>
      <c r="F2300" s="17">
        <f>Tabel1[[#This Row],[Benaderend Verbruik (kWh)]]</f>
        <v>199394.76447915545</v>
      </c>
      <c r="G2300" s="17">
        <f>Tabel1[[#This Row],[Benaderend Verbruik (kWh)]]*0.000182</f>
        <v>36.289847135206294</v>
      </c>
    </row>
    <row r="2301" spans="1:7" x14ac:dyDescent="0.35">
      <c r="A2301" s="2" t="s">
        <v>465</v>
      </c>
      <c r="B2301" s="2" t="s">
        <v>415</v>
      </c>
      <c r="C2301" s="2" t="s">
        <v>9</v>
      </c>
      <c r="D2301" s="17">
        <v>92499.651141017603</v>
      </c>
      <c r="E2301" s="2">
        <v>2019</v>
      </c>
      <c r="F2301" s="17">
        <f>Tabel1[[#This Row],[Benaderend Verbruik (kWh)]]*2.5</f>
        <v>231249.12785254401</v>
      </c>
      <c r="G2301" s="17">
        <f>Tabel1[[#This Row],[Benaderend Verbruik (kWh)]]*0</f>
        <v>0</v>
      </c>
    </row>
    <row r="2302" spans="1:7" x14ac:dyDescent="0.35">
      <c r="A2302" s="2" t="s">
        <v>1090</v>
      </c>
      <c r="B2302" s="2" t="s">
        <v>1039</v>
      </c>
      <c r="C2302" s="2" t="s">
        <v>9</v>
      </c>
      <c r="D2302" s="17">
        <v>66030.489344680202</v>
      </c>
      <c r="E2302" s="2">
        <v>2022</v>
      </c>
      <c r="F2302" s="17">
        <f>Tabel1[[#This Row],[Benaderend Verbruik (kWh)]]*2.5</f>
        <v>165076.22336170051</v>
      </c>
      <c r="G2302" s="17">
        <f>Tabel1[[#This Row],[Benaderend Verbruik (kWh)]]*0</f>
        <v>0</v>
      </c>
    </row>
    <row r="2303" spans="1:7" x14ac:dyDescent="0.35">
      <c r="A2303" s="2" t="s">
        <v>1090</v>
      </c>
      <c r="B2303" s="2" t="s">
        <v>1039</v>
      </c>
      <c r="C2303" s="2" t="s">
        <v>8</v>
      </c>
      <c r="D2303" s="17">
        <v>164079.92744082399</v>
      </c>
      <c r="E2303" s="2">
        <v>2022</v>
      </c>
      <c r="F2303" s="17">
        <f>Tabel1[[#This Row],[Benaderend Verbruik (kWh)]]</f>
        <v>164079.92744082399</v>
      </c>
      <c r="G2303" s="17">
        <f>Tabel1[[#This Row],[Benaderend Verbruik (kWh)]]*0.000182</f>
        <v>29.862546794229967</v>
      </c>
    </row>
    <row r="2304" spans="1:7" x14ac:dyDescent="0.35">
      <c r="A2304" s="2" t="s">
        <v>1091</v>
      </c>
      <c r="B2304" s="2" t="s">
        <v>1039</v>
      </c>
      <c r="C2304" s="2" t="s">
        <v>9</v>
      </c>
      <c r="D2304" s="17">
        <v>124347.7535604552</v>
      </c>
      <c r="E2304" s="2">
        <v>2022</v>
      </c>
      <c r="F2304" s="17">
        <f>Tabel1[[#This Row],[Benaderend Verbruik (kWh)]]*2.5</f>
        <v>310869.38390113798</v>
      </c>
      <c r="G2304" s="17">
        <f>Tabel1[[#This Row],[Benaderend Verbruik (kWh)]]*0</f>
        <v>0</v>
      </c>
    </row>
    <row r="2305" spans="1:7" x14ac:dyDescent="0.35">
      <c r="A2305" s="2" t="s">
        <v>1091</v>
      </c>
      <c r="B2305" s="2" t="s">
        <v>1039</v>
      </c>
      <c r="C2305" s="2" t="s">
        <v>8</v>
      </c>
      <c r="D2305" s="17">
        <v>157097.54378662069</v>
      </c>
      <c r="E2305" s="2">
        <v>2022</v>
      </c>
      <c r="F2305" s="17">
        <f>Tabel1[[#This Row],[Benaderend Verbruik (kWh)]]</f>
        <v>157097.54378662069</v>
      </c>
      <c r="G2305" s="17">
        <f>Tabel1[[#This Row],[Benaderend Verbruik (kWh)]]*0.000182</f>
        <v>28.591752969164968</v>
      </c>
    </row>
    <row r="2306" spans="1:7" x14ac:dyDescent="0.35">
      <c r="A2306" s="2" t="s">
        <v>467</v>
      </c>
      <c r="B2306" s="2" t="s">
        <v>415</v>
      </c>
      <c r="C2306" s="2" t="s">
        <v>9</v>
      </c>
      <c r="D2306" s="17">
        <v>959941.07176182023</v>
      </c>
      <c r="E2306" s="2">
        <v>2019</v>
      </c>
      <c r="F2306" s="17">
        <f>Tabel1[[#This Row],[Benaderend Verbruik (kWh)]]*2.5</f>
        <v>2399852.6794045507</v>
      </c>
      <c r="G2306" s="17">
        <f>Tabel1[[#This Row],[Benaderend Verbruik (kWh)]]*0</f>
        <v>0</v>
      </c>
    </row>
    <row r="2307" spans="1:7" x14ac:dyDescent="0.35">
      <c r="A2307" s="2" t="s">
        <v>467</v>
      </c>
      <c r="B2307" s="2" t="s">
        <v>415</v>
      </c>
      <c r="C2307" s="2" t="s">
        <v>8</v>
      </c>
      <c r="D2307" s="17">
        <v>213529.11022010513</v>
      </c>
      <c r="E2307" s="2">
        <v>2019</v>
      </c>
      <c r="F2307" s="17">
        <f>Tabel1[[#This Row],[Benaderend Verbruik (kWh)]]</f>
        <v>213529.11022010513</v>
      </c>
      <c r="G2307" s="17">
        <f>Tabel1[[#This Row],[Benaderend Verbruik (kWh)]]*0.000182</f>
        <v>38.862298060059132</v>
      </c>
    </row>
    <row r="2308" spans="1:7" x14ac:dyDescent="0.35">
      <c r="A2308" s="2" t="s">
        <v>1092</v>
      </c>
      <c r="B2308" s="2" t="s">
        <v>1039</v>
      </c>
      <c r="C2308" s="2" t="s">
        <v>9</v>
      </c>
      <c r="D2308" s="17">
        <v>453539.22873882938</v>
      </c>
      <c r="E2308" s="2">
        <v>2022</v>
      </c>
      <c r="F2308" s="17">
        <f>Tabel1[[#This Row],[Benaderend Verbruik (kWh)]]*2.5</f>
        <v>1133848.0718470735</v>
      </c>
      <c r="G2308" s="17">
        <f>Tabel1[[#This Row],[Benaderend Verbruik (kWh)]]*0</f>
        <v>0</v>
      </c>
    </row>
    <row r="2309" spans="1:7" x14ac:dyDescent="0.35">
      <c r="A2309" s="2" t="s">
        <v>1092</v>
      </c>
      <c r="B2309" s="2" t="s">
        <v>1039</v>
      </c>
      <c r="C2309" s="2" t="s">
        <v>8</v>
      </c>
      <c r="D2309" s="17">
        <v>196680.19969254301</v>
      </c>
      <c r="E2309" s="2">
        <v>2022</v>
      </c>
      <c r="F2309" s="17">
        <f>Tabel1[[#This Row],[Benaderend Verbruik (kWh)]]</f>
        <v>196680.19969254301</v>
      </c>
      <c r="G2309" s="17">
        <f>Tabel1[[#This Row],[Benaderend Verbruik (kWh)]]*0.000182</f>
        <v>35.795796344042827</v>
      </c>
    </row>
    <row r="2310" spans="1:7" x14ac:dyDescent="0.35">
      <c r="A2310" s="2" t="s">
        <v>468</v>
      </c>
      <c r="B2310" s="2" t="s">
        <v>415</v>
      </c>
      <c r="C2310" s="2" t="s">
        <v>8</v>
      </c>
      <c r="D2310" s="17">
        <v>321804.96736648621</v>
      </c>
      <c r="E2310" s="2">
        <v>2019</v>
      </c>
      <c r="F2310" s="17">
        <f>Tabel1[[#This Row],[Benaderend Verbruik (kWh)]]</f>
        <v>321804.96736648621</v>
      </c>
      <c r="G2310" s="17">
        <f>Tabel1[[#This Row],[Benaderend Verbruik (kWh)]]*0.000182</f>
        <v>58.568504060700491</v>
      </c>
    </row>
    <row r="2311" spans="1:7" x14ac:dyDescent="0.35">
      <c r="A2311" s="2" t="s">
        <v>468</v>
      </c>
      <c r="B2311" s="2" t="s">
        <v>415</v>
      </c>
      <c r="C2311" s="2" t="s">
        <v>9</v>
      </c>
      <c r="D2311" s="17">
        <v>238194.44692004193</v>
      </c>
      <c r="E2311" s="2">
        <v>2019</v>
      </c>
      <c r="F2311" s="17">
        <f>Tabel1[[#This Row],[Benaderend Verbruik (kWh)]]*2.5</f>
        <v>595486.11730010482</v>
      </c>
      <c r="G2311" s="17">
        <f>Tabel1[[#This Row],[Benaderend Verbruik (kWh)]]*0</f>
        <v>0</v>
      </c>
    </row>
    <row r="2312" spans="1:7" x14ac:dyDescent="0.35">
      <c r="A2312" s="2" t="s">
        <v>1093</v>
      </c>
      <c r="B2312" s="2" t="s">
        <v>1039</v>
      </c>
      <c r="C2312" s="2" t="s">
        <v>9</v>
      </c>
      <c r="D2312" s="17">
        <v>247120.09590408497</v>
      </c>
      <c r="E2312" s="2">
        <v>2022</v>
      </c>
      <c r="F2312" s="17">
        <f>Tabel1[[#This Row],[Benaderend Verbruik (kWh)]]*2.5</f>
        <v>617800.23976021237</v>
      </c>
      <c r="G2312" s="17">
        <f>Tabel1[[#This Row],[Benaderend Verbruik (kWh)]]*0</f>
        <v>0</v>
      </c>
    </row>
    <row r="2313" spans="1:7" x14ac:dyDescent="0.35">
      <c r="A2313" s="2" t="s">
        <v>1093</v>
      </c>
      <c r="B2313" s="2" t="s">
        <v>1039</v>
      </c>
      <c r="C2313" s="2" t="s">
        <v>8</v>
      </c>
      <c r="D2313" s="17">
        <v>298040.30774424988</v>
      </c>
      <c r="E2313" s="2">
        <v>2022</v>
      </c>
      <c r="F2313" s="17">
        <f>Tabel1[[#This Row],[Benaderend Verbruik (kWh)]]</f>
        <v>298040.30774424988</v>
      </c>
      <c r="G2313" s="17">
        <f>Tabel1[[#This Row],[Benaderend Verbruik (kWh)]]*0.000182</f>
        <v>54.243336009453479</v>
      </c>
    </row>
    <row r="2314" spans="1:7" x14ac:dyDescent="0.35">
      <c r="A2314" s="2" t="s">
        <v>469</v>
      </c>
      <c r="B2314" s="2" t="s">
        <v>415</v>
      </c>
      <c r="C2314" s="2" t="s">
        <v>9</v>
      </c>
      <c r="D2314" s="17">
        <v>762770.83597213193</v>
      </c>
      <c r="E2314" s="2">
        <v>2019</v>
      </c>
      <c r="F2314" s="17">
        <f>Tabel1[[#This Row],[Benaderend Verbruik (kWh)]]*2.5</f>
        <v>1906927.0899303299</v>
      </c>
      <c r="G2314" s="17">
        <f>Tabel1[[#This Row],[Benaderend Verbruik (kWh)]]*0</f>
        <v>0</v>
      </c>
    </row>
    <row r="2315" spans="1:7" x14ac:dyDescent="0.35">
      <c r="A2315" s="2" t="s">
        <v>469</v>
      </c>
      <c r="B2315" s="2" t="s">
        <v>415</v>
      </c>
      <c r="C2315" s="2" t="s">
        <v>8</v>
      </c>
      <c r="D2315" s="17">
        <v>611688.93313047488</v>
      </c>
      <c r="E2315" s="2">
        <v>2019</v>
      </c>
      <c r="F2315" s="17">
        <f>Tabel1[[#This Row],[Benaderend Verbruik (kWh)]]</f>
        <v>611688.93313047488</v>
      </c>
      <c r="G2315" s="17">
        <f>Tabel1[[#This Row],[Benaderend Verbruik (kWh)]]*0.000182</f>
        <v>111.32738582974643</v>
      </c>
    </row>
    <row r="2316" spans="1:7" x14ac:dyDescent="0.35">
      <c r="A2316" s="2" t="s">
        <v>1094</v>
      </c>
      <c r="B2316" s="2" t="s">
        <v>1039</v>
      </c>
      <c r="C2316" s="2" t="s">
        <v>9</v>
      </c>
      <c r="D2316" s="17">
        <v>549624.57257036446</v>
      </c>
      <c r="E2316" s="2">
        <v>2022</v>
      </c>
      <c r="F2316" s="17">
        <f>Tabel1[[#This Row],[Benaderend Verbruik (kWh)]]*2.5</f>
        <v>1374061.4314259111</v>
      </c>
      <c r="G2316" s="17">
        <f>Tabel1[[#This Row],[Benaderend Verbruik (kWh)]]*0</f>
        <v>0</v>
      </c>
    </row>
    <row r="2317" spans="1:7" x14ac:dyDescent="0.35">
      <c r="A2317" s="2" t="s">
        <v>1094</v>
      </c>
      <c r="B2317" s="2" t="s">
        <v>1039</v>
      </c>
      <c r="C2317" s="2" t="s">
        <v>8</v>
      </c>
      <c r="D2317" s="17">
        <v>466514.88535050803</v>
      </c>
      <c r="E2317" s="2">
        <v>2022</v>
      </c>
      <c r="F2317" s="17">
        <f>Tabel1[[#This Row],[Benaderend Verbruik (kWh)]]</f>
        <v>466514.88535050803</v>
      </c>
      <c r="G2317" s="17">
        <f>Tabel1[[#This Row],[Benaderend Verbruik (kWh)]]*0.000182</f>
        <v>84.90570913379247</v>
      </c>
    </row>
    <row r="2318" spans="1:7" x14ac:dyDescent="0.35">
      <c r="A2318" s="2" t="s">
        <v>470</v>
      </c>
      <c r="B2318" s="2" t="s">
        <v>415</v>
      </c>
      <c r="C2318" s="2" t="s">
        <v>8</v>
      </c>
      <c r="D2318" s="17">
        <v>311542.42605136067</v>
      </c>
      <c r="E2318" s="2">
        <v>2019</v>
      </c>
      <c r="F2318" s="17">
        <f>Tabel1[[#This Row],[Benaderend Verbruik (kWh)]]</f>
        <v>311542.42605136067</v>
      </c>
      <c r="G2318" s="17">
        <f>Tabel1[[#This Row],[Benaderend Verbruik (kWh)]]*0.000182</f>
        <v>56.700721541347647</v>
      </c>
    </row>
    <row r="2319" spans="1:7" x14ac:dyDescent="0.35">
      <c r="A2319" s="2" t="s">
        <v>470</v>
      </c>
      <c r="B2319" s="2" t="s">
        <v>415</v>
      </c>
      <c r="C2319" s="2" t="s">
        <v>9</v>
      </c>
      <c r="D2319" s="17">
        <v>151141.9319201872</v>
      </c>
      <c r="E2319" s="2">
        <v>2019</v>
      </c>
      <c r="F2319" s="17">
        <f>Tabel1[[#This Row],[Benaderend Verbruik (kWh)]]*2.5</f>
        <v>377854.829800468</v>
      </c>
      <c r="G2319" s="17">
        <f>Tabel1[[#This Row],[Benaderend Verbruik (kWh)]]*0</f>
        <v>0</v>
      </c>
    </row>
    <row r="2320" spans="1:7" x14ac:dyDescent="0.35">
      <c r="A2320" s="2" t="s">
        <v>1095</v>
      </c>
      <c r="B2320" s="2" t="s">
        <v>1039</v>
      </c>
      <c r="C2320" s="2" t="s">
        <v>9</v>
      </c>
      <c r="D2320" s="17">
        <v>96190.458714462118</v>
      </c>
      <c r="E2320" s="2">
        <v>2022</v>
      </c>
      <c r="F2320" s="17">
        <f>Tabel1[[#This Row],[Benaderend Verbruik (kWh)]]*2.5</f>
        <v>240476.1467861553</v>
      </c>
      <c r="G2320" s="17">
        <f>Tabel1[[#This Row],[Benaderend Verbruik (kWh)]]*0</f>
        <v>0</v>
      </c>
    </row>
    <row r="2321" spans="1:7" x14ac:dyDescent="0.35">
      <c r="A2321" s="2" t="s">
        <v>1095</v>
      </c>
      <c r="B2321" s="2" t="s">
        <v>1039</v>
      </c>
      <c r="C2321" s="2" t="s">
        <v>8</v>
      </c>
      <c r="D2321" s="17">
        <v>325467.49466246902</v>
      </c>
      <c r="E2321" s="2">
        <v>2022</v>
      </c>
      <c r="F2321" s="17">
        <f>Tabel1[[#This Row],[Benaderend Verbruik (kWh)]]</f>
        <v>325467.49466246902</v>
      </c>
      <c r="G2321" s="17">
        <f>Tabel1[[#This Row],[Benaderend Verbruik (kWh)]]*0.000182</f>
        <v>59.235084028569361</v>
      </c>
    </row>
    <row r="2322" spans="1:7" x14ac:dyDescent="0.35">
      <c r="A2322" s="2" t="s">
        <v>471</v>
      </c>
      <c r="B2322" s="2" t="s">
        <v>415</v>
      </c>
      <c r="C2322" s="2" t="s">
        <v>9</v>
      </c>
      <c r="D2322" s="17">
        <v>58188.566999999995</v>
      </c>
      <c r="E2322" s="2">
        <v>2019</v>
      </c>
      <c r="F2322" s="17">
        <f>Tabel1[[#This Row],[Benaderend Verbruik (kWh)]]*2.5</f>
        <v>145471.41749999998</v>
      </c>
      <c r="G2322" s="17">
        <f>Tabel1[[#This Row],[Benaderend Verbruik (kWh)]]*0</f>
        <v>0</v>
      </c>
    </row>
    <row r="2323" spans="1:7" x14ac:dyDescent="0.35">
      <c r="A2323" s="2" t="s">
        <v>1096</v>
      </c>
      <c r="B2323" s="2" t="s">
        <v>1039</v>
      </c>
      <c r="C2323" s="2" t="s">
        <v>9</v>
      </c>
      <c r="D2323" s="17">
        <v>35505.383395418103</v>
      </c>
      <c r="E2323" s="2">
        <v>2022</v>
      </c>
      <c r="F2323" s="17">
        <f>Tabel1[[#This Row],[Benaderend Verbruik (kWh)]]*2.5</f>
        <v>88763.458488545264</v>
      </c>
      <c r="G2323" s="17">
        <f>Tabel1[[#This Row],[Benaderend Verbruik (kWh)]]*0</f>
        <v>0</v>
      </c>
    </row>
    <row r="2324" spans="1:7" x14ac:dyDescent="0.35">
      <c r="A2324" s="2" t="s">
        <v>472</v>
      </c>
      <c r="B2324" s="2" t="s">
        <v>415</v>
      </c>
      <c r="C2324" s="2" t="s">
        <v>9</v>
      </c>
      <c r="D2324" s="17">
        <v>93840</v>
      </c>
      <c r="E2324" s="2">
        <v>2019</v>
      </c>
      <c r="F2324" s="17">
        <f>Tabel1[[#This Row],[Benaderend Verbruik (kWh)]]*2.5</f>
        <v>234600</v>
      </c>
      <c r="G2324" s="17">
        <f>Tabel1[[#This Row],[Benaderend Verbruik (kWh)]]*0</f>
        <v>0</v>
      </c>
    </row>
    <row r="2325" spans="1:7" x14ac:dyDescent="0.35">
      <c r="A2325" s="2" t="s">
        <v>1097</v>
      </c>
      <c r="B2325" s="2" t="s">
        <v>1039</v>
      </c>
      <c r="C2325" s="2" t="s">
        <v>9</v>
      </c>
      <c r="D2325" s="17">
        <v>93833.004000000001</v>
      </c>
      <c r="E2325" s="2">
        <v>2022</v>
      </c>
      <c r="F2325" s="17">
        <f>Tabel1[[#This Row],[Benaderend Verbruik (kWh)]]*2.5</f>
        <v>234582.51</v>
      </c>
      <c r="G2325" s="17">
        <f>Tabel1[[#This Row],[Benaderend Verbruik (kWh)]]*0</f>
        <v>0</v>
      </c>
    </row>
    <row r="2326" spans="1:7" x14ac:dyDescent="0.35">
      <c r="A2326" s="2" t="s">
        <v>473</v>
      </c>
      <c r="B2326" s="2" t="s">
        <v>415</v>
      </c>
      <c r="C2326" s="2" t="s">
        <v>8</v>
      </c>
      <c r="D2326" s="17">
        <v>218516.84089816001</v>
      </c>
      <c r="E2326" s="2">
        <v>2019</v>
      </c>
      <c r="F2326" s="17">
        <f>Tabel1[[#This Row],[Benaderend Verbruik (kWh)]]</f>
        <v>218516.84089816001</v>
      </c>
      <c r="G2326" s="17">
        <f>Tabel1[[#This Row],[Benaderend Verbruik (kWh)]]*0.000182</f>
        <v>39.770065043465124</v>
      </c>
    </row>
    <row r="2327" spans="1:7" x14ac:dyDescent="0.35">
      <c r="A2327" s="2" t="s">
        <v>473</v>
      </c>
      <c r="B2327" s="2" t="s">
        <v>415</v>
      </c>
      <c r="C2327" s="2" t="s">
        <v>9</v>
      </c>
      <c r="D2327" s="17">
        <v>150888.87941318</v>
      </c>
      <c r="E2327" s="2">
        <v>2019</v>
      </c>
      <c r="F2327" s="17">
        <f>Tabel1[[#This Row],[Benaderend Verbruik (kWh)]]*2.5</f>
        <v>377222.19853295002</v>
      </c>
      <c r="G2327" s="17">
        <f>Tabel1[[#This Row],[Benaderend Verbruik (kWh)]]*0</f>
        <v>0</v>
      </c>
    </row>
    <row r="2328" spans="1:7" x14ac:dyDescent="0.35">
      <c r="A2328" s="2" t="s">
        <v>1098</v>
      </c>
      <c r="B2328" s="2" t="s">
        <v>1039</v>
      </c>
      <c r="C2328" s="2" t="s">
        <v>9</v>
      </c>
      <c r="D2328" s="17">
        <v>157929.59908435881</v>
      </c>
      <c r="E2328" s="2">
        <v>2022</v>
      </c>
      <c r="F2328" s="17">
        <f>Tabel1[[#This Row],[Benaderend Verbruik (kWh)]]*2.5</f>
        <v>394823.99771089701</v>
      </c>
      <c r="G2328" s="17">
        <f>Tabel1[[#This Row],[Benaderend Verbruik (kWh)]]*0</f>
        <v>0</v>
      </c>
    </row>
    <row r="2329" spans="1:7" x14ac:dyDescent="0.35">
      <c r="A2329" s="2" t="s">
        <v>1098</v>
      </c>
      <c r="B2329" s="2" t="s">
        <v>1039</v>
      </c>
      <c r="C2329" s="2" t="s">
        <v>8</v>
      </c>
      <c r="D2329" s="17">
        <v>207680.89919275299</v>
      </c>
      <c r="E2329" s="2">
        <v>2022</v>
      </c>
      <c r="F2329" s="17">
        <f>Tabel1[[#This Row],[Benaderend Verbruik (kWh)]]</f>
        <v>207680.89919275299</v>
      </c>
      <c r="G2329" s="17">
        <f>Tabel1[[#This Row],[Benaderend Verbruik (kWh)]]*0.000182</f>
        <v>37.797923653081043</v>
      </c>
    </row>
    <row r="2330" spans="1:7" x14ac:dyDescent="0.35">
      <c r="A2330" s="2" t="s">
        <v>474</v>
      </c>
      <c r="B2330" s="2" t="s">
        <v>415</v>
      </c>
      <c r="C2330" s="2" t="s">
        <v>9</v>
      </c>
      <c r="D2330" s="17">
        <v>159779.20428682998</v>
      </c>
      <c r="E2330" s="2">
        <v>2019</v>
      </c>
      <c r="F2330" s="17">
        <f>Tabel1[[#This Row],[Benaderend Verbruik (kWh)]]*2.5</f>
        <v>399448.01071707497</v>
      </c>
      <c r="G2330" s="17">
        <f>Tabel1[[#This Row],[Benaderend Verbruik (kWh)]]*0</f>
        <v>0</v>
      </c>
    </row>
    <row r="2331" spans="1:7" x14ac:dyDescent="0.35">
      <c r="A2331" s="2" t="s">
        <v>474</v>
      </c>
      <c r="B2331" s="2" t="s">
        <v>415</v>
      </c>
      <c r="C2331" s="2" t="s">
        <v>8</v>
      </c>
      <c r="D2331" s="17">
        <v>102728.36697801</v>
      </c>
      <c r="E2331" s="2">
        <v>2019</v>
      </c>
      <c r="F2331" s="17">
        <f>Tabel1[[#This Row],[Benaderend Verbruik (kWh)]]</f>
        <v>102728.36697801</v>
      </c>
      <c r="G2331" s="17">
        <f>Tabel1[[#This Row],[Benaderend Verbruik (kWh)]]*0.000182</f>
        <v>18.69656278999782</v>
      </c>
    </row>
    <row r="2332" spans="1:7" x14ac:dyDescent="0.35">
      <c r="A2332" s="2" t="s">
        <v>1099</v>
      </c>
      <c r="B2332" s="2" t="s">
        <v>1039</v>
      </c>
      <c r="C2332" s="2" t="s">
        <v>9</v>
      </c>
      <c r="D2332" s="17">
        <v>126344.61145714</v>
      </c>
      <c r="E2332" s="2">
        <v>2022</v>
      </c>
      <c r="F2332" s="17">
        <f>Tabel1[[#This Row],[Benaderend Verbruik (kWh)]]*2.5</f>
        <v>315861.52864285</v>
      </c>
      <c r="G2332" s="17">
        <f>Tabel1[[#This Row],[Benaderend Verbruik (kWh)]]*0</f>
        <v>0</v>
      </c>
    </row>
    <row r="2333" spans="1:7" x14ac:dyDescent="0.35">
      <c r="A2333" s="2" t="s">
        <v>1099</v>
      </c>
      <c r="B2333" s="2" t="s">
        <v>1039</v>
      </c>
      <c r="C2333" s="2" t="s">
        <v>8</v>
      </c>
      <c r="D2333" s="17">
        <v>72566.225616138094</v>
      </c>
      <c r="E2333" s="2">
        <v>2022</v>
      </c>
      <c r="F2333" s="17">
        <f>Tabel1[[#This Row],[Benaderend Verbruik (kWh)]]</f>
        <v>72566.225616138094</v>
      </c>
      <c r="G2333" s="17">
        <f>Tabel1[[#This Row],[Benaderend Verbruik (kWh)]]*0.000182</f>
        <v>13.207053062137133</v>
      </c>
    </row>
    <row r="2334" spans="1:7" x14ac:dyDescent="0.35">
      <c r="A2334" s="2" t="s">
        <v>475</v>
      </c>
      <c r="B2334" s="2" t="s">
        <v>415</v>
      </c>
      <c r="C2334" s="2" t="s">
        <v>8</v>
      </c>
      <c r="D2334" s="17">
        <v>126947.4876104358</v>
      </c>
      <c r="E2334" s="2">
        <v>2019</v>
      </c>
      <c r="F2334" s="17">
        <f>Tabel1[[#This Row],[Benaderend Verbruik (kWh)]]</f>
        <v>126947.4876104358</v>
      </c>
      <c r="G2334" s="17">
        <f>Tabel1[[#This Row],[Benaderend Verbruik (kWh)]]*0.000182</f>
        <v>23.104442745099316</v>
      </c>
    </row>
    <row r="2335" spans="1:7" x14ac:dyDescent="0.35">
      <c r="A2335" s="2" t="s">
        <v>475</v>
      </c>
      <c r="B2335" s="2" t="s">
        <v>415</v>
      </c>
      <c r="C2335" s="2" t="s">
        <v>9</v>
      </c>
      <c r="D2335" s="17">
        <v>108638</v>
      </c>
      <c r="E2335" s="2">
        <v>2019</v>
      </c>
      <c r="F2335" s="17">
        <f>Tabel1[[#This Row],[Benaderend Verbruik (kWh)]]*2.5</f>
        <v>271595</v>
      </c>
      <c r="G2335" s="17">
        <f>Tabel1[[#This Row],[Benaderend Verbruik (kWh)]]*0</f>
        <v>0</v>
      </c>
    </row>
    <row r="2336" spans="1:7" x14ac:dyDescent="0.35">
      <c r="A2336" s="2" t="s">
        <v>1100</v>
      </c>
      <c r="B2336" s="2" t="s">
        <v>1039</v>
      </c>
      <c r="C2336" s="2" t="s">
        <v>9</v>
      </c>
      <c r="D2336" s="17">
        <v>78093.614520573683</v>
      </c>
      <c r="E2336" s="2">
        <v>2022</v>
      </c>
      <c r="F2336" s="17">
        <f>Tabel1[[#This Row],[Benaderend Verbruik (kWh)]]*2.5</f>
        <v>195234.03630143421</v>
      </c>
      <c r="G2336" s="17">
        <f>Tabel1[[#This Row],[Benaderend Verbruik (kWh)]]*0</f>
        <v>0</v>
      </c>
    </row>
    <row r="2337" spans="1:7" x14ac:dyDescent="0.35">
      <c r="A2337" s="2" t="s">
        <v>1100</v>
      </c>
      <c r="B2337" s="2" t="s">
        <v>1039</v>
      </c>
      <c r="C2337" s="2" t="s">
        <v>8</v>
      </c>
      <c r="D2337" s="17">
        <v>126758.88519853201</v>
      </c>
      <c r="E2337" s="2">
        <v>2022</v>
      </c>
      <c r="F2337" s="17">
        <f>Tabel1[[#This Row],[Benaderend Verbruik (kWh)]]</f>
        <v>126758.88519853201</v>
      </c>
      <c r="G2337" s="17">
        <f>Tabel1[[#This Row],[Benaderend Verbruik (kWh)]]*0.000182</f>
        <v>23.070117106132827</v>
      </c>
    </row>
    <row r="2338" spans="1:7" x14ac:dyDescent="0.35">
      <c r="A2338" s="2" t="s">
        <v>476</v>
      </c>
      <c r="B2338" s="2" t="s">
        <v>415</v>
      </c>
      <c r="C2338" s="2" t="s">
        <v>8</v>
      </c>
      <c r="D2338" s="17">
        <v>557638.2080284633</v>
      </c>
      <c r="E2338" s="2">
        <v>2019</v>
      </c>
      <c r="F2338" s="17">
        <f>Tabel1[[#This Row],[Benaderend Verbruik (kWh)]]</f>
        <v>557638.2080284633</v>
      </c>
      <c r="G2338" s="17">
        <f>Tabel1[[#This Row],[Benaderend Verbruik (kWh)]]*0.000182</f>
        <v>101.49015386118032</v>
      </c>
    </row>
    <row r="2339" spans="1:7" x14ac:dyDescent="0.35">
      <c r="A2339" s="2" t="s">
        <v>476</v>
      </c>
      <c r="B2339" s="2" t="s">
        <v>415</v>
      </c>
      <c r="C2339" s="2" t="s">
        <v>9</v>
      </c>
      <c r="D2339" s="17">
        <v>347874.47004277026</v>
      </c>
      <c r="E2339" s="2">
        <v>2019</v>
      </c>
      <c r="F2339" s="17">
        <f>Tabel1[[#This Row],[Benaderend Verbruik (kWh)]]*2.5</f>
        <v>869686.17510692566</v>
      </c>
      <c r="G2339" s="17">
        <f>Tabel1[[#This Row],[Benaderend Verbruik (kWh)]]*0</f>
        <v>0</v>
      </c>
    </row>
    <row r="2340" spans="1:7" x14ac:dyDescent="0.35">
      <c r="A2340" s="2" t="s">
        <v>1101</v>
      </c>
      <c r="B2340" s="2" t="s">
        <v>1039</v>
      </c>
      <c r="C2340" s="2" t="s">
        <v>9</v>
      </c>
      <c r="D2340" s="17">
        <v>404136.80675578042</v>
      </c>
      <c r="E2340" s="2">
        <v>2022</v>
      </c>
      <c r="F2340" s="17">
        <f>Tabel1[[#This Row],[Benaderend Verbruik (kWh)]]*2.5</f>
        <v>1010342.0168894511</v>
      </c>
      <c r="G2340" s="17">
        <f>Tabel1[[#This Row],[Benaderend Verbruik (kWh)]]*0</f>
        <v>0</v>
      </c>
    </row>
    <row r="2341" spans="1:7" x14ac:dyDescent="0.35">
      <c r="A2341" s="2" t="s">
        <v>1101</v>
      </c>
      <c r="B2341" s="2" t="s">
        <v>1039</v>
      </c>
      <c r="C2341" s="2" t="s">
        <v>8</v>
      </c>
      <c r="D2341" s="17">
        <v>787845.07975419355</v>
      </c>
      <c r="E2341" s="2">
        <v>2022</v>
      </c>
      <c r="F2341" s="17">
        <f>Tabel1[[#This Row],[Benaderend Verbruik (kWh)]]</f>
        <v>787845.07975419355</v>
      </c>
      <c r="G2341" s="17">
        <f>Tabel1[[#This Row],[Benaderend Verbruik (kWh)]]*0.000182</f>
        <v>143.38780451526324</v>
      </c>
    </row>
    <row r="2342" spans="1:7" x14ac:dyDescent="0.35">
      <c r="A2342" s="2" t="s">
        <v>1102</v>
      </c>
      <c r="B2342" s="2" t="s">
        <v>1039</v>
      </c>
      <c r="C2342" s="2" t="s">
        <v>9</v>
      </c>
      <c r="D2342" s="17">
        <v>181807.27313597879</v>
      </c>
      <c r="E2342" s="2">
        <v>2022</v>
      </c>
      <c r="F2342" s="17">
        <f>Tabel1[[#This Row],[Benaderend Verbruik (kWh)]]*2.5</f>
        <v>454518.18283994694</v>
      </c>
      <c r="G2342" s="17">
        <f>Tabel1[[#This Row],[Benaderend Verbruik (kWh)]]*0</f>
        <v>0</v>
      </c>
    </row>
    <row r="2343" spans="1:7" x14ac:dyDescent="0.35">
      <c r="A2343" s="2" t="s">
        <v>1102</v>
      </c>
      <c r="B2343" s="2" t="s">
        <v>1039</v>
      </c>
      <c r="C2343" s="2" t="s">
        <v>8</v>
      </c>
      <c r="D2343" s="17">
        <v>228174.5870724346</v>
      </c>
      <c r="E2343" s="2">
        <v>2022</v>
      </c>
      <c r="F2343" s="17">
        <f>Tabel1[[#This Row],[Benaderend Verbruik (kWh)]]</f>
        <v>228174.5870724346</v>
      </c>
      <c r="G2343" s="17">
        <f>Tabel1[[#This Row],[Benaderend Verbruik (kWh)]]*0.000182</f>
        <v>41.527774847183096</v>
      </c>
    </row>
    <row r="2344" spans="1:7" x14ac:dyDescent="0.35">
      <c r="A2344" s="2" t="s">
        <v>1103</v>
      </c>
      <c r="B2344" s="2" t="s">
        <v>914</v>
      </c>
      <c r="C2344" s="2" t="s">
        <v>9</v>
      </c>
      <c r="D2344" s="17">
        <v>440149.13990969933</v>
      </c>
      <c r="E2344" s="2">
        <v>2022</v>
      </c>
      <c r="F2344" s="17">
        <f>Tabel1[[#This Row],[Benaderend Verbruik (kWh)]]*2.5</f>
        <v>1100372.8497742484</v>
      </c>
      <c r="G2344" s="17">
        <f>Tabel1[[#This Row],[Benaderend Verbruik (kWh)]]*0</f>
        <v>0</v>
      </c>
    </row>
    <row r="2345" spans="1:7" x14ac:dyDescent="0.35">
      <c r="A2345" s="2" t="s">
        <v>1103</v>
      </c>
      <c r="B2345" s="2" t="s">
        <v>914</v>
      </c>
      <c r="C2345" s="2" t="s">
        <v>8</v>
      </c>
      <c r="D2345" s="17">
        <v>731609.40572788625</v>
      </c>
      <c r="E2345" s="2">
        <v>2022</v>
      </c>
      <c r="F2345" s="17">
        <f>Tabel1[[#This Row],[Benaderend Verbruik (kWh)]]</f>
        <v>731609.40572788625</v>
      </c>
      <c r="G2345" s="17">
        <f>Tabel1[[#This Row],[Benaderend Verbruik (kWh)]]*0.000182</f>
        <v>133.15291184247531</v>
      </c>
    </row>
    <row r="2346" spans="1:7" x14ac:dyDescent="0.35">
      <c r="A2346" s="2" t="s">
        <v>479</v>
      </c>
      <c r="B2346" s="2" t="s">
        <v>7</v>
      </c>
      <c r="C2346" s="2" t="s">
        <v>8</v>
      </c>
      <c r="D2346" s="17">
        <v>3313117.6559767043</v>
      </c>
      <c r="E2346" s="2">
        <v>2019</v>
      </c>
      <c r="F2346" s="17">
        <f>Tabel1[[#This Row],[Benaderend Verbruik (kWh)]]</f>
        <v>3313117.6559767043</v>
      </c>
      <c r="G2346" s="17">
        <f>Tabel1[[#This Row],[Benaderend Verbruik (kWh)]]*0.000182</f>
        <v>602.98741338776017</v>
      </c>
    </row>
    <row r="2347" spans="1:7" x14ac:dyDescent="0.35">
      <c r="A2347" s="2" t="s">
        <v>479</v>
      </c>
      <c r="B2347" s="2" t="s">
        <v>7</v>
      </c>
      <c r="C2347" s="2" t="s">
        <v>10</v>
      </c>
      <c r="D2347" s="17">
        <v>1454542</v>
      </c>
      <c r="E2347" s="2">
        <v>2019</v>
      </c>
      <c r="F2347" s="17">
        <f>Tabel1[[#This Row],[Benaderend Verbruik (kWh)]]*2.5</f>
        <v>3636355</v>
      </c>
      <c r="G2347" s="17">
        <f>Tabel1[[#This Row],[Benaderend Verbruik (kWh)]]*0</f>
        <v>0</v>
      </c>
    </row>
    <row r="2348" spans="1:7" x14ac:dyDescent="0.35">
      <c r="A2348" s="2" t="s">
        <v>479</v>
      </c>
      <c r="B2348" s="2" t="s">
        <v>7</v>
      </c>
      <c r="C2348" s="2" t="s">
        <v>9</v>
      </c>
      <c r="D2348" s="17">
        <v>1434540.13418811</v>
      </c>
      <c r="E2348" s="2">
        <v>2019</v>
      </c>
      <c r="F2348" s="17">
        <f>Tabel1[[#This Row],[Benaderend Verbruik (kWh)]]*2.5</f>
        <v>3586350.335470275</v>
      </c>
      <c r="G2348" s="17">
        <f>Tabel1[[#This Row],[Benaderend Verbruik (kWh)]]*0</f>
        <v>0</v>
      </c>
    </row>
    <row r="2349" spans="1:7" x14ac:dyDescent="0.35">
      <c r="A2349" s="2" t="s">
        <v>1104</v>
      </c>
      <c r="B2349" s="2" t="s">
        <v>641</v>
      </c>
      <c r="C2349" s="2" t="s">
        <v>9</v>
      </c>
      <c r="D2349" s="17">
        <v>1291657.8058470006</v>
      </c>
      <c r="E2349" s="2">
        <v>2022</v>
      </c>
      <c r="F2349" s="17">
        <f>Tabel1[[#This Row],[Benaderend Verbruik (kWh)]]*2.5</f>
        <v>3229144.5146175013</v>
      </c>
      <c r="G2349" s="17">
        <f>Tabel1[[#This Row],[Benaderend Verbruik (kWh)]]*0</f>
        <v>0</v>
      </c>
    </row>
    <row r="2350" spans="1:7" x14ac:dyDescent="0.35">
      <c r="A2350" s="2" t="s">
        <v>1104</v>
      </c>
      <c r="B2350" s="2" t="s">
        <v>641</v>
      </c>
      <c r="C2350" s="2" t="s">
        <v>10</v>
      </c>
      <c r="D2350" s="17">
        <v>1165325.9999999998</v>
      </c>
      <c r="E2350" s="2">
        <v>2022</v>
      </c>
      <c r="F2350" s="17">
        <f>Tabel1[[#This Row],[Benaderend Verbruik (kWh)]]*2.5</f>
        <v>2913314.9999999995</v>
      </c>
      <c r="G2350" s="17">
        <f>Tabel1[[#This Row],[Benaderend Verbruik (kWh)]]*0</f>
        <v>0</v>
      </c>
    </row>
    <row r="2351" spans="1:7" x14ac:dyDescent="0.35">
      <c r="A2351" s="2" t="s">
        <v>1104</v>
      </c>
      <c r="B2351" s="2" t="s">
        <v>641</v>
      </c>
      <c r="C2351" s="2" t="s">
        <v>8</v>
      </c>
      <c r="D2351" s="17">
        <v>2415057.8247398618</v>
      </c>
      <c r="E2351" s="2">
        <v>2022</v>
      </c>
      <c r="F2351" s="17">
        <f>Tabel1[[#This Row],[Benaderend Verbruik (kWh)]]</f>
        <v>2415057.8247398618</v>
      </c>
      <c r="G2351" s="17">
        <f>Tabel1[[#This Row],[Benaderend Verbruik (kWh)]]*0.000182</f>
        <v>439.54052410265484</v>
      </c>
    </row>
    <row r="2352" spans="1:7" x14ac:dyDescent="0.35">
      <c r="A2352" s="2" t="s">
        <v>480</v>
      </c>
      <c r="B2352" s="2" t="s">
        <v>17</v>
      </c>
      <c r="C2352" s="2" t="s">
        <v>8</v>
      </c>
      <c r="D2352" s="17">
        <v>1175245.811246156</v>
      </c>
      <c r="E2352" s="2">
        <v>2019</v>
      </c>
      <c r="F2352" s="17">
        <f>Tabel1[[#This Row],[Benaderend Verbruik (kWh)]]</f>
        <v>1175245.811246156</v>
      </c>
      <c r="G2352" s="17">
        <f>Tabel1[[#This Row],[Benaderend Verbruik (kWh)]]*0.000182</f>
        <v>213.89473764680039</v>
      </c>
    </row>
    <row r="2353" spans="1:7" x14ac:dyDescent="0.35">
      <c r="A2353" s="2" t="s">
        <v>480</v>
      </c>
      <c r="B2353" s="2" t="s">
        <v>17</v>
      </c>
      <c r="C2353" s="2" t="s">
        <v>9</v>
      </c>
      <c r="D2353" s="17">
        <v>283630.46865482844</v>
      </c>
      <c r="E2353" s="2">
        <v>2019</v>
      </c>
      <c r="F2353" s="17">
        <f>Tabel1[[#This Row],[Benaderend Verbruik (kWh)]]*2.5</f>
        <v>709076.17163707106</v>
      </c>
      <c r="G2353" s="17">
        <f>Tabel1[[#This Row],[Benaderend Verbruik (kWh)]]*0</f>
        <v>0</v>
      </c>
    </row>
    <row r="2354" spans="1:7" x14ac:dyDescent="0.35">
      <c r="A2354" s="2" t="s">
        <v>1105</v>
      </c>
      <c r="B2354" s="2" t="s">
        <v>17</v>
      </c>
      <c r="C2354" s="2" t="s">
        <v>9</v>
      </c>
      <c r="D2354" s="17">
        <v>235017.71280928087</v>
      </c>
      <c r="E2354" s="2">
        <v>2022</v>
      </c>
      <c r="F2354" s="17">
        <f>Tabel1[[#This Row],[Benaderend Verbruik (kWh)]]*2.5</f>
        <v>587544.28202320216</v>
      </c>
      <c r="G2354" s="17">
        <f>Tabel1[[#This Row],[Benaderend Verbruik (kWh)]]*0</f>
        <v>0</v>
      </c>
    </row>
    <row r="2355" spans="1:7" x14ac:dyDescent="0.35">
      <c r="A2355" s="2" t="s">
        <v>1105</v>
      </c>
      <c r="B2355" s="2" t="s">
        <v>17</v>
      </c>
      <c r="C2355" s="2" t="s">
        <v>8</v>
      </c>
      <c r="D2355" s="17">
        <v>937391.94934166665</v>
      </c>
      <c r="E2355" s="2">
        <v>2022</v>
      </c>
      <c r="F2355" s="17">
        <f>Tabel1[[#This Row],[Benaderend Verbruik (kWh)]]</f>
        <v>937391.94934166665</v>
      </c>
      <c r="G2355" s="17">
        <f>Tabel1[[#This Row],[Benaderend Verbruik (kWh)]]*0.000182</f>
        <v>170.60533478018334</v>
      </c>
    </row>
    <row r="2356" spans="1:7" x14ac:dyDescent="0.35">
      <c r="A2356" s="2" t="s">
        <v>481</v>
      </c>
      <c r="B2356" s="2" t="s">
        <v>208</v>
      </c>
      <c r="C2356" s="2" t="s">
        <v>8</v>
      </c>
      <c r="D2356" s="17">
        <v>17442.2817557579</v>
      </c>
      <c r="E2356" s="2">
        <v>2019</v>
      </c>
      <c r="F2356" s="17">
        <f>Tabel1[[#This Row],[Benaderend Verbruik (kWh)]]</f>
        <v>17442.2817557579</v>
      </c>
      <c r="G2356" s="17">
        <f>Tabel1[[#This Row],[Benaderend Verbruik (kWh)]]*0.000182</f>
        <v>3.174495279547938</v>
      </c>
    </row>
    <row r="2357" spans="1:7" x14ac:dyDescent="0.35">
      <c r="A2357" s="2" t="s">
        <v>481</v>
      </c>
      <c r="B2357" s="2" t="s">
        <v>208</v>
      </c>
      <c r="C2357" s="2" t="s">
        <v>9</v>
      </c>
      <c r="D2357" s="17">
        <v>8236.4334230205004</v>
      </c>
      <c r="E2357" s="2">
        <v>2019</v>
      </c>
      <c r="F2357" s="17">
        <f>Tabel1[[#This Row],[Benaderend Verbruik (kWh)]]*2.5</f>
        <v>20591.08355755125</v>
      </c>
      <c r="G2357" s="17">
        <f>Tabel1[[#This Row],[Benaderend Verbruik (kWh)]]*0</f>
        <v>0</v>
      </c>
    </row>
    <row r="2358" spans="1:7" x14ac:dyDescent="0.35">
      <c r="A2358" s="2" t="s">
        <v>1106</v>
      </c>
      <c r="B2358" s="2" t="s">
        <v>208</v>
      </c>
      <c r="C2358" s="2" t="s">
        <v>9</v>
      </c>
      <c r="D2358" s="17">
        <v>6772.5444504703</v>
      </c>
      <c r="E2358" s="2">
        <v>2022</v>
      </c>
      <c r="F2358" s="17">
        <f>Tabel1[[#This Row],[Benaderend Verbruik (kWh)]]*2.5</f>
        <v>16931.361126175751</v>
      </c>
      <c r="G2358" s="17">
        <f>Tabel1[[#This Row],[Benaderend Verbruik (kWh)]]*0</f>
        <v>0</v>
      </c>
    </row>
    <row r="2359" spans="1:7" x14ac:dyDescent="0.35">
      <c r="A2359" s="2" t="s">
        <v>1106</v>
      </c>
      <c r="B2359" s="2" t="s">
        <v>208</v>
      </c>
      <c r="C2359" s="2" t="s">
        <v>8</v>
      </c>
      <c r="D2359" s="17">
        <v>10454.8249898625</v>
      </c>
      <c r="E2359" s="2">
        <v>2022</v>
      </c>
      <c r="F2359" s="17">
        <f>Tabel1[[#This Row],[Benaderend Verbruik (kWh)]]</f>
        <v>10454.8249898625</v>
      </c>
      <c r="G2359" s="17">
        <f>Tabel1[[#This Row],[Benaderend Verbruik (kWh)]]*0.000182</f>
        <v>1.902778148154975</v>
      </c>
    </row>
    <row r="2360" spans="1:7" x14ac:dyDescent="0.35">
      <c r="A2360" s="2" t="s">
        <v>482</v>
      </c>
      <c r="B2360" s="2" t="s">
        <v>208</v>
      </c>
      <c r="C2360" s="2" t="s">
        <v>8</v>
      </c>
      <c r="D2360" s="17">
        <v>994178.27263686561</v>
      </c>
      <c r="E2360" s="2">
        <v>2019</v>
      </c>
      <c r="F2360" s="17">
        <f>Tabel1[[#This Row],[Benaderend Verbruik (kWh)]]</f>
        <v>994178.27263686561</v>
      </c>
      <c r="G2360" s="17">
        <f>Tabel1[[#This Row],[Benaderend Verbruik (kWh)]]*0.000182</f>
        <v>180.94044561990955</v>
      </c>
    </row>
    <row r="2361" spans="1:7" x14ac:dyDescent="0.35">
      <c r="A2361" s="2" t="s">
        <v>482</v>
      </c>
      <c r="B2361" s="2" t="s">
        <v>208</v>
      </c>
      <c r="C2361" s="2" t="s">
        <v>9</v>
      </c>
      <c r="D2361" s="17">
        <v>276318.63032876997</v>
      </c>
      <c r="E2361" s="2">
        <v>2019</v>
      </c>
      <c r="F2361" s="17">
        <f>Tabel1[[#This Row],[Benaderend Verbruik (kWh)]]*2.5</f>
        <v>690796.57582192495</v>
      </c>
      <c r="G2361" s="17">
        <f>Tabel1[[#This Row],[Benaderend Verbruik (kWh)]]*0</f>
        <v>0</v>
      </c>
    </row>
    <row r="2362" spans="1:7" x14ac:dyDescent="0.35">
      <c r="A2362" s="2" t="s">
        <v>1107</v>
      </c>
      <c r="B2362" s="2" t="s">
        <v>208</v>
      </c>
      <c r="C2362" s="2" t="s">
        <v>9</v>
      </c>
      <c r="D2362" s="17">
        <v>280314.51938067999</v>
      </c>
      <c r="E2362" s="2">
        <v>2022</v>
      </c>
      <c r="F2362" s="17">
        <f>Tabel1[[#This Row],[Benaderend Verbruik (kWh)]]*2.5</f>
        <v>700786.29845170001</v>
      </c>
      <c r="G2362" s="17">
        <f>Tabel1[[#This Row],[Benaderend Verbruik (kWh)]]*0</f>
        <v>0</v>
      </c>
    </row>
    <row r="2363" spans="1:7" x14ac:dyDescent="0.35">
      <c r="A2363" s="2" t="s">
        <v>1107</v>
      </c>
      <c r="B2363" s="2" t="s">
        <v>208</v>
      </c>
      <c r="C2363" s="2" t="s">
        <v>8</v>
      </c>
      <c r="D2363" s="17">
        <v>492386.90003283799</v>
      </c>
      <c r="E2363" s="2">
        <v>2022</v>
      </c>
      <c r="F2363" s="17">
        <f>Tabel1[[#This Row],[Benaderend Verbruik (kWh)]]</f>
        <v>492386.90003283799</v>
      </c>
      <c r="G2363" s="17">
        <f>Tabel1[[#This Row],[Benaderend Verbruik (kWh)]]*0.000182</f>
        <v>89.61441580597652</v>
      </c>
    </row>
    <row r="2364" spans="1:7" x14ac:dyDescent="0.35">
      <c r="A2364" s="2" t="s">
        <v>483</v>
      </c>
      <c r="B2364" s="2" t="s">
        <v>484</v>
      </c>
      <c r="C2364" s="2" t="s">
        <v>8</v>
      </c>
      <c r="D2364" s="17">
        <v>28744992.7057487</v>
      </c>
      <c r="E2364" s="2">
        <v>2019</v>
      </c>
      <c r="F2364" s="17">
        <f>Tabel1[[#This Row],[Benaderend Verbruik (kWh)]]</f>
        <v>28744992.7057487</v>
      </c>
      <c r="G2364" s="17">
        <f>Tabel1[[#This Row],[Benaderend Verbruik (kWh)]]*0.000182</f>
        <v>5231.5886724462634</v>
      </c>
    </row>
    <row r="2365" spans="1:7" x14ac:dyDescent="0.35">
      <c r="A2365" s="2" t="s">
        <v>483</v>
      </c>
      <c r="B2365" s="2" t="s">
        <v>484</v>
      </c>
      <c r="C2365" s="2" t="s">
        <v>9</v>
      </c>
      <c r="D2365" s="17">
        <v>15493616.166453101</v>
      </c>
      <c r="E2365" s="2">
        <v>2019</v>
      </c>
      <c r="F2365" s="17">
        <f>Tabel1[[#This Row],[Benaderend Verbruik (kWh)]]*2.5</f>
        <v>38734040.416132748</v>
      </c>
      <c r="G2365" s="17">
        <f>Tabel1[[#This Row],[Benaderend Verbruik (kWh)]]*0</f>
        <v>0</v>
      </c>
    </row>
    <row r="2366" spans="1:7" x14ac:dyDescent="0.35">
      <c r="A2366" s="2" t="s">
        <v>1108</v>
      </c>
      <c r="B2366" s="2" t="s">
        <v>1109</v>
      </c>
      <c r="C2366" s="2" t="s">
        <v>9</v>
      </c>
      <c r="D2366" s="17">
        <f>14324166.0837017+64116</f>
        <v>14388282.0837017</v>
      </c>
      <c r="E2366" s="2">
        <v>2022</v>
      </c>
      <c r="F2366" s="17">
        <f>Tabel1[[#This Row],[Benaderend Verbruik (kWh)]]*2.5</f>
        <v>35970705.20925425</v>
      </c>
      <c r="G2366" s="17">
        <f>Tabel1[[#This Row],[Benaderend Verbruik (kWh)]]*0</f>
        <v>0</v>
      </c>
    </row>
    <row r="2367" spans="1:7" x14ac:dyDescent="0.35">
      <c r="A2367" s="2" t="s">
        <v>1108</v>
      </c>
      <c r="B2367" s="2" t="s">
        <v>1109</v>
      </c>
      <c r="C2367" s="2" t="s">
        <v>8</v>
      </c>
      <c r="D2367" s="17">
        <v>21375320.96199609</v>
      </c>
      <c r="E2367" s="2">
        <v>2022</v>
      </c>
      <c r="F2367" s="17">
        <f>Tabel1[[#This Row],[Benaderend Verbruik (kWh)]]</f>
        <v>21375320.96199609</v>
      </c>
      <c r="G2367" s="17">
        <f>Tabel1[[#This Row],[Benaderend Verbruik (kWh)]]*0.000182</f>
        <v>3890.3084150832883</v>
      </c>
    </row>
    <row r="2368" spans="1:7" x14ac:dyDescent="0.35">
      <c r="A2368" s="2" t="s">
        <v>485</v>
      </c>
      <c r="B2368" s="2" t="s">
        <v>484</v>
      </c>
      <c r="C2368" s="2" t="s">
        <v>12</v>
      </c>
      <c r="D2368" s="17">
        <v>439509.06882571458</v>
      </c>
      <c r="E2368" s="2">
        <v>2019</v>
      </c>
      <c r="F2368" s="17">
        <f>Tabel1[[#This Row],[Benaderend Verbruik (kWh)]]</f>
        <v>439509.06882571458</v>
      </c>
      <c r="G2368" s="17">
        <f>Tabel1[[#This Row],[Benaderend Verbruik (kWh)]]*0.000267</f>
        <v>117.34892137646578</v>
      </c>
    </row>
    <row r="2369" spans="1:7" x14ac:dyDescent="0.35">
      <c r="A2369" s="2" t="s">
        <v>485</v>
      </c>
      <c r="B2369" s="2" t="s">
        <v>484</v>
      </c>
      <c r="C2369" s="2" t="s">
        <v>170</v>
      </c>
      <c r="D2369" s="17">
        <v>35769.4638478204</v>
      </c>
      <c r="E2369" s="2">
        <v>2019</v>
      </c>
      <c r="F2369" s="17">
        <f>Tabel1[[#This Row],[Benaderend Verbruik (kWh)]]</f>
        <v>35769.4638478204</v>
      </c>
      <c r="G2369" s="17">
        <f>Tabel1[[#This Row],[Benaderend Verbruik (kWh)]]*0</f>
        <v>0</v>
      </c>
    </row>
    <row r="2370" spans="1:7" x14ac:dyDescent="0.35">
      <c r="A2370" s="2" t="s">
        <v>483</v>
      </c>
      <c r="B2370" s="2" t="s">
        <v>484</v>
      </c>
      <c r="C2370" s="2" t="s">
        <v>12</v>
      </c>
      <c r="D2370" s="17">
        <v>401146.22981733858</v>
      </c>
      <c r="E2370" s="2">
        <v>2022</v>
      </c>
      <c r="F2370" s="17">
        <f>Tabel1[[#This Row],[Benaderend Verbruik (kWh)]]</f>
        <v>401146.22981733858</v>
      </c>
      <c r="G2370" s="17">
        <f>Tabel1[[#This Row],[Benaderend Verbruik (kWh)]]*0.000267</f>
        <v>107.1060433612294</v>
      </c>
    </row>
    <row r="2371" spans="1:7" x14ac:dyDescent="0.35">
      <c r="A2371" s="2" t="s">
        <v>483</v>
      </c>
      <c r="B2371" s="2" t="s">
        <v>484</v>
      </c>
      <c r="C2371" s="2" t="s">
        <v>170</v>
      </c>
      <c r="D2371" s="17">
        <v>48181.531795347961</v>
      </c>
      <c r="E2371" s="2">
        <v>2022</v>
      </c>
      <c r="F2371" s="17">
        <f>Tabel1[[#This Row],[Benaderend Verbruik (kWh)]]</f>
        <v>48181.531795347961</v>
      </c>
      <c r="G2371" s="17">
        <f>Tabel1[[#This Row],[Benaderend Verbruik (kWh)]]*0</f>
        <v>0</v>
      </c>
    </row>
    <row r="2372" spans="1:7" x14ac:dyDescent="0.35">
      <c r="A2372" s="2" t="s">
        <v>483</v>
      </c>
      <c r="B2372" s="2" t="s">
        <v>484</v>
      </c>
      <c r="C2372" s="2" t="s">
        <v>183</v>
      </c>
      <c r="D2372" s="17">
        <v>22269.333797345807</v>
      </c>
      <c r="E2372" s="2">
        <v>2022</v>
      </c>
      <c r="F2372" s="17">
        <f>Tabel1[[#This Row],[Benaderend Verbruik (kWh)]]</f>
        <v>22269.333797345807</v>
      </c>
      <c r="G2372" s="17">
        <f>Tabel1[[#This Row],[Benaderend Verbruik (kWh)]]*0.000227</f>
        <v>5.0551387719974983</v>
      </c>
    </row>
    <row r="2373" spans="1:7" x14ac:dyDescent="0.35">
      <c r="A2373" s="2" t="s">
        <v>486</v>
      </c>
      <c r="B2373" s="2" t="s">
        <v>484</v>
      </c>
      <c r="C2373" s="2" t="s">
        <v>8</v>
      </c>
      <c r="D2373" s="17">
        <v>16196044.967</v>
      </c>
      <c r="E2373" s="2">
        <v>2019</v>
      </c>
      <c r="F2373" s="17">
        <f>Tabel1[[#This Row],[Benaderend Verbruik (kWh)]]</f>
        <v>16196044.967</v>
      </c>
      <c r="G2373" s="17">
        <f>Tabel1[[#This Row],[Benaderend Verbruik (kWh)]]*0.000182</f>
        <v>2947.6801839940003</v>
      </c>
    </row>
    <row r="2374" spans="1:7" x14ac:dyDescent="0.35">
      <c r="A2374" s="2" t="s">
        <v>486</v>
      </c>
      <c r="B2374" s="2" t="s">
        <v>484</v>
      </c>
      <c r="C2374" s="2" t="s">
        <v>9</v>
      </c>
      <c r="D2374" s="17">
        <v>6566503.1059999997</v>
      </c>
      <c r="E2374" s="2">
        <v>2019</v>
      </c>
      <c r="F2374" s="17">
        <f>Tabel1[[#This Row],[Benaderend Verbruik (kWh)]]*2.5</f>
        <v>16416257.764999999</v>
      </c>
      <c r="G2374" s="17">
        <f>Tabel1[[#This Row],[Benaderend Verbruik (kWh)]]*0</f>
        <v>0</v>
      </c>
    </row>
    <row r="2375" spans="1:7" x14ac:dyDescent="0.35">
      <c r="A2375" s="2" t="s">
        <v>1110</v>
      </c>
      <c r="B2375" s="2" t="s">
        <v>1109</v>
      </c>
      <c r="C2375" s="2" t="s">
        <v>9</v>
      </c>
      <c r="D2375" s="17">
        <v>5705397.01083472</v>
      </c>
      <c r="E2375" s="2">
        <v>2022</v>
      </c>
      <c r="F2375" s="17">
        <f>Tabel1[[#This Row],[Benaderend Verbruik (kWh)]]*2.5</f>
        <v>14263492.5270868</v>
      </c>
      <c r="G2375" s="17">
        <f>Tabel1[[#This Row],[Benaderend Verbruik (kWh)]]*0</f>
        <v>0</v>
      </c>
    </row>
    <row r="2376" spans="1:7" x14ac:dyDescent="0.35">
      <c r="A2376" s="2" t="s">
        <v>1110</v>
      </c>
      <c r="B2376" s="2" t="s">
        <v>1109</v>
      </c>
      <c r="C2376" s="2" t="s">
        <v>8</v>
      </c>
      <c r="D2376" s="17">
        <v>16287179.039485401</v>
      </c>
      <c r="E2376" s="2">
        <v>2022</v>
      </c>
      <c r="F2376" s="17">
        <f>Tabel1[[#This Row],[Benaderend Verbruik (kWh)]]</f>
        <v>16287179.039485401</v>
      </c>
      <c r="G2376" s="17">
        <f>Tabel1[[#This Row],[Benaderend Verbruik (kWh)]]*0.000182</f>
        <v>2964.266585186343</v>
      </c>
    </row>
    <row r="2377" spans="1:7" x14ac:dyDescent="0.35">
      <c r="A2377" s="2" t="s">
        <v>486</v>
      </c>
      <c r="B2377" s="2" t="s">
        <v>484</v>
      </c>
      <c r="C2377" s="2" t="s">
        <v>12</v>
      </c>
      <c r="D2377" s="17">
        <v>1694073.5634263202</v>
      </c>
      <c r="E2377" s="2">
        <v>2019</v>
      </c>
      <c r="F2377" s="17">
        <f>Tabel1[[#This Row],[Benaderend Verbruik (kWh)]]</f>
        <v>1694073.5634263202</v>
      </c>
      <c r="G2377" s="17">
        <f>Tabel1[[#This Row],[Benaderend Verbruik (kWh)]]*0.000267</f>
        <v>452.31764143482746</v>
      </c>
    </row>
    <row r="2378" spans="1:7" x14ac:dyDescent="0.35">
      <c r="A2378" s="2" t="s">
        <v>486</v>
      </c>
      <c r="B2378" s="2" t="s">
        <v>484</v>
      </c>
      <c r="C2378" s="2" t="s">
        <v>12</v>
      </c>
      <c r="D2378" s="17">
        <v>424578.84072954522</v>
      </c>
      <c r="E2378" s="2">
        <v>2022</v>
      </c>
      <c r="F2378" s="17">
        <f>Tabel1[[#This Row],[Benaderend Verbruik (kWh)]]</f>
        <v>424578.84072954522</v>
      </c>
      <c r="G2378" s="17">
        <f>Tabel1[[#This Row],[Benaderend Verbruik (kWh)]]*0.000267</f>
        <v>113.36255047478856</v>
      </c>
    </row>
    <row r="2379" spans="1:7" x14ac:dyDescent="0.35">
      <c r="A2379" s="2" t="s">
        <v>487</v>
      </c>
      <c r="B2379" s="2" t="s">
        <v>484</v>
      </c>
      <c r="C2379" s="2" t="s">
        <v>8</v>
      </c>
      <c r="D2379" s="17">
        <v>27950886.348485265</v>
      </c>
      <c r="E2379" s="2">
        <v>2019</v>
      </c>
      <c r="F2379" s="17">
        <f>Tabel1[[#This Row],[Benaderend Verbruik (kWh)]]</f>
        <v>27950886.348485265</v>
      </c>
      <c r="G2379" s="17">
        <f>Tabel1[[#This Row],[Benaderend Verbruik (kWh)]]*0.000182</f>
        <v>5087.0613154243183</v>
      </c>
    </row>
    <row r="2380" spans="1:7" x14ac:dyDescent="0.35">
      <c r="A2380" s="2" t="s">
        <v>487</v>
      </c>
      <c r="B2380" s="2" t="s">
        <v>484</v>
      </c>
      <c r="C2380" s="2" t="s">
        <v>9</v>
      </c>
      <c r="D2380" s="17">
        <v>13507620.792146469</v>
      </c>
      <c r="E2380" s="2">
        <v>2019</v>
      </c>
      <c r="F2380" s="17">
        <f>Tabel1[[#This Row],[Benaderend Verbruik (kWh)]]*2.5</f>
        <v>33769051.98036617</v>
      </c>
      <c r="G2380" s="17">
        <f>Tabel1[[#This Row],[Benaderend Verbruik (kWh)]]*0</f>
        <v>0</v>
      </c>
    </row>
    <row r="2381" spans="1:7" x14ac:dyDescent="0.35">
      <c r="A2381" s="2" t="s">
        <v>1111</v>
      </c>
      <c r="B2381" s="2" t="s">
        <v>1109</v>
      </c>
      <c r="C2381" s="2" t="s">
        <v>9</v>
      </c>
      <c r="D2381" s="17">
        <v>12717801.429556342</v>
      </c>
      <c r="E2381" s="2">
        <v>2022</v>
      </c>
      <c r="F2381" s="17">
        <f>Tabel1[[#This Row],[Benaderend Verbruik (kWh)]]*2.5</f>
        <v>31794503.573890854</v>
      </c>
      <c r="G2381" s="17">
        <f>Tabel1[[#This Row],[Benaderend Verbruik (kWh)]]*0</f>
        <v>0</v>
      </c>
    </row>
    <row r="2382" spans="1:7" x14ac:dyDescent="0.35">
      <c r="A2382" s="2" t="s">
        <v>1111</v>
      </c>
      <c r="B2382" s="2" t="s">
        <v>1109</v>
      </c>
      <c r="C2382" s="2" t="s">
        <v>8</v>
      </c>
      <c r="D2382" s="17">
        <v>22496544.868623804</v>
      </c>
      <c r="E2382" s="2">
        <v>2022</v>
      </c>
      <c r="F2382" s="17">
        <f>Tabel1[[#This Row],[Benaderend Verbruik (kWh)]]</f>
        <v>22496544.868623804</v>
      </c>
      <c r="G2382" s="17">
        <f>Tabel1[[#This Row],[Benaderend Verbruik (kWh)]]*0.000182</f>
        <v>4094.3711660895324</v>
      </c>
    </row>
    <row r="2383" spans="1:7" x14ac:dyDescent="0.35">
      <c r="A2383" s="2" t="s">
        <v>487</v>
      </c>
      <c r="B2383" s="2" t="s">
        <v>484</v>
      </c>
      <c r="C2383" s="2" t="s">
        <v>106</v>
      </c>
      <c r="D2383" s="17">
        <v>405224.38</v>
      </c>
      <c r="E2383" s="2">
        <v>2019</v>
      </c>
      <c r="F2383" s="17">
        <f>Tabel1[[#This Row],[Benaderend Verbruik (kWh)]]</f>
        <v>405224.38</v>
      </c>
      <c r="G2383" s="17">
        <f>Tabel1[[#This Row],[Benaderend Verbruik (kWh)]]*0.000182</f>
        <v>73.750837160000003</v>
      </c>
    </row>
    <row r="2384" spans="1:7" x14ac:dyDescent="0.35">
      <c r="A2384" s="2" t="s">
        <v>487</v>
      </c>
      <c r="B2384" s="2" t="s">
        <v>484</v>
      </c>
      <c r="C2384" s="2" t="s">
        <v>12</v>
      </c>
      <c r="D2384" s="17">
        <v>4093108.9097959949</v>
      </c>
      <c r="E2384" s="2">
        <v>2019</v>
      </c>
      <c r="F2384" s="17">
        <f>Tabel1[[#This Row],[Benaderend Verbruik (kWh)]]</f>
        <v>4093108.9097959949</v>
      </c>
      <c r="G2384" s="17">
        <f>Tabel1[[#This Row],[Benaderend Verbruik (kWh)]]*0.000267</f>
        <v>1092.8600789155305</v>
      </c>
    </row>
    <row r="2385" spans="1:7" x14ac:dyDescent="0.35">
      <c r="A2385" s="2" t="s">
        <v>487</v>
      </c>
      <c r="B2385" s="2" t="s">
        <v>484</v>
      </c>
      <c r="C2385" s="2" t="s">
        <v>106</v>
      </c>
      <c r="D2385" s="17">
        <v>307600</v>
      </c>
      <c r="E2385" s="2">
        <v>2022</v>
      </c>
      <c r="F2385" s="17">
        <f>Tabel1[[#This Row],[Benaderend Verbruik (kWh)]]</f>
        <v>307600</v>
      </c>
      <c r="G2385" s="17">
        <f>Tabel1[[#This Row],[Benaderend Verbruik (kWh)]]*0.000182</f>
        <v>55.983200000000004</v>
      </c>
    </row>
    <row r="2386" spans="1:7" x14ac:dyDescent="0.35">
      <c r="A2386" s="2" t="s">
        <v>487</v>
      </c>
      <c r="B2386" s="2" t="s">
        <v>484</v>
      </c>
      <c r="C2386" s="2" t="s">
        <v>12</v>
      </c>
      <c r="D2386" s="17">
        <v>168692.0937535491</v>
      </c>
      <c r="E2386" s="2">
        <v>2022</v>
      </c>
      <c r="F2386" s="17">
        <f>Tabel1[[#This Row],[Benaderend Verbruik (kWh)]]</f>
        <v>168692.0937535491</v>
      </c>
      <c r="G2386" s="17">
        <f>Tabel1[[#This Row],[Benaderend Verbruik (kWh)]]*0.000267</f>
        <v>45.040789032197608</v>
      </c>
    </row>
    <row r="2387" spans="1:7" x14ac:dyDescent="0.35">
      <c r="A2387" s="2" t="s">
        <v>488</v>
      </c>
      <c r="B2387" s="2" t="s">
        <v>484</v>
      </c>
      <c r="C2387" s="2" t="s">
        <v>8</v>
      </c>
      <c r="D2387" s="17">
        <v>9827281.3363054097</v>
      </c>
      <c r="E2387" s="2">
        <v>2019</v>
      </c>
      <c r="F2387" s="17">
        <f>Tabel1[[#This Row],[Benaderend Verbruik (kWh)]]</f>
        <v>9827281.3363054097</v>
      </c>
      <c r="G2387" s="17">
        <f>Tabel1[[#This Row],[Benaderend Verbruik (kWh)]]*0.000182</f>
        <v>1788.5652032075845</v>
      </c>
    </row>
    <row r="2388" spans="1:7" x14ac:dyDescent="0.35">
      <c r="A2388" s="2" t="s">
        <v>488</v>
      </c>
      <c r="B2388" s="2" t="s">
        <v>484</v>
      </c>
      <c r="C2388" s="2" t="s">
        <v>9</v>
      </c>
      <c r="D2388" s="17">
        <v>5270979.5420872504</v>
      </c>
      <c r="E2388" s="2">
        <v>2019</v>
      </c>
      <c r="F2388" s="17">
        <f>Tabel1[[#This Row],[Benaderend Verbruik (kWh)]]*2.5</f>
        <v>13177448.855218126</v>
      </c>
      <c r="G2388" s="17">
        <f>Tabel1[[#This Row],[Benaderend Verbruik (kWh)]]*0</f>
        <v>0</v>
      </c>
    </row>
    <row r="2389" spans="1:7" x14ac:dyDescent="0.35">
      <c r="A2389" s="2" t="s">
        <v>1112</v>
      </c>
      <c r="B2389" s="2" t="s">
        <v>1109</v>
      </c>
      <c r="C2389" s="2" t="s">
        <v>9</v>
      </c>
      <c r="D2389" s="17">
        <v>4461093.6090211803</v>
      </c>
      <c r="E2389" s="2">
        <v>2022</v>
      </c>
      <c r="F2389" s="17">
        <f>Tabel1[[#This Row],[Benaderend Verbruik (kWh)]]*2.5</f>
        <v>11152734.02255295</v>
      </c>
      <c r="G2389" s="17">
        <f>Tabel1[[#This Row],[Benaderend Verbruik (kWh)]]*0</f>
        <v>0</v>
      </c>
    </row>
    <row r="2390" spans="1:7" x14ac:dyDescent="0.35">
      <c r="A2390" s="2" t="s">
        <v>1112</v>
      </c>
      <c r="B2390" s="2" t="s">
        <v>1109</v>
      </c>
      <c r="C2390" s="2" t="s">
        <v>8</v>
      </c>
      <c r="D2390" s="17">
        <v>7100031.2193537233</v>
      </c>
      <c r="E2390" s="2">
        <v>2022</v>
      </c>
      <c r="F2390" s="17">
        <f>Tabel1[[#This Row],[Benaderend Verbruik (kWh)]]</f>
        <v>7100031.2193537233</v>
      </c>
      <c r="G2390" s="17">
        <f>Tabel1[[#This Row],[Benaderend Verbruik (kWh)]]*0.000182</f>
        <v>1292.2056819223776</v>
      </c>
    </row>
    <row r="2391" spans="1:7" x14ac:dyDescent="0.35">
      <c r="A2391" s="2" t="s">
        <v>488</v>
      </c>
      <c r="B2391" s="2" t="s">
        <v>484</v>
      </c>
      <c r="C2391" s="2" t="s">
        <v>12</v>
      </c>
      <c r="D2391" s="17">
        <v>281577.13888888888</v>
      </c>
      <c r="E2391" s="2">
        <v>2019</v>
      </c>
      <c r="F2391" s="17">
        <f>Tabel1[[#This Row],[Benaderend Verbruik (kWh)]]</f>
        <v>281577.13888888888</v>
      </c>
      <c r="G2391" s="17">
        <f>Tabel1[[#This Row],[Benaderend Verbruik (kWh)]]*0.000267</f>
        <v>75.18109608333333</v>
      </c>
    </row>
    <row r="2392" spans="1:7" x14ac:dyDescent="0.35">
      <c r="A2392" s="2" t="s">
        <v>488</v>
      </c>
      <c r="B2392" s="2" t="s">
        <v>484</v>
      </c>
      <c r="C2392" s="2" t="s">
        <v>12</v>
      </c>
      <c r="D2392" s="17">
        <v>182750</v>
      </c>
      <c r="E2392" s="2">
        <v>2022</v>
      </c>
      <c r="F2392" s="17">
        <f>Tabel1[[#This Row],[Benaderend Verbruik (kWh)]]</f>
        <v>182750</v>
      </c>
      <c r="G2392" s="17">
        <f>Tabel1[[#This Row],[Benaderend Verbruik (kWh)]]*0.000267</f>
        <v>48.794249999999998</v>
      </c>
    </row>
    <row r="2393" spans="1:7" x14ac:dyDescent="0.35">
      <c r="A2393" s="2" t="s">
        <v>488</v>
      </c>
      <c r="B2393" s="2" t="s">
        <v>484</v>
      </c>
      <c r="C2393" s="2" t="s">
        <v>170</v>
      </c>
      <c r="D2393" s="17">
        <v>790550</v>
      </c>
      <c r="E2393" s="2">
        <v>2022</v>
      </c>
      <c r="F2393" s="17">
        <f>Tabel1[[#This Row],[Benaderend Verbruik (kWh)]]</f>
        <v>790550</v>
      </c>
      <c r="G2393" s="17">
        <f>Tabel1[[#This Row],[Benaderend Verbruik (kWh)]]*0</f>
        <v>0</v>
      </c>
    </row>
    <row r="2394" spans="1:7" x14ac:dyDescent="0.35">
      <c r="A2394" s="2" t="s">
        <v>489</v>
      </c>
      <c r="B2394" s="2" t="s">
        <v>484</v>
      </c>
      <c r="C2394" s="2" t="s">
        <v>8</v>
      </c>
      <c r="D2394" s="17">
        <v>8025063.4757760558</v>
      </c>
      <c r="E2394" s="2">
        <v>2019</v>
      </c>
      <c r="F2394" s="17">
        <f>Tabel1[[#This Row],[Benaderend Verbruik (kWh)]]</f>
        <v>8025063.4757760558</v>
      </c>
      <c r="G2394" s="17">
        <f>Tabel1[[#This Row],[Benaderend Verbruik (kWh)]]*0.000182</f>
        <v>1460.5615525912422</v>
      </c>
    </row>
    <row r="2395" spans="1:7" x14ac:dyDescent="0.35">
      <c r="A2395" s="2" t="s">
        <v>489</v>
      </c>
      <c r="B2395" s="2" t="s">
        <v>484</v>
      </c>
      <c r="C2395" s="2" t="s">
        <v>9</v>
      </c>
      <c r="D2395" s="17">
        <v>4200195.3912381176</v>
      </c>
      <c r="E2395" s="2">
        <v>2019</v>
      </c>
      <c r="F2395" s="17">
        <f>Tabel1[[#This Row],[Benaderend Verbruik (kWh)]]*2.5</f>
        <v>10500488.478095293</v>
      </c>
      <c r="G2395" s="17">
        <f>Tabel1[[#This Row],[Benaderend Verbruik (kWh)]]*0</f>
        <v>0</v>
      </c>
    </row>
    <row r="2396" spans="1:7" x14ac:dyDescent="0.35">
      <c r="A2396" s="2" t="s">
        <v>1113</v>
      </c>
      <c r="B2396" s="2" t="s">
        <v>1109</v>
      </c>
      <c r="C2396" s="2" t="s">
        <v>9</v>
      </c>
      <c r="D2396" s="17">
        <v>3760669.4337339797</v>
      </c>
      <c r="E2396" s="2">
        <v>2022</v>
      </c>
      <c r="F2396" s="17">
        <f>Tabel1[[#This Row],[Benaderend Verbruik (kWh)]]*2.5</f>
        <v>9401673.584334949</v>
      </c>
      <c r="G2396" s="17">
        <f>Tabel1[[#This Row],[Benaderend Verbruik (kWh)]]*0</f>
        <v>0</v>
      </c>
    </row>
    <row r="2397" spans="1:7" x14ac:dyDescent="0.35">
      <c r="A2397" s="2" t="s">
        <v>1113</v>
      </c>
      <c r="B2397" s="2" t="s">
        <v>1109</v>
      </c>
      <c r="C2397" s="2" t="s">
        <v>8</v>
      </c>
      <c r="D2397" s="17">
        <v>5898060.4367216509</v>
      </c>
      <c r="E2397" s="2">
        <v>2022</v>
      </c>
      <c r="F2397" s="17">
        <f>Tabel1[[#This Row],[Benaderend Verbruik (kWh)]]</f>
        <v>5898060.4367216509</v>
      </c>
      <c r="G2397" s="17">
        <f>Tabel1[[#This Row],[Benaderend Verbruik (kWh)]]*0.000182</f>
        <v>1073.4469994833405</v>
      </c>
    </row>
    <row r="2398" spans="1:7" x14ac:dyDescent="0.35">
      <c r="A2398" s="2" t="s">
        <v>489</v>
      </c>
      <c r="B2398" s="2" t="s">
        <v>484</v>
      </c>
      <c r="C2398" s="2" t="s">
        <v>106</v>
      </c>
      <c r="D2398" s="17">
        <v>159519.99999999997</v>
      </c>
      <c r="E2398" s="2">
        <v>2019</v>
      </c>
      <c r="F2398" s="17">
        <f>Tabel1[[#This Row],[Benaderend Verbruik (kWh)]]</f>
        <v>159519.99999999997</v>
      </c>
      <c r="G2398" s="17">
        <f>Tabel1[[#This Row],[Benaderend Verbruik (kWh)]]*0.000182</f>
        <v>29.032639999999997</v>
      </c>
    </row>
    <row r="2399" spans="1:7" x14ac:dyDescent="0.35">
      <c r="A2399" s="2" t="s">
        <v>489</v>
      </c>
      <c r="B2399" s="2" t="s">
        <v>484</v>
      </c>
      <c r="C2399" s="2" t="s">
        <v>183</v>
      </c>
      <c r="D2399" s="17">
        <v>17540811.62166667</v>
      </c>
      <c r="E2399" s="2">
        <v>2019</v>
      </c>
      <c r="F2399" s="17">
        <f>Tabel1[[#This Row],[Benaderend Verbruik (kWh)]]</f>
        <v>17540811.62166667</v>
      </c>
      <c r="G2399" s="17">
        <f>Tabel1[[#This Row],[Benaderend Verbruik (kWh)]]*0.000227</f>
        <v>3981.7642381183337</v>
      </c>
    </row>
    <row r="2400" spans="1:7" x14ac:dyDescent="0.35">
      <c r="A2400" s="2" t="s">
        <v>489</v>
      </c>
      <c r="B2400" s="2" t="s">
        <v>484</v>
      </c>
      <c r="C2400" s="2" t="s">
        <v>170</v>
      </c>
      <c r="D2400" s="17">
        <v>45277.777777777781</v>
      </c>
      <c r="E2400" s="2">
        <v>2019</v>
      </c>
      <c r="F2400" s="17">
        <f>Tabel1[[#This Row],[Benaderend Verbruik (kWh)]]</f>
        <v>45277.777777777781</v>
      </c>
      <c r="G2400" s="17">
        <f>Tabel1[[#This Row],[Benaderend Verbruik (kWh)]]*0</f>
        <v>0</v>
      </c>
    </row>
    <row r="2401" spans="1:7" x14ac:dyDescent="0.35">
      <c r="A2401" s="2" t="s">
        <v>490</v>
      </c>
      <c r="B2401" s="2" t="s">
        <v>17</v>
      </c>
      <c r="C2401" s="2" t="s">
        <v>8</v>
      </c>
      <c r="D2401" s="17">
        <v>553330.78549912572</v>
      </c>
      <c r="E2401" s="2">
        <v>2019</v>
      </c>
      <c r="F2401" s="17">
        <f>Tabel1[[#This Row],[Benaderend Verbruik (kWh)]]</f>
        <v>553330.78549912572</v>
      </c>
      <c r="G2401" s="17">
        <f>Tabel1[[#This Row],[Benaderend Verbruik (kWh)]]*0.000182</f>
        <v>100.70620296084088</v>
      </c>
    </row>
    <row r="2402" spans="1:7" x14ac:dyDescent="0.35">
      <c r="A2402" s="2" t="s">
        <v>490</v>
      </c>
      <c r="B2402" s="2" t="s">
        <v>17</v>
      </c>
      <c r="C2402" s="2" t="s">
        <v>9</v>
      </c>
      <c r="D2402" s="17">
        <v>361479.73323373822</v>
      </c>
      <c r="E2402" s="2">
        <v>2019</v>
      </c>
      <c r="F2402" s="17">
        <f>Tabel1[[#This Row],[Benaderend Verbruik (kWh)]]*2.5</f>
        <v>903699.33308434556</v>
      </c>
      <c r="G2402" s="17">
        <f>Tabel1[[#This Row],[Benaderend Verbruik (kWh)]]*0</f>
        <v>0</v>
      </c>
    </row>
    <row r="2403" spans="1:7" x14ac:dyDescent="0.35">
      <c r="A2403" s="2" t="s">
        <v>1114</v>
      </c>
      <c r="B2403" s="2" t="s">
        <v>17</v>
      </c>
      <c r="C2403" s="2" t="s">
        <v>9</v>
      </c>
      <c r="D2403" s="17">
        <v>291738.17330508982</v>
      </c>
      <c r="E2403" s="2">
        <v>2022</v>
      </c>
      <c r="F2403" s="17">
        <f>Tabel1[[#This Row],[Benaderend Verbruik (kWh)]]*2.5</f>
        <v>729345.43326272455</v>
      </c>
      <c r="G2403" s="17">
        <f>Tabel1[[#This Row],[Benaderend Verbruik (kWh)]]*0</f>
        <v>0</v>
      </c>
    </row>
    <row r="2404" spans="1:7" x14ac:dyDescent="0.35">
      <c r="A2404" s="2" t="s">
        <v>1114</v>
      </c>
      <c r="B2404" s="2" t="s">
        <v>17</v>
      </c>
      <c r="C2404" s="2" t="s">
        <v>8</v>
      </c>
      <c r="D2404" s="17">
        <v>702896.18677425897</v>
      </c>
      <c r="E2404" s="2">
        <v>2022</v>
      </c>
      <c r="F2404" s="17">
        <f>Tabel1[[#This Row],[Benaderend Verbruik (kWh)]]</f>
        <v>702896.18677425897</v>
      </c>
      <c r="G2404" s="17">
        <f>Tabel1[[#This Row],[Benaderend Verbruik (kWh)]]*0.000182</f>
        <v>127.92710599291513</v>
      </c>
    </row>
    <row r="2405" spans="1:7" x14ac:dyDescent="0.35">
      <c r="A2405" s="2" t="s">
        <v>491</v>
      </c>
      <c r="B2405" s="2" t="s">
        <v>7</v>
      </c>
      <c r="C2405" s="2" t="s">
        <v>10</v>
      </c>
      <c r="D2405" s="17">
        <v>957553</v>
      </c>
      <c r="E2405" s="2">
        <v>2019</v>
      </c>
      <c r="F2405" s="17">
        <f>Tabel1[[#This Row],[Benaderend Verbruik (kWh)]]*2.5</f>
        <v>2393882.5</v>
      </c>
      <c r="G2405" s="17">
        <f>Tabel1[[#This Row],[Benaderend Verbruik (kWh)]]*0</f>
        <v>0</v>
      </c>
    </row>
    <row r="2406" spans="1:7" x14ac:dyDescent="0.35">
      <c r="A2406" s="2" t="s">
        <v>491</v>
      </c>
      <c r="B2406" s="2" t="s">
        <v>7</v>
      </c>
      <c r="C2406" s="2" t="s">
        <v>8</v>
      </c>
      <c r="D2406" s="17">
        <v>609489.09206182591</v>
      </c>
      <c r="E2406" s="2">
        <v>2019</v>
      </c>
      <c r="F2406" s="17">
        <f>Tabel1[[#This Row],[Benaderend Verbruik (kWh)]]</f>
        <v>609489.09206182591</v>
      </c>
      <c r="G2406" s="17">
        <f>Tabel1[[#This Row],[Benaderend Verbruik (kWh)]]*0.000182</f>
        <v>110.92701475525232</v>
      </c>
    </row>
    <row r="2407" spans="1:7" x14ac:dyDescent="0.35">
      <c r="A2407" s="2" t="s">
        <v>491</v>
      </c>
      <c r="B2407" s="2" t="s">
        <v>7</v>
      </c>
      <c r="C2407" s="2" t="s">
        <v>9</v>
      </c>
      <c r="D2407" s="17">
        <v>185034.65072863264</v>
      </c>
      <c r="E2407" s="2">
        <v>2019</v>
      </c>
      <c r="F2407" s="17">
        <f>Tabel1[[#This Row],[Benaderend Verbruik (kWh)]]*2.5</f>
        <v>462586.62682158162</v>
      </c>
      <c r="G2407" s="17">
        <f>Tabel1[[#This Row],[Benaderend Verbruik (kWh)]]*0</f>
        <v>0</v>
      </c>
    </row>
    <row r="2408" spans="1:7" x14ac:dyDescent="0.35">
      <c r="A2408" s="2" t="s">
        <v>1115</v>
      </c>
      <c r="B2408" s="2" t="s">
        <v>641</v>
      </c>
      <c r="C2408" s="2" t="s">
        <v>9</v>
      </c>
      <c r="D2408" s="17">
        <v>171248.95267488147</v>
      </c>
      <c r="E2408" s="2">
        <v>2022</v>
      </c>
      <c r="F2408" s="17">
        <f>Tabel1[[#This Row],[Benaderend Verbruik (kWh)]]*2.5</f>
        <v>428122.38168720366</v>
      </c>
      <c r="G2408" s="17">
        <f>Tabel1[[#This Row],[Benaderend Verbruik (kWh)]]*0</f>
        <v>0</v>
      </c>
    </row>
    <row r="2409" spans="1:7" x14ac:dyDescent="0.35">
      <c r="A2409" s="2" t="s">
        <v>1115</v>
      </c>
      <c r="B2409" s="2" t="s">
        <v>641</v>
      </c>
      <c r="C2409" s="2" t="s">
        <v>10</v>
      </c>
      <c r="D2409" s="17">
        <v>869226</v>
      </c>
      <c r="E2409" s="2">
        <v>2022</v>
      </c>
      <c r="F2409" s="17">
        <f>Tabel1[[#This Row],[Benaderend Verbruik (kWh)]]*2.5</f>
        <v>2173065</v>
      </c>
      <c r="G2409" s="17">
        <f>Tabel1[[#This Row],[Benaderend Verbruik (kWh)]]*0</f>
        <v>0</v>
      </c>
    </row>
    <row r="2410" spans="1:7" x14ac:dyDescent="0.35">
      <c r="A2410" s="2" t="s">
        <v>1115</v>
      </c>
      <c r="B2410" s="2" t="s">
        <v>641</v>
      </c>
      <c r="C2410" s="2" t="s">
        <v>8</v>
      </c>
      <c r="D2410" s="17">
        <v>435271.43496565189</v>
      </c>
      <c r="E2410" s="2">
        <v>2022</v>
      </c>
      <c r="F2410" s="17">
        <f>Tabel1[[#This Row],[Benaderend Verbruik (kWh)]]</f>
        <v>435271.43496565189</v>
      </c>
      <c r="G2410" s="17">
        <f>Tabel1[[#This Row],[Benaderend Verbruik (kWh)]]*0.000182</f>
        <v>79.219401163748643</v>
      </c>
    </row>
    <row r="2411" spans="1:7" x14ac:dyDescent="0.35">
      <c r="A2411" s="2" t="s">
        <v>492</v>
      </c>
      <c r="B2411" s="2" t="s">
        <v>7</v>
      </c>
      <c r="C2411" s="2" t="s">
        <v>8</v>
      </c>
      <c r="D2411" s="17">
        <v>5123394.3915363569</v>
      </c>
      <c r="E2411" s="2">
        <v>2019</v>
      </c>
      <c r="F2411" s="17">
        <f>Tabel1[[#This Row],[Benaderend Verbruik (kWh)]]</f>
        <v>5123394.3915363569</v>
      </c>
      <c r="G2411" s="17">
        <f>Tabel1[[#This Row],[Benaderend Verbruik (kWh)]]*0.000182</f>
        <v>932.45777925961693</v>
      </c>
    </row>
    <row r="2412" spans="1:7" x14ac:dyDescent="0.35">
      <c r="A2412" s="2" t="s">
        <v>492</v>
      </c>
      <c r="B2412" s="2" t="s">
        <v>7</v>
      </c>
      <c r="C2412" s="2" t="s">
        <v>10</v>
      </c>
      <c r="D2412" s="17">
        <v>1711160</v>
      </c>
      <c r="E2412" s="2">
        <v>2019</v>
      </c>
      <c r="F2412" s="17">
        <f>Tabel1[[#This Row],[Benaderend Verbruik (kWh)]]*2.5</f>
        <v>4277900</v>
      </c>
      <c r="G2412" s="17">
        <f>Tabel1[[#This Row],[Benaderend Verbruik (kWh)]]*0</f>
        <v>0</v>
      </c>
    </row>
    <row r="2413" spans="1:7" x14ac:dyDescent="0.35">
      <c r="A2413" s="2" t="s">
        <v>492</v>
      </c>
      <c r="B2413" s="2" t="s">
        <v>7</v>
      </c>
      <c r="C2413" s="2" t="s">
        <v>9</v>
      </c>
      <c r="D2413" s="17">
        <v>1024547.7863338526</v>
      </c>
      <c r="E2413" s="2">
        <v>2019</v>
      </c>
      <c r="F2413" s="17">
        <f>Tabel1[[#This Row],[Benaderend Verbruik (kWh)]]*2.5</f>
        <v>2561369.4658346316</v>
      </c>
      <c r="G2413" s="17">
        <f>Tabel1[[#This Row],[Benaderend Verbruik (kWh)]]*0</f>
        <v>0</v>
      </c>
    </row>
    <row r="2414" spans="1:7" x14ac:dyDescent="0.35">
      <c r="A2414" s="2" t="s">
        <v>1116</v>
      </c>
      <c r="B2414" s="2" t="s">
        <v>641</v>
      </c>
      <c r="C2414" s="2" t="s">
        <v>9</v>
      </c>
      <c r="D2414" s="17">
        <v>737288.71423242288</v>
      </c>
      <c r="E2414" s="2">
        <v>2022</v>
      </c>
      <c r="F2414" s="17">
        <f>Tabel1[[#This Row],[Benaderend Verbruik (kWh)]]*2.5</f>
        <v>1843221.7855810572</v>
      </c>
      <c r="G2414" s="17">
        <f>Tabel1[[#This Row],[Benaderend Verbruik (kWh)]]*0</f>
        <v>0</v>
      </c>
    </row>
    <row r="2415" spans="1:7" x14ac:dyDescent="0.35">
      <c r="A2415" s="2" t="s">
        <v>1116</v>
      </c>
      <c r="B2415" s="2" t="s">
        <v>641</v>
      </c>
      <c r="C2415" s="2" t="s">
        <v>10</v>
      </c>
      <c r="D2415" s="17">
        <v>1520706.0622357251</v>
      </c>
      <c r="E2415" s="2">
        <v>2022</v>
      </c>
      <c r="F2415" s="17">
        <f>Tabel1[[#This Row],[Benaderend Verbruik (kWh)]]*2.5</f>
        <v>3801765.1555893128</v>
      </c>
      <c r="G2415" s="17">
        <f>Tabel1[[#This Row],[Benaderend Verbruik (kWh)]]*0</f>
        <v>0</v>
      </c>
    </row>
    <row r="2416" spans="1:7" x14ac:dyDescent="0.35">
      <c r="A2416" s="2" t="s">
        <v>1116</v>
      </c>
      <c r="B2416" s="2" t="s">
        <v>641</v>
      </c>
      <c r="C2416" s="2" t="s">
        <v>8</v>
      </c>
      <c r="D2416" s="17">
        <v>4071803.6984584751</v>
      </c>
      <c r="E2416" s="2">
        <v>2022</v>
      </c>
      <c r="F2416" s="17">
        <f>Tabel1[[#This Row],[Benaderend Verbruik (kWh)]]</f>
        <v>4071803.6984584751</v>
      </c>
      <c r="G2416" s="17">
        <f>Tabel1[[#This Row],[Benaderend Verbruik (kWh)]]*0.000182</f>
        <v>741.06827311944244</v>
      </c>
    </row>
    <row r="2417" spans="1:7" x14ac:dyDescent="0.35">
      <c r="A2417" s="2" t="s">
        <v>493</v>
      </c>
      <c r="B2417" s="2" t="s">
        <v>7</v>
      </c>
      <c r="C2417" s="2" t="s">
        <v>8</v>
      </c>
      <c r="D2417" s="17">
        <v>1811980.2191011864</v>
      </c>
      <c r="E2417" s="2">
        <v>2019</v>
      </c>
      <c r="F2417" s="17">
        <f>Tabel1[[#This Row],[Benaderend Verbruik (kWh)]]</f>
        <v>1811980.2191011864</v>
      </c>
      <c r="G2417" s="17">
        <f>Tabel1[[#This Row],[Benaderend Verbruik (kWh)]]*0.000182</f>
        <v>329.78039987641591</v>
      </c>
    </row>
    <row r="2418" spans="1:7" x14ac:dyDescent="0.35">
      <c r="A2418" s="2" t="s">
        <v>493</v>
      </c>
      <c r="B2418" s="2" t="s">
        <v>7</v>
      </c>
      <c r="C2418" s="2" t="s">
        <v>10</v>
      </c>
      <c r="D2418" s="17">
        <v>1111182</v>
      </c>
      <c r="E2418" s="2">
        <v>2019</v>
      </c>
      <c r="F2418" s="17">
        <f>Tabel1[[#This Row],[Benaderend Verbruik (kWh)]]*2.5</f>
        <v>2777955</v>
      </c>
      <c r="G2418" s="17">
        <f>Tabel1[[#This Row],[Benaderend Verbruik (kWh)]]*0</f>
        <v>0</v>
      </c>
    </row>
    <row r="2419" spans="1:7" x14ac:dyDescent="0.35">
      <c r="A2419" s="2" t="s">
        <v>493</v>
      </c>
      <c r="B2419" s="2" t="s">
        <v>7</v>
      </c>
      <c r="C2419" s="2" t="s">
        <v>9</v>
      </c>
      <c r="D2419" s="17">
        <v>546583.65825576684</v>
      </c>
      <c r="E2419" s="2">
        <v>2019</v>
      </c>
      <c r="F2419" s="17">
        <f>Tabel1[[#This Row],[Benaderend Verbruik (kWh)]]*2.5</f>
        <v>1366459.1456394172</v>
      </c>
      <c r="G2419" s="17">
        <f>Tabel1[[#This Row],[Benaderend Verbruik (kWh)]]*0</f>
        <v>0</v>
      </c>
    </row>
    <row r="2420" spans="1:7" x14ac:dyDescent="0.35">
      <c r="A2420" s="2" t="s">
        <v>1117</v>
      </c>
      <c r="B2420" s="2" t="s">
        <v>641</v>
      </c>
      <c r="C2420" s="2" t="s">
        <v>9</v>
      </c>
      <c r="D2420" s="17">
        <v>396291.92069957854</v>
      </c>
      <c r="E2420" s="2">
        <v>2022</v>
      </c>
      <c r="F2420" s="17">
        <f>Tabel1[[#This Row],[Benaderend Verbruik (kWh)]]*2.5</f>
        <v>990729.80174894631</v>
      </c>
      <c r="G2420" s="17">
        <f>Tabel1[[#This Row],[Benaderend Verbruik (kWh)]]*0</f>
        <v>0</v>
      </c>
    </row>
    <row r="2421" spans="1:7" x14ac:dyDescent="0.35">
      <c r="A2421" s="2" t="s">
        <v>1117</v>
      </c>
      <c r="B2421" s="2" t="s">
        <v>641</v>
      </c>
      <c r="C2421" s="2" t="s">
        <v>10</v>
      </c>
      <c r="D2421" s="17">
        <v>927476.99999999977</v>
      </c>
      <c r="E2421" s="2">
        <v>2022</v>
      </c>
      <c r="F2421" s="17">
        <f>Tabel1[[#This Row],[Benaderend Verbruik (kWh)]]*2.5</f>
        <v>2318692.4999999995</v>
      </c>
      <c r="G2421" s="17">
        <f>Tabel1[[#This Row],[Benaderend Verbruik (kWh)]]*0</f>
        <v>0</v>
      </c>
    </row>
    <row r="2422" spans="1:7" x14ac:dyDescent="0.35">
      <c r="A2422" s="2" t="s">
        <v>1117</v>
      </c>
      <c r="B2422" s="2" t="s">
        <v>641</v>
      </c>
      <c r="C2422" s="2" t="s">
        <v>8</v>
      </c>
      <c r="D2422" s="17">
        <v>1688577.8289225197</v>
      </c>
      <c r="E2422" s="2">
        <v>2022</v>
      </c>
      <c r="F2422" s="17">
        <f>Tabel1[[#This Row],[Benaderend Verbruik (kWh)]]</f>
        <v>1688577.8289225197</v>
      </c>
      <c r="G2422" s="17">
        <f>Tabel1[[#This Row],[Benaderend Verbruik (kWh)]]*0.000182</f>
        <v>307.32116486389862</v>
      </c>
    </row>
    <row r="2423" spans="1:7" x14ac:dyDescent="0.35">
      <c r="A2423" s="2" t="s">
        <v>494</v>
      </c>
      <c r="B2423" s="2" t="s">
        <v>7</v>
      </c>
      <c r="C2423" s="2" t="s">
        <v>8</v>
      </c>
      <c r="D2423" s="17">
        <v>2941093.5496410872</v>
      </c>
      <c r="E2423" s="2">
        <v>2019</v>
      </c>
      <c r="F2423" s="17">
        <f>Tabel1[[#This Row],[Benaderend Verbruik (kWh)]]</f>
        <v>2941093.5496410872</v>
      </c>
      <c r="G2423" s="17">
        <f>Tabel1[[#This Row],[Benaderend Verbruik (kWh)]]*0.000182</f>
        <v>535.27902603467794</v>
      </c>
    </row>
    <row r="2424" spans="1:7" x14ac:dyDescent="0.35">
      <c r="A2424" s="2" t="s">
        <v>494</v>
      </c>
      <c r="B2424" s="2" t="s">
        <v>7</v>
      </c>
      <c r="C2424" s="2" t="s">
        <v>9</v>
      </c>
      <c r="D2424" s="17">
        <v>1165625.777446233</v>
      </c>
      <c r="E2424" s="2">
        <v>2019</v>
      </c>
      <c r="F2424" s="17">
        <f>Tabel1[[#This Row],[Benaderend Verbruik (kWh)]]*2.5</f>
        <v>2914064.4436155823</v>
      </c>
      <c r="G2424" s="17">
        <f>Tabel1[[#This Row],[Benaderend Verbruik (kWh)]]*0</f>
        <v>0</v>
      </c>
    </row>
    <row r="2425" spans="1:7" x14ac:dyDescent="0.35">
      <c r="A2425" s="2" t="s">
        <v>494</v>
      </c>
      <c r="B2425" s="2" t="s">
        <v>7</v>
      </c>
      <c r="C2425" s="2" t="s">
        <v>10</v>
      </c>
      <c r="D2425" s="17">
        <v>953224</v>
      </c>
      <c r="E2425" s="2">
        <v>2019</v>
      </c>
      <c r="F2425" s="17">
        <f>Tabel1[[#This Row],[Benaderend Verbruik (kWh)]]*2.5</f>
        <v>2383060</v>
      </c>
      <c r="G2425" s="17">
        <f>Tabel1[[#This Row],[Benaderend Verbruik (kWh)]]*0</f>
        <v>0</v>
      </c>
    </row>
    <row r="2426" spans="1:7" x14ac:dyDescent="0.35">
      <c r="A2426" s="2" t="s">
        <v>1118</v>
      </c>
      <c r="B2426" s="2" t="s">
        <v>641</v>
      </c>
      <c r="C2426" s="2" t="s">
        <v>9</v>
      </c>
      <c r="D2426" s="17">
        <v>1176085.3821759152</v>
      </c>
      <c r="E2426" s="2">
        <v>2022</v>
      </c>
      <c r="F2426" s="17">
        <f>Tabel1[[#This Row],[Benaderend Verbruik (kWh)]]*2.5</f>
        <v>2940213.4554397878</v>
      </c>
      <c r="G2426" s="17">
        <f>Tabel1[[#This Row],[Benaderend Verbruik (kWh)]]*0</f>
        <v>0</v>
      </c>
    </row>
    <row r="2427" spans="1:7" x14ac:dyDescent="0.35">
      <c r="A2427" s="2" t="s">
        <v>1118</v>
      </c>
      <c r="B2427" s="2" t="s">
        <v>641</v>
      </c>
      <c r="C2427" s="2" t="s">
        <v>10</v>
      </c>
      <c r="D2427" s="17">
        <v>781412.99999999965</v>
      </c>
      <c r="E2427" s="2">
        <v>2022</v>
      </c>
      <c r="F2427" s="17">
        <f>Tabel1[[#This Row],[Benaderend Verbruik (kWh)]]*2.5</f>
        <v>1953532.4999999991</v>
      </c>
      <c r="G2427" s="17">
        <f>Tabel1[[#This Row],[Benaderend Verbruik (kWh)]]*0</f>
        <v>0</v>
      </c>
    </row>
    <row r="2428" spans="1:7" x14ac:dyDescent="0.35">
      <c r="A2428" s="2" t="s">
        <v>1118</v>
      </c>
      <c r="B2428" s="2" t="s">
        <v>641</v>
      </c>
      <c r="C2428" s="2" t="s">
        <v>8</v>
      </c>
      <c r="D2428" s="17">
        <v>2572337.2289083656</v>
      </c>
      <c r="E2428" s="2">
        <v>2022</v>
      </c>
      <c r="F2428" s="17">
        <f>Tabel1[[#This Row],[Benaderend Verbruik (kWh)]]</f>
        <v>2572337.2289083656</v>
      </c>
      <c r="G2428" s="17">
        <f>Tabel1[[#This Row],[Benaderend Verbruik (kWh)]]*0.000182</f>
        <v>468.16537566132257</v>
      </c>
    </row>
    <row r="2429" spans="1:7" x14ac:dyDescent="0.35">
      <c r="A2429" s="2" t="s">
        <v>495</v>
      </c>
      <c r="B2429" s="2" t="s">
        <v>7</v>
      </c>
      <c r="C2429" s="2" t="s">
        <v>8</v>
      </c>
      <c r="D2429" s="17">
        <v>1380106.7073241482</v>
      </c>
      <c r="E2429" s="2">
        <v>2019</v>
      </c>
      <c r="F2429" s="17">
        <f>Tabel1[[#This Row],[Benaderend Verbruik (kWh)]]</f>
        <v>1380106.7073241482</v>
      </c>
      <c r="G2429" s="17">
        <f>Tabel1[[#This Row],[Benaderend Verbruik (kWh)]]*0.000182</f>
        <v>251.17942073299497</v>
      </c>
    </row>
    <row r="2430" spans="1:7" x14ac:dyDescent="0.35">
      <c r="A2430" s="2" t="s">
        <v>495</v>
      </c>
      <c r="B2430" s="2" t="s">
        <v>7</v>
      </c>
      <c r="C2430" s="2" t="s">
        <v>9</v>
      </c>
      <c r="D2430" s="17">
        <v>625433.67412753776</v>
      </c>
      <c r="E2430" s="2">
        <v>2019</v>
      </c>
      <c r="F2430" s="17">
        <f>Tabel1[[#This Row],[Benaderend Verbruik (kWh)]]*2.5</f>
        <v>1563584.1853188444</v>
      </c>
      <c r="G2430" s="17">
        <f>Tabel1[[#This Row],[Benaderend Verbruik (kWh)]]*0</f>
        <v>0</v>
      </c>
    </row>
    <row r="2431" spans="1:7" x14ac:dyDescent="0.35">
      <c r="A2431" s="2" t="s">
        <v>495</v>
      </c>
      <c r="B2431" s="2" t="s">
        <v>7</v>
      </c>
      <c r="C2431" s="2" t="s">
        <v>10</v>
      </c>
      <c r="D2431" s="17">
        <v>547535</v>
      </c>
      <c r="E2431" s="2">
        <v>2019</v>
      </c>
      <c r="F2431" s="17">
        <f>Tabel1[[#This Row],[Benaderend Verbruik (kWh)]]*2.5</f>
        <v>1368837.5</v>
      </c>
      <c r="G2431" s="17">
        <f>Tabel1[[#This Row],[Benaderend Verbruik (kWh)]]*0</f>
        <v>0</v>
      </c>
    </row>
    <row r="2432" spans="1:7" x14ac:dyDescent="0.35">
      <c r="A2432" s="2" t="s">
        <v>1119</v>
      </c>
      <c r="B2432" s="2" t="s">
        <v>641</v>
      </c>
      <c r="C2432" s="2" t="s">
        <v>9</v>
      </c>
      <c r="D2432" s="17">
        <v>651523.100495736</v>
      </c>
      <c r="E2432" s="2">
        <v>2022</v>
      </c>
      <c r="F2432" s="17">
        <f>Tabel1[[#This Row],[Benaderend Verbruik (kWh)]]*2.5</f>
        <v>1628807.7512393401</v>
      </c>
      <c r="G2432" s="17">
        <f>Tabel1[[#This Row],[Benaderend Verbruik (kWh)]]*0</f>
        <v>0</v>
      </c>
    </row>
    <row r="2433" spans="1:7" x14ac:dyDescent="0.35">
      <c r="A2433" s="2" t="s">
        <v>1119</v>
      </c>
      <c r="B2433" s="2" t="s">
        <v>641</v>
      </c>
      <c r="C2433" s="2" t="s">
        <v>10</v>
      </c>
      <c r="D2433" s="17">
        <v>524473.9999999993</v>
      </c>
      <c r="E2433" s="2">
        <v>2022</v>
      </c>
      <c r="F2433" s="17">
        <f>Tabel1[[#This Row],[Benaderend Verbruik (kWh)]]*2.5</f>
        <v>1311184.9999999981</v>
      </c>
      <c r="G2433" s="17">
        <f>Tabel1[[#This Row],[Benaderend Verbruik (kWh)]]*0</f>
        <v>0</v>
      </c>
    </row>
    <row r="2434" spans="1:7" x14ac:dyDescent="0.35">
      <c r="A2434" s="2" t="s">
        <v>1119</v>
      </c>
      <c r="B2434" s="2" t="s">
        <v>641</v>
      </c>
      <c r="C2434" s="2" t="s">
        <v>8</v>
      </c>
      <c r="D2434" s="17">
        <v>1458450.6631002859</v>
      </c>
      <c r="E2434" s="2">
        <v>2022</v>
      </c>
      <c r="F2434" s="17">
        <f>Tabel1[[#This Row],[Benaderend Verbruik (kWh)]]</f>
        <v>1458450.6631002859</v>
      </c>
      <c r="G2434" s="17">
        <f>Tabel1[[#This Row],[Benaderend Verbruik (kWh)]]*0.000182</f>
        <v>265.43802068425202</v>
      </c>
    </row>
    <row r="2435" spans="1:7" x14ac:dyDescent="0.35">
      <c r="A2435" s="2" t="s">
        <v>496</v>
      </c>
      <c r="B2435" s="2" t="s">
        <v>7</v>
      </c>
      <c r="C2435" s="2" t="s">
        <v>8</v>
      </c>
      <c r="D2435" s="17">
        <v>1314804.75</v>
      </c>
      <c r="E2435" s="2">
        <v>2019</v>
      </c>
      <c r="F2435" s="17">
        <f>Tabel1[[#This Row],[Benaderend Verbruik (kWh)]]</f>
        <v>1314804.75</v>
      </c>
      <c r="G2435" s="17">
        <f>Tabel1[[#This Row],[Benaderend Verbruik (kWh)]]*0.000182</f>
        <v>239.2944645</v>
      </c>
    </row>
    <row r="2436" spans="1:7" x14ac:dyDescent="0.35">
      <c r="A2436" s="2" t="s">
        <v>496</v>
      </c>
      <c r="B2436" s="2" t="s">
        <v>7</v>
      </c>
      <c r="C2436" s="2" t="s">
        <v>10</v>
      </c>
      <c r="D2436" s="17">
        <v>1001516.3880000002</v>
      </c>
      <c r="E2436" s="2">
        <v>2019</v>
      </c>
      <c r="F2436" s="17">
        <f>Tabel1[[#This Row],[Benaderend Verbruik (kWh)]]*2.5</f>
        <v>2503790.9700000002</v>
      </c>
      <c r="G2436" s="17">
        <f>Tabel1[[#This Row],[Benaderend Verbruik (kWh)]]*0</f>
        <v>0</v>
      </c>
    </row>
    <row r="2437" spans="1:7" x14ac:dyDescent="0.35">
      <c r="A2437" s="2" t="s">
        <v>496</v>
      </c>
      <c r="B2437" s="2" t="s">
        <v>7</v>
      </c>
      <c r="C2437" s="2" t="s">
        <v>9</v>
      </c>
      <c r="D2437" s="17">
        <v>463645.79300000006</v>
      </c>
      <c r="E2437" s="2">
        <v>2019</v>
      </c>
      <c r="F2437" s="17">
        <f>Tabel1[[#This Row],[Benaderend Verbruik (kWh)]]*2.5</f>
        <v>1159114.4825000002</v>
      </c>
      <c r="G2437" s="17">
        <f>Tabel1[[#This Row],[Benaderend Verbruik (kWh)]]*0</f>
        <v>0</v>
      </c>
    </row>
    <row r="2438" spans="1:7" x14ac:dyDescent="0.35">
      <c r="A2438" s="2" t="s">
        <v>1120</v>
      </c>
      <c r="B2438" s="2" t="s">
        <v>641</v>
      </c>
      <c r="C2438" s="2" t="s">
        <v>9</v>
      </c>
      <c r="D2438" s="17">
        <v>412632.08987622097</v>
      </c>
      <c r="E2438" s="2">
        <v>2022</v>
      </c>
      <c r="F2438" s="17">
        <f>Tabel1[[#This Row],[Benaderend Verbruik (kWh)]]*2.5</f>
        <v>1031580.2246905525</v>
      </c>
      <c r="G2438" s="17">
        <f>Tabel1[[#This Row],[Benaderend Verbruik (kWh)]]*0</f>
        <v>0</v>
      </c>
    </row>
    <row r="2439" spans="1:7" x14ac:dyDescent="0.35">
      <c r="A2439" s="2" t="s">
        <v>1120</v>
      </c>
      <c r="B2439" s="2" t="s">
        <v>641</v>
      </c>
      <c r="C2439" s="2" t="s">
        <v>10</v>
      </c>
      <c r="D2439" s="17">
        <v>769743.86185304774</v>
      </c>
      <c r="E2439" s="2">
        <v>2022</v>
      </c>
      <c r="F2439" s="17">
        <f>Tabel1[[#This Row],[Benaderend Verbruik (kWh)]]*2.5</f>
        <v>1924359.6546326193</v>
      </c>
      <c r="G2439" s="17">
        <f>Tabel1[[#This Row],[Benaderend Verbruik (kWh)]]*0</f>
        <v>0</v>
      </c>
    </row>
    <row r="2440" spans="1:7" x14ac:dyDescent="0.35">
      <c r="A2440" s="2" t="s">
        <v>1120</v>
      </c>
      <c r="B2440" s="2" t="s">
        <v>641</v>
      </c>
      <c r="C2440" s="2" t="s">
        <v>8</v>
      </c>
      <c r="D2440" s="17">
        <v>1262044.6024640696</v>
      </c>
      <c r="E2440" s="2">
        <v>2022</v>
      </c>
      <c r="F2440" s="17">
        <f>Tabel1[[#This Row],[Benaderend Verbruik (kWh)]]</f>
        <v>1262044.6024640696</v>
      </c>
      <c r="G2440" s="17">
        <f>Tabel1[[#This Row],[Benaderend Verbruik (kWh)]]*0.000182</f>
        <v>229.69211764846068</v>
      </c>
    </row>
    <row r="2441" spans="1:7" x14ac:dyDescent="0.35">
      <c r="A2441" s="2" t="s">
        <v>496</v>
      </c>
      <c r="B2441" s="2" t="s">
        <v>7</v>
      </c>
      <c r="C2441" s="2" t="s">
        <v>106</v>
      </c>
      <c r="D2441" s="17">
        <v>12783.523988999999</v>
      </c>
      <c r="E2441" s="2">
        <v>2019</v>
      </c>
      <c r="F2441" s="17">
        <f>Tabel1[[#This Row],[Benaderend Verbruik (kWh)]]</f>
        <v>12783.523988999999</v>
      </c>
      <c r="G2441" s="17">
        <f>Tabel1[[#This Row],[Benaderend Verbruik (kWh)]]*0.000182</f>
        <v>2.326601365998</v>
      </c>
    </row>
    <row r="2442" spans="1:7" x14ac:dyDescent="0.35">
      <c r="A2442" s="2" t="s">
        <v>496</v>
      </c>
      <c r="B2442" s="2" t="s">
        <v>7</v>
      </c>
      <c r="C2442" s="2" t="s">
        <v>12</v>
      </c>
      <c r="D2442" s="17">
        <v>224810.88107845918</v>
      </c>
      <c r="E2442" s="2">
        <v>2019</v>
      </c>
      <c r="F2442" s="17">
        <f>Tabel1[[#This Row],[Benaderend Verbruik (kWh)]]</f>
        <v>224810.88107845918</v>
      </c>
      <c r="G2442" s="17">
        <f>Tabel1[[#This Row],[Benaderend Verbruik (kWh)]]*0.000267</f>
        <v>60.024505247948596</v>
      </c>
    </row>
    <row r="2443" spans="1:7" x14ac:dyDescent="0.35">
      <c r="A2443" s="2" t="s">
        <v>496</v>
      </c>
      <c r="B2443" s="2" t="s">
        <v>7</v>
      </c>
      <c r="C2443" s="2" t="s">
        <v>12</v>
      </c>
      <c r="D2443" s="17">
        <v>244056.71840100316</v>
      </c>
      <c r="E2443" s="2">
        <v>2022</v>
      </c>
      <c r="F2443" s="17">
        <f>Tabel1[[#This Row],[Benaderend Verbruik (kWh)]]</f>
        <v>244056.71840100316</v>
      </c>
      <c r="G2443" s="17">
        <f>Tabel1[[#This Row],[Benaderend Verbruik (kWh)]]*0.000267</f>
        <v>65.163143813067848</v>
      </c>
    </row>
    <row r="2444" spans="1:7" x14ac:dyDescent="0.35">
      <c r="A2444" s="2" t="s">
        <v>496</v>
      </c>
      <c r="B2444" s="2" t="s">
        <v>7</v>
      </c>
      <c r="C2444" s="2" t="s">
        <v>106</v>
      </c>
      <c r="D2444" s="17">
        <v>13704.938027</v>
      </c>
      <c r="E2444" s="2">
        <v>2022</v>
      </c>
      <c r="F2444" s="17">
        <f>Tabel1[[#This Row],[Benaderend Verbruik (kWh)]]</f>
        <v>13704.938027</v>
      </c>
      <c r="G2444" s="17">
        <f>Tabel1[[#This Row],[Benaderend Verbruik (kWh)]]*0.000182</f>
        <v>2.4942987209140002</v>
      </c>
    </row>
    <row r="2445" spans="1:7" x14ac:dyDescent="0.35">
      <c r="A2445" s="2" t="s">
        <v>497</v>
      </c>
      <c r="B2445" s="2" t="s">
        <v>7</v>
      </c>
      <c r="C2445" s="2" t="s">
        <v>8</v>
      </c>
      <c r="D2445" s="17">
        <v>2500477.3026679386</v>
      </c>
      <c r="E2445" s="2">
        <v>2019</v>
      </c>
      <c r="F2445" s="17">
        <f>Tabel1[[#This Row],[Benaderend Verbruik (kWh)]]</f>
        <v>2500477.3026679386</v>
      </c>
      <c r="G2445" s="17">
        <f>Tabel1[[#This Row],[Benaderend Verbruik (kWh)]]*0.000182</f>
        <v>455.08686908556484</v>
      </c>
    </row>
    <row r="2446" spans="1:7" x14ac:dyDescent="0.35">
      <c r="A2446" s="2" t="s">
        <v>497</v>
      </c>
      <c r="B2446" s="2" t="s">
        <v>7</v>
      </c>
      <c r="C2446" s="2" t="s">
        <v>9</v>
      </c>
      <c r="D2446" s="17">
        <v>908603.90042278636</v>
      </c>
      <c r="E2446" s="2">
        <v>2019</v>
      </c>
      <c r="F2446" s="17">
        <f>Tabel1[[#This Row],[Benaderend Verbruik (kWh)]]*2.5</f>
        <v>2271509.7510569659</v>
      </c>
      <c r="G2446" s="17">
        <f>Tabel1[[#This Row],[Benaderend Verbruik (kWh)]]*0</f>
        <v>0</v>
      </c>
    </row>
    <row r="2447" spans="1:7" x14ac:dyDescent="0.35">
      <c r="A2447" s="2" t="s">
        <v>497</v>
      </c>
      <c r="B2447" s="2" t="s">
        <v>7</v>
      </c>
      <c r="C2447" s="2" t="s">
        <v>10</v>
      </c>
      <c r="D2447" s="17">
        <v>541394</v>
      </c>
      <c r="E2447" s="2">
        <v>2019</v>
      </c>
      <c r="F2447" s="17">
        <f>Tabel1[[#This Row],[Benaderend Verbruik (kWh)]]*2.5</f>
        <v>1353485</v>
      </c>
      <c r="G2447" s="17">
        <f>Tabel1[[#This Row],[Benaderend Verbruik (kWh)]]*0</f>
        <v>0</v>
      </c>
    </row>
    <row r="2448" spans="1:7" x14ac:dyDescent="0.35">
      <c r="A2448" s="2" t="s">
        <v>1121</v>
      </c>
      <c r="B2448" s="2" t="s">
        <v>641</v>
      </c>
      <c r="C2448" s="2" t="s">
        <v>9</v>
      </c>
      <c r="D2448" s="17">
        <v>763341.06904390687</v>
      </c>
      <c r="E2448" s="2">
        <v>2022</v>
      </c>
      <c r="F2448" s="17">
        <f>Tabel1[[#This Row],[Benaderend Verbruik (kWh)]]*2.5</f>
        <v>1908352.6726097672</v>
      </c>
      <c r="G2448" s="17">
        <f>Tabel1[[#This Row],[Benaderend Verbruik (kWh)]]*0</f>
        <v>0</v>
      </c>
    </row>
    <row r="2449" spans="1:7" x14ac:dyDescent="0.35">
      <c r="A2449" s="2" t="s">
        <v>1121</v>
      </c>
      <c r="B2449" s="2" t="s">
        <v>641</v>
      </c>
      <c r="C2449" s="2" t="s">
        <v>10</v>
      </c>
      <c r="D2449" s="17">
        <v>433651.99999999983</v>
      </c>
      <c r="E2449" s="2">
        <v>2022</v>
      </c>
      <c r="F2449" s="17">
        <f>Tabel1[[#This Row],[Benaderend Verbruik (kWh)]]*2.5</f>
        <v>1084129.9999999995</v>
      </c>
      <c r="G2449" s="17">
        <f>Tabel1[[#This Row],[Benaderend Verbruik (kWh)]]*0</f>
        <v>0</v>
      </c>
    </row>
    <row r="2450" spans="1:7" x14ac:dyDescent="0.35">
      <c r="A2450" s="2" t="s">
        <v>1121</v>
      </c>
      <c r="B2450" s="2" t="s">
        <v>641</v>
      </c>
      <c r="C2450" s="2" t="s">
        <v>8</v>
      </c>
      <c r="D2450" s="17">
        <v>2040306.6215178221</v>
      </c>
      <c r="E2450" s="2">
        <v>2022</v>
      </c>
      <c r="F2450" s="17">
        <f>Tabel1[[#This Row],[Benaderend Verbruik (kWh)]]</f>
        <v>2040306.6215178221</v>
      </c>
      <c r="G2450" s="17">
        <f>Tabel1[[#This Row],[Benaderend Verbruik (kWh)]]*0.000182</f>
        <v>371.33580511624365</v>
      </c>
    </row>
    <row r="2451" spans="1:7" x14ac:dyDescent="0.35">
      <c r="A2451" s="2" t="s">
        <v>498</v>
      </c>
      <c r="B2451" s="2" t="s">
        <v>7</v>
      </c>
      <c r="C2451" s="2" t="s">
        <v>8</v>
      </c>
      <c r="D2451" s="17">
        <v>8920237.0204670019</v>
      </c>
      <c r="E2451" s="2">
        <v>2019</v>
      </c>
      <c r="F2451" s="17">
        <f>Tabel1[[#This Row],[Benaderend Verbruik (kWh)]]</f>
        <v>8920237.0204670019</v>
      </c>
      <c r="G2451" s="17">
        <f>Tabel1[[#This Row],[Benaderend Verbruik (kWh)]]*0.000182</f>
        <v>1623.4831377249943</v>
      </c>
    </row>
    <row r="2452" spans="1:7" x14ac:dyDescent="0.35">
      <c r="A2452" s="2" t="s">
        <v>498</v>
      </c>
      <c r="B2452" s="2" t="s">
        <v>7</v>
      </c>
      <c r="C2452" s="2" t="s">
        <v>10</v>
      </c>
      <c r="D2452" s="17">
        <v>4932083</v>
      </c>
      <c r="E2452" s="2">
        <v>2019</v>
      </c>
      <c r="F2452" s="17">
        <f>Tabel1[[#This Row],[Benaderend Verbruik (kWh)]]*2.5</f>
        <v>12330207.5</v>
      </c>
      <c r="G2452" s="17">
        <f>Tabel1[[#This Row],[Benaderend Verbruik (kWh)]]*0</f>
        <v>0</v>
      </c>
    </row>
    <row r="2453" spans="1:7" x14ac:dyDescent="0.35">
      <c r="A2453" s="2" t="s">
        <v>498</v>
      </c>
      <c r="B2453" s="2" t="s">
        <v>7</v>
      </c>
      <c r="C2453" s="2" t="s">
        <v>9</v>
      </c>
      <c r="D2453" s="17">
        <v>3819211.7552882563</v>
      </c>
      <c r="E2453" s="2">
        <v>2019</v>
      </c>
      <c r="F2453" s="17">
        <f>Tabel1[[#This Row],[Benaderend Verbruik (kWh)]]*2.5</f>
        <v>9548029.3882206418</v>
      </c>
      <c r="G2453" s="17">
        <f>Tabel1[[#This Row],[Benaderend Verbruik (kWh)]]*0</f>
        <v>0</v>
      </c>
    </row>
    <row r="2454" spans="1:7" x14ac:dyDescent="0.35">
      <c r="A2454" s="2" t="s">
        <v>1122</v>
      </c>
      <c r="B2454" s="2" t="s">
        <v>641</v>
      </c>
      <c r="C2454" s="2" t="s">
        <v>9</v>
      </c>
      <c r="D2454" s="17">
        <v>3421524.4647014504</v>
      </c>
      <c r="E2454" s="2">
        <v>2022</v>
      </c>
      <c r="F2454" s="17">
        <f>Tabel1[[#This Row],[Benaderend Verbruik (kWh)]]*2.5</f>
        <v>8553811.1617536265</v>
      </c>
      <c r="G2454" s="17">
        <f>Tabel1[[#This Row],[Benaderend Verbruik (kWh)]]*0</f>
        <v>0</v>
      </c>
    </row>
    <row r="2455" spans="1:7" x14ac:dyDescent="0.35">
      <c r="A2455" s="2" t="s">
        <v>1122</v>
      </c>
      <c r="B2455" s="2" t="s">
        <v>641</v>
      </c>
      <c r="C2455" s="2" t="s">
        <v>10</v>
      </c>
      <c r="D2455" s="17">
        <v>4487807</v>
      </c>
      <c r="E2455" s="2">
        <v>2022</v>
      </c>
      <c r="F2455" s="17">
        <f>Tabel1[[#This Row],[Benaderend Verbruik (kWh)]]*2.5</f>
        <v>11219517.5</v>
      </c>
      <c r="G2455" s="17">
        <f>Tabel1[[#This Row],[Benaderend Verbruik (kWh)]]*0</f>
        <v>0</v>
      </c>
    </row>
    <row r="2456" spans="1:7" x14ac:dyDescent="0.35">
      <c r="A2456" s="2" t="s">
        <v>1122</v>
      </c>
      <c r="B2456" s="2" t="s">
        <v>641</v>
      </c>
      <c r="C2456" s="2" t="s">
        <v>8</v>
      </c>
      <c r="D2456" s="17">
        <v>6818046.8559180526</v>
      </c>
      <c r="E2456" s="2">
        <v>2022</v>
      </c>
      <c r="F2456" s="17">
        <f>Tabel1[[#This Row],[Benaderend Verbruik (kWh)]]</f>
        <v>6818046.8559180526</v>
      </c>
      <c r="G2456" s="17">
        <f>Tabel1[[#This Row],[Benaderend Verbruik (kWh)]]*0.000182</f>
        <v>1240.8845277770856</v>
      </c>
    </row>
    <row r="2457" spans="1:7" x14ac:dyDescent="0.35">
      <c r="A2457" s="2" t="s">
        <v>499</v>
      </c>
      <c r="B2457" s="2" t="s">
        <v>7</v>
      </c>
      <c r="C2457" s="2" t="s">
        <v>8</v>
      </c>
      <c r="D2457" s="17">
        <v>6550999.4341141768</v>
      </c>
      <c r="E2457" s="2">
        <v>2019</v>
      </c>
      <c r="F2457" s="17">
        <f>Tabel1[[#This Row],[Benaderend Verbruik (kWh)]]</f>
        <v>6550999.4341141768</v>
      </c>
      <c r="G2457" s="17">
        <f>Tabel1[[#This Row],[Benaderend Verbruik (kWh)]]*0.000182</f>
        <v>1192.2818970087801</v>
      </c>
    </row>
    <row r="2458" spans="1:7" x14ac:dyDescent="0.35">
      <c r="A2458" s="2" t="s">
        <v>499</v>
      </c>
      <c r="B2458" s="2" t="s">
        <v>7</v>
      </c>
      <c r="C2458" s="2" t="s">
        <v>10</v>
      </c>
      <c r="D2458" s="17">
        <v>1737558</v>
      </c>
      <c r="E2458" s="2">
        <v>2019</v>
      </c>
      <c r="F2458" s="17">
        <f>Tabel1[[#This Row],[Benaderend Verbruik (kWh)]]*2.5</f>
        <v>4343895</v>
      </c>
      <c r="G2458" s="17">
        <f>Tabel1[[#This Row],[Benaderend Verbruik (kWh)]]*0</f>
        <v>0</v>
      </c>
    </row>
    <row r="2459" spans="1:7" x14ac:dyDescent="0.35">
      <c r="A2459" s="2" t="s">
        <v>499</v>
      </c>
      <c r="B2459" s="2" t="s">
        <v>7</v>
      </c>
      <c r="C2459" s="2" t="s">
        <v>9</v>
      </c>
      <c r="D2459" s="17">
        <v>1444863.8488622061</v>
      </c>
      <c r="E2459" s="2">
        <v>2019</v>
      </c>
      <c r="F2459" s="17">
        <f>Tabel1[[#This Row],[Benaderend Verbruik (kWh)]]*2.5</f>
        <v>3612159.6221555155</v>
      </c>
      <c r="G2459" s="17">
        <f>Tabel1[[#This Row],[Benaderend Verbruik (kWh)]]*0</f>
        <v>0</v>
      </c>
    </row>
    <row r="2460" spans="1:7" x14ac:dyDescent="0.35">
      <c r="A2460" s="2" t="s">
        <v>1123</v>
      </c>
      <c r="B2460" s="2" t="s">
        <v>641</v>
      </c>
      <c r="C2460" s="2" t="s">
        <v>9</v>
      </c>
      <c r="D2460" s="17">
        <v>937725.8896233337</v>
      </c>
      <c r="E2460" s="2">
        <v>2022</v>
      </c>
      <c r="F2460" s="17">
        <f>Tabel1[[#This Row],[Benaderend Verbruik (kWh)]]*2.5</f>
        <v>2344314.7240583343</v>
      </c>
      <c r="G2460" s="17">
        <f>Tabel1[[#This Row],[Benaderend Verbruik (kWh)]]*0</f>
        <v>0</v>
      </c>
    </row>
    <row r="2461" spans="1:7" x14ac:dyDescent="0.35">
      <c r="A2461" s="2" t="s">
        <v>1123</v>
      </c>
      <c r="B2461" s="2" t="s">
        <v>641</v>
      </c>
      <c r="C2461" s="2" t="s">
        <v>10</v>
      </c>
      <c r="D2461" s="17">
        <v>1334579</v>
      </c>
      <c r="E2461" s="2">
        <v>2022</v>
      </c>
      <c r="F2461" s="17">
        <f>Tabel1[[#This Row],[Benaderend Verbruik (kWh)]]*2.5</f>
        <v>3336447.5</v>
      </c>
      <c r="G2461" s="17">
        <f>Tabel1[[#This Row],[Benaderend Verbruik (kWh)]]*0</f>
        <v>0</v>
      </c>
    </row>
    <row r="2462" spans="1:7" x14ac:dyDescent="0.35">
      <c r="A2462" s="2" t="s">
        <v>1123</v>
      </c>
      <c r="B2462" s="2" t="s">
        <v>641</v>
      </c>
      <c r="C2462" s="2" t="s">
        <v>8</v>
      </c>
      <c r="D2462" s="17">
        <v>4723531.3832211755</v>
      </c>
      <c r="E2462" s="2">
        <v>2022</v>
      </c>
      <c r="F2462" s="17">
        <f>Tabel1[[#This Row],[Benaderend Verbruik (kWh)]]</f>
        <v>4723531.3832211755</v>
      </c>
      <c r="G2462" s="17">
        <f>Tabel1[[#This Row],[Benaderend Verbruik (kWh)]]*0.000182</f>
        <v>859.68271174625397</v>
      </c>
    </row>
    <row r="2463" spans="1:7" x14ac:dyDescent="0.35">
      <c r="A2463" s="2" t="s">
        <v>499</v>
      </c>
      <c r="B2463" s="2" t="s">
        <v>7</v>
      </c>
      <c r="C2463" s="2" t="s">
        <v>12</v>
      </c>
      <c r="D2463" s="17">
        <v>563873.42998769647</v>
      </c>
      <c r="E2463" s="2">
        <v>2019</v>
      </c>
      <c r="F2463" s="17">
        <f>Tabel1[[#This Row],[Benaderend Verbruik (kWh)]]</f>
        <v>563873.42998769647</v>
      </c>
      <c r="G2463" s="17">
        <f>Tabel1[[#This Row],[Benaderend Verbruik (kWh)]]*0.000267</f>
        <v>150.55420580671495</v>
      </c>
    </row>
    <row r="2464" spans="1:7" x14ac:dyDescent="0.35">
      <c r="A2464" s="2" t="s">
        <v>499</v>
      </c>
      <c r="B2464" s="2" t="s">
        <v>7</v>
      </c>
      <c r="C2464" s="2" t="s">
        <v>12</v>
      </c>
      <c r="D2464" s="17">
        <v>112703.78951353396</v>
      </c>
      <c r="E2464" s="2">
        <v>2022</v>
      </c>
      <c r="F2464" s="17">
        <f>Tabel1[[#This Row],[Benaderend Verbruik (kWh)]]</f>
        <v>112703.78951353396</v>
      </c>
      <c r="G2464" s="17">
        <f>Tabel1[[#This Row],[Benaderend Verbruik (kWh)]]*0.000267</f>
        <v>30.091911800113568</v>
      </c>
    </row>
    <row r="2465" spans="1:7" x14ac:dyDescent="0.35">
      <c r="A2465" s="2" t="s">
        <v>500</v>
      </c>
      <c r="B2465" s="2" t="s">
        <v>7</v>
      </c>
      <c r="C2465" s="2" t="s">
        <v>8</v>
      </c>
      <c r="D2465" s="17">
        <v>916595.87179977575</v>
      </c>
      <c r="E2465" s="2">
        <v>2019</v>
      </c>
      <c r="F2465" s="17">
        <f>Tabel1[[#This Row],[Benaderend Verbruik (kWh)]]</f>
        <v>916595.87179977575</v>
      </c>
      <c r="G2465" s="17">
        <f>Tabel1[[#This Row],[Benaderend Verbruik (kWh)]]*0.000182</f>
        <v>166.82044866755919</v>
      </c>
    </row>
    <row r="2466" spans="1:7" x14ac:dyDescent="0.35">
      <c r="A2466" s="2" t="s">
        <v>500</v>
      </c>
      <c r="B2466" s="2" t="s">
        <v>7</v>
      </c>
      <c r="C2466" s="2" t="s">
        <v>10</v>
      </c>
      <c r="D2466" s="17">
        <v>519691</v>
      </c>
      <c r="E2466" s="2">
        <v>2019</v>
      </c>
      <c r="F2466" s="17">
        <f>Tabel1[[#This Row],[Benaderend Verbruik (kWh)]]*2.5</f>
        <v>1299227.5</v>
      </c>
      <c r="G2466" s="17">
        <f>Tabel1[[#This Row],[Benaderend Verbruik (kWh)]]*0</f>
        <v>0</v>
      </c>
    </row>
    <row r="2467" spans="1:7" x14ac:dyDescent="0.35">
      <c r="A2467" s="2" t="s">
        <v>500</v>
      </c>
      <c r="B2467" s="2" t="s">
        <v>7</v>
      </c>
      <c r="C2467" s="2" t="s">
        <v>9</v>
      </c>
      <c r="D2467" s="17">
        <v>177882.19907357683</v>
      </c>
      <c r="E2467" s="2">
        <v>2019</v>
      </c>
      <c r="F2467" s="17">
        <f>Tabel1[[#This Row],[Benaderend Verbruik (kWh)]]*2.5</f>
        <v>444705.49768394209</v>
      </c>
      <c r="G2467" s="17">
        <f>Tabel1[[#This Row],[Benaderend Verbruik (kWh)]]*0</f>
        <v>0</v>
      </c>
    </row>
    <row r="2468" spans="1:7" x14ac:dyDescent="0.35">
      <c r="A2468" s="2" t="s">
        <v>1124</v>
      </c>
      <c r="B2468" s="2" t="s">
        <v>641</v>
      </c>
      <c r="C2468" s="2" t="s">
        <v>9</v>
      </c>
      <c r="D2468" s="17">
        <v>203214.00988391272</v>
      </c>
      <c r="E2468" s="2">
        <v>2022</v>
      </c>
      <c r="F2468" s="17">
        <f>Tabel1[[#This Row],[Benaderend Verbruik (kWh)]]*2.5</f>
        <v>508035.02470978181</v>
      </c>
      <c r="G2468" s="17">
        <f>Tabel1[[#This Row],[Benaderend Verbruik (kWh)]]*0</f>
        <v>0</v>
      </c>
    </row>
    <row r="2469" spans="1:7" x14ac:dyDescent="0.35">
      <c r="A2469" s="2" t="s">
        <v>1124</v>
      </c>
      <c r="B2469" s="2" t="s">
        <v>641</v>
      </c>
      <c r="C2469" s="2" t="s">
        <v>10</v>
      </c>
      <c r="D2469" s="17">
        <v>403009.35708142072</v>
      </c>
      <c r="E2469" s="2">
        <v>2022</v>
      </c>
      <c r="F2469" s="17">
        <f>Tabel1[[#This Row],[Benaderend Verbruik (kWh)]]*2.5</f>
        <v>1007523.3927035518</v>
      </c>
      <c r="G2469" s="17">
        <f>Tabel1[[#This Row],[Benaderend Verbruik (kWh)]]*0</f>
        <v>0</v>
      </c>
    </row>
    <row r="2470" spans="1:7" x14ac:dyDescent="0.35">
      <c r="A2470" s="2" t="s">
        <v>1124</v>
      </c>
      <c r="B2470" s="2" t="s">
        <v>641</v>
      </c>
      <c r="C2470" s="2" t="s">
        <v>8</v>
      </c>
      <c r="D2470" s="17">
        <v>901401.18385465606</v>
      </c>
      <c r="E2470" s="2">
        <v>2022</v>
      </c>
      <c r="F2470" s="17">
        <f>Tabel1[[#This Row],[Benaderend Verbruik (kWh)]]</f>
        <v>901401.18385465606</v>
      </c>
      <c r="G2470" s="17">
        <f>Tabel1[[#This Row],[Benaderend Verbruik (kWh)]]*0.000182</f>
        <v>164.05501546154741</v>
      </c>
    </row>
    <row r="2471" spans="1:7" x14ac:dyDescent="0.35">
      <c r="A2471" s="2" t="s">
        <v>501</v>
      </c>
      <c r="B2471" s="2" t="s">
        <v>7</v>
      </c>
      <c r="C2471" s="2" t="s">
        <v>8</v>
      </c>
      <c r="D2471" s="17">
        <v>1615215.9082776571</v>
      </c>
      <c r="E2471" s="2">
        <v>2019</v>
      </c>
      <c r="F2471" s="17">
        <f>Tabel1[[#This Row],[Benaderend Verbruik (kWh)]]</f>
        <v>1615215.9082776571</v>
      </c>
      <c r="G2471" s="17">
        <f>Tabel1[[#This Row],[Benaderend Verbruik (kWh)]]*0.000182</f>
        <v>293.96929530653358</v>
      </c>
    </row>
    <row r="2472" spans="1:7" x14ac:dyDescent="0.35">
      <c r="A2472" s="2" t="s">
        <v>501</v>
      </c>
      <c r="B2472" s="2" t="s">
        <v>7</v>
      </c>
      <c r="C2472" s="2" t="s">
        <v>10</v>
      </c>
      <c r="D2472" s="17">
        <v>615046</v>
      </c>
      <c r="E2472" s="2">
        <v>2019</v>
      </c>
      <c r="F2472" s="17">
        <f>Tabel1[[#This Row],[Benaderend Verbruik (kWh)]]*2.5</f>
        <v>1537615</v>
      </c>
      <c r="G2472" s="17">
        <f>Tabel1[[#This Row],[Benaderend Verbruik (kWh)]]*0</f>
        <v>0</v>
      </c>
    </row>
    <row r="2473" spans="1:7" x14ac:dyDescent="0.35">
      <c r="A2473" s="2" t="s">
        <v>501</v>
      </c>
      <c r="B2473" s="2" t="s">
        <v>7</v>
      </c>
      <c r="C2473" s="2" t="s">
        <v>9</v>
      </c>
      <c r="D2473" s="17">
        <v>321417.59580333636</v>
      </c>
      <c r="E2473" s="2">
        <v>2019</v>
      </c>
      <c r="F2473" s="17">
        <f>Tabel1[[#This Row],[Benaderend Verbruik (kWh)]]*2.5</f>
        <v>803543.98950834083</v>
      </c>
      <c r="G2473" s="17">
        <f>Tabel1[[#This Row],[Benaderend Verbruik (kWh)]]*0</f>
        <v>0</v>
      </c>
    </row>
    <row r="2474" spans="1:7" x14ac:dyDescent="0.35">
      <c r="A2474" s="2" t="s">
        <v>1125</v>
      </c>
      <c r="B2474" s="2" t="s">
        <v>641</v>
      </c>
      <c r="C2474" s="2" t="s">
        <v>9</v>
      </c>
      <c r="D2474" s="17">
        <v>299123.16006406432</v>
      </c>
      <c r="E2474" s="2">
        <v>2022</v>
      </c>
      <c r="F2474" s="17">
        <f>Tabel1[[#This Row],[Benaderend Verbruik (kWh)]]*2.5</f>
        <v>747807.90016016085</v>
      </c>
      <c r="G2474" s="17">
        <f>Tabel1[[#This Row],[Benaderend Verbruik (kWh)]]*0</f>
        <v>0</v>
      </c>
    </row>
    <row r="2475" spans="1:7" x14ac:dyDescent="0.35">
      <c r="A2475" s="2" t="s">
        <v>1125</v>
      </c>
      <c r="B2475" s="2" t="s">
        <v>641</v>
      </c>
      <c r="C2475" s="2" t="s">
        <v>10</v>
      </c>
      <c r="D2475" s="17">
        <v>565099.78081285593</v>
      </c>
      <c r="E2475" s="2">
        <v>2022</v>
      </c>
      <c r="F2475" s="17">
        <f>Tabel1[[#This Row],[Benaderend Verbruik (kWh)]]*2.5</f>
        <v>1412749.4520321398</v>
      </c>
      <c r="G2475" s="17">
        <f>Tabel1[[#This Row],[Benaderend Verbruik (kWh)]]*0</f>
        <v>0</v>
      </c>
    </row>
    <row r="2476" spans="1:7" x14ac:dyDescent="0.35">
      <c r="A2476" s="2" t="s">
        <v>1125</v>
      </c>
      <c r="B2476" s="2" t="s">
        <v>641</v>
      </c>
      <c r="C2476" s="2" t="s">
        <v>8</v>
      </c>
      <c r="D2476" s="17">
        <v>1432953.8279516276</v>
      </c>
      <c r="E2476" s="2">
        <v>2022</v>
      </c>
      <c r="F2476" s="17">
        <f>Tabel1[[#This Row],[Benaderend Verbruik (kWh)]]</f>
        <v>1432953.8279516276</v>
      </c>
      <c r="G2476" s="17">
        <f>Tabel1[[#This Row],[Benaderend Verbruik (kWh)]]*0.000182</f>
        <v>260.79759668719623</v>
      </c>
    </row>
    <row r="2477" spans="1:7" x14ac:dyDescent="0.35">
      <c r="A2477" s="2" t="s">
        <v>502</v>
      </c>
      <c r="B2477" s="2" t="s">
        <v>7</v>
      </c>
      <c r="C2477" s="2" t="s">
        <v>8</v>
      </c>
      <c r="D2477" s="17">
        <v>777987.11821100221</v>
      </c>
      <c r="E2477" s="2">
        <v>2019</v>
      </c>
      <c r="F2477" s="17">
        <f>Tabel1[[#This Row],[Benaderend Verbruik (kWh)]]</f>
        <v>777987.11821100221</v>
      </c>
      <c r="G2477" s="17">
        <f>Tabel1[[#This Row],[Benaderend Verbruik (kWh)]]*0.000182</f>
        <v>141.5936555144024</v>
      </c>
    </row>
    <row r="2478" spans="1:7" x14ac:dyDescent="0.35">
      <c r="A2478" s="2" t="s">
        <v>502</v>
      </c>
      <c r="B2478" s="2" t="s">
        <v>7</v>
      </c>
      <c r="C2478" s="2" t="s">
        <v>10</v>
      </c>
      <c r="D2478" s="17">
        <v>258384</v>
      </c>
      <c r="E2478" s="2">
        <v>2019</v>
      </c>
      <c r="F2478" s="17">
        <f>Tabel1[[#This Row],[Benaderend Verbruik (kWh)]]*2.5</f>
        <v>645960</v>
      </c>
      <c r="G2478" s="17">
        <f>Tabel1[[#This Row],[Benaderend Verbruik (kWh)]]*0</f>
        <v>0</v>
      </c>
    </row>
    <row r="2479" spans="1:7" x14ac:dyDescent="0.35">
      <c r="A2479" s="2" t="s">
        <v>502</v>
      </c>
      <c r="B2479" s="2" t="s">
        <v>7</v>
      </c>
      <c r="C2479" s="2" t="s">
        <v>9</v>
      </c>
      <c r="D2479" s="17">
        <v>199991.90024727327</v>
      </c>
      <c r="E2479" s="2">
        <v>2019</v>
      </c>
      <c r="F2479" s="17">
        <f>Tabel1[[#This Row],[Benaderend Verbruik (kWh)]]*2.5</f>
        <v>499979.75061818317</v>
      </c>
      <c r="G2479" s="17">
        <f>Tabel1[[#This Row],[Benaderend Verbruik (kWh)]]*0</f>
        <v>0</v>
      </c>
    </row>
    <row r="2480" spans="1:7" x14ac:dyDescent="0.35">
      <c r="A2480" s="2" t="s">
        <v>1126</v>
      </c>
      <c r="B2480" s="2" t="s">
        <v>641</v>
      </c>
      <c r="C2480" s="2" t="s">
        <v>9</v>
      </c>
      <c r="D2480" s="17">
        <v>195595.36288726091</v>
      </c>
      <c r="E2480" s="2">
        <v>2022</v>
      </c>
      <c r="F2480" s="17">
        <f>Tabel1[[#This Row],[Benaderend Verbruik (kWh)]]*2.5</f>
        <v>488988.40721815231</v>
      </c>
      <c r="G2480" s="17">
        <f>Tabel1[[#This Row],[Benaderend Verbruik (kWh)]]*0</f>
        <v>0</v>
      </c>
    </row>
    <row r="2481" spans="1:7" x14ac:dyDescent="0.35">
      <c r="A2481" s="2" t="s">
        <v>1126</v>
      </c>
      <c r="B2481" s="2" t="s">
        <v>641</v>
      </c>
      <c r="C2481" s="2" t="s">
        <v>10</v>
      </c>
      <c r="D2481" s="17">
        <v>239276.9999999998</v>
      </c>
      <c r="E2481" s="2">
        <v>2022</v>
      </c>
      <c r="F2481" s="17">
        <f>Tabel1[[#This Row],[Benaderend Verbruik (kWh)]]*2.5</f>
        <v>598192.49999999953</v>
      </c>
      <c r="G2481" s="17">
        <f>Tabel1[[#This Row],[Benaderend Verbruik (kWh)]]*0</f>
        <v>0</v>
      </c>
    </row>
    <row r="2482" spans="1:7" x14ac:dyDescent="0.35">
      <c r="A2482" s="2" t="s">
        <v>1126</v>
      </c>
      <c r="B2482" s="2" t="s">
        <v>641</v>
      </c>
      <c r="C2482" s="2" t="s">
        <v>8</v>
      </c>
      <c r="D2482" s="17">
        <v>641849.99085483863</v>
      </c>
      <c r="E2482" s="2">
        <v>2022</v>
      </c>
      <c r="F2482" s="17">
        <f>Tabel1[[#This Row],[Benaderend Verbruik (kWh)]]</f>
        <v>641849.99085483863</v>
      </c>
      <c r="G2482" s="17">
        <f>Tabel1[[#This Row],[Benaderend Verbruik (kWh)]]*0.000182</f>
        <v>116.81669833558064</v>
      </c>
    </row>
    <row r="2483" spans="1:7" x14ac:dyDescent="0.35">
      <c r="A2483" s="2" t="s">
        <v>503</v>
      </c>
      <c r="B2483" s="2" t="s">
        <v>7</v>
      </c>
      <c r="C2483" s="2" t="s">
        <v>8</v>
      </c>
      <c r="D2483" s="17">
        <v>1834709.9482077314</v>
      </c>
      <c r="E2483" s="2">
        <v>2019</v>
      </c>
      <c r="F2483" s="17">
        <f>Tabel1[[#This Row],[Benaderend Verbruik (kWh)]]</f>
        <v>1834709.9482077314</v>
      </c>
      <c r="G2483" s="17">
        <f>Tabel1[[#This Row],[Benaderend Verbruik (kWh)]]*0.000182</f>
        <v>333.9172105738071</v>
      </c>
    </row>
    <row r="2484" spans="1:7" x14ac:dyDescent="0.35">
      <c r="A2484" s="2" t="s">
        <v>503</v>
      </c>
      <c r="B2484" s="2" t="s">
        <v>7</v>
      </c>
      <c r="C2484" s="2" t="s">
        <v>10</v>
      </c>
      <c r="D2484" s="17">
        <v>936374</v>
      </c>
      <c r="E2484" s="2">
        <v>2019</v>
      </c>
      <c r="F2484" s="17">
        <f>Tabel1[[#This Row],[Benaderend Verbruik (kWh)]]*2.5</f>
        <v>2340935</v>
      </c>
      <c r="G2484" s="17">
        <f>Tabel1[[#This Row],[Benaderend Verbruik (kWh)]]*0</f>
        <v>0</v>
      </c>
    </row>
    <row r="2485" spans="1:7" x14ac:dyDescent="0.35">
      <c r="A2485" s="2" t="s">
        <v>503</v>
      </c>
      <c r="B2485" s="2" t="s">
        <v>7</v>
      </c>
      <c r="C2485" s="2" t="s">
        <v>9</v>
      </c>
      <c r="D2485" s="17">
        <v>506782.7535133441</v>
      </c>
      <c r="E2485" s="2">
        <v>2019</v>
      </c>
      <c r="F2485" s="17">
        <f>Tabel1[[#This Row],[Benaderend Verbruik (kWh)]]*2.5</f>
        <v>1266956.8837833602</v>
      </c>
      <c r="G2485" s="17">
        <f>Tabel1[[#This Row],[Benaderend Verbruik (kWh)]]*0</f>
        <v>0</v>
      </c>
    </row>
    <row r="2486" spans="1:7" x14ac:dyDescent="0.35">
      <c r="A2486" s="2" t="s">
        <v>1127</v>
      </c>
      <c r="B2486" s="2" t="s">
        <v>641</v>
      </c>
      <c r="C2486" s="2" t="s">
        <v>9</v>
      </c>
      <c r="D2486" s="17">
        <v>400082.77615748893</v>
      </c>
      <c r="E2486" s="2">
        <v>2022</v>
      </c>
      <c r="F2486" s="17">
        <f>Tabel1[[#This Row],[Benaderend Verbruik (kWh)]]*2.5</f>
        <v>1000206.9403937224</v>
      </c>
      <c r="G2486" s="17">
        <f>Tabel1[[#This Row],[Benaderend Verbruik (kWh)]]*0</f>
        <v>0</v>
      </c>
    </row>
    <row r="2487" spans="1:7" x14ac:dyDescent="0.35">
      <c r="A2487" s="2" t="s">
        <v>1127</v>
      </c>
      <c r="B2487" s="2" t="s">
        <v>641</v>
      </c>
      <c r="C2487" s="2" t="s">
        <v>10</v>
      </c>
      <c r="D2487" s="17">
        <v>866390</v>
      </c>
      <c r="E2487" s="2">
        <v>2022</v>
      </c>
      <c r="F2487" s="17">
        <f>Tabel1[[#This Row],[Benaderend Verbruik (kWh)]]*2.5</f>
        <v>2165975</v>
      </c>
      <c r="G2487" s="17">
        <f>Tabel1[[#This Row],[Benaderend Verbruik (kWh)]]*0</f>
        <v>0</v>
      </c>
    </row>
    <row r="2488" spans="1:7" x14ac:dyDescent="0.35">
      <c r="A2488" s="2" t="s">
        <v>1127</v>
      </c>
      <c r="B2488" s="2" t="s">
        <v>641</v>
      </c>
      <c r="C2488" s="2" t="s">
        <v>8</v>
      </c>
      <c r="D2488" s="17">
        <v>1500655.0871871428</v>
      </c>
      <c r="E2488" s="2">
        <v>2022</v>
      </c>
      <c r="F2488" s="17">
        <f>Tabel1[[#This Row],[Benaderend Verbruik (kWh)]]</f>
        <v>1500655.0871871428</v>
      </c>
      <c r="G2488" s="17">
        <f>Tabel1[[#This Row],[Benaderend Verbruik (kWh)]]*0.000182</f>
        <v>273.11922586806003</v>
      </c>
    </row>
    <row r="2489" spans="1:7" x14ac:dyDescent="0.35">
      <c r="A2489" s="2" t="s">
        <v>504</v>
      </c>
      <c r="B2489" s="2" t="s">
        <v>7</v>
      </c>
      <c r="C2489" s="2" t="s">
        <v>8</v>
      </c>
      <c r="D2489" s="17">
        <v>958306.60482048849</v>
      </c>
      <c r="E2489" s="2">
        <v>2019</v>
      </c>
      <c r="F2489" s="17">
        <f>Tabel1[[#This Row],[Benaderend Verbruik (kWh)]]</f>
        <v>958306.60482048849</v>
      </c>
      <c r="G2489" s="17">
        <f>Tabel1[[#This Row],[Benaderend Verbruik (kWh)]]*0.000182</f>
        <v>174.4118020773289</v>
      </c>
    </row>
    <row r="2490" spans="1:7" x14ac:dyDescent="0.35">
      <c r="A2490" s="2" t="s">
        <v>504</v>
      </c>
      <c r="B2490" s="2" t="s">
        <v>7</v>
      </c>
      <c r="C2490" s="2" t="s">
        <v>10</v>
      </c>
      <c r="D2490" s="17">
        <v>312117</v>
      </c>
      <c r="E2490" s="2">
        <v>2019</v>
      </c>
      <c r="F2490" s="17">
        <f>Tabel1[[#This Row],[Benaderend Verbruik (kWh)]]*2.5</f>
        <v>780292.5</v>
      </c>
      <c r="G2490" s="17">
        <f>Tabel1[[#This Row],[Benaderend Verbruik (kWh)]]*0</f>
        <v>0</v>
      </c>
    </row>
    <row r="2491" spans="1:7" x14ac:dyDescent="0.35">
      <c r="A2491" s="2" t="s">
        <v>504</v>
      </c>
      <c r="B2491" s="2" t="s">
        <v>7</v>
      </c>
      <c r="C2491" s="2" t="s">
        <v>9</v>
      </c>
      <c r="D2491" s="17">
        <v>235581.22082277859</v>
      </c>
      <c r="E2491" s="2">
        <v>2019</v>
      </c>
      <c r="F2491" s="17">
        <f>Tabel1[[#This Row],[Benaderend Verbruik (kWh)]]*2.5</f>
        <v>588953.05205694644</v>
      </c>
      <c r="G2491" s="17">
        <f>Tabel1[[#This Row],[Benaderend Verbruik (kWh)]]*0</f>
        <v>0</v>
      </c>
    </row>
    <row r="2492" spans="1:7" x14ac:dyDescent="0.35">
      <c r="A2492" s="2" t="s">
        <v>1128</v>
      </c>
      <c r="B2492" s="2" t="s">
        <v>641</v>
      </c>
      <c r="C2492" s="2" t="s">
        <v>9</v>
      </c>
      <c r="D2492" s="17">
        <v>221336.15608267399</v>
      </c>
      <c r="E2492" s="2">
        <v>2022</v>
      </c>
      <c r="F2492" s="17">
        <f>Tabel1[[#This Row],[Benaderend Verbruik (kWh)]]*2.5</f>
        <v>553340.39020668494</v>
      </c>
      <c r="G2492" s="17">
        <f>Tabel1[[#This Row],[Benaderend Verbruik (kWh)]]*0</f>
        <v>0</v>
      </c>
    </row>
    <row r="2493" spans="1:7" x14ac:dyDescent="0.35">
      <c r="A2493" s="2" t="s">
        <v>1128</v>
      </c>
      <c r="B2493" s="2" t="s">
        <v>641</v>
      </c>
      <c r="C2493" s="2" t="s">
        <v>10</v>
      </c>
      <c r="D2493" s="17">
        <v>256984</v>
      </c>
      <c r="E2493" s="2">
        <v>2022</v>
      </c>
      <c r="F2493" s="17">
        <f>Tabel1[[#This Row],[Benaderend Verbruik (kWh)]]*2.5</f>
        <v>642460</v>
      </c>
      <c r="G2493" s="17">
        <f>Tabel1[[#This Row],[Benaderend Verbruik (kWh)]]*0</f>
        <v>0</v>
      </c>
    </row>
    <row r="2494" spans="1:7" x14ac:dyDescent="0.35">
      <c r="A2494" s="2" t="s">
        <v>1128</v>
      </c>
      <c r="B2494" s="2" t="s">
        <v>641</v>
      </c>
      <c r="C2494" s="2" t="s">
        <v>8</v>
      </c>
      <c r="D2494" s="17">
        <v>867871.67536942125</v>
      </c>
      <c r="E2494" s="2">
        <v>2022</v>
      </c>
      <c r="F2494" s="17">
        <f>Tabel1[[#This Row],[Benaderend Verbruik (kWh)]]</f>
        <v>867871.67536942125</v>
      </c>
      <c r="G2494" s="17">
        <f>Tabel1[[#This Row],[Benaderend Verbruik (kWh)]]*0.000182</f>
        <v>157.95264491723466</v>
      </c>
    </row>
    <row r="2495" spans="1:7" x14ac:dyDescent="0.35">
      <c r="A2495" s="2" t="s">
        <v>505</v>
      </c>
      <c r="B2495" s="2" t="s">
        <v>7</v>
      </c>
      <c r="C2495" s="2" t="s">
        <v>8</v>
      </c>
      <c r="D2495" s="17">
        <v>2587060.7136166072</v>
      </c>
      <c r="E2495" s="2">
        <v>2019</v>
      </c>
      <c r="F2495" s="17">
        <f>Tabel1[[#This Row],[Benaderend Verbruik (kWh)]]</f>
        <v>2587060.7136166072</v>
      </c>
      <c r="G2495" s="17">
        <f>Tabel1[[#This Row],[Benaderend Verbruik (kWh)]]*0.000182</f>
        <v>470.84504987822254</v>
      </c>
    </row>
    <row r="2496" spans="1:7" x14ac:dyDescent="0.35">
      <c r="A2496" s="2" t="s">
        <v>505</v>
      </c>
      <c r="B2496" s="2" t="s">
        <v>7</v>
      </c>
      <c r="C2496" s="2" t="s">
        <v>10</v>
      </c>
      <c r="D2496" s="17">
        <v>895183</v>
      </c>
      <c r="E2496" s="2">
        <v>2019</v>
      </c>
      <c r="F2496" s="17">
        <f>Tabel1[[#This Row],[Benaderend Verbruik (kWh)]]*2.5</f>
        <v>2237957.5</v>
      </c>
      <c r="G2496" s="17">
        <f>Tabel1[[#This Row],[Benaderend Verbruik (kWh)]]*0</f>
        <v>0</v>
      </c>
    </row>
    <row r="2497" spans="1:7" x14ac:dyDescent="0.35">
      <c r="A2497" s="2" t="s">
        <v>505</v>
      </c>
      <c r="B2497" s="2" t="s">
        <v>7</v>
      </c>
      <c r="C2497" s="2" t="s">
        <v>9</v>
      </c>
      <c r="D2497" s="17">
        <v>863415.9197415302</v>
      </c>
      <c r="E2497" s="2">
        <v>2019</v>
      </c>
      <c r="F2497" s="17">
        <f>Tabel1[[#This Row],[Benaderend Verbruik (kWh)]]*2.5</f>
        <v>2158539.7993538254</v>
      </c>
      <c r="G2497" s="17">
        <f>Tabel1[[#This Row],[Benaderend Verbruik (kWh)]]*0</f>
        <v>0</v>
      </c>
    </row>
    <row r="2498" spans="1:7" x14ac:dyDescent="0.35">
      <c r="A2498" s="2" t="s">
        <v>1129</v>
      </c>
      <c r="B2498" s="2" t="s">
        <v>641</v>
      </c>
      <c r="C2498" s="2" t="s">
        <v>9</v>
      </c>
      <c r="D2498" s="17">
        <v>722756.92013400933</v>
      </c>
      <c r="E2498" s="2">
        <v>2022</v>
      </c>
      <c r="F2498" s="17">
        <f>Tabel1[[#This Row],[Benaderend Verbruik (kWh)]]*2.5</f>
        <v>1806892.3003350233</v>
      </c>
      <c r="G2498" s="17">
        <f>Tabel1[[#This Row],[Benaderend Verbruik (kWh)]]*0</f>
        <v>0</v>
      </c>
    </row>
    <row r="2499" spans="1:7" x14ac:dyDescent="0.35">
      <c r="A2499" s="2" t="s">
        <v>1129</v>
      </c>
      <c r="B2499" s="2" t="s">
        <v>641</v>
      </c>
      <c r="C2499" s="2" t="s">
        <v>10</v>
      </c>
      <c r="D2499" s="17">
        <v>679096.99999999988</v>
      </c>
      <c r="E2499" s="2">
        <v>2022</v>
      </c>
      <c r="F2499" s="17">
        <f>Tabel1[[#This Row],[Benaderend Verbruik (kWh)]]*2.5</f>
        <v>1697742.4999999998</v>
      </c>
      <c r="G2499" s="17">
        <f>Tabel1[[#This Row],[Benaderend Verbruik (kWh)]]*0</f>
        <v>0</v>
      </c>
    </row>
    <row r="2500" spans="1:7" x14ac:dyDescent="0.35">
      <c r="A2500" s="2" t="s">
        <v>1129</v>
      </c>
      <c r="B2500" s="2" t="s">
        <v>641</v>
      </c>
      <c r="C2500" s="2" t="s">
        <v>8</v>
      </c>
      <c r="D2500" s="17">
        <v>2429515.0782517851</v>
      </c>
      <c r="E2500" s="2">
        <v>2022</v>
      </c>
      <c r="F2500" s="17">
        <f>Tabel1[[#This Row],[Benaderend Verbruik (kWh)]]</f>
        <v>2429515.0782517851</v>
      </c>
      <c r="G2500" s="17">
        <f>Tabel1[[#This Row],[Benaderend Verbruik (kWh)]]*0.000182</f>
        <v>442.17174424182491</v>
      </c>
    </row>
    <row r="2501" spans="1:7" x14ac:dyDescent="0.35">
      <c r="A2501" s="2" t="s">
        <v>506</v>
      </c>
      <c r="B2501" s="2" t="s">
        <v>7</v>
      </c>
      <c r="C2501" s="2" t="s">
        <v>8</v>
      </c>
      <c r="D2501" s="17">
        <v>2589133.773395977</v>
      </c>
      <c r="E2501" s="2">
        <v>2019</v>
      </c>
      <c r="F2501" s="17">
        <f>Tabel1[[#This Row],[Benaderend Verbruik (kWh)]]</f>
        <v>2589133.773395977</v>
      </c>
      <c r="G2501" s="17">
        <f>Tabel1[[#This Row],[Benaderend Verbruik (kWh)]]*0.000182</f>
        <v>471.22234675806783</v>
      </c>
    </row>
    <row r="2502" spans="1:7" x14ac:dyDescent="0.35">
      <c r="A2502" s="2" t="s">
        <v>506</v>
      </c>
      <c r="B2502" s="2" t="s">
        <v>7</v>
      </c>
      <c r="C2502" s="2" t="s">
        <v>9</v>
      </c>
      <c r="D2502" s="17">
        <v>1064097.7015924419</v>
      </c>
      <c r="E2502" s="2">
        <v>2019</v>
      </c>
      <c r="F2502" s="17">
        <f>Tabel1[[#This Row],[Benaderend Verbruik (kWh)]]*2.5</f>
        <v>2660244.2539811046</v>
      </c>
      <c r="G2502" s="17">
        <f>Tabel1[[#This Row],[Benaderend Verbruik (kWh)]]*0</f>
        <v>0</v>
      </c>
    </row>
    <row r="2503" spans="1:7" x14ac:dyDescent="0.35">
      <c r="A2503" s="2" t="s">
        <v>506</v>
      </c>
      <c r="B2503" s="2" t="s">
        <v>7</v>
      </c>
      <c r="C2503" s="2" t="s">
        <v>10</v>
      </c>
      <c r="D2503" s="17">
        <v>863247</v>
      </c>
      <c r="E2503" s="2">
        <v>2019</v>
      </c>
      <c r="F2503" s="17">
        <f>Tabel1[[#This Row],[Benaderend Verbruik (kWh)]]*2.5</f>
        <v>2158117.5</v>
      </c>
      <c r="G2503" s="17">
        <f>Tabel1[[#This Row],[Benaderend Verbruik (kWh)]]*0</f>
        <v>0</v>
      </c>
    </row>
    <row r="2504" spans="1:7" x14ac:dyDescent="0.35">
      <c r="A2504" s="2" t="s">
        <v>1130</v>
      </c>
      <c r="B2504" s="2" t="s">
        <v>641</v>
      </c>
      <c r="C2504" s="2" t="s">
        <v>9</v>
      </c>
      <c r="D2504" s="17">
        <v>773139.35321038228</v>
      </c>
      <c r="E2504" s="2">
        <v>2022</v>
      </c>
      <c r="F2504" s="17">
        <f>Tabel1[[#This Row],[Benaderend Verbruik (kWh)]]*2.5</f>
        <v>1932848.3830259556</v>
      </c>
      <c r="G2504" s="17">
        <f>Tabel1[[#This Row],[Benaderend Verbruik (kWh)]]*0</f>
        <v>0</v>
      </c>
    </row>
    <row r="2505" spans="1:7" x14ac:dyDescent="0.35">
      <c r="A2505" s="2" t="s">
        <v>1130</v>
      </c>
      <c r="B2505" s="2" t="s">
        <v>641</v>
      </c>
      <c r="C2505" s="2" t="s">
        <v>10</v>
      </c>
      <c r="D2505" s="17">
        <v>766096.99999999942</v>
      </c>
      <c r="E2505" s="2">
        <v>2022</v>
      </c>
      <c r="F2505" s="17">
        <f>Tabel1[[#This Row],[Benaderend Verbruik (kWh)]]*2.5</f>
        <v>1915242.4999999986</v>
      </c>
      <c r="G2505" s="17">
        <f>Tabel1[[#This Row],[Benaderend Verbruik (kWh)]]*0</f>
        <v>0</v>
      </c>
    </row>
    <row r="2506" spans="1:7" x14ac:dyDescent="0.35">
      <c r="A2506" s="2" t="s">
        <v>1130</v>
      </c>
      <c r="B2506" s="2" t="s">
        <v>641</v>
      </c>
      <c r="C2506" s="2" t="s">
        <v>8</v>
      </c>
      <c r="D2506" s="17">
        <v>1629261.6947467939</v>
      </c>
      <c r="E2506" s="2">
        <v>2022</v>
      </c>
      <c r="F2506" s="17">
        <f>Tabel1[[#This Row],[Benaderend Verbruik (kWh)]]</f>
        <v>1629261.6947467939</v>
      </c>
      <c r="G2506" s="17">
        <f>Tabel1[[#This Row],[Benaderend Verbruik (kWh)]]*0.000182</f>
        <v>296.5256284439165</v>
      </c>
    </row>
    <row r="2507" spans="1:7" x14ac:dyDescent="0.35">
      <c r="A2507" s="2" t="s">
        <v>506</v>
      </c>
      <c r="B2507" s="2" t="s">
        <v>7</v>
      </c>
      <c r="C2507" s="2" t="s">
        <v>183</v>
      </c>
      <c r="D2507" s="17">
        <v>647.34815965334849</v>
      </c>
      <c r="E2507" s="2">
        <v>2019</v>
      </c>
      <c r="F2507" s="17">
        <f>Tabel1[[#This Row],[Benaderend Verbruik (kWh)]]</f>
        <v>647.34815965334849</v>
      </c>
      <c r="G2507" s="17">
        <f>Tabel1[[#This Row],[Benaderend Verbruik (kWh)]]*0.000227</f>
        <v>0.14694803224131009</v>
      </c>
    </row>
    <row r="2508" spans="1:7" x14ac:dyDescent="0.35">
      <c r="A2508" s="2" t="s">
        <v>506</v>
      </c>
      <c r="B2508" s="2" t="s">
        <v>7</v>
      </c>
      <c r="C2508" s="2" t="s">
        <v>183</v>
      </c>
      <c r="D2508" s="17">
        <v>43688.353870666862</v>
      </c>
      <c r="E2508" s="2">
        <v>2022</v>
      </c>
      <c r="F2508" s="17">
        <f>Tabel1[[#This Row],[Benaderend Verbruik (kWh)]]</f>
        <v>43688.353870666862</v>
      </c>
      <c r="G2508" s="17">
        <f>Tabel1[[#This Row],[Benaderend Verbruik (kWh)]]*0.000227</f>
        <v>9.9172563286413773</v>
      </c>
    </row>
    <row r="2509" spans="1:7" x14ac:dyDescent="0.35">
      <c r="A2509" s="2" t="s">
        <v>507</v>
      </c>
      <c r="B2509" s="2" t="s">
        <v>7</v>
      </c>
      <c r="C2509" s="2" t="s">
        <v>8</v>
      </c>
      <c r="D2509" s="17">
        <v>4367641</v>
      </c>
      <c r="E2509" s="2">
        <v>2019</v>
      </c>
      <c r="F2509" s="17">
        <f>Tabel1[[#This Row],[Benaderend Verbruik (kWh)]]</f>
        <v>4367641</v>
      </c>
      <c r="G2509" s="17">
        <f>Tabel1[[#This Row],[Benaderend Verbruik (kWh)]]*0.000182</f>
        <v>794.910662</v>
      </c>
    </row>
    <row r="2510" spans="1:7" x14ac:dyDescent="0.35">
      <c r="A2510" s="2" t="s">
        <v>507</v>
      </c>
      <c r="B2510" s="2" t="s">
        <v>7</v>
      </c>
      <c r="C2510" s="2" t="s">
        <v>10</v>
      </c>
      <c r="D2510" s="17">
        <v>1500729</v>
      </c>
      <c r="E2510" s="2">
        <v>2019</v>
      </c>
      <c r="F2510" s="17">
        <f>Tabel1[[#This Row],[Benaderend Verbruik (kWh)]]*2.5</f>
        <v>3751822.5</v>
      </c>
      <c r="G2510" s="17">
        <f>Tabel1[[#This Row],[Benaderend Verbruik (kWh)]]*0</f>
        <v>0</v>
      </c>
    </row>
    <row r="2511" spans="1:7" x14ac:dyDescent="0.35">
      <c r="A2511" s="2" t="s">
        <v>507</v>
      </c>
      <c r="B2511" s="2" t="s">
        <v>7</v>
      </c>
      <c r="C2511" s="2" t="s">
        <v>9</v>
      </c>
      <c r="D2511" s="17">
        <v>1421118</v>
      </c>
      <c r="E2511" s="2">
        <v>2019</v>
      </c>
      <c r="F2511" s="17">
        <f>Tabel1[[#This Row],[Benaderend Verbruik (kWh)]]*2.5</f>
        <v>3552795</v>
      </c>
      <c r="G2511" s="17">
        <f>Tabel1[[#This Row],[Benaderend Verbruik (kWh)]]*0</f>
        <v>0</v>
      </c>
    </row>
    <row r="2512" spans="1:7" x14ac:dyDescent="0.35">
      <c r="A2512" s="2" t="s">
        <v>1131</v>
      </c>
      <c r="B2512" s="2" t="s">
        <v>641</v>
      </c>
      <c r="C2512" s="2" t="s">
        <v>9</v>
      </c>
      <c r="D2512" s="17">
        <v>1295987</v>
      </c>
      <c r="E2512" s="2">
        <v>2022</v>
      </c>
      <c r="F2512" s="17">
        <f>Tabel1[[#This Row],[Benaderend Verbruik (kWh)]]*2.5</f>
        <v>3239967.5</v>
      </c>
      <c r="G2512" s="17">
        <f>Tabel1[[#This Row],[Benaderend Verbruik (kWh)]]*0</f>
        <v>0</v>
      </c>
    </row>
    <row r="2513" spans="1:7" x14ac:dyDescent="0.35">
      <c r="A2513" s="2" t="s">
        <v>1131</v>
      </c>
      <c r="B2513" s="2" t="s">
        <v>641</v>
      </c>
      <c r="C2513" s="2" t="s">
        <v>10</v>
      </c>
      <c r="D2513" s="17">
        <v>1246703</v>
      </c>
      <c r="E2513" s="2">
        <v>2022</v>
      </c>
      <c r="F2513" s="17">
        <f>Tabel1[[#This Row],[Benaderend Verbruik (kWh)]]*2.5</f>
        <v>3116757.5</v>
      </c>
      <c r="G2513" s="17">
        <f>Tabel1[[#This Row],[Benaderend Verbruik (kWh)]]*0</f>
        <v>0</v>
      </c>
    </row>
    <row r="2514" spans="1:7" x14ac:dyDescent="0.35">
      <c r="A2514" s="2" t="s">
        <v>1131</v>
      </c>
      <c r="B2514" s="2" t="s">
        <v>641</v>
      </c>
      <c r="C2514" s="2" t="s">
        <v>8</v>
      </c>
      <c r="D2514" s="17">
        <v>3601330.1465576328</v>
      </c>
      <c r="E2514" s="2">
        <v>2022</v>
      </c>
      <c r="F2514" s="17">
        <f>Tabel1[[#This Row],[Benaderend Verbruik (kWh)]]</f>
        <v>3601330.1465576328</v>
      </c>
      <c r="G2514" s="17">
        <f>Tabel1[[#This Row],[Benaderend Verbruik (kWh)]]*0.000182</f>
        <v>655.44208667348914</v>
      </c>
    </row>
    <row r="2515" spans="1:7" x14ac:dyDescent="0.35">
      <c r="A2515" s="2" t="s">
        <v>508</v>
      </c>
      <c r="B2515" s="2" t="s">
        <v>7</v>
      </c>
      <c r="C2515" s="2" t="s">
        <v>8</v>
      </c>
      <c r="D2515" s="17">
        <v>5361426.0131053077</v>
      </c>
      <c r="E2515" s="2">
        <v>2019</v>
      </c>
      <c r="F2515" s="17">
        <f>Tabel1[[#This Row],[Benaderend Verbruik (kWh)]]</f>
        <v>5361426.0131053077</v>
      </c>
      <c r="G2515" s="17">
        <f>Tabel1[[#This Row],[Benaderend Verbruik (kWh)]]*0.000182</f>
        <v>975.77953438516602</v>
      </c>
    </row>
    <row r="2516" spans="1:7" x14ac:dyDescent="0.35">
      <c r="A2516" s="2" t="s">
        <v>508</v>
      </c>
      <c r="B2516" s="2" t="s">
        <v>7</v>
      </c>
      <c r="C2516" s="2" t="s">
        <v>9</v>
      </c>
      <c r="D2516" s="17">
        <v>1791747.9164358443</v>
      </c>
      <c r="E2516" s="2">
        <v>2019</v>
      </c>
      <c r="F2516" s="17">
        <f>Tabel1[[#This Row],[Benaderend Verbruik (kWh)]]*2.5</f>
        <v>4479369.7910896111</v>
      </c>
      <c r="G2516" s="17">
        <f>Tabel1[[#This Row],[Benaderend Verbruik (kWh)]]*0</f>
        <v>0</v>
      </c>
    </row>
    <row r="2517" spans="1:7" x14ac:dyDescent="0.35">
      <c r="A2517" s="2" t="s">
        <v>508</v>
      </c>
      <c r="B2517" s="2" t="s">
        <v>7</v>
      </c>
      <c r="C2517" s="2" t="s">
        <v>10</v>
      </c>
      <c r="D2517" s="17">
        <v>1129195</v>
      </c>
      <c r="E2517" s="2">
        <v>2019</v>
      </c>
      <c r="F2517" s="17">
        <f>Tabel1[[#This Row],[Benaderend Verbruik (kWh)]]*2.5</f>
        <v>2822987.5</v>
      </c>
      <c r="G2517" s="17">
        <f>Tabel1[[#This Row],[Benaderend Verbruik (kWh)]]*0</f>
        <v>0</v>
      </c>
    </row>
    <row r="2518" spans="1:7" x14ac:dyDescent="0.35">
      <c r="A2518" s="2" t="s">
        <v>1132</v>
      </c>
      <c r="B2518" s="2" t="s">
        <v>641</v>
      </c>
      <c r="C2518" s="2" t="s">
        <v>9</v>
      </c>
      <c r="D2518" s="17">
        <v>1627145.6076824381</v>
      </c>
      <c r="E2518" s="2">
        <v>2022</v>
      </c>
      <c r="F2518" s="17">
        <f>Tabel1[[#This Row],[Benaderend Verbruik (kWh)]]*2.5</f>
        <v>4067864.0192060955</v>
      </c>
      <c r="G2518" s="17">
        <f>Tabel1[[#This Row],[Benaderend Verbruik (kWh)]]*0</f>
        <v>0</v>
      </c>
    </row>
    <row r="2519" spans="1:7" x14ac:dyDescent="0.35">
      <c r="A2519" s="2" t="s">
        <v>1132</v>
      </c>
      <c r="B2519" s="2" t="s">
        <v>641</v>
      </c>
      <c r="C2519" s="2" t="s">
        <v>10</v>
      </c>
      <c r="D2519" s="17">
        <v>1089182.9999999998</v>
      </c>
      <c r="E2519" s="2">
        <v>2022</v>
      </c>
      <c r="F2519" s="17">
        <f>Tabel1[[#This Row],[Benaderend Verbruik (kWh)]]*2.5</f>
        <v>2722957.4999999995</v>
      </c>
      <c r="G2519" s="17">
        <f>Tabel1[[#This Row],[Benaderend Verbruik (kWh)]]*0</f>
        <v>0</v>
      </c>
    </row>
    <row r="2520" spans="1:7" x14ac:dyDescent="0.35">
      <c r="A2520" s="2" t="s">
        <v>1132</v>
      </c>
      <c r="B2520" s="2" t="s">
        <v>641</v>
      </c>
      <c r="C2520" s="2" t="s">
        <v>8</v>
      </c>
      <c r="D2520" s="17">
        <v>4833036.3990791393</v>
      </c>
      <c r="E2520" s="2">
        <v>2022</v>
      </c>
      <c r="F2520" s="17">
        <f>Tabel1[[#This Row],[Benaderend Verbruik (kWh)]]</f>
        <v>4833036.3990791393</v>
      </c>
      <c r="G2520" s="17">
        <f>Tabel1[[#This Row],[Benaderend Verbruik (kWh)]]*0.000182</f>
        <v>879.61262463240337</v>
      </c>
    </row>
    <row r="2521" spans="1:7" x14ac:dyDescent="0.35">
      <c r="A2521" s="2" t="s">
        <v>509</v>
      </c>
      <c r="B2521" s="2" t="s">
        <v>7</v>
      </c>
      <c r="C2521" s="2" t="s">
        <v>8</v>
      </c>
      <c r="D2521" s="17">
        <v>2569628.7033222336</v>
      </c>
      <c r="E2521" s="2">
        <v>2019</v>
      </c>
      <c r="F2521" s="17">
        <f>Tabel1[[#This Row],[Benaderend Verbruik (kWh)]]</f>
        <v>2569628.7033222336</v>
      </c>
      <c r="G2521" s="17">
        <f>Tabel1[[#This Row],[Benaderend Verbruik (kWh)]]*0.000182</f>
        <v>467.67242400464653</v>
      </c>
    </row>
    <row r="2522" spans="1:7" x14ac:dyDescent="0.35">
      <c r="A2522" s="2" t="s">
        <v>509</v>
      </c>
      <c r="B2522" s="2" t="s">
        <v>7</v>
      </c>
      <c r="C2522" s="2" t="s">
        <v>10</v>
      </c>
      <c r="D2522" s="17">
        <v>1088774</v>
      </c>
      <c r="E2522" s="2">
        <v>2019</v>
      </c>
      <c r="F2522" s="17">
        <f>Tabel1[[#This Row],[Benaderend Verbruik (kWh)]]*2.5</f>
        <v>2721935</v>
      </c>
      <c r="G2522" s="17">
        <f>Tabel1[[#This Row],[Benaderend Verbruik (kWh)]]*0</f>
        <v>0</v>
      </c>
    </row>
    <row r="2523" spans="1:7" x14ac:dyDescent="0.35">
      <c r="A2523" s="2" t="s">
        <v>509</v>
      </c>
      <c r="B2523" s="2" t="s">
        <v>7</v>
      </c>
      <c r="C2523" s="2" t="s">
        <v>9</v>
      </c>
      <c r="D2523" s="17">
        <v>816160.13365904056</v>
      </c>
      <c r="E2523" s="2">
        <v>2019</v>
      </c>
      <c r="F2523" s="17">
        <f>Tabel1[[#This Row],[Benaderend Verbruik (kWh)]]*2.5</f>
        <v>2040400.3341476014</v>
      </c>
      <c r="G2523" s="17">
        <f>Tabel1[[#This Row],[Benaderend Verbruik (kWh)]]*0</f>
        <v>0</v>
      </c>
    </row>
    <row r="2524" spans="1:7" x14ac:dyDescent="0.35">
      <c r="A2524" s="2" t="s">
        <v>1133</v>
      </c>
      <c r="B2524" s="2" t="s">
        <v>641</v>
      </c>
      <c r="C2524" s="2" t="s">
        <v>9</v>
      </c>
      <c r="D2524" s="17">
        <v>693659.42187124246</v>
      </c>
      <c r="E2524" s="2">
        <v>2022</v>
      </c>
      <c r="F2524" s="17">
        <f>Tabel1[[#This Row],[Benaderend Verbruik (kWh)]]*2.5</f>
        <v>1734148.5546781062</v>
      </c>
      <c r="G2524" s="17">
        <f>Tabel1[[#This Row],[Benaderend Verbruik (kWh)]]*0</f>
        <v>0</v>
      </c>
    </row>
    <row r="2525" spans="1:7" x14ac:dyDescent="0.35">
      <c r="A2525" s="2" t="s">
        <v>1133</v>
      </c>
      <c r="B2525" s="2" t="s">
        <v>641</v>
      </c>
      <c r="C2525" s="2" t="s">
        <v>10</v>
      </c>
      <c r="D2525" s="17">
        <v>959684.99999999977</v>
      </c>
      <c r="E2525" s="2">
        <v>2022</v>
      </c>
      <c r="F2525" s="17">
        <f>Tabel1[[#This Row],[Benaderend Verbruik (kWh)]]*2.5</f>
        <v>2399212.4999999995</v>
      </c>
      <c r="G2525" s="17">
        <f>Tabel1[[#This Row],[Benaderend Verbruik (kWh)]]*0</f>
        <v>0</v>
      </c>
    </row>
    <row r="2526" spans="1:7" x14ac:dyDescent="0.35">
      <c r="A2526" s="2" t="s">
        <v>1133</v>
      </c>
      <c r="B2526" s="2" t="s">
        <v>641</v>
      </c>
      <c r="C2526" s="2" t="s">
        <v>8</v>
      </c>
      <c r="D2526" s="17">
        <v>2134377.0863447166</v>
      </c>
      <c r="E2526" s="2">
        <v>2022</v>
      </c>
      <c r="F2526" s="17">
        <f>Tabel1[[#This Row],[Benaderend Verbruik (kWh)]]</f>
        <v>2134377.0863447166</v>
      </c>
      <c r="G2526" s="17">
        <f>Tabel1[[#This Row],[Benaderend Verbruik (kWh)]]*0.000182</f>
        <v>388.45662971473843</v>
      </c>
    </row>
    <row r="2527" spans="1:7" x14ac:dyDescent="0.35">
      <c r="A2527" s="2" t="s">
        <v>510</v>
      </c>
      <c r="B2527" s="2" t="s">
        <v>7</v>
      </c>
      <c r="C2527" s="2" t="s">
        <v>8</v>
      </c>
      <c r="D2527" s="17">
        <v>3505441.055965397</v>
      </c>
      <c r="E2527" s="2">
        <v>2019</v>
      </c>
      <c r="F2527" s="17">
        <f>Tabel1[[#This Row],[Benaderend Verbruik (kWh)]]</f>
        <v>3505441.055965397</v>
      </c>
      <c r="G2527" s="17">
        <f>Tabel1[[#This Row],[Benaderend Verbruik (kWh)]]*0.000182</f>
        <v>637.99027218570234</v>
      </c>
    </row>
    <row r="2528" spans="1:7" x14ac:dyDescent="0.35">
      <c r="A2528" s="2" t="s">
        <v>510</v>
      </c>
      <c r="B2528" s="2" t="s">
        <v>7</v>
      </c>
      <c r="C2528" s="2" t="s">
        <v>10</v>
      </c>
      <c r="D2528" s="17">
        <v>1246929</v>
      </c>
      <c r="E2528" s="2">
        <v>2019</v>
      </c>
      <c r="F2528" s="17">
        <f>Tabel1[[#This Row],[Benaderend Verbruik (kWh)]]*2.5</f>
        <v>3117322.5</v>
      </c>
      <c r="G2528" s="17">
        <f>Tabel1[[#This Row],[Benaderend Verbruik (kWh)]]*0</f>
        <v>0</v>
      </c>
    </row>
    <row r="2529" spans="1:7" x14ac:dyDescent="0.35">
      <c r="A2529" s="2" t="s">
        <v>510</v>
      </c>
      <c r="B2529" s="2" t="s">
        <v>7</v>
      </c>
      <c r="C2529" s="2" t="s">
        <v>9</v>
      </c>
      <c r="D2529" s="17">
        <v>1116900.9261503043</v>
      </c>
      <c r="E2529" s="2">
        <v>2019</v>
      </c>
      <c r="F2529" s="17">
        <f>Tabel1[[#This Row],[Benaderend Verbruik (kWh)]]*2.5</f>
        <v>2792252.3153757607</v>
      </c>
      <c r="G2529" s="17">
        <f>Tabel1[[#This Row],[Benaderend Verbruik (kWh)]]*0</f>
        <v>0</v>
      </c>
    </row>
    <row r="2530" spans="1:7" x14ac:dyDescent="0.35">
      <c r="A2530" s="2" t="s">
        <v>1134</v>
      </c>
      <c r="B2530" s="2" t="s">
        <v>641</v>
      </c>
      <c r="C2530" s="2" t="s">
        <v>9</v>
      </c>
      <c r="D2530" s="17">
        <v>899769.35985294054</v>
      </c>
      <c r="E2530" s="2">
        <v>2022</v>
      </c>
      <c r="F2530" s="17">
        <f>Tabel1[[#This Row],[Benaderend Verbruik (kWh)]]*2.5</f>
        <v>2249423.3996323515</v>
      </c>
      <c r="G2530" s="17">
        <f>Tabel1[[#This Row],[Benaderend Verbruik (kWh)]]*0</f>
        <v>0</v>
      </c>
    </row>
    <row r="2531" spans="1:7" x14ac:dyDescent="0.35">
      <c r="A2531" s="2" t="s">
        <v>1134</v>
      </c>
      <c r="B2531" s="2" t="s">
        <v>641</v>
      </c>
      <c r="C2531" s="2" t="s">
        <v>10</v>
      </c>
      <c r="D2531" s="17">
        <v>1127595</v>
      </c>
      <c r="E2531" s="2">
        <v>2022</v>
      </c>
      <c r="F2531" s="17">
        <f>Tabel1[[#This Row],[Benaderend Verbruik (kWh)]]*2.5</f>
        <v>2818987.5</v>
      </c>
      <c r="G2531" s="17">
        <f>Tabel1[[#This Row],[Benaderend Verbruik (kWh)]]*0</f>
        <v>0</v>
      </c>
    </row>
    <row r="2532" spans="1:7" x14ac:dyDescent="0.35">
      <c r="A2532" s="2" t="s">
        <v>1134</v>
      </c>
      <c r="B2532" s="2" t="s">
        <v>641</v>
      </c>
      <c r="C2532" s="2" t="s">
        <v>8</v>
      </c>
      <c r="D2532" s="17">
        <v>3270823.5638389611</v>
      </c>
      <c r="E2532" s="2">
        <v>2022</v>
      </c>
      <c r="F2532" s="17">
        <f>Tabel1[[#This Row],[Benaderend Verbruik (kWh)]]</f>
        <v>3270823.5638389611</v>
      </c>
      <c r="G2532" s="17">
        <f>Tabel1[[#This Row],[Benaderend Verbruik (kWh)]]*0.000182</f>
        <v>595.28988861869095</v>
      </c>
    </row>
    <row r="2533" spans="1:7" x14ac:dyDescent="0.35">
      <c r="A2533" s="2" t="s">
        <v>511</v>
      </c>
      <c r="B2533" s="2" t="s">
        <v>7</v>
      </c>
      <c r="C2533" s="2" t="s">
        <v>8</v>
      </c>
      <c r="D2533" s="17">
        <v>1714210.3950174802</v>
      </c>
      <c r="E2533" s="2">
        <v>2019</v>
      </c>
      <c r="F2533" s="17">
        <f>Tabel1[[#This Row],[Benaderend Verbruik (kWh)]]</f>
        <v>1714210.3950174802</v>
      </c>
      <c r="G2533" s="17">
        <f>Tabel1[[#This Row],[Benaderend Verbruik (kWh)]]*0.000182</f>
        <v>311.98629189318143</v>
      </c>
    </row>
    <row r="2534" spans="1:7" x14ac:dyDescent="0.35">
      <c r="A2534" s="2" t="s">
        <v>511</v>
      </c>
      <c r="B2534" s="2" t="s">
        <v>7</v>
      </c>
      <c r="C2534" s="2" t="s">
        <v>10</v>
      </c>
      <c r="D2534" s="17">
        <v>659583</v>
      </c>
      <c r="E2534" s="2">
        <v>2019</v>
      </c>
      <c r="F2534" s="17">
        <f>Tabel1[[#This Row],[Benaderend Verbruik (kWh)]]*2.5</f>
        <v>1648957.5</v>
      </c>
      <c r="G2534" s="17">
        <f>Tabel1[[#This Row],[Benaderend Verbruik (kWh)]]*0</f>
        <v>0</v>
      </c>
    </row>
    <row r="2535" spans="1:7" x14ac:dyDescent="0.35">
      <c r="A2535" s="2" t="s">
        <v>511</v>
      </c>
      <c r="B2535" s="2" t="s">
        <v>7</v>
      </c>
      <c r="C2535" s="2" t="s">
        <v>9</v>
      </c>
      <c r="D2535" s="17">
        <v>595484.51894569804</v>
      </c>
      <c r="E2535" s="2">
        <v>2019</v>
      </c>
      <c r="F2535" s="17">
        <f>Tabel1[[#This Row],[Benaderend Verbruik (kWh)]]*2.5</f>
        <v>1488711.2973642452</v>
      </c>
      <c r="G2535" s="17">
        <f>Tabel1[[#This Row],[Benaderend Verbruik (kWh)]]*0</f>
        <v>0</v>
      </c>
    </row>
    <row r="2536" spans="1:7" x14ac:dyDescent="0.35">
      <c r="A2536" s="2" t="s">
        <v>1135</v>
      </c>
      <c r="B2536" s="2" t="s">
        <v>641</v>
      </c>
      <c r="C2536" s="2" t="s">
        <v>9</v>
      </c>
      <c r="D2536" s="17">
        <v>540037.95429994946</v>
      </c>
      <c r="E2536" s="2">
        <v>2022</v>
      </c>
      <c r="F2536" s="17">
        <f>Tabel1[[#This Row],[Benaderend Verbruik (kWh)]]*2.5</f>
        <v>1350094.8857498737</v>
      </c>
      <c r="G2536" s="17">
        <f>Tabel1[[#This Row],[Benaderend Verbruik (kWh)]]*0</f>
        <v>0</v>
      </c>
    </row>
    <row r="2537" spans="1:7" x14ac:dyDescent="0.35">
      <c r="A2537" s="2" t="s">
        <v>1135</v>
      </c>
      <c r="B2537" s="2" t="s">
        <v>641</v>
      </c>
      <c r="C2537" s="2" t="s">
        <v>10</v>
      </c>
      <c r="D2537" s="17">
        <v>548295</v>
      </c>
      <c r="E2537" s="2">
        <v>2022</v>
      </c>
      <c r="F2537" s="17">
        <f>Tabel1[[#This Row],[Benaderend Verbruik (kWh)]]*2.5</f>
        <v>1370737.5</v>
      </c>
      <c r="G2537" s="17">
        <f>Tabel1[[#This Row],[Benaderend Verbruik (kWh)]]*0</f>
        <v>0</v>
      </c>
    </row>
    <row r="2538" spans="1:7" x14ac:dyDescent="0.35">
      <c r="A2538" s="2" t="s">
        <v>1135</v>
      </c>
      <c r="B2538" s="2" t="s">
        <v>641</v>
      </c>
      <c r="C2538" s="2" t="s">
        <v>8</v>
      </c>
      <c r="D2538" s="17">
        <v>1331862.4126310505</v>
      </c>
      <c r="E2538" s="2">
        <v>2022</v>
      </c>
      <c r="F2538" s="17">
        <f>Tabel1[[#This Row],[Benaderend Verbruik (kWh)]]</f>
        <v>1331862.4126310505</v>
      </c>
      <c r="G2538" s="17">
        <f>Tabel1[[#This Row],[Benaderend Verbruik (kWh)]]*0.000182</f>
        <v>242.39895909885118</v>
      </c>
    </row>
    <row r="2539" spans="1:7" x14ac:dyDescent="0.35">
      <c r="A2539" s="2" t="s">
        <v>512</v>
      </c>
      <c r="B2539" s="2" t="s">
        <v>7</v>
      </c>
      <c r="C2539" s="2" t="s">
        <v>8</v>
      </c>
      <c r="D2539" s="17">
        <v>1659034.2421085001</v>
      </c>
      <c r="E2539" s="2">
        <v>2019</v>
      </c>
      <c r="F2539" s="17">
        <f>Tabel1[[#This Row],[Benaderend Verbruik (kWh)]]</f>
        <v>1659034.2421085001</v>
      </c>
      <c r="G2539" s="17">
        <f>Tabel1[[#This Row],[Benaderend Verbruik (kWh)]]*0.000182</f>
        <v>301.94423206374705</v>
      </c>
    </row>
    <row r="2540" spans="1:7" x14ac:dyDescent="0.35">
      <c r="A2540" s="2" t="s">
        <v>512</v>
      </c>
      <c r="B2540" s="2" t="s">
        <v>7</v>
      </c>
      <c r="C2540" s="2" t="s">
        <v>10</v>
      </c>
      <c r="D2540" s="17">
        <v>598098</v>
      </c>
      <c r="E2540" s="2">
        <v>2019</v>
      </c>
      <c r="F2540" s="17">
        <f>Tabel1[[#This Row],[Benaderend Verbruik (kWh)]]*2.5</f>
        <v>1495245</v>
      </c>
      <c r="G2540" s="17">
        <f>Tabel1[[#This Row],[Benaderend Verbruik (kWh)]]*0</f>
        <v>0</v>
      </c>
    </row>
    <row r="2541" spans="1:7" x14ac:dyDescent="0.35">
      <c r="A2541" s="2" t="s">
        <v>512</v>
      </c>
      <c r="B2541" s="2" t="s">
        <v>7</v>
      </c>
      <c r="C2541" s="2" t="s">
        <v>9</v>
      </c>
      <c r="D2541" s="17">
        <v>444209.48193096404</v>
      </c>
      <c r="E2541" s="2">
        <v>2019</v>
      </c>
      <c r="F2541" s="17">
        <f>Tabel1[[#This Row],[Benaderend Verbruik (kWh)]]*2.5</f>
        <v>1110523.7048274102</v>
      </c>
      <c r="G2541" s="17">
        <f>Tabel1[[#This Row],[Benaderend Verbruik (kWh)]]*0</f>
        <v>0</v>
      </c>
    </row>
    <row r="2542" spans="1:7" x14ac:dyDescent="0.35">
      <c r="A2542" s="2" t="s">
        <v>1136</v>
      </c>
      <c r="B2542" s="2" t="s">
        <v>641</v>
      </c>
      <c r="C2542" s="2" t="s">
        <v>9</v>
      </c>
      <c r="D2542" s="17">
        <v>408772.7561230986</v>
      </c>
      <c r="E2542" s="2">
        <v>2022</v>
      </c>
      <c r="F2542" s="17">
        <f>Tabel1[[#This Row],[Benaderend Verbruik (kWh)]]*2.5</f>
        <v>1021931.8903077465</v>
      </c>
      <c r="G2542" s="17">
        <f>Tabel1[[#This Row],[Benaderend Verbruik (kWh)]]*0</f>
        <v>0</v>
      </c>
    </row>
    <row r="2543" spans="1:7" x14ac:dyDescent="0.35">
      <c r="A2543" s="2" t="s">
        <v>1136</v>
      </c>
      <c r="B2543" s="2" t="s">
        <v>641</v>
      </c>
      <c r="C2543" s="2" t="s">
        <v>10</v>
      </c>
      <c r="D2543" s="17">
        <v>569117.99999999965</v>
      </c>
      <c r="E2543" s="2">
        <v>2022</v>
      </c>
      <c r="F2543" s="17">
        <f>Tabel1[[#This Row],[Benaderend Verbruik (kWh)]]*2.5</f>
        <v>1422794.9999999991</v>
      </c>
      <c r="G2543" s="17">
        <f>Tabel1[[#This Row],[Benaderend Verbruik (kWh)]]*0</f>
        <v>0</v>
      </c>
    </row>
    <row r="2544" spans="1:7" x14ac:dyDescent="0.35">
      <c r="A2544" s="2" t="s">
        <v>1136</v>
      </c>
      <c r="B2544" s="2" t="s">
        <v>641</v>
      </c>
      <c r="C2544" s="2" t="s">
        <v>8</v>
      </c>
      <c r="D2544" s="17">
        <v>1362605.6804380254</v>
      </c>
      <c r="E2544" s="2">
        <v>2022</v>
      </c>
      <c r="F2544" s="17">
        <f>Tabel1[[#This Row],[Benaderend Verbruik (kWh)]]</f>
        <v>1362605.6804380254</v>
      </c>
      <c r="G2544" s="17">
        <f>Tabel1[[#This Row],[Benaderend Verbruik (kWh)]]*0.000182</f>
        <v>247.99423383972064</v>
      </c>
    </row>
    <row r="2545" spans="1:7" x14ac:dyDescent="0.35">
      <c r="A2545" s="2" t="s">
        <v>513</v>
      </c>
      <c r="B2545" s="2" t="s">
        <v>7</v>
      </c>
      <c r="C2545" s="2" t="s">
        <v>8</v>
      </c>
      <c r="D2545" s="17">
        <v>1796795.0785056273</v>
      </c>
      <c r="E2545" s="2">
        <v>2019</v>
      </c>
      <c r="F2545" s="17">
        <f>Tabel1[[#This Row],[Benaderend Verbruik (kWh)]]</f>
        <v>1796795.0785056273</v>
      </c>
      <c r="G2545" s="17">
        <f>Tabel1[[#This Row],[Benaderend Verbruik (kWh)]]*0.000182</f>
        <v>327.01670428802419</v>
      </c>
    </row>
    <row r="2546" spans="1:7" x14ac:dyDescent="0.35">
      <c r="A2546" s="2" t="s">
        <v>513</v>
      </c>
      <c r="B2546" s="2" t="s">
        <v>7</v>
      </c>
      <c r="C2546" s="2" t="s">
        <v>10</v>
      </c>
      <c r="D2546" s="17">
        <v>604602</v>
      </c>
      <c r="E2546" s="2">
        <v>2019</v>
      </c>
      <c r="F2546" s="17">
        <f>Tabel1[[#This Row],[Benaderend Verbruik (kWh)]]*2.5</f>
        <v>1511505</v>
      </c>
      <c r="G2546" s="17">
        <f>Tabel1[[#This Row],[Benaderend Verbruik (kWh)]]*0</f>
        <v>0</v>
      </c>
    </row>
    <row r="2547" spans="1:7" x14ac:dyDescent="0.35">
      <c r="A2547" s="2" t="s">
        <v>513</v>
      </c>
      <c r="B2547" s="2" t="s">
        <v>7</v>
      </c>
      <c r="C2547" s="2" t="s">
        <v>9</v>
      </c>
      <c r="D2547" s="17">
        <v>426811.17432687752</v>
      </c>
      <c r="E2547" s="2">
        <v>2019</v>
      </c>
      <c r="F2547" s="17">
        <f>Tabel1[[#This Row],[Benaderend Verbruik (kWh)]]*2.5</f>
        <v>1067027.9358171937</v>
      </c>
      <c r="G2547" s="17">
        <f>Tabel1[[#This Row],[Benaderend Verbruik (kWh)]]*0</f>
        <v>0</v>
      </c>
    </row>
    <row r="2548" spans="1:7" x14ac:dyDescent="0.35">
      <c r="A2548" s="2" t="s">
        <v>1137</v>
      </c>
      <c r="B2548" s="2" t="s">
        <v>641</v>
      </c>
      <c r="C2548" s="2" t="s">
        <v>9</v>
      </c>
      <c r="D2548" s="17">
        <v>352840.96481377166</v>
      </c>
      <c r="E2548" s="2">
        <v>2022</v>
      </c>
      <c r="F2548" s="17">
        <f>Tabel1[[#This Row],[Benaderend Verbruik (kWh)]]*2.5</f>
        <v>882102.41203442914</v>
      </c>
      <c r="G2548" s="17">
        <f>Tabel1[[#This Row],[Benaderend Verbruik (kWh)]]*0</f>
        <v>0</v>
      </c>
    </row>
    <row r="2549" spans="1:7" x14ac:dyDescent="0.35">
      <c r="A2549" s="2" t="s">
        <v>1137</v>
      </c>
      <c r="B2549" s="2" t="s">
        <v>641</v>
      </c>
      <c r="C2549" s="2" t="s">
        <v>10</v>
      </c>
      <c r="D2549" s="17">
        <v>561405.99999999988</v>
      </c>
      <c r="E2549" s="2">
        <v>2022</v>
      </c>
      <c r="F2549" s="17">
        <f>Tabel1[[#This Row],[Benaderend Verbruik (kWh)]]*2.5</f>
        <v>1403514.9999999998</v>
      </c>
      <c r="G2549" s="17">
        <f>Tabel1[[#This Row],[Benaderend Verbruik (kWh)]]*0</f>
        <v>0</v>
      </c>
    </row>
    <row r="2550" spans="1:7" x14ac:dyDescent="0.35">
      <c r="A2550" s="2" t="s">
        <v>1137</v>
      </c>
      <c r="B2550" s="2" t="s">
        <v>641</v>
      </c>
      <c r="C2550" s="2" t="s">
        <v>8</v>
      </c>
      <c r="D2550" s="17">
        <v>1502406.3982191135</v>
      </c>
      <c r="E2550" s="2">
        <v>2022</v>
      </c>
      <c r="F2550" s="17">
        <f>Tabel1[[#This Row],[Benaderend Verbruik (kWh)]]</f>
        <v>1502406.3982191135</v>
      </c>
      <c r="G2550" s="17">
        <f>Tabel1[[#This Row],[Benaderend Verbruik (kWh)]]*0.000182</f>
        <v>273.43796447587869</v>
      </c>
    </row>
    <row r="2551" spans="1:7" x14ac:dyDescent="0.35">
      <c r="A2551" s="2" t="s">
        <v>514</v>
      </c>
      <c r="B2551" s="2" t="s">
        <v>7</v>
      </c>
      <c r="C2551" s="2" t="s">
        <v>8</v>
      </c>
      <c r="D2551" s="17">
        <v>13324229.253124982</v>
      </c>
      <c r="E2551" s="2">
        <v>2019</v>
      </c>
      <c r="F2551" s="17">
        <f>Tabel1[[#This Row],[Benaderend Verbruik (kWh)]]</f>
        <v>13324229.253124982</v>
      </c>
      <c r="G2551" s="17">
        <f>Tabel1[[#This Row],[Benaderend Verbruik (kWh)]]*0.000182</f>
        <v>2425.0097240687469</v>
      </c>
    </row>
    <row r="2552" spans="1:7" x14ac:dyDescent="0.35">
      <c r="A2552" s="2" t="s">
        <v>514</v>
      </c>
      <c r="B2552" s="2" t="s">
        <v>7</v>
      </c>
      <c r="C2552" s="2" t="s">
        <v>9</v>
      </c>
      <c r="D2552" s="17">
        <v>6492292.5912766559</v>
      </c>
      <c r="E2552" s="2">
        <v>2019</v>
      </c>
      <c r="F2552" s="17">
        <f>Tabel1[[#This Row],[Benaderend Verbruik (kWh)]]*2.5</f>
        <v>16230731.47819164</v>
      </c>
      <c r="G2552" s="17">
        <f>Tabel1[[#This Row],[Benaderend Verbruik (kWh)]]*0</f>
        <v>0</v>
      </c>
    </row>
    <row r="2553" spans="1:7" x14ac:dyDescent="0.35">
      <c r="A2553" s="2" t="s">
        <v>514</v>
      </c>
      <c r="B2553" s="2" t="s">
        <v>7</v>
      </c>
      <c r="C2553" s="2" t="s">
        <v>10</v>
      </c>
      <c r="D2553" s="17">
        <v>3124253</v>
      </c>
      <c r="E2553" s="2">
        <v>2019</v>
      </c>
      <c r="F2553" s="17">
        <f>Tabel1[[#This Row],[Benaderend Verbruik (kWh)]]*2.5</f>
        <v>7810632.5</v>
      </c>
      <c r="G2553" s="17">
        <f>Tabel1[[#This Row],[Benaderend Verbruik (kWh)]]*0</f>
        <v>0</v>
      </c>
    </row>
    <row r="2554" spans="1:7" x14ac:dyDescent="0.35">
      <c r="A2554" s="2" t="s">
        <v>1138</v>
      </c>
      <c r="B2554" s="2" t="s">
        <v>641</v>
      </c>
      <c r="C2554" s="2" t="s">
        <v>9</v>
      </c>
      <c r="D2554" s="17">
        <v>5895690.5862709265</v>
      </c>
      <c r="E2554" s="2">
        <v>2022</v>
      </c>
      <c r="F2554" s="17">
        <f>Tabel1[[#This Row],[Benaderend Verbruik (kWh)]]*2.5</f>
        <v>14739226.465677317</v>
      </c>
      <c r="G2554" s="17">
        <f>Tabel1[[#This Row],[Benaderend Verbruik (kWh)]]*0</f>
        <v>0</v>
      </c>
    </row>
    <row r="2555" spans="1:7" x14ac:dyDescent="0.35">
      <c r="A2555" s="2" t="s">
        <v>1138</v>
      </c>
      <c r="B2555" s="2" t="s">
        <v>641</v>
      </c>
      <c r="C2555" s="2" t="s">
        <v>10</v>
      </c>
      <c r="D2555" s="17">
        <v>3027882</v>
      </c>
      <c r="E2555" s="2">
        <v>2022</v>
      </c>
      <c r="F2555" s="17">
        <f>Tabel1[[#This Row],[Benaderend Verbruik (kWh)]]*2.5</f>
        <v>7569705</v>
      </c>
      <c r="G2555" s="17">
        <f>Tabel1[[#This Row],[Benaderend Verbruik (kWh)]]*0</f>
        <v>0</v>
      </c>
    </row>
    <row r="2556" spans="1:7" x14ac:dyDescent="0.35">
      <c r="A2556" s="2" t="s">
        <v>1138</v>
      </c>
      <c r="B2556" s="2" t="s">
        <v>641</v>
      </c>
      <c r="C2556" s="2" t="s">
        <v>8</v>
      </c>
      <c r="D2556" s="17">
        <v>10741746.695907984</v>
      </c>
      <c r="E2556" s="2">
        <v>2022</v>
      </c>
      <c r="F2556" s="17">
        <f>Tabel1[[#This Row],[Benaderend Verbruik (kWh)]]</f>
        <v>10741746.695907984</v>
      </c>
      <c r="G2556" s="17">
        <f>Tabel1[[#This Row],[Benaderend Verbruik (kWh)]]*0.000182</f>
        <v>1954.997898655253</v>
      </c>
    </row>
    <row r="2557" spans="1:7" x14ac:dyDescent="0.35">
      <c r="A2557" s="2" t="s">
        <v>515</v>
      </c>
      <c r="B2557" s="2" t="s">
        <v>7</v>
      </c>
      <c r="C2557" s="2" t="s">
        <v>8</v>
      </c>
      <c r="D2557" s="17">
        <v>4836859.644284633</v>
      </c>
      <c r="E2557" s="2">
        <v>2019</v>
      </c>
      <c r="F2557" s="17">
        <f>Tabel1[[#This Row],[Benaderend Verbruik (kWh)]]</f>
        <v>4836859.644284633</v>
      </c>
      <c r="G2557" s="17">
        <f>Tabel1[[#This Row],[Benaderend Verbruik (kWh)]]*0.000182</f>
        <v>880.30845525980328</v>
      </c>
    </row>
    <row r="2558" spans="1:7" x14ac:dyDescent="0.35">
      <c r="A2558" s="2" t="s">
        <v>515</v>
      </c>
      <c r="B2558" s="2" t="s">
        <v>7</v>
      </c>
      <c r="C2558" s="2" t="s">
        <v>9</v>
      </c>
      <c r="D2558" s="17">
        <v>1858305.7690116731</v>
      </c>
      <c r="E2558" s="2">
        <v>2019</v>
      </c>
      <c r="F2558" s="17">
        <f>Tabel1[[#This Row],[Benaderend Verbruik (kWh)]]*2.5</f>
        <v>4645764.4225291824</v>
      </c>
      <c r="G2558" s="17">
        <f>Tabel1[[#This Row],[Benaderend Verbruik (kWh)]]*0</f>
        <v>0</v>
      </c>
    </row>
    <row r="2559" spans="1:7" x14ac:dyDescent="0.35">
      <c r="A2559" s="2" t="s">
        <v>515</v>
      </c>
      <c r="B2559" s="2" t="s">
        <v>7</v>
      </c>
      <c r="C2559" s="2" t="s">
        <v>10</v>
      </c>
      <c r="D2559" s="17">
        <v>1518247</v>
      </c>
      <c r="E2559" s="2">
        <v>2019</v>
      </c>
      <c r="F2559" s="17">
        <f>Tabel1[[#This Row],[Benaderend Verbruik (kWh)]]*2.5</f>
        <v>3795617.5</v>
      </c>
      <c r="G2559" s="17">
        <f>Tabel1[[#This Row],[Benaderend Verbruik (kWh)]]*0</f>
        <v>0</v>
      </c>
    </row>
    <row r="2560" spans="1:7" x14ac:dyDescent="0.35">
      <c r="A2560" s="2" t="s">
        <v>1139</v>
      </c>
      <c r="B2560" s="2" t="s">
        <v>641</v>
      </c>
      <c r="C2560" s="2" t="s">
        <v>9</v>
      </c>
      <c r="D2560" s="17">
        <v>1817027.9068642904</v>
      </c>
      <c r="E2560" s="2">
        <v>2022</v>
      </c>
      <c r="F2560" s="17">
        <f>Tabel1[[#This Row],[Benaderend Verbruik (kWh)]]*2.5</f>
        <v>4542569.7671607258</v>
      </c>
      <c r="G2560" s="17">
        <f>Tabel1[[#This Row],[Benaderend Verbruik (kWh)]]*0</f>
        <v>0</v>
      </c>
    </row>
    <row r="2561" spans="1:7" x14ac:dyDescent="0.35">
      <c r="A2561" s="2" t="s">
        <v>1139</v>
      </c>
      <c r="B2561" s="2" t="s">
        <v>641</v>
      </c>
      <c r="C2561" s="2" t="s">
        <v>10</v>
      </c>
      <c r="D2561" s="17">
        <v>1170918.5187001026</v>
      </c>
      <c r="E2561" s="2">
        <v>2022</v>
      </c>
      <c r="F2561" s="17">
        <f>Tabel1[[#This Row],[Benaderend Verbruik (kWh)]]*2.5</f>
        <v>2927296.2967502563</v>
      </c>
      <c r="G2561" s="17">
        <f>Tabel1[[#This Row],[Benaderend Verbruik (kWh)]]*0</f>
        <v>0</v>
      </c>
    </row>
    <row r="2562" spans="1:7" x14ac:dyDescent="0.35">
      <c r="A2562" s="2" t="s">
        <v>1139</v>
      </c>
      <c r="B2562" s="2" t="s">
        <v>641</v>
      </c>
      <c r="C2562" s="2" t="s">
        <v>8</v>
      </c>
      <c r="D2562" s="17">
        <v>4380104.5596168023</v>
      </c>
      <c r="E2562" s="2">
        <v>2022</v>
      </c>
      <c r="F2562" s="17">
        <f>Tabel1[[#This Row],[Benaderend Verbruik (kWh)]]</f>
        <v>4380104.5596168023</v>
      </c>
      <c r="G2562" s="17">
        <f>Tabel1[[#This Row],[Benaderend Verbruik (kWh)]]*0.000182</f>
        <v>797.17902985025808</v>
      </c>
    </row>
    <row r="2563" spans="1:7" x14ac:dyDescent="0.35">
      <c r="A2563" s="2" t="s">
        <v>516</v>
      </c>
      <c r="B2563" s="2" t="s">
        <v>7</v>
      </c>
      <c r="C2563" s="2" t="s">
        <v>8</v>
      </c>
      <c r="D2563" s="17">
        <v>5482740.8999999985</v>
      </c>
      <c r="E2563" s="2">
        <v>2019</v>
      </c>
      <c r="F2563" s="17">
        <f>Tabel1[[#This Row],[Benaderend Verbruik (kWh)]]</f>
        <v>5482740.8999999985</v>
      </c>
      <c r="G2563" s="17">
        <f>Tabel1[[#This Row],[Benaderend Verbruik (kWh)]]*0.000182</f>
        <v>997.8588437999997</v>
      </c>
    </row>
    <row r="2564" spans="1:7" x14ac:dyDescent="0.35">
      <c r="A2564" s="2" t="s">
        <v>516</v>
      </c>
      <c r="B2564" s="2" t="s">
        <v>7</v>
      </c>
      <c r="C2564" s="2" t="s">
        <v>10</v>
      </c>
      <c r="D2564" s="17">
        <v>2578072.39</v>
      </c>
      <c r="E2564" s="2">
        <v>2019</v>
      </c>
      <c r="F2564" s="17">
        <f>Tabel1[[#This Row],[Benaderend Verbruik (kWh)]]*2.5</f>
        <v>6445180.9750000006</v>
      </c>
      <c r="G2564" s="17">
        <f>Tabel1[[#This Row],[Benaderend Verbruik (kWh)]]*0</f>
        <v>0</v>
      </c>
    </row>
    <row r="2565" spans="1:7" x14ac:dyDescent="0.35">
      <c r="A2565" s="2" t="s">
        <v>516</v>
      </c>
      <c r="B2565" s="2" t="s">
        <v>7</v>
      </c>
      <c r="C2565" s="2" t="s">
        <v>9</v>
      </c>
      <c r="D2565" s="17">
        <v>2355645.3950000014</v>
      </c>
      <c r="E2565" s="2">
        <v>2019</v>
      </c>
      <c r="F2565" s="17">
        <f>Tabel1[[#This Row],[Benaderend Verbruik (kWh)]]*2.5</f>
        <v>5889113.4875000035</v>
      </c>
      <c r="G2565" s="17">
        <f>Tabel1[[#This Row],[Benaderend Verbruik (kWh)]]*0</f>
        <v>0</v>
      </c>
    </row>
    <row r="2566" spans="1:7" x14ac:dyDescent="0.35">
      <c r="A2566" s="2" t="s">
        <v>1140</v>
      </c>
      <c r="B2566" s="2" t="s">
        <v>641</v>
      </c>
      <c r="C2566" s="2" t="s">
        <v>9</v>
      </c>
      <c r="D2566" s="17">
        <v>1442260.5165717385</v>
      </c>
      <c r="E2566" s="2">
        <v>2022</v>
      </c>
      <c r="F2566" s="17">
        <f>Tabel1[[#This Row],[Benaderend Verbruik (kWh)]]*2.5</f>
        <v>3605651.2914293464</v>
      </c>
      <c r="G2566" s="17">
        <f>Tabel1[[#This Row],[Benaderend Verbruik (kWh)]]*0</f>
        <v>0</v>
      </c>
    </row>
    <row r="2567" spans="1:7" x14ac:dyDescent="0.35">
      <c r="A2567" s="2" t="s">
        <v>1140</v>
      </c>
      <c r="B2567" s="2" t="s">
        <v>641</v>
      </c>
      <c r="C2567" s="2" t="s">
        <v>10</v>
      </c>
      <c r="D2567" s="17">
        <v>2090962.0878916378</v>
      </c>
      <c r="E2567" s="2">
        <v>2022</v>
      </c>
      <c r="F2567" s="17">
        <f>Tabel1[[#This Row],[Benaderend Verbruik (kWh)]]*2.5</f>
        <v>5227405.2197290948</v>
      </c>
      <c r="G2567" s="17">
        <f>Tabel1[[#This Row],[Benaderend Verbruik (kWh)]]*0</f>
        <v>0</v>
      </c>
    </row>
    <row r="2568" spans="1:7" x14ac:dyDescent="0.35">
      <c r="A2568" s="2" t="s">
        <v>1140</v>
      </c>
      <c r="B2568" s="2" t="s">
        <v>641</v>
      </c>
      <c r="C2568" s="2" t="s">
        <v>8</v>
      </c>
      <c r="D2568" s="17">
        <v>3799176.1542045781</v>
      </c>
      <c r="E2568" s="2">
        <v>2022</v>
      </c>
      <c r="F2568" s="17">
        <f>Tabel1[[#This Row],[Benaderend Verbruik (kWh)]]</f>
        <v>3799176.1542045781</v>
      </c>
      <c r="G2568" s="17">
        <f>Tabel1[[#This Row],[Benaderend Verbruik (kWh)]]*0.000182</f>
        <v>691.45006006523329</v>
      </c>
    </row>
    <row r="2569" spans="1:7" x14ac:dyDescent="0.35">
      <c r="A2569" s="2" t="s">
        <v>517</v>
      </c>
      <c r="B2569" s="2" t="s">
        <v>7</v>
      </c>
      <c r="C2569" s="2" t="s">
        <v>8</v>
      </c>
      <c r="D2569" s="17">
        <v>445895.91954352782</v>
      </c>
      <c r="E2569" s="2">
        <v>2019</v>
      </c>
      <c r="F2569" s="17">
        <f>Tabel1[[#This Row],[Benaderend Verbruik (kWh)]]</f>
        <v>445895.91954352782</v>
      </c>
      <c r="G2569" s="17">
        <f>Tabel1[[#This Row],[Benaderend Verbruik (kWh)]]*0.000182</f>
        <v>81.153057356922062</v>
      </c>
    </row>
    <row r="2570" spans="1:7" x14ac:dyDescent="0.35">
      <c r="A2570" s="2" t="s">
        <v>517</v>
      </c>
      <c r="B2570" s="2" t="s">
        <v>7</v>
      </c>
      <c r="C2570" s="2" t="s">
        <v>10</v>
      </c>
      <c r="D2570" s="17">
        <v>194712</v>
      </c>
      <c r="E2570" s="2">
        <v>2019</v>
      </c>
      <c r="F2570" s="17">
        <f>Tabel1[[#This Row],[Benaderend Verbruik (kWh)]]*2.5</f>
        <v>486780</v>
      </c>
      <c r="G2570" s="17">
        <f>Tabel1[[#This Row],[Benaderend Verbruik (kWh)]]*0</f>
        <v>0</v>
      </c>
    </row>
    <row r="2571" spans="1:7" x14ac:dyDescent="0.35">
      <c r="A2571" s="2" t="s">
        <v>517</v>
      </c>
      <c r="B2571" s="2" t="s">
        <v>7</v>
      </c>
      <c r="C2571" s="2" t="s">
        <v>9</v>
      </c>
      <c r="D2571" s="17">
        <v>125222.8238801297</v>
      </c>
      <c r="E2571" s="2">
        <v>2019</v>
      </c>
      <c r="F2571" s="17">
        <f>Tabel1[[#This Row],[Benaderend Verbruik (kWh)]]*2.5</f>
        <v>313057.05970032426</v>
      </c>
      <c r="G2571" s="17">
        <f>Tabel1[[#This Row],[Benaderend Verbruik (kWh)]]*0</f>
        <v>0</v>
      </c>
    </row>
    <row r="2572" spans="1:7" x14ac:dyDescent="0.35">
      <c r="A2572" s="2" t="s">
        <v>1141</v>
      </c>
      <c r="B2572" s="2" t="s">
        <v>641</v>
      </c>
      <c r="C2572" s="2" t="s">
        <v>9</v>
      </c>
      <c r="D2572" s="17">
        <v>131257.6711579354</v>
      </c>
      <c r="E2572" s="2">
        <v>2022</v>
      </c>
      <c r="F2572" s="17">
        <f>Tabel1[[#This Row],[Benaderend Verbruik (kWh)]]*2.5</f>
        <v>328144.1778948385</v>
      </c>
      <c r="G2572" s="17">
        <f>Tabel1[[#This Row],[Benaderend Verbruik (kWh)]]*0</f>
        <v>0</v>
      </c>
    </row>
    <row r="2573" spans="1:7" x14ac:dyDescent="0.35">
      <c r="A2573" s="2" t="s">
        <v>1141</v>
      </c>
      <c r="B2573" s="2" t="s">
        <v>641</v>
      </c>
      <c r="C2573" s="2" t="s">
        <v>10</v>
      </c>
      <c r="D2573" s="17">
        <v>102239.9999999998</v>
      </c>
      <c r="E2573" s="2">
        <v>2022</v>
      </c>
      <c r="F2573" s="17">
        <f>Tabel1[[#This Row],[Benaderend Verbruik (kWh)]]*2.5</f>
        <v>255599.99999999948</v>
      </c>
      <c r="G2573" s="17">
        <f>Tabel1[[#This Row],[Benaderend Verbruik (kWh)]]*0</f>
        <v>0</v>
      </c>
    </row>
    <row r="2574" spans="1:7" x14ac:dyDescent="0.35">
      <c r="A2574" s="2" t="s">
        <v>1141</v>
      </c>
      <c r="B2574" s="2" t="s">
        <v>641</v>
      </c>
      <c r="C2574" s="2" t="s">
        <v>8</v>
      </c>
      <c r="D2574" s="17">
        <v>145393.00851061681</v>
      </c>
      <c r="E2574" s="2">
        <v>2022</v>
      </c>
      <c r="F2574" s="17">
        <f>Tabel1[[#This Row],[Benaderend Verbruik (kWh)]]</f>
        <v>145393.00851061681</v>
      </c>
      <c r="G2574" s="17">
        <f>Tabel1[[#This Row],[Benaderend Verbruik (kWh)]]*0.000182</f>
        <v>26.46152754893226</v>
      </c>
    </row>
    <row r="2575" spans="1:7" x14ac:dyDescent="0.35">
      <c r="A2575" s="2" t="s">
        <v>518</v>
      </c>
      <c r="B2575" s="2" t="s">
        <v>17</v>
      </c>
      <c r="C2575" s="2" t="s">
        <v>8</v>
      </c>
      <c r="D2575" s="17">
        <v>4250891.1673939601</v>
      </c>
      <c r="E2575" s="2">
        <v>2019</v>
      </c>
      <c r="F2575" s="17">
        <f>Tabel1[[#This Row],[Benaderend Verbruik (kWh)]]</f>
        <v>4250891.1673939601</v>
      </c>
      <c r="G2575" s="17">
        <f>Tabel1[[#This Row],[Benaderend Verbruik (kWh)]]*0.000182</f>
        <v>773.66219246570074</v>
      </c>
    </row>
    <row r="2576" spans="1:7" x14ac:dyDescent="0.35">
      <c r="A2576" s="2" t="s">
        <v>518</v>
      </c>
      <c r="B2576" s="2" t="s">
        <v>17</v>
      </c>
      <c r="C2576" s="2" t="s">
        <v>9</v>
      </c>
      <c r="D2576" s="17">
        <v>1666486.1929355483</v>
      </c>
      <c r="E2576" s="2">
        <v>2019</v>
      </c>
      <c r="F2576" s="17">
        <f>Tabel1[[#This Row],[Benaderend Verbruik (kWh)]]*2.5</f>
        <v>4166215.4823388709</v>
      </c>
      <c r="G2576" s="17">
        <f>Tabel1[[#This Row],[Benaderend Verbruik (kWh)]]*0</f>
        <v>0</v>
      </c>
    </row>
    <row r="2577" spans="1:7" x14ac:dyDescent="0.35">
      <c r="A2577" s="2" t="s">
        <v>1142</v>
      </c>
      <c r="B2577" s="2" t="s">
        <v>17</v>
      </c>
      <c r="C2577" s="2" t="s">
        <v>9</v>
      </c>
      <c r="D2577" s="17">
        <v>2068272.7365883188</v>
      </c>
      <c r="E2577" s="2">
        <v>2022</v>
      </c>
      <c r="F2577" s="17">
        <f>Tabel1[[#This Row],[Benaderend Verbruik (kWh)]]*2.5</f>
        <v>5170681.8414707966</v>
      </c>
      <c r="G2577" s="17">
        <f>Tabel1[[#This Row],[Benaderend Verbruik (kWh)]]*0</f>
        <v>0</v>
      </c>
    </row>
    <row r="2578" spans="1:7" x14ac:dyDescent="0.35">
      <c r="A2578" s="2" t="s">
        <v>1142</v>
      </c>
      <c r="B2578" s="2" t="s">
        <v>17</v>
      </c>
      <c r="C2578" s="2" t="s">
        <v>8</v>
      </c>
      <c r="D2578" s="17">
        <v>2365784.0657710852</v>
      </c>
      <c r="E2578" s="2">
        <v>2022</v>
      </c>
      <c r="F2578" s="17">
        <f>Tabel1[[#This Row],[Benaderend Verbruik (kWh)]]</f>
        <v>2365784.0657710852</v>
      </c>
      <c r="G2578" s="17">
        <f>Tabel1[[#This Row],[Benaderend Verbruik (kWh)]]*0.000182</f>
        <v>430.57269997033751</v>
      </c>
    </row>
    <row r="2579" spans="1:7" x14ac:dyDescent="0.35">
      <c r="A2579" s="2" t="s">
        <v>519</v>
      </c>
      <c r="B2579" s="2" t="s">
        <v>7</v>
      </c>
      <c r="C2579" s="2" t="s">
        <v>8</v>
      </c>
      <c r="D2579" s="17">
        <v>2751129.7180000008</v>
      </c>
      <c r="E2579" s="2">
        <v>2019</v>
      </c>
      <c r="F2579" s="17">
        <f>Tabel1[[#This Row],[Benaderend Verbruik (kWh)]]</f>
        <v>2751129.7180000008</v>
      </c>
      <c r="G2579" s="17">
        <f>Tabel1[[#This Row],[Benaderend Verbruik (kWh)]]*0.000182</f>
        <v>500.70560867600017</v>
      </c>
    </row>
    <row r="2580" spans="1:7" x14ac:dyDescent="0.35">
      <c r="A2580" s="2" t="s">
        <v>519</v>
      </c>
      <c r="B2580" s="2" t="s">
        <v>7</v>
      </c>
      <c r="C2580" s="2" t="s">
        <v>10</v>
      </c>
      <c r="D2580" s="17">
        <v>815181</v>
      </c>
      <c r="E2580" s="2">
        <v>2019</v>
      </c>
      <c r="F2580" s="17">
        <f>Tabel1[[#This Row],[Benaderend Verbruik (kWh)]]*2.5</f>
        <v>2037952.5</v>
      </c>
      <c r="G2580" s="17">
        <f>Tabel1[[#This Row],[Benaderend Verbruik (kWh)]]*0</f>
        <v>0</v>
      </c>
    </row>
    <row r="2581" spans="1:7" x14ac:dyDescent="0.35">
      <c r="A2581" s="2" t="s">
        <v>519</v>
      </c>
      <c r="B2581" s="2" t="s">
        <v>7</v>
      </c>
      <c r="C2581" s="2" t="s">
        <v>9</v>
      </c>
      <c r="D2581" s="17">
        <v>614494.24974398012</v>
      </c>
      <c r="E2581" s="2">
        <v>2019</v>
      </c>
      <c r="F2581" s="17">
        <f>Tabel1[[#This Row],[Benaderend Verbruik (kWh)]]*2.5</f>
        <v>1536235.6243599504</v>
      </c>
      <c r="G2581" s="17">
        <f>Tabel1[[#This Row],[Benaderend Verbruik (kWh)]]*0</f>
        <v>0</v>
      </c>
    </row>
    <row r="2582" spans="1:7" x14ac:dyDescent="0.35">
      <c r="A2582" s="2" t="s">
        <v>1143</v>
      </c>
      <c r="B2582" s="2" t="s">
        <v>641</v>
      </c>
      <c r="C2582" s="2" t="s">
        <v>9</v>
      </c>
      <c r="D2582" s="17">
        <v>624148.74888055283</v>
      </c>
      <c r="E2582" s="2">
        <v>2022</v>
      </c>
      <c r="F2582" s="17">
        <f>Tabel1[[#This Row],[Benaderend Verbruik (kWh)]]*2.5</f>
        <v>1560371.8722013822</v>
      </c>
      <c r="G2582" s="17">
        <f>Tabel1[[#This Row],[Benaderend Verbruik (kWh)]]*0</f>
        <v>0</v>
      </c>
    </row>
    <row r="2583" spans="1:7" x14ac:dyDescent="0.35">
      <c r="A2583" s="2" t="s">
        <v>1143</v>
      </c>
      <c r="B2583" s="2" t="s">
        <v>641</v>
      </c>
      <c r="C2583" s="2" t="s">
        <v>10</v>
      </c>
      <c r="D2583" s="17">
        <v>723700</v>
      </c>
      <c r="E2583" s="2">
        <v>2022</v>
      </c>
      <c r="F2583" s="17">
        <f>Tabel1[[#This Row],[Benaderend Verbruik (kWh)]]*2.5</f>
        <v>1809250</v>
      </c>
      <c r="G2583" s="17">
        <f>Tabel1[[#This Row],[Benaderend Verbruik (kWh)]]*0</f>
        <v>0</v>
      </c>
    </row>
    <row r="2584" spans="1:7" x14ac:dyDescent="0.35">
      <c r="A2584" s="2" t="s">
        <v>1143</v>
      </c>
      <c r="B2584" s="2" t="s">
        <v>641</v>
      </c>
      <c r="C2584" s="2" t="s">
        <v>8</v>
      </c>
      <c r="D2584" s="17">
        <v>2436240.8759920518</v>
      </c>
      <c r="E2584" s="2">
        <v>2022</v>
      </c>
      <c r="F2584" s="17">
        <f>Tabel1[[#This Row],[Benaderend Verbruik (kWh)]]</f>
        <v>2436240.8759920518</v>
      </c>
      <c r="G2584" s="17">
        <f>Tabel1[[#This Row],[Benaderend Verbruik (kWh)]]*0.000182</f>
        <v>443.39583943055345</v>
      </c>
    </row>
    <row r="2585" spans="1:7" x14ac:dyDescent="0.35">
      <c r="A2585" s="2" t="s">
        <v>520</v>
      </c>
      <c r="B2585" s="2" t="s">
        <v>7</v>
      </c>
      <c r="C2585" s="2" t="s">
        <v>8</v>
      </c>
      <c r="D2585" s="17">
        <v>2177834.840940956</v>
      </c>
      <c r="E2585" s="2">
        <v>2019</v>
      </c>
      <c r="F2585" s="17">
        <f>Tabel1[[#This Row],[Benaderend Verbruik (kWh)]]</f>
        <v>2177834.840940956</v>
      </c>
      <c r="G2585" s="17">
        <f>Tabel1[[#This Row],[Benaderend Verbruik (kWh)]]*0.000182</f>
        <v>396.36594105125403</v>
      </c>
    </row>
    <row r="2586" spans="1:7" x14ac:dyDescent="0.35">
      <c r="A2586" s="2" t="s">
        <v>520</v>
      </c>
      <c r="B2586" s="2" t="s">
        <v>7</v>
      </c>
      <c r="C2586" s="2" t="s">
        <v>9</v>
      </c>
      <c r="D2586" s="17">
        <v>995612.69194530544</v>
      </c>
      <c r="E2586" s="2">
        <v>2019</v>
      </c>
      <c r="F2586" s="17">
        <f>Tabel1[[#This Row],[Benaderend Verbruik (kWh)]]*2.5</f>
        <v>2489031.7298632637</v>
      </c>
      <c r="G2586" s="17">
        <f>Tabel1[[#This Row],[Benaderend Verbruik (kWh)]]*0</f>
        <v>0</v>
      </c>
    </row>
    <row r="2587" spans="1:7" x14ac:dyDescent="0.35">
      <c r="A2587" s="2" t="s">
        <v>520</v>
      </c>
      <c r="B2587" s="2" t="s">
        <v>7</v>
      </c>
      <c r="C2587" s="2" t="s">
        <v>10</v>
      </c>
      <c r="D2587" s="17">
        <v>681583</v>
      </c>
      <c r="E2587" s="2">
        <v>2019</v>
      </c>
      <c r="F2587" s="17">
        <f>Tabel1[[#This Row],[Benaderend Verbruik (kWh)]]*2.5</f>
        <v>1703957.5</v>
      </c>
      <c r="G2587" s="17">
        <f>Tabel1[[#This Row],[Benaderend Verbruik (kWh)]]*0</f>
        <v>0</v>
      </c>
    </row>
    <row r="2588" spans="1:7" x14ac:dyDescent="0.35">
      <c r="A2588" s="2" t="s">
        <v>1144</v>
      </c>
      <c r="B2588" s="2" t="s">
        <v>641</v>
      </c>
      <c r="C2588" s="2" t="s">
        <v>9</v>
      </c>
      <c r="D2588" s="17">
        <v>873029.38903760549</v>
      </c>
      <c r="E2588" s="2">
        <v>2022</v>
      </c>
      <c r="F2588" s="17">
        <f>Tabel1[[#This Row],[Benaderend Verbruik (kWh)]]*2.5</f>
        <v>2182573.4725940139</v>
      </c>
      <c r="G2588" s="17">
        <f>Tabel1[[#This Row],[Benaderend Verbruik (kWh)]]*0</f>
        <v>0</v>
      </c>
    </row>
    <row r="2589" spans="1:7" x14ac:dyDescent="0.35">
      <c r="A2589" s="2" t="s">
        <v>1144</v>
      </c>
      <c r="B2589" s="2" t="s">
        <v>641</v>
      </c>
      <c r="C2589" s="2" t="s">
        <v>10</v>
      </c>
      <c r="D2589" s="17">
        <v>563354</v>
      </c>
      <c r="E2589" s="2">
        <v>2022</v>
      </c>
      <c r="F2589" s="17">
        <f>Tabel1[[#This Row],[Benaderend Verbruik (kWh)]]*2.5</f>
        <v>1408385</v>
      </c>
      <c r="G2589" s="17">
        <f>Tabel1[[#This Row],[Benaderend Verbruik (kWh)]]*0</f>
        <v>0</v>
      </c>
    </row>
    <row r="2590" spans="1:7" x14ac:dyDescent="0.35">
      <c r="A2590" s="2" t="s">
        <v>1144</v>
      </c>
      <c r="B2590" s="2" t="s">
        <v>641</v>
      </c>
      <c r="C2590" s="2" t="s">
        <v>8</v>
      </c>
      <c r="D2590" s="17">
        <v>1716861.7437789992</v>
      </c>
      <c r="E2590" s="2">
        <v>2022</v>
      </c>
      <c r="F2590" s="17">
        <f>Tabel1[[#This Row],[Benaderend Verbruik (kWh)]]</f>
        <v>1716861.7437789992</v>
      </c>
      <c r="G2590" s="17">
        <f>Tabel1[[#This Row],[Benaderend Verbruik (kWh)]]*0.000182</f>
        <v>312.46883736777784</v>
      </c>
    </row>
    <row r="2591" spans="1:7" x14ac:dyDescent="0.35">
      <c r="A2591" s="2" t="s">
        <v>520</v>
      </c>
      <c r="B2591" s="2" t="s">
        <v>7</v>
      </c>
      <c r="C2591" s="2" t="s">
        <v>12</v>
      </c>
      <c r="D2591" s="17">
        <v>141834.30555555556</v>
      </c>
      <c r="E2591" s="2">
        <v>2019</v>
      </c>
      <c r="F2591" s="17">
        <f>Tabel1[[#This Row],[Benaderend Verbruik (kWh)]]</f>
        <v>141834.30555555556</v>
      </c>
      <c r="G2591" s="17">
        <f>Tabel1[[#This Row],[Benaderend Verbruik (kWh)]]*0.000267</f>
        <v>37.869759583333334</v>
      </c>
    </row>
    <row r="2592" spans="1:7" x14ac:dyDescent="0.35">
      <c r="A2592" s="2" t="s">
        <v>520</v>
      </c>
      <c r="B2592" s="2" t="s">
        <v>7</v>
      </c>
      <c r="C2592" s="2" t="s">
        <v>12</v>
      </c>
      <c r="D2592" s="17">
        <v>141834.30555555556</v>
      </c>
      <c r="E2592" s="2">
        <v>2022</v>
      </c>
      <c r="F2592" s="17">
        <f>Tabel1[[#This Row],[Benaderend Verbruik (kWh)]]</f>
        <v>141834.30555555556</v>
      </c>
      <c r="G2592" s="17">
        <f>Tabel1[[#This Row],[Benaderend Verbruik (kWh)]]*0.000267</f>
        <v>37.869759583333334</v>
      </c>
    </row>
    <row r="2593" spans="1:7" x14ac:dyDescent="0.35">
      <c r="A2593" s="2" t="s">
        <v>521</v>
      </c>
      <c r="B2593" s="2" t="s">
        <v>17</v>
      </c>
      <c r="C2593" s="2" t="s">
        <v>9</v>
      </c>
      <c r="D2593" s="17">
        <v>662420.45224573137</v>
      </c>
      <c r="E2593" s="2">
        <v>2019</v>
      </c>
      <c r="F2593" s="17">
        <f>Tabel1[[#This Row],[Benaderend Verbruik (kWh)]]*2.5</f>
        <v>1656051.1306143284</v>
      </c>
      <c r="G2593" s="17">
        <f>Tabel1[[#This Row],[Benaderend Verbruik (kWh)]]*0</f>
        <v>0</v>
      </c>
    </row>
    <row r="2594" spans="1:7" x14ac:dyDescent="0.35">
      <c r="A2594" s="2" t="s">
        <v>521</v>
      </c>
      <c r="B2594" s="2" t="s">
        <v>17</v>
      </c>
      <c r="C2594" s="2" t="s">
        <v>8</v>
      </c>
      <c r="D2594" s="17">
        <v>59503.336079018802</v>
      </c>
      <c r="E2594" s="2">
        <v>2019</v>
      </c>
      <c r="F2594" s="17">
        <f>Tabel1[[#This Row],[Benaderend Verbruik (kWh)]]</f>
        <v>59503.336079018802</v>
      </c>
      <c r="G2594" s="17">
        <f>Tabel1[[#This Row],[Benaderend Verbruik (kWh)]]*0.000182</f>
        <v>10.829607166381422</v>
      </c>
    </row>
    <row r="2595" spans="1:7" x14ac:dyDescent="0.35">
      <c r="A2595" s="2" t="s">
        <v>1145</v>
      </c>
      <c r="B2595" s="2" t="s">
        <v>17</v>
      </c>
      <c r="C2595" s="2" t="s">
        <v>9</v>
      </c>
      <c r="D2595" s="17">
        <v>706659.66853109549</v>
      </c>
      <c r="E2595" s="2">
        <v>2022</v>
      </c>
      <c r="F2595" s="17">
        <f>Tabel1[[#This Row],[Benaderend Verbruik (kWh)]]*2.5</f>
        <v>1766649.1713277388</v>
      </c>
      <c r="G2595" s="17">
        <f>Tabel1[[#This Row],[Benaderend Verbruik (kWh)]]*0</f>
        <v>0</v>
      </c>
    </row>
    <row r="2596" spans="1:7" x14ac:dyDescent="0.35">
      <c r="A2596" s="2" t="s">
        <v>1145</v>
      </c>
      <c r="B2596" s="2" t="s">
        <v>17</v>
      </c>
      <c r="C2596" s="2" t="s">
        <v>8</v>
      </c>
      <c r="D2596" s="17">
        <v>24189.640057307199</v>
      </c>
      <c r="E2596" s="2">
        <v>2022</v>
      </c>
      <c r="F2596" s="17">
        <f>Tabel1[[#This Row],[Benaderend Verbruik (kWh)]]</f>
        <v>24189.640057307199</v>
      </c>
      <c r="G2596" s="17">
        <f>Tabel1[[#This Row],[Benaderend Verbruik (kWh)]]*0.000182</f>
        <v>4.4025144904299101</v>
      </c>
    </row>
    <row r="2597" spans="1:7" x14ac:dyDescent="0.35">
      <c r="A2597" s="2" t="s">
        <v>522</v>
      </c>
      <c r="B2597" s="2" t="s">
        <v>7</v>
      </c>
      <c r="C2597" s="2" t="s">
        <v>8</v>
      </c>
      <c r="D2597" s="17">
        <v>1711174.3359999999</v>
      </c>
      <c r="E2597" s="2">
        <v>2019</v>
      </c>
      <c r="F2597" s="17">
        <f>Tabel1[[#This Row],[Benaderend Verbruik (kWh)]]</f>
        <v>1711174.3359999999</v>
      </c>
      <c r="G2597" s="17">
        <f>Tabel1[[#This Row],[Benaderend Verbruik (kWh)]]*0.000182</f>
        <v>311.43372915200001</v>
      </c>
    </row>
    <row r="2598" spans="1:7" x14ac:dyDescent="0.35">
      <c r="A2598" s="2" t="s">
        <v>522</v>
      </c>
      <c r="B2598" s="2" t="s">
        <v>7</v>
      </c>
      <c r="C2598" s="2" t="s">
        <v>10</v>
      </c>
      <c r="D2598" s="17">
        <v>951863</v>
      </c>
      <c r="E2598" s="2">
        <v>2019</v>
      </c>
      <c r="F2598" s="17">
        <f>Tabel1[[#This Row],[Benaderend Verbruik (kWh)]]*2.5</f>
        <v>2379657.5</v>
      </c>
      <c r="G2598" s="17">
        <f>Tabel1[[#This Row],[Benaderend Verbruik (kWh)]]*0</f>
        <v>0</v>
      </c>
    </row>
    <row r="2599" spans="1:7" x14ac:dyDescent="0.35">
      <c r="A2599" s="2" t="s">
        <v>522</v>
      </c>
      <c r="B2599" s="2" t="s">
        <v>7</v>
      </c>
      <c r="C2599" s="2" t="s">
        <v>9</v>
      </c>
      <c r="D2599" s="17">
        <v>504919.89499999996</v>
      </c>
      <c r="E2599" s="2">
        <v>2019</v>
      </c>
      <c r="F2599" s="17">
        <f>Tabel1[[#This Row],[Benaderend Verbruik (kWh)]]*2.5</f>
        <v>1262299.7374999998</v>
      </c>
      <c r="G2599" s="17">
        <f>Tabel1[[#This Row],[Benaderend Verbruik (kWh)]]*0</f>
        <v>0</v>
      </c>
    </row>
    <row r="2600" spans="1:7" x14ac:dyDescent="0.35">
      <c r="A2600" s="2" t="s">
        <v>1146</v>
      </c>
      <c r="B2600" s="2" t="s">
        <v>641</v>
      </c>
      <c r="C2600" s="2" t="s">
        <v>9</v>
      </c>
      <c r="D2600" s="17">
        <v>437366.28341795452</v>
      </c>
      <c r="E2600" s="2">
        <v>2022</v>
      </c>
      <c r="F2600" s="17">
        <f>Tabel1[[#This Row],[Benaderend Verbruik (kWh)]]*2.5</f>
        <v>1093415.7085448862</v>
      </c>
      <c r="G2600" s="17">
        <f>Tabel1[[#This Row],[Benaderend Verbruik (kWh)]]*0</f>
        <v>0</v>
      </c>
    </row>
    <row r="2601" spans="1:7" x14ac:dyDescent="0.35">
      <c r="A2601" s="2" t="s">
        <v>1146</v>
      </c>
      <c r="B2601" s="2" t="s">
        <v>641</v>
      </c>
      <c r="C2601" s="2" t="s">
        <v>10</v>
      </c>
      <c r="D2601" s="17">
        <v>937154.86459063506</v>
      </c>
      <c r="E2601" s="2">
        <v>2022</v>
      </c>
      <c r="F2601" s="17">
        <f>Tabel1[[#This Row],[Benaderend Verbruik (kWh)]]*2.5</f>
        <v>2342887.1614765879</v>
      </c>
      <c r="G2601" s="17">
        <f>Tabel1[[#This Row],[Benaderend Verbruik (kWh)]]*0</f>
        <v>0</v>
      </c>
    </row>
    <row r="2602" spans="1:7" x14ac:dyDescent="0.35">
      <c r="A2602" s="2" t="s">
        <v>1146</v>
      </c>
      <c r="B2602" s="2" t="s">
        <v>641</v>
      </c>
      <c r="C2602" s="2" t="s">
        <v>8</v>
      </c>
      <c r="D2602" s="17">
        <v>1446594.5366371439</v>
      </c>
      <c r="E2602" s="2">
        <v>2022</v>
      </c>
      <c r="F2602" s="17">
        <f>Tabel1[[#This Row],[Benaderend Verbruik (kWh)]]</f>
        <v>1446594.5366371439</v>
      </c>
      <c r="G2602" s="17">
        <f>Tabel1[[#This Row],[Benaderend Verbruik (kWh)]]*0.000182</f>
        <v>263.28020566796022</v>
      </c>
    </row>
    <row r="2603" spans="1:7" x14ac:dyDescent="0.35">
      <c r="A2603" s="2" t="s">
        <v>523</v>
      </c>
      <c r="B2603" s="2" t="s">
        <v>7</v>
      </c>
      <c r="C2603" s="2" t="s">
        <v>8</v>
      </c>
      <c r="D2603" s="17">
        <v>2448857.3772735912</v>
      </c>
      <c r="E2603" s="2">
        <v>2019</v>
      </c>
      <c r="F2603" s="17">
        <f>Tabel1[[#This Row],[Benaderend Verbruik (kWh)]]</f>
        <v>2448857.3772735912</v>
      </c>
      <c r="G2603" s="17">
        <f>Tabel1[[#This Row],[Benaderend Verbruik (kWh)]]*0.000182</f>
        <v>445.69204266379364</v>
      </c>
    </row>
    <row r="2604" spans="1:7" x14ac:dyDescent="0.35">
      <c r="A2604" s="2" t="s">
        <v>523</v>
      </c>
      <c r="B2604" s="2" t="s">
        <v>7</v>
      </c>
      <c r="C2604" s="2" t="s">
        <v>10</v>
      </c>
      <c r="D2604" s="17">
        <v>1012183</v>
      </c>
      <c r="E2604" s="2">
        <v>2019</v>
      </c>
      <c r="F2604" s="17">
        <f>Tabel1[[#This Row],[Benaderend Verbruik (kWh)]]*2.5</f>
        <v>2530457.5</v>
      </c>
      <c r="G2604" s="17">
        <f>Tabel1[[#This Row],[Benaderend Verbruik (kWh)]]*0</f>
        <v>0</v>
      </c>
    </row>
    <row r="2605" spans="1:7" x14ac:dyDescent="0.35">
      <c r="A2605" s="2" t="s">
        <v>523</v>
      </c>
      <c r="B2605" s="2" t="s">
        <v>7</v>
      </c>
      <c r="C2605" s="2" t="s">
        <v>9</v>
      </c>
      <c r="D2605" s="17">
        <v>831177.15605952719</v>
      </c>
      <c r="E2605" s="2">
        <v>2019</v>
      </c>
      <c r="F2605" s="17">
        <f>Tabel1[[#This Row],[Benaderend Verbruik (kWh)]]*2.5</f>
        <v>2077942.890148818</v>
      </c>
      <c r="G2605" s="17">
        <f>Tabel1[[#This Row],[Benaderend Verbruik (kWh)]]*0</f>
        <v>0</v>
      </c>
    </row>
    <row r="2606" spans="1:7" x14ac:dyDescent="0.35">
      <c r="A2606" s="2" t="s">
        <v>1147</v>
      </c>
      <c r="B2606" s="2" t="s">
        <v>641</v>
      </c>
      <c r="C2606" s="2" t="s">
        <v>9</v>
      </c>
      <c r="D2606" s="17">
        <v>931700.29985640862</v>
      </c>
      <c r="E2606" s="2">
        <v>2022</v>
      </c>
      <c r="F2606" s="17">
        <f>Tabel1[[#This Row],[Benaderend Verbruik (kWh)]]*2.5</f>
        <v>2329250.7496410217</v>
      </c>
      <c r="G2606" s="17">
        <f>Tabel1[[#This Row],[Benaderend Verbruik (kWh)]]*0</f>
        <v>0</v>
      </c>
    </row>
    <row r="2607" spans="1:7" x14ac:dyDescent="0.35">
      <c r="A2607" s="2" t="s">
        <v>1147</v>
      </c>
      <c r="B2607" s="2" t="s">
        <v>641</v>
      </c>
      <c r="C2607" s="2" t="s">
        <v>10</v>
      </c>
      <c r="D2607" s="17">
        <v>954149.99999999953</v>
      </c>
      <c r="E2607" s="2">
        <v>2022</v>
      </c>
      <c r="F2607" s="17">
        <f>Tabel1[[#This Row],[Benaderend Verbruik (kWh)]]*2.5</f>
        <v>2385374.9999999991</v>
      </c>
      <c r="G2607" s="17">
        <f>Tabel1[[#This Row],[Benaderend Verbruik (kWh)]]*0</f>
        <v>0</v>
      </c>
    </row>
    <row r="2608" spans="1:7" x14ac:dyDescent="0.35">
      <c r="A2608" s="2" t="s">
        <v>1147</v>
      </c>
      <c r="B2608" s="2" t="s">
        <v>641</v>
      </c>
      <c r="C2608" s="2" t="s">
        <v>8</v>
      </c>
      <c r="D2608" s="17">
        <v>2077728.7568442887</v>
      </c>
      <c r="E2608" s="2">
        <v>2022</v>
      </c>
      <c r="F2608" s="17">
        <f>Tabel1[[#This Row],[Benaderend Verbruik (kWh)]]</f>
        <v>2077728.7568442887</v>
      </c>
      <c r="G2608" s="17">
        <f>Tabel1[[#This Row],[Benaderend Verbruik (kWh)]]*0.000182</f>
        <v>378.14663374566055</v>
      </c>
    </row>
    <row r="2609" spans="1:7" x14ac:dyDescent="0.35">
      <c r="A2609" s="2" t="s">
        <v>524</v>
      </c>
      <c r="B2609" s="2" t="s">
        <v>290</v>
      </c>
      <c r="C2609" s="2" t="s">
        <v>8</v>
      </c>
      <c r="D2609" s="17">
        <v>200790.85731235801</v>
      </c>
      <c r="E2609" s="2">
        <v>2019</v>
      </c>
      <c r="F2609" s="17">
        <f>Tabel1[[#This Row],[Benaderend Verbruik (kWh)]]</f>
        <v>200790.85731235801</v>
      </c>
      <c r="G2609" s="17">
        <f>Tabel1[[#This Row],[Benaderend Verbruik (kWh)]]*0.000182</f>
        <v>36.54393603084916</v>
      </c>
    </row>
    <row r="2610" spans="1:7" x14ac:dyDescent="0.35">
      <c r="A2610" s="2" t="s">
        <v>524</v>
      </c>
      <c r="B2610" s="2" t="s">
        <v>290</v>
      </c>
      <c r="C2610" s="2" t="s">
        <v>9</v>
      </c>
      <c r="D2610" s="17">
        <v>129297.076838419</v>
      </c>
      <c r="E2610" s="2">
        <v>2019</v>
      </c>
      <c r="F2610" s="17">
        <f>Tabel1[[#This Row],[Benaderend Verbruik (kWh)]]*2.5</f>
        <v>323242.69209604751</v>
      </c>
      <c r="G2610" s="17">
        <f>Tabel1[[#This Row],[Benaderend Verbruik (kWh)]]*0</f>
        <v>0</v>
      </c>
    </row>
    <row r="2611" spans="1:7" x14ac:dyDescent="0.35">
      <c r="A2611" s="2" t="s">
        <v>1148</v>
      </c>
      <c r="B2611" s="2" t="s">
        <v>914</v>
      </c>
      <c r="C2611" s="2" t="s">
        <v>9</v>
      </c>
      <c r="D2611" s="17">
        <v>81960.380734237915</v>
      </c>
      <c r="E2611" s="2">
        <v>2022</v>
      </c>
      <c r="F2611" s="17">
        <f>Tabel1[[#This Row],[Benaderend Verbruik (kWh)]]*2.5</f>
        <v>204900.95183559478</v>
      </c>
      <c r="G2611" s="17">
        <f>Tabel1[[#This Row],[Benaderend Verbruik (kWh)]]*0</f>
        <v>0</v>
      </c>
    </row>
    <row r="2612" spans="1:7" x14ac:dyDescent="0.35">
      <c r="A2612" s="2" t="s">
        <v>1148</v>
      </c>
      <c r="B2612" s="2" t="s">
        <v>914</v>
      </c>
      <c r="C2612" s="2" t="s">
        <v>8</v>
      </c>
      <c r="D2612" s="17">
        <v>205107.02975497372</v>
      </c>
      <c r="E2612" s="2">
        <v>2022</v>
      </c>
      <c r="F2612" s="17">
        <f>Tabel1[[#This Row],[Benaderend Verbruik (kWh)]]</f>
        <v>205107.02975497372</v>
      </c>
      <c r="G2612" s="17">
        <f>Tabel1[[#This Row],[Benaderend Verbruik (kWh)]]*0.000182</f>
        <v>37.329479415405217</v>
      </c>
    </row>
    <row r="2613" spans="1:7" x14ac:dyDescent="0.35">
      <c r="A2613" s="2" t="s">
        <v>525</v>
      </c>
      <c r="B2613" s="2" t="s">
        <v>7</v>
      </c>
      <c r="C2613" s="2" t="s">
        <v>8</v>
      </c>
      <c r="D2613" s="17">
        <v>7016295.990239257</v>
      </c>
      <c r="E2613" s="2">
        <v>2019</v>
      </c>
      <c r="F2613" s="17">
        <f>Tabel1[[#This Row],[Benaderend Verbruik (kWh)]]</f>
        <v>7016295.990239257</v>
      </c>
      <c r="G2613" s="17">
        <f>Tabel1[[#This Row],[Benaderend Verbruik (kWh)]]*0.000182</f>
        <v>1276.9658702235449</v>
      </c>
    </row>
    <row r="2614" spans="1:7" x14ac:dyDescent="0.35">
      <c r="A2614" s="2" t="s">
        <v>525</v>
      </c>
      <c r="B2614" s="2" t="s">
        <v>7</v>
      </c>
      <c r="C2614" s="2" t="s">
        <v>9</v>
      </c>
      <c r="D2614" s="17">
        <v>2687832.5905594574</v>
      </c>
      <c r="E2614" s="2">
        <v>2019</v>
      </c>
      <c r="F2614" s="17">
        <f>Tabel1[[#This Row],[Benaderend Verbruik (kWh)]]*2.5</f>
        <v>6719581.4763986431</v>
      </c>
      <c r="G2614" s="17">
        <f>Tabel1[[#This Row],[Benaderend Verbruik (kWh)]]*0</f>
        <v>0</v>
      </c>
    </row>
    <row r="2615" spans="1:7" x14ac:dyDescent="0.35">
      <c r="A2615" s="2" t="s">
        <v>525</v>
      </c>
      <c r="B2615" s="2" t="s">
        <v>7</v>
      </c>
      <c r="C2615" s="2" t="s">
        <v>10</v>
      </c>
      <c r="D2615" s="17">
        <v>1490071</v>
      </c>
      <c r="E2615" s="2">
        <v>2019</v>
      </c>
      <c r="F2615" s="17">
        <f>Tabel1[[#This Row],[Benaderend Verbruik (kWh)]]*2.5</f>
        <v>3725177.5</v>
      </c>
      <c r="G2615" s="17">
        <f>Tabel1[[#This Row],[Benaderend Verbruik (kWh)]]*0</f>
        <v>0</v>
      </c>
    </row>
    <row r="2616" spans="1:7" x14ac:dyDescent="0.35">
      <c r="A2616" s="2" t="s">
        <v>1149</v>
      </c>
      <c r="B2616" s="2" t="s">
        <v>641</v>
      </c>
      <c r="C2616" s="2" t="s">
        <v>9</v>
      </c>
      <c r="D2616" s="17">
        <v>2609836.139569778</v>
      </c>
      <c r="E2616" s="2">
        <v>2022</v>
      </c>
      <c r="F2616" s="17">
        <f>Tabel1[[#This Row],[Benaderend Verbruik (kWh)]]*2.5</f>
        <v>6524590.348924445</v>
      </c>
      <c r="G2616" s="17">
        <f>Tabel1[[#This Row],[Benaderend Verbruik (kWh)]]*0</f>
        <v>0</v>
      </c>
    </row>
    <row r="2617" spans="1:7" x14ac:dyDescent="0.35">
      <c r="A2617" s="2" t="s">
        <v>1149</v>
      </c>
      <c r="B2617" s="2" t="s">
        <v>641</v>
      </c>
      <c r="C2617" s="2" t="s">
        <v>10</v>
      </c>
      <c r="D2617" s="17">
        <v>1184347.9999999998</v>
      </c>
      <c r="E2617" s="2">
        <v>2022</v>
      </c>
      <c r="F2617" s="17">
        <f>Tabel1[[#This Row],[Benaderend Verbruik (kWh)]]*2.5</f>
        <v>2960869.9999999995</v>
      </c>
      <c r="G2617" s="17">
        <f>Tabel1[[#This Row],[Benaderend Verbruik (kWh)]]*0</f>
        <v>0</v>
      </c>
    </row>
    <row r="2618" spans="1:7" x14ac:dyDescent="0.35">
      <c r="A2618" s="2" t="s">
        <v>1149</v>
      </c>
      <c r="B2618" s="2" t="s">
        <v>641</v>
      </c>
      <c r="C2618" s="2" t="s">
        <v>8</v>
      </c>
      <c r="D2618" s="17">
        <v>5941265.8412201535</v>
      </c>
      <c r="E2618" s="2">
        <v>2022</v>
      </c>
      <c r="F2618" s="17">
        <f>Tabel1[[#This Row],[Benaderend Verbruik (kWh)]]</f>
        <v>5941265.8412201535</v>
      </c>
      <c r="G2618" s="17">
        <f>Tabel1[[#This Row],[Benaderend Verbruik (kWh)]]*0.000182</f>
        <v>1081.310383102068</v>
      </c>
    </row>
    <row r="2619" spans="1:7" x14ac:dyDescent="0.35">
      <c r="A2619" s="2" t="s">
        <v>526</v>
      </c>
      <c r="B2619" s="2" t="s">
        <v>7</v>
      </c>
      <c r="C2619" s="2" t="s">
        <v>10</v>
      </c>
      <c r="D2619" s="17">
        <v>958716</v>
      </c>
      <c r="E2619" s="2">
        <v>2019</v>
      </c>
      <c r="F2619" s="17">
        <f>Tabel1[[#This Row],[Benaderend Verbruik (kWh)]]*2.5</f>
        <v>2396790</v>
      </c>
      <c r="G2619" s="17">
        <f>Tabel1[[#This Row],[Benaderend Verbruik (kWh)]]*0</f>
        <v>0</v>
      </c>
    </row>
    <row r="2620" spans="1:7" x14ac:dyDescent="0.35">
      <c r="A2620" s="2" t="s">
        <v>526</v>
      </c>
      <c r="B2620" s="2" t="s">
        <v>7</v>
      </c>
      <c r="C2620" s="2" t="s">
        <v>8</v>
      </c>
      <c r="D2620" s="17">
        <v>562586.20469377865</v>
      </c>
      <c r="E2620" s="2">
        <v>2019</v>
      </c>
      <c r="F2620" s="17">
        <f>Tabel1[[#This Row],[Benaderend Verbruik (kWh)]]</f>
        <v>562586.20469377865</v>
      </c>
      <c r="G2620" s="17">
        <f>Tabel1[[#This Row],[Benaderend Verbruik (kWh)]]*0.000182</f>
        <v>102.39068925426771</v>
      </c>
    </row>
    <row r="2621" spans="1:7" x14ac:dyDescent="0.35">
      <c r="A2621" s="2" t="s">
        <v>526</v>
      </c>
      <c r="B2621" s="2" t="s">
        <v>7</v>
      </c>
      <c r="C2621" s="2" t="s">
        <v>9</v>
      </c>
      <c r="D2621" s="17">
        <v>404234.74954494194</v>
      </c>
      <c r="E2621" s="2">
        <v>2019</v>
      </c>
      <c r="F2621" s="17">
        <f>Tabel1[[#This Row],[Benaderend Verbruik (kWh)]]*2.5</f>
        <v>1010586.8738623548</v>
      </c>
      <c r="G2621" s="17">
        <f>Tabel1[[#This Row],[Benaderend Verbruik (kWh)]]*0</f>
        <v>0</v>
      </c>
    </row>
    <row r="2622" spans="1:7" x14ac:dyDescent="0.35">
      <c r="A2622" s="2" t="s">
        <v>1150</v>
      </c>
      <c r="B2622" s="2" t="s">
        <v>641</v>
      </c>
      <c r="C2622" s="2" t="s">
        <v>9</v>
      </c>
      <c r="D2622" s="17">
        <v>352061.14623553999</v>
      </c>
      <c r="E2622" s="2">
        <v>2022</v>
      </c>
      <c r="F2622" s="17">
        <f>Tabel1[[#This Row],[Benaderend Verbruik (kWh)]]*2.5</f>
        <v>880152.86558884999</v>
      </c>
      <c r="G2622" s="17">
        <f>Tabel1[[#This Row],[Benaderend Verbruik (kWh)]]*0</f>
        <v>0</v>
      </c>
    </row>
    <row r="2623" spans="1:7" x14ac:dyDescent="0.35">
      <c r="A2623" s="2" t="s">
        <v>1150</v>
      </c>
      <c r="B2623" s="2" t="s">
        <v>641</v>
      </c>
      <c r="C2623" s="2" t="s">
        <v>10</v>
      </c>
      <c r="D2623" s="17">
        <v>662033.99999999884</v>
      </c>
      <c r="E2623" s="2">
        <v>2022</v>
      </c>
      <c r="F2623" s="17">
        <f>Tabel1[[#This Row],[Benaderend Verbruik (kWh)]]*2.5</f>
        <v>1655084.9999999972</v>
      </c>
      <c r="G2623" s="17">
        <f>Tabel1[[#This Row],[Benaderend Verbruik (kWh)]]*0</f>
        <v>0</v>
      </c>
    </row>
    <row r="2624" spans="1:7" x14ac:dyDescent="0.35">
      <c r="A2624" s="2" t="s">
        <v>1150</v>
      </c>
      <c r="B2624" s="2" t="s">
        <v>641</v>
      </c>
      <c r="C2624" s="2" t="s">
        <v>8</v>
      </c>
      <c r="D2624" s="17">
        <v>532629.39066146605</v>
      </c>
      <c r="E2624" s="2">
        <v>2022</v>
      </c>
      <c r="F2624" s="17">
        <f>Tabel1[[#This Row],[Benaderend Verbruik (kWh)]]</f>
        <v>532629.39066146605</v>
      </c>
      <c r="G2624" s="17">
        <f>Tabel1[[#This Row],[Benaderend Verbruik (kWh)]]*0.000182</f>
        <v>96.938549100386822</v>
      </c>
    </row>
    <row r="2625" spans="1:7" x14ac:dyDescent="0.35">
      <c r="A2625" s="2" t="s">
        <v>526</v>
      </c>
      <c r="B2625" s="2" t="s">
        <v>7</v>
      </c>
      <c r="C2625" s="2" t="s">
        <v>12</v>
      </c>
      <c r="D2625" s="17">
        <v>285577.3506293773</v>
      </c>
      <c r="E2625" s="2">
        <v>2019</v>
      </c>
      <c r="F2625" s="17">
        <f>Tabel1[[#This Row],[Benaderend Verbruik (kWh)]]</f>
        <v>285577.3506293773</v>
      </c>
      <c r="G2625" s="17">
        <f>Tabel1[[#This Row],[Benaderend Verbruik (kWh)]]*0.000267</f>
        <v>76.249152618043738</v>
      </c>
    </row>
    <row r="2626" spans="1:7" x14ac:dyDescent="0.35">
      <c r="A2626" s="2" t="s">
        <v>526</v>
      </c>
      <c r="B2626" s="2" t="s">
        <v>7</v>
      </c>
      <c r="C2626" s="2" t="s">
        <v>12</v>
      </c>
      <c r="D2626" s="17">
        <v>277962.80188813171</v>
      </c>
      <c r="E2626" s="2">
        <v>2022</v>
      </c>
      <c r="F2626" s="17">
        <f>Tabel1[[#This Row],[Benaderend Verbruik (kWh)]]</f>
        <v>277962.80188813171</v>
      </c>
      <c r="G2626" s="17">
        <f>Tabel1[[#This Row],[Benaderend Verbruik (kWh)]]*0.000267</f>
        <v>74.216068104131168</v>
      </c>
    </row>
    <row r="2627" spans="1:7" x14ac:dyDescent="0.35">
      <c r="A2627" s="2" t="s">
        <v>527</v>
      </c>
      <c r="B2627" s="2" t="s">
        <v>7</v>
      </c>
      <c r="C2627" s="2" t="s">
        <v>8</v>
      </c>
      <c r="D2627" s="17">
        <v>3187647.1488238131</v>
      </c>
      <c r="E2627" s="2">
        <v>2019</v>
      </c>
      <c r="F2627" s="17">
        <f>Tabel1[[#This Row],[Benaderend Verbruik (kWh)]]</f>
        <v>3187647.1488238131</v>
      </c>
      <c r="G2627" s="17">
        <f>Tabel1[[#This Row],[Benaderend Verbruik (kWh)]]*0.000182</f>
        <v>580.15178108593398</v>
      </c>
    </row>
    <row r="2628" spans="1:7" x14ac:dyDescent="0.35">
      <c r="A2628" s="2" t="s">
        <v>527</v>
      </c>
      <c r="B2628" s="2" t="s">
        <v>7</v>
      </c>
      <c r="C2628" s="2" t="s">
        <v>9</v>
      </c>
      <c r="D2628" s="17">
        <v>1697628.7494868909</v>
      </c>
      <c r="E2628" s="2">
        <v>2019</v>
      </c>
      <c r="F2628" s="17">
        <f>Tabel1[[#This Row],[Benaderend Verbruik (kWh)]]*2.5</f>
        <v>4244071.873717227</v>
      </c>
      <c r="G2628" s="17">
        <f>Tabel1[[#This Row],[Benaderend Verbruik (kWh)]]*0</f>
        <v>0</v>
      </c>
    </row>
    <row r="2629" spans="1:7" x14ac:dyDescent="0.35">
      <c r="A2629" s="2" t="s">
        <v>527</v>
      </c>
      <c r="B2629" s="2" t="s">
        <v>7</v>
      </c>
      <c r="C2629" s="2" t="s">
        <v>10</v>
      </c>
      <c r="D2629" s="17">
        <v>968124</v>
      </c>
      <c r="E2629" s="2">
        <v>2019</v>
      </c>
      <c r="F2629" s="17">
        <f>Tabel1[[#This Row],[Benaderend Verbruik (kWh)]]*2.5</f>
        <v>2420310</v>
      </c>
      <c r="G2629" s="17">
        <f>Tabel1[[#This Row],[Benaderend Verbruik (kWh)]]*0</f>
        <v>0</v>
      </c>
    </row>
    <row r="2630" spans="1:7" x14ac:dyDescent="0.35">
      <c r="A2630" s="2" t="s">
        <v>1151</v>
      </c>
      <c r="B2630" s="2" t="s">
        <v>641</v>
      </c>
      <c r="C2630" s="2" t="s">
        <v>9</v>
      </c>
      <c r="D2630" s="17">
        <v>1332612.734530028</v>
      </c>
      <c r="E2630" s="2">
        <v>2022</v>
      </c>
      <c r="F2630" s="17">
        <f>Tabel1[[#This Row],[Benaderend Verbruik (kWh)]]*2.5</f>
        <v>3331531.8363250699</v>
      </c>
      <c r="G2630" s="17">
        <f>Tabel1[[#This Row],[Benaderend Verbruik (kWh)]]*0</f>
        <v>0</v>
      </c>
    </row>
    <row r="2631" spans="1:7" x14ac:dyDescent="0.35">
      <c r="A2631" s="2" t="s">
        <v>1151</v>
      </c>
      <c r="B2631" s="2" t="s">
        <v>641</v>
      </c>
      <c r="C2631" s="2" t="s">
        <v>10</v>
      </c>
      <c r="D2631" s="17">
        <v>823388</v>
      </c>
      <c r="E2631" s="2">
        <v>2022</v>
      </c>
      <c r="F2631" s="17">
        <f>Tabel1[[#This Row],[Benaderend Verbruik (kWh)]]*2.5</f>
        <v>2058470</v>
      </c>
      <c r="G2631" s="17">
        <f>Tabel1[[#This Row],[Benaderend Verbruik (kWh)]]*0</f>
        <v>0</v>
      </c>
    </row>
    <row r="2632" spans="1:7" x14ac:dyDescent="0.35">
      <c r="A2632" s="2" t="s">
        <v>1151</v>
      </c>
      <c r="B2632" s="2" t="s">
        <v>641</v>
      </c>
      <c r="C2632" s="2" t="s">
        <v>8</v>
      </c>
      <c r="D2632" s="17">
        <v>2997756.6854279912</v>
      </c>
      <c r="E2632" s="2">
        <v>2022</v>
      </c>
      <c r="F2632" s="17">
        <f>Tabel1[[#This Row],[Benaderend Verbruik (kWh)]]</f>
        <v>2997756.6854279912</v>
      </c>
      <c r="G2632" s="17">
        <f>Tabel1[[#This Row],[Benaderend Verbruik (kWh)]]*0.000182</f>
        <v>545.59171674789445</v>
      </c>
    </row>
    <row r="2633" spans="1:7" x14ac:dyDescent="0.35">
      <c r="A2633" s="2" t="s">
        <v>528</v>
      </c>
      <c r="B2633" s="2" t="s">
        <v>7</v>
      </c>
      <c r="C2633" s="2" t="s">
        <v>8</v>
      </c>
      <c r="D2633" s="17">
        <v>2989684.1919999998</v>
      </c>
      <c r="E2633" s="2">
        <v>2019</v>
      </c>
      <c r="F2633" s="17">
        <f>Tabel1[[#This Row],[Benaderend Verbruik (kWh)]]</f>
        <v>2989684.1919999998</v>
      </c>
      <c r="G2633" s="17">
        <f>Tabel1[[#This Row],[Benaderend Verbruik (kWh)]]*0.000182</f>
        <v>544.12252294400002</v>
      </c>
    </row>
    <row r="2634" spans="1:7" x14ac:dyDescent="0.35">
      <c r="A2634" s="2" t="s">
        <v>528</v>
      </c>
      <c r="B2634" s="2" t="s">
        <v>7</v>
      </c>
      <c r="C2634" s="2" t="s">
        <v>9</v>
      </c>
      <c r="D2634" s="17">
        <v>1584971.6440000001</v>
      </c>
      <c r="E2634" s="2">
        <v>2019</v>
      </c>
      <c r="F2634" s="17">
        <f>Tabel1[[#This Row],[Benaderend Verbruik (kWh)]]*2.5</f>
        <v>3962429.1100000003</v>
      </c>
      <c r="G2634" s="17">
        <f>Tabel1[[#This Row],[Benaderend Verbruik (kWh)]]*0</f>
        <v>0</v>
      </c>
    </row>
    <row r="2635" spans="1:7" x14ac:dyDescent="0.35">
      <c r="A2635" s="2" t="s">
        <v>528</v>
      </c>
      <c r="B2635" s="2" t="s">
        <v>7</v>
      </c>
      <c r="C2635" s="2" t="s">
        <v>10</v>
      </c>
      <c r="D2635" s="17">
        <v>1448316.568</v>
      </c>
      <c r="E2635" s="2">
        <v>2019</v>
      </c>
      <c r="F2635" s="17">
        <f>Tabel1[[#This Row],[Benaderend Verbruik (kWh)]]*2.5</f>
        <v>3620791.42</v>
      </c>
      <c r="G2635" s="17">
        <f>Tabel1[[#This Row],[Benaderend Verbruik (kWh)]]*0</f>
        <v>0</v>
      </c>
    </row>
    <row r="2636" spans="1:7" x14ac:dyDescent="0.35">
      <c r="A2636" s="2" t="s">
        <v>1152</v>
      </c>
      <c r="B2636" s="2" t="s">
        <v>641</v>
      </c>
      <c r="C2636" s="2" t="s">
        <v>9</v>
      </c>
      <c r="D2636" s="17">
        <v>1301833.7699336247</v>
      </c>
      <c r="E2636" s="2">
        <v>2022</v>
      </c>
      <c r="F2636" s="17">
        <f>Tabel1[[#This Row],[Benaderend Verbruik (kWh)]]*2.5</f>
        <v>3254584.4248340614</v>
      </c>
      <c r="G2636" s="17">
        <f>Tabel1[[#This Row],[Benaderend Verbruik (kWh)]]*0</f>
        <v>0</v>
      </c>
    </row>
    <row r="2637" spans="1:7" x14ac:dyDescent="0.35">
      <c r="A2637" s="2" t="s">
        <v>1152</v>
      </c>
      <c r="B2637" s="2" t="s">
        <v>641</v>
      </c>
      <c r="C2637" s="2" t="s">
        <v>10</v>
      </c>
      <c r="D2637" s="17">
        <v>1392374.0316471674</v>
      </c>
      <c r="E2637" s="2">
        <v>2022</v>
      </c>
      <c r="F2637" s="17">
        <f>Tabel1[[#This Row],[Benaderend Verbruik (kWh)]]*2.5</f>
        <v>3480935.0791179184</v>
      </c>
      <c r="G2637" s="17">
        <f>Tabel1[[#This Row],[Benaderend Verbruik (kWh)]]*0</f>
        <v>0</v>
      </c>
    </row>
    <row r="2638" spans="1:7" x14ac:dyDescent="0.35">
      <c r="A2638" s="2" t="s">
        <v>1152</v>
      </c>
      <c r="B2638" s="2" t="s">
        <v>641</v>
      </c>
      <c r="C2638" s="2" t="s">
        <v>8</v>
      </c>
      <c r="D2638" s="17">
        <v>2515913.4120608433</v>
      </c>
      <c r="E2638" s="2">
        <v>2022</v>
      </c>
      <c r="F2638" s="17">
        <f>Tabel1[[#This Row],[Benaderend Verbruik (kWh)]]</f>
        <v>2515913.4120608433</v>
      </c>
      <c r="G2638" s="17">
        <f>Tabel1[[#This Row],[Benaderend Verbruik (kWh)]]*0.000182</f>
        <v>457.89624099507347</v>
      </c>
    </row>
    <row r="2639" spans="1:7" x14ac:dyDescent="0.35">
      <c r="A2639" s="2" t="s">
        <v>528</v>
      </c>
      <c r="B2639" s="2" t="s">
        <v>7</v>
      </c>
      <c r="C2639" s="2" t="s">
        <v>183</v>
      </c>
      <c r="D2639" s="17">
        <v>72630.330601209047</v>
      </c>
      <c r="E2639" s="2">
        <v>2019</v>
      </c>
      <c r="F2639" s="17">
        <f>Tabel1[[#This Row],[Benaderend Verbruik (kWh)]]</f>
        <v>72630.330601209047</v>
      </c>
      <c r="G2639" s="17">
        <f>Tabel1[[#This Row],[Benaderend Verbruik (kWh)]]*0.000227</f>
        <v>16.487085046474451</v>
      </c>
    </row>
    <row r="2640" spans="1:7" x14ac:dyDescent="0.35">
      <c r="A2640" s="2" t="s">
        <v>528</v>
      </c>
      <c r="B2640" s="2" t="s">
        <v>7</v>
      </c>
      <c r="C2640" s="2" t="s">
        <v>12</v>
      </c>
      <c r="D2640" s="17">
        <v>60525.54569089532</v>
      </c>
      <c r="E2640" s="2">
        <v>2019</v>
      </c>
      <c r="F2640" s="17">
        <f>Tabel1[[#This Row],[Benaderend Verbruik (kWh)]]</f>
        <v>60525.54569089532</v>
      </c>
      <c r="G2640" s="17">
        <f>Tabel1[[#This Row],[Benaderend Verbruik (kWh)]]*0.000267</f>
        <v>16.16032069946905</v>
      </c>
    </row>
    <row r="2641" spans="1:7" x14ac:dyDescent="0.35">
      <c r="A2641" s="2" t="s">
        <v>528</v>
      </c>
      <c r="B2641" s="2" t="s">
        <v>7</v>
      </c>
      <c r="C2641" s="2" t="s">
        <v>12</v>
      </c>
      <c r="D2641" s="17">
        <v>110393.36936958165</v>
      </c>
      <c r="E2641" s="2">
        <v>2022</v>
      </c>
      <c r="F2641" s="17">
        <f>Tabel1[[#This Row],[Benaderend Verbruik (kWh)]]</f>
        <v>110393.36936958165</v>
      </c>
      <c r="G2641" s="17">
        <f>Tabel1[[#This Row],[Benaderend Verbruik (kWh)]]*0.000267</f>
        <v>29.475029621678299</v>
      </c>
    </row>
    <row r="2642" spans="1:7" x14ac:dyDescent="0.35">
      <c r="A2642" s="2" t="s">
        <v>528</v>
      </c>
      <c r="B2642" s="2" t="s">
        <v>7</v>
      </c>
      <c r="C2642" s="2" t="s">
        <v>183</v>
      </c>
      <c r="D2642" s="17">
        <v>45257.407446632671</v>
      </c>
      <c r="E2642" s="2">
        <v>2022</v>
      </c>
      <c r="F2642" s="17">
        <f>Tabel1[[#This Row],[Benaderend Verbruik (kWh)]]</f>
        <v>45257.407446632671</v>
      </c>
      <c r="G2642" s="17">
        <f>Tabel1[[#This Row],[Benaderend Verbruik (kWh)]]*0.000227</f>
        <v>10.273431490385615</v>
      </c>
    </row>
    <row r="2643" spans="1:7" x14ac:dyDescent="0.35">
      <c r="A2643" s="2" t="s">
        <v>529</v>
      </c>
      <c r="B2643" s="2" t="s">
        <v>7</v>
      </c>
      <c r="C2643" s="2" t="s">
        <v>8</v>
      </c>
      <c r="D2643" s="17">
        <v>3287280.8592404504</v>
      </c>
      <c r="E2643" s="2">
        <v>2019</v>
      </c>
      <c r="F2643" s="17">
        <f>Tabel1[[#This Row],[Benaderend Verbruik (kWh)]]</f>
        <v>3287280.8592404504</v>
      </c>
      <c r="G2643" s="17">
        <f>Tabel1[[#This Row],[Benaderend Verbruik (kWh)]]*0.000182</f>
        <v>598.28511638176201</v>
      </c>
    </row>
    <row r="2644" spans="1:7" x14ac:dyDescent="0.35">
      <c r="A2644" s="2" t="s">
        <v>529</v>
      </c>
      <c r="B2644" s="2" t="s">
        <v>7</v>
      </c>
      <c r="C2644" s="2" t="s">
        <v>10</v>
      </c>
      <c r="D2644" s="17">
        <v>1420004</v>
      </c>
      <c r="E2644" s="2">
        <v>2019</v>
      </c>
      <c r="F2644" s="17">
        <f>Tabel1[[#This Row],[Benaderend Verbruik (kWh)]]*2.5</f>
        <v>3550010</v>
      </c>
      <c r="G2644" s="17">
        <f>Tabel1[[#This Row],[Benaderend Verbruik (kWh)]]*0</f>
        <v>0</v>
      </c>
    </row>
    <row r="2645" spans="1:7" x14ac:dyDescent="0.35">
      <c r="A2645" s="2" t="s">
        <v>529</v>
      </c>
      <c r="B2645" s="2" t="s">
        <v>7</v>
      </c>
      <c r="C2645" s="2" t="s">
        <v>9</v>
      </c>
      <c r="D2645" s="17">
        <v>758491.28684434609</v>
      </c>
      <c r="E2645" s="2">
        <v>2019</v>
      </c>
      <c r="F2645" s="17">
        <f>Tabel1[[#This Row],[Benaderend Verbruik (kWh)]]*2.5</f>
        <v>1896228.2171108653</v>
      </c>
      <c r="G2645" s="17">
        <f>Tabel1[[#This Row],[Benaderend Verbruik (kWh)]]*0</f>
        <v>0</v>
      </c>
    </row>
    <row r="2646" spans="1:7" x14ac:dyDescent="0.35">
      <c r="A2646" s="2" t="s">
        <v>1153</v>
      </c>
      <c r="B2646" s="2" t="s">
        <v>641</v>
      </c>
      <c r="C2646" s="2" t="s">
        <v>9</v>
      </c>
      <c r="D2646" s="17">
        <v>677780.08604954137</v>
      </c>
      <c r="E2646" s="2">
        <v>2022</v>
      </c>
      <c r="F2646" s="17">
        <f>Tabel1[[#This Row],[Benaderend Verbruik (kWh)]]*2.5</f>
        <v>1694450.2151238534</v>
      </c>
      <c r="G2646" s="17">
        <f>Tabel1[[#This Row],[Benaderend Verbruik (kWh)]]*0</f>
        <v>0</v>
      </c>
    </row>
    <row r="2647" spans="1:7" x14ac:dyDescent="0.35">
      <c r="A2647" s="2" t="s">
        <v>1153</v>
      </c>
      <c r="B2647" s="2" t="s">
        <v>641</v>
      </c>
      <c r="C2647" s="2" t="s">
        <v>10</v>
      </c>
      <c r="D2647" s="17">
        <v>1251670</v>
      </c>
      <c r="E2647" s="2">
        <v>2022</v>
      </c>
      <c r="F2647" s="17">
        <f>Tabel1[[#This Row],[Benaderend Verbruik (kWh)]]*2.5</f>
        <v>3129175</v>
      </c>
      <c r="G2647" s="17">
        <f>Tabel1[[#This Row],[Benaderend Verbruik (kWh)]]*0</f>
        <v>0</v>
      </c>
    </row>
    <row r="2648" spans="1:7" x14ac:dyDescent="0.35">
      <c r="A2648" s="2" t="s">
        <v>1153</v>
      </c>
      <c r="B2648" s="2" t="s">
        <v>641</v>
      </c>
      <c r="C2648" s="2" t="s">
        <v>8</v>
      </c>
      <c r="D2648" s="17">
        <v>2654573.646714556</v>
      </c>
      <c r="E2648" s="2">
        <v>2022</v>
      </c>
      <c r="F2648" s="17">
        <f>Tabel1[[#This Row],[Benaderend Verbruik (kWh)]]</f>
        <v>2654573.646714556</v>
      </c>
      <c r="G2648" s="17">
        <f>Tabel1[[#This Row],[Benaderend Verbruik (kWh)]]*0.000182</f>
        <v>483.1324037020492</v>
      </c>
    </row>
    <row r="2649" spans="1:7" x14ac:dyDescent="0.35">
      <c r="A2649" s="2" t="s">
        <v>529</v>
      </c>
      <c r="B2649" s="2" t="s">
        <v>7</v>
      </c>
      <c r="C2649" s="2" t="s">
        <v>12</v>
      </c>
      <c r="D2649" s="17">
        <v>53931.607443687295</v>
      </c>
      <c r="E2649" s="2">
        <v>2019</v>
      </c>
      <c r="F2649" s="17">
        <f>Tabel1[[#This Row],[Benaderend Verbruik (kWh)]]</f>
        <v>53931.607443687295</v>
      </c>
      <c r="G2649" s="17">
        <f>Tabel1[[#This Row],[Benaderend Verbruik (kWh)]]*0.000267</f>
        <v>14.399739187464506</v>
      </c>
    </row>
    <row r="2650" spans="1:7" x14ac:dyDescent="0.35">
      <c r="A2650" s="2" t="s">
        <v>529</v>
      </c>
      <c r="B2650" s="2" t="s">
        <v>7</v>
      </c>
      <c r="C2650" s="2" t="s">
        <v>12</v>
      </c>
      <c r="D2650" s="17">
        <v>36296.192662786299</v>
      </c>
      <c r="E2650" s="2">
        <v>2022</v>
      </c>
      <c r="F2650" s="17">
        <f>Tabel1[[#This Row],[Benaderend Verbruik (kWh)]]</f>
        <v>36296.192662786299</v>
      </c>
      <c r="G2650" s="17">
        <f>Tabel1[[#This Row],[Benaderend Verbruik (kWh)]]*0.000267</f>
        <v>9.6910834409639417</v>
      </c>
    </row>
    <row r="2651" spans="1:7" x14ac:dyDescent="0.35">
      <c r="A2651" s="2" t="s">
        <v>530</v>
      </c>
      <c r="B2651" s="2" t="s">
        <v>7</v>
      </c>
      <c r="C2651" s="2" t="s">
        <v>8</v>
      </c>
      <c r="D2651" s="17">
        <v>1187973.814</v>
      </c>
      <c r="E2651" s="2">
        <v>2019</v>
      </c>
      <c r="F2651" s="17">
        <f>Tabel1[[#This Row],[Benaderend Verbruik (kWh)]]</f>
        <v>1187973.814</v>
      </c>
      <c r="G2651" s="17">
        <f>Tabel1[[#This Row],[Benaderend Verbruik (kWh)]]*0.000182</f>
        <v>216.21123414800002</v>
      </c>
    </row>
    <row r="2652" spans="1:7" x14ac:dyDescent="0.35">
      <c r="A2652" s="2" t="s">
        <v>530</v>
      </c>
      <c r="B2652" s="2" t="s">
        <v>7</v>
      </c>
      <c r="C2652" s="2" t="s">
        <v>10</v>
      </c>
      <c r="D2652" s="17">
        <v>598048</v>
      </c>
      <c r="E2652" s="2">
        <v>2019</v>
      </c>
      <c r="F2652" s="17">
        <f>Tabel1[[#This Row],[Benaderend Verbruik (kWh)]]*2.5</f>
        <v>1495120</v>
      </c>
      <c r="G2652" s="17">
        <f>Tabel1[[#This Row],[Benaderend Verbruik (kWh)]]*0</f>
        <v>0</v>
      </c>
    </row>
    <row r="2653" spans="1:7" x14ac:dyDescent="0.35">
      <c r="A2653" s="2" t="s">
        <v>530</v>
      </c>
      <c r="B2653" s="2" t="s">
        <v>7</v>
      </c>
      <c r="C2653" s="2" t="s">
        <v>9</v>
      </c>
      <c r="D2653" s="17">
        <v>577281.66899999999</v>
      </c>
      <c r="E2653" s="2">
        <v>2019</v>
      </c>
      <c r="F2653" s="17">
        <f>Tabel1[[#This Row],[Benaderend Verbruik (kWh)]]*2.5</f>
        <v>1443204.1724999999</v>
      </c>
      <c r="G2653" s="17">
        <f>Tabel1[[#This Row],[Benaderend Verbruik (kWh)]]*0</f>
        <v>0</v>
      </c>
    </row>
    <row r="2654" spans="1:7" x14ac:dyDescent="0.35">
      <c r="A2654" s="2" t="s">
        <v>1154</v>
      </c>
      <c r="B2654" s="2" t="s">
        <v>641</v>
      </c>
      <c r="C2654" s="2" t="s">
        <v>9</v>
      </c>
      <c r="D2654" s="17">
        <v>517646.23623349646</v>
      </c>
      <c r="E2654" s="2">
        <v>2022</v>
      </c>
      <c r="F2654" s="17">
        <f>Tabel1[[#This Row],[Benaderend Verbruik (kWh)]]*2.5</f>
        <v>1294115.5905837412</v>
      </c>
      <c r="G2654" s="17">
        <f>Tabel1[[#This Row],[Benaderend Verbruik (kWh)]]*0</f>
        <v>0</v>
      </c>
    </row>
    <row r="2655" spans="1:7" x14ac:dyDescent="0.35">
      <c r="A2655" s="2" t="s">
        <v>1154</v>
      </c>
      <c r="B2655" s="2" t="s">
        <v>641</v>
      </c>
      <c r="C2655" s="2" t="s">
        <v>10</v>
      </c>
      <c r="D2655" s="17">
        <v>472522.44470074162</v>
      </c>
      <c r="E2655" s="2">
        <v>2022</v>
      </c>
      <c r="F2655" s="17">
        <f>Tabel1[[#This Row],[Benaderend Verbruik (kWh)]]*2.5</f>
        <v>1181306.111751854</v>
      </c>
      <c r="G2655" s="17">
        <f>Tabel1[[#This Row],[Benaderend Verbruik (kWh)]]*0</f>
        <v>0</v>
      </c>
    </row>
    <row r="2656" spans="1:7" x14ac:dyDescent="0.35">
      <c r="A2656" s="2" t="s">
        <v>1154</v>
      </c>
      <c r="B2656" s="2" t="s">
        <v>641</v>
      </c>
      <c r="C2656" s="2" t="s">
        <v>8</v>
      </c>
      <c r="D2656" s="17">
        <v>980934.64758676291</v>
      </c>
      <c r="E2656" s="2">
        <v>2022</v>
      </c>
      <c r="F2656" s="17">
        <f>Tabel1[[#This Row],[Benaderend Verbruik (kWh)]]</f>
        <v>980934.64758676291</v>
      </c>
      <c r="G2656" s="17">
        <f>Tabel1[[#This Row],[Benaderend Verbruik (kWh)]]*0.000182</f>
        <v>178.53010586079085</v>
      </c>
    </row>
    <row r="2657" spans="1:7" x14ac:dyDescent="0.35">
      <c r="A2657" s="2" t="s">
        <v>530</v>
      </c>
      <c r="B2657" s="2" t="s">
        <v>7</v>
      </c>
      <c r="C2657" s="2" t="s">
        <v>106</v>
      </c>
      <c r="D2657" s="17">
        <v>55218.848669960003</v>
      </c>
      <c r="E2657" s="2">
        <v>2019</v>
      </c>
      <c r="F2657" s="17">
        <f>Tabel1[[#This Row],[Benaderend Verbruik (kWh)]]</f>
        <v>55218.848669960003</v>
      </c>
      <c r="G2657" s="17">
        <f>Tabel1[[#This Row],[Benaderend Verbruik (kWh)]]*0.000182</f>
        <v>10.049830457932721</v>
      </c>
    </row>
    <row r="2658" spans="1:7" x14ac:dyDescent="0.35">
      <c r="A2658" s="2" t="s">
        <v>531</v>
      </c>
      <c r="B2658" s="2" t="s">
        <v>7</v>
      </c>
      <c r="C2658" s="2" t="s">
        <v>8</v>
      </c>
      <c r="D2658" s="17">
        <v>4049486.70088861</v>
      </c>
      <c r="E2658" s="2">
        <v>2019</v>
      </c>
      <c r="F2658" s="17">
        <f>Tabel1[[#This Row],[Benaderend Verbruik (kWh)]]</f>
        <v>4049486.70088861</v>
      </c>
      <c r="G2658" s="17">
        <f>Tabel1[[#This Row],[Benaderend Verbruik (kWh)]]*0.000182</f>
        <v>737.00657956172699</v>
      </c>
    </row>
    <row r="2659" spans="1:7" x14ac:dyDescent="0.35">
      <c r="A2659" s="2" t="s">
        <v>531</v>
      </c>
      <c r="B2659" s="2" t="s">
        <v>7</v>
      </c>
      <c r="C2659" s="2" t="s">
        <v>10</v>
      </c>
      <c r="D2659" s="17">
        <v>2343804</v>
      </c>
      <c r="E2659" s="2">
        <v>2019</v>
      </c>
      <c r="F2659" s="17">
        <f>Tabel1[[#This Row],[Benaderend Verbruik (kWh)]]*2.5</f>
        <v>5859510</v>
      </c>
      <c r="G2659" s="17">
        <f>Tabel1[[#This Row],[Benaderend Verbruik (kWh)]]*0</f>
        <v>0</v>
      </c>
    </row>
    <row r="2660" spans="1:7" x14ac:dyDescent="0.35">
      <c r="A2660" s="2" t="s">
        <v>531</v>
      </c>
      <c r="B2660" s="2" t="s">
        <v>7</v>
      </c>
      <c r="C2660" s="2" t="s">
        <v>9</v>
      </c>
      <c r="D2660" s="17">
        <v>1726391.2447221468</v>
      </c>
      <c r="E2660" s="2">
        <v>2019</v>
      </c>
      <c r="F2660" s="17">
        <f>Tabel1[[#This Row],[Benaderend Verbruik (kWh)]]*2.5</f>
        <v>4315978.1118053673</v>
      </c>
      <c r="G2660" s="17">
        <f>Tabel1[[#This Row],[Benaderend Verbruik (kWh)]]*0</f>
        <v>0</v>
      </c>
    </row>
    <row r="2661" spans="1:7" x14ac:dyDescent="0.35">
      <c r="A2661" s="2" t="s">
        <v>1155</v>
      </c>
      <c r="B2661" s="2" t="s">
        <v>641</v>
      </c>
      <c r="C2661" s="2" t="s">
        <v>9</v>
      </c>
      <c r="D2661" s="17">
        <v>1053218.7627001386</v>
      </c>
      <c r="E2661" s="2">
        <v>2022</v>
      </c>
      <c r="F2661" s="17">
        <f>Tabel1[[#This Row],[Benaderend Verbruik (kWh)]]*2.5</f>
        <v>2633046.9067503465</v>
      </c>
      <c r="G2661" s="17">
        <f>Tabel1[[#This Row],[Benaderend Verbruik (kWh)]]*0</f>
        <v>0</v>
      </c>
    </row>
    <row r="2662" spans="1:7" x14ac:dyDescent="0.35">
      <c r="A2662" s="2" t="s">
        <v>1155</v>
      </c>
      <c r="B2662" s="2" t="s">
        <v>641</v>
      </c>
      <c r="C2662" s="2" t="s">
        <v>10</v>
      </c>
      <c r="D2662" s="17">
        <v>2192232.9999999995</v>
      </c>
      <c r="E2662" s="2">
        <v>2022</v>
      </c>
      <c r="F2662" s="17">
        <f>Tabel1[[#This Row],[Benaderend Verbruik (kWh)]]*2.5</f>
        <v>5480582.4999999991</v>
      </c>
      <c r="G2662" s="17">
        <f>Tabel1[[#This Row],[Benaderend Verbruik (kWh)]]*0</f>
        <v>0</v>
      </c>
    </row>
    <row r="2663" spans="1:7" x14ac:dyDescent="0.35">
      <c r="A2663" s="2" t="s">
        <v>1155</v>
      </c>
      <c r="B2663" s="2" t="s">
        <v>641</v>
      </c>
      <c r="C2663" s="2" t="s">
        <v>8</v>
      </c>
      <c r="D2663" s="17">
        <v>3211526.7823856673</v>
      </c>
      <c r="E2663" s="2">
        <v>2022</v>
      </c>
      <c r="F2663" s="17">
        <f>Tabel1[[#This Row],[Benaderend Verbruik (kWh)]]</f>
        <v>3211526.7823856673</v>
      </c>
      <c r="G2663" s="17">
        <f>Tabel1[[#This Row],[Benaderend Verbruik (kWh)]]*0.000182</f>
        <v>584.49787439419151</v>
      </c>
    </row>
    <row r="2664" spans="1:7" x14ac:dyDescent="0.35">
      <c r="A2664" s="2" t="s">
        <v>532</v>
      </c>
      <c r="B2664" s="2" t="s">
        <v>7</v>
      </c>
      <c r="C2664" s="2" t="s">
        <v>8</v>
      </c>
      <c r="D2664" s="17">
        <v>6157012.3829999994</v>
      </c>
      <c r="E2664" s="2">
        <v>2019</v>
      </c>
      <c r="F2664" s="17">
        <f>Tabel1[[#This Row],[Benaderend Verbruik (kWh)]]</f>
        <v>6157012.3829999994</v>
      </c>
      <c r="G2664" s="17">
        <f>Tabel1[[#This Row],[Benaderend Verbruik (kWh)]]*0.000182</f>
        <v>1120.576253706</v>
      </c>
    </row>
    <row r="2665" spans="1:7" x14ac:dyDescent="0.35">
      <c r="A2665" s="2" t="s">
        <v>532</v>
      </c>
      <c r="B2665" s="2" t="s">
        <v>7</v>
      </c>
      <c r="C2665" s="2" t="s">
        <v>9</v>
      </c>
      <c r="D2665" s="17">
        <v>3150119.0670000003</v>
      </c>
      <c r="E2665" s="2">
        <v>2019</v>
      </c>
      <c r="F2665" s="17">
        <f>Tabel1[[#This Row],[Benaderend Verbruik (kWh)]]*2.5</f>
        <v>7875297.6675000004</v>
      </c>
      <c r="G2665" s="17">
        <f>Tabel1[[#This Row],[Benaderend Verbruik (kWh)]]*0</f>
        <v>0</v>
      </c>
    </row>
    <row r="2666" spans="1:7" x14ac:dyDescent="0.35">
      <c r="A2666" s="2" t="s">
        <v>532</v>
      </c>
      <c r="B2666" s="2" t="s">
        <v>7</v>
      </c>
      <c r="C2666" s="2" t="s">
        <v>10</v>
      </c>
      <c r="D2666" s="17">
        <v>2156614.9460000005</v>
      </c>
      <c r="E2666" s="2">
        <v>2019</v>
      </c>
      <c r="F2666" s="17">
        <f>Tabel1[[#This Row],[Benaderend Verbruik (kWh)]]*2.5</f>
        <v>5391537.3650000012</v>
      </c>
      <c r="G2666" s="17">
        <f>Tabel1[[#This Row],[Benaderend Verbruik (kWh)]]*0</f>
        <v>0</v>
      </c>
    </row>
    <row r="2667" spans="1:7" x14ac:dyDescent="0.35">
      <c r="A2667" s="2" t="s">
        <v>1156</v>
      </c>
      <c r="B2667" s="2" t="s">
        <v>641</v>
      </c>
      <c r="C2667" s="2" t="s">
        <v>9</v>
      </c>
      <c r="D2667" s="17">
        <v>3041283.6015113429</v>
      </c>
      <c r="E2667" s="2">
        <v>2022</v>
      </c>
      <c r="F2667" s="17">
        <f>Tabel1[[#This Row],[Benaderend Verbruik (kWh)]]*2.5</f>
        <v>7603209.0037783571</v>
      </c>
      <c r="G2667" s="17">
        <f>Tabel1[[#This Row],[Benaderend Verbruik (kWh)]]*0</f>
        <v>0</v>
      </c>
    </row>
    <row r="2668" spans="1:7" x14ac:dyDescent="0.35">
      <c r="A2668" s="2" t="s">
        <v>1156</v>
      </c>
      <c r="B2668" s="2" t="s">
        <v>641</v>
      </c>
      <c r="C2668" s="2" t="s">
        <v>10</v>
      </c>
      <c r="D2668" s="17">
        <v>1897572.7076324476</v>
      </c>
      <c r="E2668" s="2">
        <v>2022</v>
      </c>
      <c r="F2668" s="17">
        <f>Tabel1[[#This Row],[Benaderend Verbruik (kWh)]]*2.5</f>
        <v>4743931.7690811194</v>
      </c>
      <c r="G2668" s="17">
        <f>Tabel1[[#This Row],[Benaderend Verbruik (kWh)]]*0</f>
        <v>0</v>
      </c>
    </row>
    <row r="2669" spans="1:7" x14ac:dyDescent="0.35">
      <c r="A2669" s="2" t="s">
        <v>1156</v>
      </c>
      <c r="B2669" s="2" t="s">
        <v>641</v>
      </c>
      <c r="C2669" s="2" t="s">
        <v>8</v>
      </c>
      <c r="D2669" s="17">
        <v>5747042.7724768464</v>
      </c>
      <c r="E2669" s="2">
        <v>2022</v>
      </c>
      <c r="F2669" s="17">
        <f>Tabel1[[#This Row],[Benaderend Verbruik (kWh)]]</f>
        <v>5747042.7724768464</v>
      </c>
      <c r="G2669" s="17">
        <f>Tabel1[[#This Row],[Benaderend Verbruik (kWh)]]*0.000182</f>
        <v>1045.961784590786</v>
      </c>
    </row>
    <row r="2670" spans="1:7" x14ac:dyDescent="0.35">
      <c r="A2670" s="2" t="s">
        <v>533</v>
      </c>
      <c r="B2670" s="2" t="s">
        <v>7</v>
      </c>
      <c r="C2670" s="2" t="s">
        <v>8</v>
      </c>
      <c r="D2670" s="17">
        <v>5257274.5190000003</v>
      </c>
      <c r="E2670" s="2">
        <v>2019</v>
      </c>
      <c r="F2670" s="17">
        <f>Tabel1[[#This Row],[Benaderend Verbruik (kWh)]]</f>
        <v>5257274.5190000003</v>
      </c>
      <c r="G2670" s="17">
        <f>Tabel1[[#This Row],[Benaderend Verbruik (kWh)]]*0.000182</f>
        <v>956.8239624580001</v>
      </c>
    </row>
    <row r="2671" spans="1:7" x14ac:dyDescent="0.35">
      <c r="A2671" s="2" t="s">
        <v>533</v>
      </c>
      <c r="B2671" s="2" t="s">
        <v>7</v>
      </c>
      <c r="C2671" s="2" t="s">
        <v>9</v>
      </c>
      <c r="D2671" s="17">
        <v>2223402.6539999996</v>
      </c>
      <c r="E2671" s="2">
        <v>2019</v>
      </c>
      <c r="F2671" s="17">
        <f>Tabel1[[#This Row],[Benaderend Verbruik (kWh)]]*2.5</f>
        <v>5558506.6349999988</v>
      </c>
      <c r="G2671" s="17">
        <f>Tabel1[[#This Row],[Benaderend Verbruik (kWh)]]*0</f>
        <v>0</v>
      </c>
    </row>
    <row r="2672" spans="1:7" x14ac:dyDescent="0.35">
      <c r="A2672" s="2" t="s">
        <v>533</v>
      </c>
      <c r="B2672" s="2" t="s">
        <v>7</v>
      </c>
      <c r="C2672" s="2" t="s">
        <v>10</v>
      </c>
      <c r="D2672" s="17">
        <v>951536.28200000001</v>
      </c>
      <c r="E2672" s="2">
        <v>2019</v>
      </c>
      <c r="F2672" s="17">
        <f>Tabel1[[#This Row],[Benaderend Verbruik (kWh)]]*2.5</f>
        <v>2378840.7050000001</v>
      </c>
      <c r="G2672" s="17">
        <f>Tabel1[[#This Row],[Benaderend Verbruik (kWh)]]*0</f>
        <v>0</v>
      </c>
    </row>
    <row r="2673" spans="1:7" x14ac:dyDescent="0.35">
      <c r="A2673" s="2" t="s">
        <v>1157</v>
      </c>
      <c r="B2673" s="2" t="s">
        <v>641</v>
      </c>
      <c r="C2673" s="2" t="s">
        <v>9</v>
      </c>
      <c r="D2673" s="17">
        <v>1864045.0520687525</v>
      </c>
      <c r="E2673" s="2">
        <v>2022</v>
      </c>
      <c r="F2673" s="17">
        <f>Tabel1[[#This Row],[Benaderend Verbruik (kWh)]]*2.5</f>
        <v>4660112.6301718811</v>
      </c>
      <c r="G2673" s="17">
        <f>Tabel1[[#This Row],[Benaderend Verbruik (kWh)]]*0</f>
        <v>0</v>
      </c>
    </row>
    <row r="2674" spans="1:7" x14ac:dyDescent="0.35">
      <c r="A2674" s="2" t="s">
        <v>1157</v>
      </c>
      <c r="B2674" s="2" t="s">
        <v>641</v>
      </c>
      <c r="C2674" s="2" t="s">
        <v>10</v>
      </c>
      <c r="D2674" s="17">
        <v>817743.04107994854</v>
      </c>
      <c r="E2674" s="2">
        <v>2022</v>
      </c>
      <c r="F2674" s="17">
        <f>Tabel1[[#This Row],[Benaderend Verbruik (kWh)]]*2.5</f>
        <v>2044357.6026998714</v>
      </c>
      <c r="G2674" s="17">
        <f>Tabel1[[#This Row],[Benaderend Verbruik (kWh)]]*0</f>
        <v>0</v>
      </c>
    </row>
    <row r="2675" spans="1:7" x14ac:dyDescent="0.35">
      <c r="A2675" s="2" t="s">
        <v>1157</v>
      </c>
      <c r="B2675" s="2" t="s">
        <v>641</v>
      </c>
      <c r="C2675" s="2" t="s">
        <v>8</v>
      </c>
      <c r="D2675" s="17">
        <v>4123831.9402382006</v>
      </c>
      <c r="E2675" s="2">
        <v>2022</v>
      </c>
      <c r="F2675" s="17">
        <f>Tabel1[[#This Row],[Benaderend Verbruik (kWh)]]</f>
        <v>4123831.9402382006</v>
      </c>
      <c r="G2675" s="17">
        <f>Tabel1[[#This Row],[Benaderend Verbruik (kWh)]]*0.000182</f>
        <v>750.53741312335251</v>
      </c>
    </row>
    <row r="2676" spans="1:7" x14ac:dyDescent="0.35">
      <c r="A2676" s="2" t="s">
        <v>533</v>
      </c>
      <c r="B2676" s="2" t="s">
        <v>7</v>
      </c>
      <c r="C2676" s="2" t="s">
        <v>106</v>
      </c>
      <c r="D2676" s="17">
        <v>359037.1986</v>
      </c>
      <c r="E2676" s="2">
        <v>2019</v>
      </c>
      <c r="F2676" s="17">
        <f>Tabel1[[#This Row],[Benaderend Verbruik (kWh)]]</f>
        <v>359037.1986</v>
      </c>
      <c r="G2676" s="17">
        <f>Tabel1[[#This Row],[Benaderend Verbruik (kWh)]]*0.000182</f>
        <v>65.344770145200002</v>
      </c>
    </row>
    <row r="2677" spans="1:7" x14ac:dyDescent="0.35">
      <c r="A2677" s="2" t="s">
        <v>533</v>
      </c>
      <c r="B2677" s="2" t="s">
        <v>7</v>
      </c>
      <c r="C2677" s="2" t="s">
        <v>12</v>
      </c>
      <c r="D2677" s="17">
        <v>4090.4256570603816</v>
      </c>
      <c r="E2677" s="2">
        <v>2019</v>
      </c>
      <c r="F2677" s="17">
        <f>Tabel1[[#This Row],[Benaderend Verbruik (kWh)]]</f>
        <v>4090.4256570603816</v>
      </c>
      <c r="G2677" s="17">
        <f>Tabel1[[#This Row],[Benaderend Verbruik (kWh)]]*0.000267</f>
        <v>1.0921436504351218</v>
      </c>
    </row>
    <row r="2678" spans="1:7" x14ac:dyDescent="0.35">
      <c r="A2678" s="2" t="s">
        <v>533</v>
      </c>
      <c r="B2678" s="2" t="s">
        <v>7</v>
      </c>
      <c r="C2678" s="2" t="s">
        <v>106</v>
      </c>
      <c r="D2678" s="17">
        <v>62957.089749999999</v>
      </c>
      <c r="E2678" s="2">
        <v>2022</v>
      </c>
      <c r="F2678" s="17">
        <f>Tabel1[[#This Row],[Benaderend Verbruik (kWh)]]</f>
        <v>62957.089749999999</v>
      </c>
      <c r="G2678" s="17">
        <f>Tabel1[[#This Row],[Benaderend Verbruik (kWh)]]*0.000182</f>
        <v>11.458190334499999</v>
      </c>
    </row>
    <row r="2679" spans="1:7" x14ac:dyDescent="0.35">
      <c r="A2679" s="2" t="s">
        <v>533</v>
      </c>
      <c r="B2679" s="2" t="s">
        <v>7</v>
      </c>
      <c r="C2679" s="2" t="s">
        <v>12</v>
      </c>
      <c r="D2679" s="17">
        <v>6046.8702502011165</v>
      </c>
      <c r="E2679" s="2">
        <v>2022</v>
      </c>
      <c r="F2679" s="17">
        <f>Tabel1[[#This Row],[Benaderend Verbruik (kWh)]]</f>
        <v>6046.8702502011165</v>
      </c>
      <c r="G2679" s="17">
        <f>Tabel1[[#This Row],[Benaderend Verbruik (kWh)]]*0.000267</f>
        <v>1.6145143568036979</v>
      </c>
    </row>
    <row r="2680" spans="1:7" x14ac:dyDescent="0.35">
      <c r="A2680" s="2" t="s">
        <v>534</v>
      </c>
      <c r="B2680" s="2" t="s">
        <v>7</v>
      </c>
      <c r="C2680" s="2" t="s">
        <v>8</v>
      </c>
      <c r="D2680" s="17">
        <v>1067488.036605858</v>
      </c>
      <c r="E2680" s="2">
        <v>2019</v>
      </c>
      <c r="F2680" s="17">
        <f>Tabel1[[#This Row],[Benaderend Verbruik (kWh)]]</f>
        <v>1067488.036605858</v>
      </c>
      <c r="G2680" s="17">
        <f>Tabel1[[#This Row],[Benaderend Verbruik (kWh)]]*0.000182</f>
        <v>194.28282266226617</v>
      </c>
    </row>
    <row r="2681" spans="1:7" x14ac:dyDescent="0.35">
      <c r="A2681" s="2" t="s">
        <v>534</v>
      </c>
      <c r="B2681" s="2" t="s">
        <v>7</v>
      </c>
      <c r="C2681" s="2" t="s">
        <v>10</v>
      </c>
      <c r="D2681" s="17">
        <v>982516</v>
      </c>
      <c r="E2681" s="2">
        <v>2019</v>
      </c>
      <c r="F2681" s="17">
        <f>Tabel1[[#This Row],[Benaderend Verbruik (kWh)]]*2.5</f>
        <v>2456290</v>
      </c>
      <c r="G2681" s="17">
        <f>Tabel1[[#This Row],[Benaderend Verbruik (kWh)]]*0</f>
        <v>0</v>
      </c>
    </row>
    <row r="2682" spans="1:7" x14ac:dyDescent="0.35">
      <c r="A2682" s="2" t="s">
        <v>534</v>
      </c>
      <c r="B2682" s="2" t="s">
        <v>7</v>
      </c>
      <c r="C2682" s="2" t="s">
        <v>9</v>
      </c>
      <c r="D2682" s="17">
        <v>744569.23911520606</v>
      </c>
      <c r="E2682" s="2">
        <v>2019</v>
      </c>
      <c r="F2682" s="17">
        <f>Tabel1[[#This Row],[Benaderend Verbruik (kWh)]]*2.5</f>
        <v>1861423.0977880151</v>
      </c>
      <c r="G2682" s="17">
        <f>Tabel1[[#This Row],[Benaderend Verbruik (kWh)]]*0</f>
        <v>0</v>
      </c>
    </row>
    <row r="2683" spans="1:7" x14ac:dyDescent="0.35">
      <c r="A2683" s="2" t="s">
        <v>1158</v>
      </c>
      <c r="B2683" s="2" t="s">
        <v>641</v>
      </c>
      <c r="C2683" s="2" t="s">
        <v>9</v>
      </c>
      <c r="D2683" s="17">
        <v>621317.89594501397</v>
      </c>
      <c r="E2683" s="2">
        <v>2022</v>
      </c>
      <c r="F2683" s="17">
        <f>Tabel1[[#This Row],[Benaderend Verbruik (kWh)]]*2.5</f>
        <v>1553294.7398625349</v>
      </c>
      <c r="G2683" s="17">
        <f>Tabel1[[#This Row],[Benaderend Verbruik (kWh)]]*0</f>
        <v>0</v>
      </c>
    </row>
    <row r="2684" spans="1:7" x14ac:dyDescent="0.35">
      <c r="A2684" s="2" t="s">
        <v>1158</v>
      </c>
      <c r="B2684" s="2" t="s">
        <v>641</v>
      </c>
      <c r="C2684" s="2" t="s">
        <v>10</v>
      </c>
      <c r="D2684" s="17">
        <v>861264.89474779996</v>
      </c>
      <c r="E2684" s="2">
        <v>2022</v>
      </c>
      <c r="F2684" s="17">
        <f>Tabel1[[#This Row],[Benaderend Verbruik (kWh)]]*2.5</f>
        <v>2153162.2368695</v>
      </c>
      <c r="G2684" s="17">
        <f>Tabel1[[#This Row],[Benaderend Verbruik (kWh)]]*0</f>
        <v>0</v>
      </c>
    </row>
    <row r="2685" spans="1:7" x14ac:dyDescent="0.35">
      <c r="A2685" s="2" t="s">
        <v>1158</v>
      </c>
      <c r="B2685" s="2" t="s">
        <v>641</v>
      </c>
      <c r="C2685" s="2" t="s">
        <v>8</v>
      </c>
      <c r="D2685" s="17">
        <v>894401.82231567195</v>
      </c>
      <c r="E2685" s="2">
        <v>2022</v>
      </c>
      <c r="F2685" s="17">
        <f>Tabel1[[#This Row],[Benaderend Verbruik (kWh)]]</f>
        <v>894401.82231567195</v>
      </c>
      <c r="G2685" s="17">
        <f>Tabel1[[#This Row],[Benaderend Verbruik (kWh)]]*0.000182</f>
        <v>162.78113166145229</v>
      </c>
    </row>
    <row r="2686" spans="1:7" x14ac:dyDescent="0.35">
      <c r="A2686" s="2" t="s">
        <v>535</v>
      </c>
      <c r="B2686" s="2" t="s">
        <v>7</v>
      </c>
      <c r="C2686" s="2" t="s">
        <v>8</v>
      </c>
      <c r="D2686" s="17">
        <v>7001010.148360244</v>
      </c>
      <c r="E2686" s="2">
        <v>2019</v>
      </c>
      <c r="F2686" s="17">
        <f>Tabel1[[#This Row],[Benaderend Verbruik (kWh)]]</f>
        <v>7001010.148360244</v>
      </c>
      <c r="G2686" s="17">
        <f>Tabel1[[#This Row],[Benaderend Verbruik (kWh)]]*0.000182</f>
        <v>1274.1838470015643</v>
      </c>
    </row>
    <row r="2687" spans="1:7" x14ac:dyDescent="0.35">
      <c r="A2687" s="2" t="s">
        <v>535</v>
      </c>
      <c r="B2687" s="2" t="s">
        <v>7</v>
      </c>
      <c r="C2687" s="2" t="s">
        <v>9</v>
      </c>
      <c r="D2687" s="17">
        <v>3212137.4735714057</v>
      </c>
      <c r="E2687" s="2">
        <v>2019</v>
      </c>
      <c r="F2687" s="17">
        <f>Tabel1[[#This Row],[Benaderend Verbruik (kWh)]]*2.5</f>
        <v>8030343.6839285139</v>
      </c>
      <c r="G2687" s="17">
        <f>Tabel1[[#This Row],[Benaderend Verbruik (kWh)]]*0</f>
        <v>0</v>
      </c>
    </row>
    <row r="2688" spans="1:7" x14ac:dyDescent="0.35">
      <c r="A2688" s="2" t="s">
        <v>535</v>
      </c>
      <c r="B2688" s="2" t="s">
        <v>7</v>
      </c>
      <c r="C2688" s="2" t="s">
        <v>10</v>
      </c>
      <c r="D2688" s="17">
        <v>2590957</v>
      </c>
      <c r="E2688" s="2">
        <v>2019</v>
      </c>
      <c r="F2688" s="17">
        <f>Tabel1[[#This Row],[Benaderend Verbruik (kWh)]]*2.5</f>
        <v>6477392.5</v>
      </c>
      <c r="G2688" s="17">
        <f>Tabel1[[#This Row],[Benaderend Verbruik (kWh)]]*0</f>
        <v>0</v>
      </c>
    </row>
    <row r="2689" spans="1:7" x14ac:dyDescent="0.35">
      <c r="A2689" s="2" t="s">
        <v>1159</v>
      </c>
      <c r="B2689" s="2" t="s">
        <v>641</v>
      </c>
      <c r="C2689" s="2" t="s">
        <v>9</v>
      </c>
      <c r="D2689" s="17">
        <v>2450664.0334716979</v>
      </c>
      <c r="E2689" s="2">
        <v>2022</v>
      </c>
      <c r="F2689" s="17">
        <f>Tabel1[[#This Row],[Benaderend Verbruik (kWh)]]*2.5</f>
        <v>6126660.0836792449</v>
      </c>
      <c r="G2689" s="17">
        <f>Tabel1[[#This Row],[Benaderend Verbruik (kWh)]]*0</f>
        <v>0</v>
      </c>
    </row>
    <row r="2690" spans="1:7" x14ac:dyDescent="0.35">
      <c r="A2690" s="2" t="s">
        <v>1159</v>
      </c>
      <c r="B2690" s="2" t="s">
        <v>641</v>
      </c>
      <c r="C2690" s="2" t="s">
        <v>10</v>
      </c>
      <c r="D2690" s="17">
        <v>2328275</v>
      </c>
      <c r="E2690" s="2">
        <v>2022</v>
      </c>
      <c r="F2690" s="17">
        <f>Tabel1[[#This Row],[Benaderend Verbruik (kWh)]]*2.5</f>
        <v>5820687.5</v>
      </c>
      <c r="G2690" s="17">
        <f>Tabel1[[#This Row],[Benaderend Verbruik (kWh)]]*0</f>
        <v>0</v>
      </c>
    </row>
    <row r="2691" spans="1:7" x14ac:dyDescent="0.35">
      <c r="A2691" s="2" t="s">
        <v>1159</v>
      </c>
      <c r="B2691" s="2" t="s">
        <v>641</v>
      </c>
      <c r="C2691" s="2" t="s">
        <v>8</v>
      </c>
      <c r="D2691" s="17">
        <v>6432865.7835920854</v>
      </c>
      <c r="E2691" s="2">
        <v>2022</v>
      </c>
      <c r="F2691" s="17">
        <f>Tabel1[[#This Row],[Benaderend Verbruik (kWh)]]</f>
        <v>6432865.7835920854</v>
      </c>
      <c r="G2691" s="17">
        <f>Tabel1[[#This Row],[Benaderend Verbruik (kWh)]]*0.000182</f>
        <v>1170.7815726137596</v>
      </c>
    </row>
    <row r="2692" spans="1:7" x14ac:dyDescent="0.35">
      <c r="A2692" s="2" t="s">
        <v>536</v>
      </c>
      <c r="B2692" s="2" t="s">
        <v>7</v>
      </c>
      <c r="C2692" s="2" t="s">
        <v>8</v>
      </c>
      <c r="D2692" s="17">
        <v>4225654.6986393733</v>
      </c>
      <c r="E2692" s="2">
        <v>2019</v>
      </c>
      <c r="F2692" s="17">
        <f>Tabel1[[#This Row],[Benaderend Verbruik (kWh)]]</f>
        <v>4225654.6986393733</v>
      </c>
      <c r="G2692" s="17">
        <f>Tabel1[[#This Row],[Benaderend Verbruik (kWh)]]*0.000182</f>
        <v>769.06915515236597</v>
      </c>
    </row>
    <row r="2693" spans="1:7" x14ac:dyDescent="0.35">
      <c r="A2693" s="2" t="s">
        <v>536</v>
      </c>
      <c r="B2693" s="2" t="s">
        <v>7</v>
      </c>
      <c r="C2693" s="2" t="s">
        <v>9</v>
      </c>
      <c r="D2693" s="17">
        <v>1155422.9134731963</v>
      </c>
      <c r="E2693" s="2">
        <v>2019</v>
      </c>
      <c r="F2693" s="17">
        <f>Tabel1[[#This Row],[Benaderend Verbruik (kWh)]]*2.5</f>
        <v>2888557.2836829908</v>
      </c>
      <c r="G2693" s="17">
        <f>Tabel1[[#This Row],[Benaderend Verbruik (kWh)]]*0</f>
        <v>0</v>
      </c>
    </row>
    <row r="2694" spans="1:7" x14ac:dyDescent="0.35">
      <c r="A2694" s="2" t="s">
        <v>536</v>
      </c>
      <c r="B2694" s="2" t="s">
        <v>7</v>
      </c>
      <c r="C2694" s="2" t="s">
        <v>10</v>
      </c>
      <c r="D2694" s="17">
        <v>923472</v>
      </c>
      <c r="E2694" s="2">
        <v>2019</v>
      </c>
      <c r="F2694" s="17">
        <f>Tabel1[[#This Row],[Benaderend Verbruik (kWh)]]*2.5</f>
        <v>2308680</v>
      </c>
      <c r="G2694" s="17">
        <f>Tabel1[[#This Row],[Benaderend Verbruik (kWh)]]*0</f>
        <v>0</v>
      </c>
    </row>
    <row r="2695" spans="1:7" x14ac:dyDescent="0.35">
      <c r="A2695" s="2" t="s">
        <v>1160</v>
      </c>
      <c r="B2695" s="2" t="s">
        <v>641</v>
      </c>
      <c r="C2695" s="2" t="s">
        <v>9</v>
      </c>
      <c r="D2695" s="17">
        <v>895667.81371243985</v>
      </c>
      <c r="E2695" s="2">
        <v>2022</v>
      </c>
      <c r="F2695" s="17">
        <f>Tabel1[[#This Row],[Benaderend Verbruik (kWh)]]*2.5</f>
        <v>2239169.5342810997</v>
      </c>
      <c r="G2695" s="17">
        <f>Tabel1[[#This Row],[Benaderend Verbruik (kWh)]]*0</f>
        <v>0</v>
      </c>
    </row>
    <row r="2696" spans="1:7" x14ac:dyDescent="0.35">
      <c r="A2696" s="2" t="s">
        <v>1160</v>
      </c>
      <c r="B2696" s="2" t="s">
        <v>641</v>
      </c>
      <c r="C2696" s="2" t="s">
        <v>10</v>
      </c>
      <c r="D2696" s="17">
        <v>881553.99999999988</v>
      </c>
      <c r="E2696" s="2">
        <v>2022</v>
      </c>
      <c r="F2696" s="17">
        <f>Tabel1[[#This Row],[Benaderend Verbruik (kWh)]]*2.5</f>
        <v>2203884.9999999995</v>
      </c>
      <c r="G2696" s="17">
        <f>Tabel1[[#This Row],[Benaderend Verbruik (kWh)]]*0</f>
        <v>0</v>
      </c>
    </row>
    <row r="2697" spans="1:7" x14ac:dyDescent="0.35">
      <c r="A2697" s="2" t="s">
        <v>1160</v>
      </c>
      <c r="B2697" s="2" t="s">
        <v>641</v>
      </c>
      <c r="C2697" s="2" t="s">
        <v>8</v>
      </c>
      <c r="D2697" s="17">
        <v>3586508.6769911922</v>
      </c>
      <c r="E2697" s="2">
        <v>2022</v>
      </c>
      <c r="F2697" s="17">
        <f>Tabel1[[#This Row],[Benaderend Verbruik (kWh)]]</f>
        <v>3586508.6769911922</v>
      </c>
      <c r="G2697" s="17">
        <f>Tabel1[[#This Row],[Benaderend Verbruik (kWh)]]*0.000182</f>
        <v>652.74457921239696</v>
      </c>
    </row>
    <row r="2698" spans="1:7" x14ac:dyDescent="0.35">
      <c r="A2698" s="2" t="s">
        <v>537</v>
      </c>
      <c r="B2698" s="2" t="s">
        <v>7</v>
      </c>
      <c r="C2698" s="2" t="s">
        <v>8</v>
      </c>
      <c r="D2698" s="17">
        <v>6815315.6553344317</v>
      </c>
      <c r="E2698" s="2">
        <v>2019</v>
      </c>
      <c r="F2698" s="17">
        <f>Tabel1[[#This Row],[Benaderend Verbruik (kWh)]]</f>
        <v>6815315.6553344317</v>
      </c>
      <c r="G2698" s="17">
        <f>Tabel1[[#This Row],[Benaderend Verbruik (kWh)]]*0.000182</f>
        <v>1240.3874492708667</v>
      </c>
    </row>
    <row r="2699" spans="1:7" x14ac:dyDescent="0.35">
      <c r="A2699" s="2" t="s">
        <v>537</v>
      </c>
      <c r="B2699" s="2" t="s">
        <v>7</v>
      </c>
      <c r="C2699" s="2" t="s">
        <v>9</v>
      </c>
      <c r="D2699" s="17">
        <v>2865588.2918253131</v>
      </c>
      <c r="E2699" s="2">
        <v>2019</v>
      </c>
      <c r="F2699" s="17">
        <f>Tabel1[[#This Row],[Benaderend Verbruik (kWh)]]*2.5</f>
        <v>7163970.7295632828</v>
      </c>
      <c r="G2699" s="17">
        <f>Tabel1[[#This Row],[Benaderend Verbruik (kWh)]]*0</f>
        <v>0</v>
      </c>
    </row>
    <row r="2700" spans="1:7" x14ac:dyDescent="0.35">
      <c r="A2700" s="2" t="s">
        <v>537</v>
      </c>
      <c r="B2700" s="2" t="s">
        <v>7</v>
      </c>
      <c r="C2700" s="2" t="s">
        <v>10</v>
      </c>
      <c r="D2700" s="17">
        <v>2452192.9852162381</v>
      </c>
      <c r="E2700" s="2">
        <v>2019</v>
      </c>
      <c r="F2700" s="17">
        <f>Tabel1[[#This Row],[Benaderend Verbruik (kWh)]]*2.5</f>
        <v>6130482.4630405949</v>
      </c>
      <c r="G2700" s="17">
        <f>Tabel1[[#This Row],[Benaderend Verbruik (kWh)]]*0</f>
        <v>0</v>
      </c>
    </row>
    <row r="2701" spans="1:7" x14ac:dyDescent="0.35">
      <c r="A2701" s="2" t="s">
        <v>1161</v>
      </c>
      <c r="B2701" s="2" t="s">
        <v>641</v>
      </c>
      <c r="C2701" s="2" t="s">
        <v>9</v>
      </c>
      <c r="D2701" s="17">
        <v>2504077.441008464</v>
      </c>
      <c r="E2701" s="2">
        <v>2022</v>
      </c>
      <c r="F2701" s="17">
        <f>Tabel1[[#This Row],[Benaderend Verbruik (kWh)]]*2.5</f>
        <v>6260193.6025211597</v>
      </c>
      <c r="G2701" s="17">
        <f>Tabel1[[#This Row],[Benaderend Verbruik (kWh)]]*0</f>
        <v>0</v>
      </c>
    </row>
    <row r="2702" spans="1:7" x14ac:dyDescent="0.35">
      <c r="A2702" s="2" t="s">
        <v>1161</v>
      </c>
      <c r="B2702" s="2" t="s">
        <v>641</v>
      </c>
      <c r="C2702" s="2" t="s">
        <v>10</v>
      </c>
      <c r="D2702" s="17">
        <v>2096757.8533899882</v>
      </c>
      <c r="E2702" s="2">
        <v>2022</v>
      </c>
      <c r="F2702" s="17">
        <f>Tabel1[[#This Row],[Benaderend Verbruik (kWh)]]*2.5</f>
        <v>5241894.6334749702</v>
      </c>
      <c r="G2702" s="17">
        <f>Tabel1[[#This Row],[Benaderend Verbruik (kWh)]]*0</f>
        <v>0</v>
      </c>
    </row>
    <row r="2703" spans="1:7" x14ac:dyDescent="0.35">
      <c r="A2703" s="2" t="s">
        <v>1161</v>
      </c>
      <c r="B2703" s="2" t="s">
        <v>641</v>
      </c>
      <c r="C2703" s="2" t="s">
        <v>8</v>
      </c>
      <c r="D2703" s="17">
        <v>6365151.8214872163</v>
      </c>
      <c r="E2703" s="2">
        <v>2022</v>
      </c>
      <c r="F2703" s="17">
        <f>Tabel1[[#This Row],[Benaderend Verbruik (kWh)]]</f>
        <v>6365151.8214872163</v>
      </c>
      <c r="G2703" s="17">
        <f>Tabel1[[#This Row],[Benaderend Verbruik (kWh)]]*0.000182</f>
        <v>1158.4576315106733</v>
      </c>
    </row>
    <row r="2704" spans="1:7" x14ac:dyDescent="0.35">
      <c r="A2704" s="2" t="s">
        <v>537</v>
      </c>
      <c r="B2704" s="2" t="s">
        <v>7</v>
      </c>
      <c r="C2704" s="2" t="s">
        <v>12</v>
      </c>
      <c r="D2704" s="17">
        <v>152140.72409142531</v>
      </c>
      <c r="E2704" s="2">
        <v>2019</v>
      </c>
      <c r="F2704" s="17">
        <f>Tabel1[[#This Row],[Benaderend Verbruik (kWh)]]</f>
        <v>152140.72409142531</v>
      </c>
      <c r="G2704" s="17">
        <f>Tabel1[[#This Row],[Benaderend Verbruik (kWh)]]*0.000267</f>
        <v>40.621573332410556</v>
      </c>
    </row>
    <row r="2705" spans="1:7" x14ac:dyDescent="0.35">
      <c r="A2705" s="2" t="s">
        <v>537</v>
      </c>
      <c r="B2705" s="2" t="s">
        <v>7</v>
      </c>
      <c r="C2705" s="2" t="s">
        <v>12</v>
      </c>
      <c r="D2705" s="17">
        <v>60696.766493942829</v>
      </c>
      <c r="E2705" s="2">
        <v>2022</v>
      </c>
      <c r="F2705" s="17">
        <f>Tabel1[[#This Row],[Benaderend Verbruik (kWh)]]</f>
        <v>60696.766493942829</v>
      </c>
      <c r="G2705" s="17">
        <f>Tabel1[[#This Row],[Benaderend Verbruik (kWh)]]*0.000267</f>
        <v>16.206036653882734</v>
      </c>
    </row>
    <row r="2706" spans="1:7" x14ac:dyDescent="0.35">
      <c r="A2706" s="2" t="s">
        <v>538</v>
      </c>
      <c r="B2706" s="2" t="s">
        <v>7</v>
      </c>
      <c r="C2706" s="2" t="s">
        <v>8</v>
      </c>
      <c r="D2706" s="17">
        <v>515921.70190997759</v>
      </c>
      <c r="E2706" s="2">
        <v>2019</v>
      </c>
      <c r="F2706" s="17">
        <f>Tabel1[[#This Row],[Benaderend Verbruik (kWh)]]</f>
        <v>515921.70190997759</v>
      </c>
      <c r="G2706" s="17">
        <f>Tabel1[[#This Row],[Benaderend Verbruik (kWh)]]*0.000182</f>
        <v>93.897749747615919</v>
      </c>
    </row>
    <row r="2707" spans="1:7" x14ac:dyDescent="0.35">
      <c r="A2707" s="2" t="s">
        <v>538</v>
      </c>
      <c r="B2707" s="2" t="s">
        <v>7</v>
      </c>
      <c r="C2707" s="2" t="s">
        <v>10</v>
      </c>
      <c r="D2707" s="17">
        <v>173787</v>
      </c>
      <c r="E2707" s="2">
        <v>2019</v>
      </c>
      <c r="F2707" s="17">
        <f>Tabel1[[#This Row],[Benaderend Verbruik (kWh)]]*2.5</f>
        <v>434467.5</v>
      </c>
      <c r="G2707" s="17">
        <f>Tabel1[[#This Row],[Benaderend Verbruik (kWh)]]*0</f>
        <v>0</v>
      </c>
    </row>
    <row r="2708" spans="1:7" x14ac:dyDescent="0.35">
      <c r="A2708" s="2" t="s">
        <v>538</v>
      </c>
      <c r="B2708" s="2" t="s">
        <v>7</v>
      </c>
      <c r="C2708" s="2" t="s">
        <v>9</v>
      </c>
      <c r="D2708" s="17">
        <v>157339.51039040773</v>
      </c>
      <c r="E2708" s="2">
        <v>2019</v>
      </c>
      <c r="F2708" s="17">
        <f>Tabel1[[#This Row],[Benaderend Verbruik (kWh)]]*2.5</f>
        <v>393348.77597601933</v>
      </c>
      <c r="G2708" s="17">
        <f>Tabel1[[#This Row],[Benaderend Verbruik (kWh)]]*0</f>
        <v>0</v>
      </c>
    </row>
    <row r="2709" spans="1:7" x14ac:dyDescent="0.35">
      <c r="A2709" s="2" t="s">
        <v>1162</v>
      </c>
      <c r="B2709" s="2" t="s">
        <v>641</v>
      </c>
      <c r="C2709" s="2" t="s">
        <v>9</v>
      </c>
      <c r="D2709" s="17">
        <v>130597.038691244</v>
      </c>
      <c r="E2709" s="2">
        <v>2022</v>
      </c>
      <c r="F2709" s="17">
        <f>Tabel1[[#This Row],[Benaderend Verbruik (kWh)]]*2.5</f>
        <v>326492.59672810999</v>
      </c>
      <c r="G2709" s="17">
        <f>Tabel1[[#This Row],[Benaderend Verbruik (kWh)]]*0</f>
        <v>0</v>
      </c>
    </row>
    <row r="2710" spans="1:7" x14ac:dyDescent="0.35">
      <c r="A2710" s="2" t="s">
        <v>1162</v>
      </c>
      <c r="B2710" s="2" t="s">
        <v>641</v>
      </c>
      <c r="C2710" s="2" t="s">
        <v>10</v>
      </c>
      <c r="D2710" s="17">
        <v>151418.99999999991</v>
      </c>
      <c r="E2710" s="2">
        <v>2022</v>
      </c>
      <c r="F2710" s="17">
        <f>Tabel1[[#This Row],[Benaderend Verbruik (kWh)]]*2.5</f>
        <v>378547.49999999977</v>
      </c>
      <c r="G2710" s="17">
        <f>Tabel1[[#This Row],[Benaderend Verbruik (kWh)]]*0</f>
        <v>0</v>
      </c>
    </row>
    <row r="2711" spans="1:7" x14ac:dyDescent="0.35">
      <c r="A2711" s="2" t="s">
        <v>1162</v>
      </c>
      <c r="B2711" s="2" t="s">
        <v>641</v>
      </c>
      <c r="C2711" s="2" t="s">
        <v>8</v>
      </c>
      <c r="D2711" s="17">
        <v>445675.58637579659</v>
      </c>
      <c r="E2711" s="2">
        <v>2022</v>
      </c>
      <c r="F2711" s="17">
        <f>Tabel1[[#This Row],[Benaderend Verbruik (kWh)]]</f>
        <v>445675.58637579659</v>
      </c>
      <c r="G2711" s="17">
        <f>Tabel1[[#This Row],[Benaderend Verbruik (kWh)]]*0.000182</f>
        <v>81.112956720394976</v>
      </c>
    </row>
    <row r="2712" spans="1:7" x14ac:dyDescent="0.35">
      <c r="A2712" s="2" t="s">
        <v>539</v>
      </c>
      <c r="B2712" s="2" t="s">
        <v>7</v>
      </c>
      <c r="C2712" s="2" t="s">
        <v>10</v>
      </c>
      <c r="D2712" s="17">
        <v>310825.01699999999</v>
      </c>
      <c r="E2712" s="2">
        <v>2019</v>
      </c>
      <c r="F2712" s="17">
        <f>Tabel1[[#This Row],[Benaderend Verbruik (kWh)]]*2.5</f>
        <v>777062.54249999998</v>
      </c>
      <c r="G2712" s="17">
        <f>Tabel1[[#This Row],[Benaderend Verbruik (kWh)]]*0</f>
        <v>0</v>
      </c>
    </row>
    <row r="2713" spans="1:7" x14ac:dyDescent="0.35">
      <c r="A2713" s="2" t="s">
        <v>539</v>
      </c>
      <c r="B2713" s="2" t="s">
        <v>7</v>
      </c>
      <c r="C2713" s="2" t="s">
        <v>9</v>
      </c>
      <c r="D2713" s="17">
        <v>121915.643</v>
      </c>
      <c r="E2713" s="2">
        <v>2019</v>
      </c>
      <c r="F2713" s="17">
        <f>Tabel1[[#This Row],[Benaderend Verbruik (kWh)]]*2.5</f>
        <v>304789.10749999998</v>
      </c>
      <c r="G2713" s="17">
        <f>Tabel1[[#This Row],[Benaderend Verbruik (kWh)]]*0</f>
        <v>0</v>
      </c>
    </row>
    <row r="2714" spans="1:7" x14ac:dyDescent="0.35">
      <c r="A2714" s="2" t="s">
        <v>1163</v>
      </c>
      <c r="B2714" s="2" t="s">
        <v>641</v>
      </c>
      <c r="C2714" s="2" t="s">
        <v>9</v>
      </c>
      <c r="D2714" s="17">
        <v>93058.59086436803</v>
      </c>
      <c r="E2714" s="2">
        <v>2022</v>
      </c>
      <c r="F2714" s="17">
        <f>Tabel1[[#This Row],[Benaderend Verbruik (kWh)]]*2.5</f>
        <v>232646.47716092007</v>
      </c>
      <c r="G2714" s="17">
        <f>Tabel1[[#This Row],[Benaderend Verbruik (kWh)]]*0</f>
        <v>0</v>
      </c>
    </row>
    <row r="2715" spans="1:7" x14ac:dyDescent="0.35">
      <c r="A2715" s="2" t="s">
        <v>1163</v>
      </c>
      <c r="B2715" s="2" t="s">
        <v>641</v>
      </c>
      <c r="C2715" s="2" t="s">
        <v>10</v>
      </c>
      <c r="D2715" s="17">
        <v>290178.17717790138</v>
      </c>
      <c r="E2715" s="2">
        <v>2022</v>
      </c>
      <c r="F2715" s="17">
        <f>Tabel1[[#This Row],[Benaderend Verbruik (kWh)]]*2.5</f>
        <v>725445.44294475345</v>
      </c>
      <c r="G2715" s="17">
        <f>Tabel1[[#This Row],[Benaderend Verbruik (kWh)]]*0</f>
        <v>0</v>
      </c>
    </row>
    <row r="2716" spans="1:7" x14ac:dyDescent="0.35">
      <c r="A2716" s="2" t="s">
        <v>539</v>
      </c>
      <c r="B2716" s="2" t="s">
        <v>7</v>
      </c>
      <c r="C2716" s="2" t="s">
        <v>12</v>
      </c>
      <c r="D2716" s="17">
        <v>161970.52609573159</v>
      </c>
      <c r="E2716" s="2">
        <v>2019</v>
      </c>
      <c r="F2716" s="17">
        <f>Tabel1[[#This Row],[Benaderend Verbruik (kWh)]]</f>
        <v>161970.52609573159</v>
      </c>
      <c r="G2716" s="17">
        <f>Tabel1[[#This Row],[Benaderend Verbruik (kWh)]]*0.000267</f>
        <v>43.246130467560334</v>
      </c>
    </row>
    <row r="2717" spans="1:7" x14ac:dyDescent="0.35">
      <c r="A2717" s="2" t="s">
        <v>539</v>
      </c>
      <c r="B2717" s="2" t="s">
        <v>7</v>
      </c>
      <c r="C2717" s="2" t="s">
        <v>12</v>
      </c>
      <c r="D2717" s="17">
        <v>121013.92719927123</v>
      </c>
      <c r="E2717" s="2">
        <v>2022</v>
      </c>
      <c r="F2717" s="17">
        <f>Tabel1[[#This Row],[Benaderend Verbruik (kWh)]]</f>
        <v>121013.92719927123</v>
      </c>
      <c r="G2717" s="17">
        <f>Tabel1[[#This Row],[Benaderend Verbruik (kWh)]]*0.000267</f>
        <v>32.310718562205416</v>
      </c>
    </row>
    <row r="2718" spans="1:7" x14ac:dyDescent="0.35">
      <c r="A2718" s="2" t="s">
        <v>540</v>
      </c>
      <c r="B2718" s="2" t="s">
        <v>7</v>
      </c>
      <c r="C2718" s="2" t="s">
        <v>8</v>
      </c>
      <c r="D2718" s="17">
        <v>1327486.2904586301</v>
      </c>
      <c r="E2718" s="2">
        <v>2019</v>
      </c>
      <c r="F2718" s="17">
        <f>Tabel1[[#This Row],[Benaderend Verbruik (kWh)]]</f>
        <v>1327486.2904586301</v>
      </c>
      <c r="G2718" s="17">
        <f>Tabel1[[#This Row],[Benaderend Verbruik (kWh)]]*0.000182</f>
        <v>241.60250486347067</v>
      </c>
    </row>
    <row r="2719" spans="1:7" x14ac:dyDescent="0.35">
      <c r="A2719" s="2" t="s">
        <v>540</v>
      </c>
      <c r="B2719" s="2" t="s">
        <v>7</v>
      </c>
      <c r="C2719" s="2" t="s">
        <v>10</v>
      </c>
      <c r="D2719" s="17">
        <v>460402</v>
      </c>
      <c r="E2719" s="2">
        <v>2019</v>
      </c>
      <c r="F2719" s="17">
        <f>Tabel1[[#This Row],[Benaderend Verbruik (kWh)]]*2.5</f>
        <v>1151005</v>
      </c>
      <c r="G2719" s="17">
        <f>Tabel1[[#This Row],[Benaderend Verbruik (kWh)]]*0</f>
        <v>0</v>
      </c>
    </row>
    <row r="2720" spans="1:7" x14ac:dyDescent="0.35">
      <c r="A2720" s="2" t="s">
        <v>540</v>
      </c>
      <c r="B2720" s="2" t="s">
        <v>7</v>
      </c>
      <c r="C2720" s="2" t="s">
        <v>9</v>
      </c>
      <c r="D2720" s="17">
        <v>241877.15299999996</v>
      </c>
      <c r="E2720" s="2">
        <v>2019</v>
      </c>
      <c r="F2720" s="17">
        <f>Tabel1[[#This Row],[Benaderend Verbruik (kWh)]]*2.5</f>
        <v>604692.88249999995</v>
      </c>
      <c r="G2720" s="17">
        <f>Tabel1[[#This Row],[Benaderend Verbruik (kWh)]]*0</f>
        <v>0</v>
      </c>
    </row>
    <row r="2721" spans="1:7" x14ac:dyDescent="0.35">
      <c r="A2721" s="2" t="s">
        <v>1164</v>
      </c>
      <c r="B2721" s="2" t="s">
        <v>641</v>
      </c>
      <c r="C2721" s="2" t="s">
        <v>9</v>
      </c>
      <c r="D2721" s="17">
        <v>253351.04330260734</v>
      </c>
      <c r="E2721" s="2">
        <v>2022</v>
      </c>
      <c r="F2721" s="17">
        <f>Tabel1[[#This Row],[Benaderend Verbruik (kWh)]]*2.5</f>
        <v>633377.60825651838</v>
      </c>
      <c r="G2721" s="17">
        <f>Tabel1[[#This Row],[Benaderend Verbruik (kWh)]]*0</f>
        <v>0</v>
      </c>
    </row>
    <row r="2722" spans="1:7" x14ac:dyDescent="0.35">
      <c r="A2722" s="2" t="s">
        <v>1164</v>
      </c>
      <c r="B2722" s="2" t="s">
        <v>641</v>
      </c>
      <c r="C2722" s="2" t="s">
        <v>10</v>
      </c>
      <c r="D2722" s="17">
        <v>395511.61363272002</v>
      </c>
      <c r="E2722" s="2">
        <v>2022</v>
      </c>
      <c r="F2722" s="17">
        <f>Tabel1[[#This Row],[Benaderend Verbruik (kWh)]]*2.5</f>
        <v>988779.03408180003</v>
      </c>
      <c r="G2722" s="17">
        <f>Tabel1[[#This Row],[Benaderend Verbruik (kWh)]]*0</f>
        <v>0</v>
      </c>
    </row>
    <row r="2723" spans="1:7" x14ac:dyDescent="0.35">
      <c r="A2723" s="2" t="s">
        <v>1164</v>
      </c>
      <c r="B2723" s="2" t="s">
        <v>641</v>
      </c>
      <c r="C2723" s="2" t="s">
        <v>8</v>
      </c>
      <c r="D2723" s="17">
        <v>910670.68032473384</v>
      </c>
      <c r="E2723" s="2">
        <v>2022</v>
      </c>
      <c r="F2723" s="17">
        <f>Tabel1[[#This Row],[Benaderend Verbruik (kWh)]]</f>
        <v>910670.68032473384</v>
      </c>
      <c r="G2723" s="17">
        <f>Tabel1[[#This Row],[Benaderend Verbruik (kWh)]]*0.000182</f>
        <v>165.74206381910156</v>
      </c>
    </row>
    <row r="2724" spans="1:7" x14ac:dyDescent="0.35">
      <c r="A2724" s="2" t="s">
        <v>540</v>
      </c>
      <c r="B2724" s="2" t="s">
        <v>7</v>
      </c>
      <c r="C2724" s="2" t="s">
        <v>106</v>
      </c>
      <c r="D2724" s="17">
        <v>2834</v>
      </c>
      <c r="E2724" s="2">
        <v>2019</v>
      </c>
      <c r="F2724" s="17">
        <f>Tabel1[[#This Row],[Benaderend Verbruik (kWh)]]</f>
        <v>2834</v>
      </c>
      <c r="G2724" s="17">
        <f>Tabel1[[#This Row],[Benaderend Verbruik (kWh)]]*0.000182</f>
        <v>0.51578800000000002</v>
      </c>
    </row>
    <row r="2725" spans="1:7" x14ac:dyDescent="0.35">
      <c r="A2725" s="2" t="s">
        <v>541</v>
      </c>
      <c r="B2725" s="2" t="s">
        <v>7</v>
      </c>
      <c r="C2725" s="2" t="s">
        <v>8</v>
      </c>
      <c r="D2725" s="17">
        <v>1568753.537</v>
      </c>
      <c r="E2725" s="2">
        <v>2019</v>
      </c>
      <c r="F2725" s="17">
        <f>Tabel1[[#This Row],[Benaderend Verbruik (kWh)]]</f>
        <v>1568753.537</v>
      </c>
      <c r="G2725" s="17">
        <f>Tabel1[[#This Row],[Benaderend Verbruik (kWh)]]*0.000182</f>
        <v>285.51314373400004</v>
      </c>
    </row>
    <row r="2726" spans="1:7" x14ac:dyDescent="0.35">
      <c r="A2726" s="2" t="s">
        <v>541</v>
      </c>
      <c r="B2726" s="2" t="s">
        <v>7</v>
      </c>
      <c r="C2726" s="2" t="s">
        <v>10</v>
      </c>
      <c r="D2726" s="17">
        <v>551727.81900000002</v>
      </c>
      <c r="E2726" s="2">
        <v>2019</v>
      </c>
      <c r="F2726" s="17">
        <f>Tabel1[[#This Row],[Benaderend Verbruik (kWh)]]*2.5</f>
        <v>1379319.5475000001</v>
      </c>
      <c r="G2726" s="17">
        <f>Tabel1[[#This Row],[Benaderend Verbruik (kWh)]]*0</f>
        <v>0</v>
      </c>
    </row>
    <row r="2727" spans="1:7" x14ac:dyDescent="0.35">
      <c r="A2727" s="2" t="s">
        <v>541</v>
      </c>
      <c r="B2727" s="2" t="s">
        <v>7</v>
      </c>
      <c r="C2727" s="2" t="s">
        <v>9</v>
      </c>
      <c r="D2727" s="17">
        <v>350297.19399999996</v>
      </c>
      <c r="E2727" s="2">
        <v>2019</v>
      </c>
      <c r="F2727" s="17">
        <f>Tabel1[[#This Row],[Benaderend Verbruik (kWh)]]*2.5</f>
        <v>875742.98499999987</v>
      </c>
      <c r="G2727" s="17">
        <f>Tabel1[[#This Row],[Benaderend Verbruik (kWh)]]*0</f>
        <v>0</v>
      </c>
    </row>
    <row r="2728" spans="1:7" x14ac:dyDescent="0.35">
      <c r="A2728" s="2" t="s">
        <v>1165</v>
      </c>
      <c r="B2728" s="2" t="s">
        <v>641</v>
      </c>
      <c r="C2728" s="2" t="s">
        <v>9</v>
      </c>
      <c r="D2728" s="17">
        <v>239935.46551191711</v>
      </c>
      <c r="E2728" s="2">
        <v>2022</v>
      </c>
      <c r="F2728" s="17">
        <f>Tabel1[[#This Row],[Benaderend Verbruik (kWh)]]*2.5</f>
        <v>599838.66377979273</v>
      </c>
      <c r="G2728" s="17">
        <f>Tabel1[[#This Row],[Benaderend Verbruik (kWh)]]*0</f>
        <v>0</v>
      </c>
    </row>
    <row r="2729" spans="1:7" x14ac:dyDescent="0.35">
      <c r="A2729" s="2" t="s">
        <v>1165</v>
      </c>
      <c r="B2729" s="2" t="s">
        <v>641</v>
      </c>
      <c r="C2729" s="2" t="s">
        <v>10</v>
      </c>
      <c r="D2729" s="17">
        <v>477914.98652816738</v>
      </c>
      <c r="E2729" s="2">
        <v>2022</v>
      </c>
      <c r="F2729" s="17">
        <f>Tabel1[[#This Row],[Benaderend Verbruik (kWh)]]*2.5</f>
        <v>1194787.4663204185</v>
      </c>
      <c r="G2729" s="17">
        <f>Tabel1[[#This Row],[Benaderend Verbruik (kWh)]]*0</f>
        <v>0</v>
      </c>
    </row>
    <row r="2730" spans="1:7" x14ac:dyDescent="0.35">
      <c r="A2730" s="2" t="s">
        <v>1165</v>
      </c>
      <c r="B2730" s="2" t="s">
        <v>641</v>
      </c>
      <c r="C2730" s="2" t="s">
        <v>8</v>
      </c>
      <c r="D2730" s="17">
        <v>1477878.1233331631</v>
      </c>
      <c r="E2730" s="2">
        <v>2022</v>
      </c>
      <c r="F2730" s="17">
        <f>Tabel1[[#This Row],[Benaderend Verbruik (kWh)]]</f>
        <v>1477878.1233331631</v>
      </c>
      <c r="G2730" s="17">
        <f>Tabel1[[#This Row],[Benaderend Verbruik (kWh)]]*0.000182</f>
        <v>268.97381844663568</v>
      </c>
    </row>
    <row r="2731" spans="1:7" x14ac:dyDescent="0.35">
      <c r="A2731" s="2" t="s">
        <v>542</v>
      </c>
      <c r="B2731" s="2" t="s">
        <v>7</v>
      </c>
      <c r="C2731" s="2" t="s">
        <v>8</v>
      </c>
      <c r="D2731" s="17">
        <v>2353042.3074579947</v>
      </c>
      <c r="E2731" s="2">
        <v>2019</v>
      </c>
      <c r="F2731" s="17">
        <f>Tabel1[[#This Row],[Benaderend Verbruik (kWh)]]</f>
        <v>2353042.3074579947</v>
      </c>
      <c r="G2731" s="17">
        <f>Tabel1[[#This Row],[Benaderend Verbruik (kWh)]]*0.000182</f>
        <v>428.25369995735502</v>
      </c>
    </row>
    <row r="2732" spans="1:7" x14ac:dyDescent="0.35">
      <c r="A2732" s="2" t="s">
        <v>542</v>
      </c>
      <c r="B2732" s="2" t="s">
        <v>7</v>
      </c>
      <c r="C2732" s="2" t="s">
        <v>10</v>
      </c>
      <c r="D2732" s="17">
        <v>789285</v>
      </c>
      <c r="E2732" s="2">
        <v>2019</v>
      </c>
      <c r="F2732" s="17">
        <f>Tabel1[[#This Row],[Benaderend Verbruik (kWh)]]*2.5</f>
        <v>1973212.5</v>
      </c>
      <c r="G2732" s="17">
        <f>Tabel1[[#This Row],[Benaderend Verbruik (kWh)]]*0</f>
        <v>0</v>
      </c>
    </row>
    <row r="2733" spans="1:7" x14ac:dyDescent="0.35">
      <c r="A2733" s="2" t="s">
        <v>542</v>
      </c>
      <c r="B2733" s="2" t="s">
        <v>7</v>
      </c>
      <c r="C2733" s="2" t="s">
        <v>9</v>
      </c>
      <c r="D2733" s="17">
        <v>569356.14238392422</v>
      </c>
      <c r="E2733" s="2">
        <v>2019</v>
      </c>
      <c r="F2733" s="17">
        <f>Tabel1[[#This Row],[Benaderend Verbruik (kWh)]]*2.5</f>
        <v>1423390.3559598105</v>
      </c>
      <c r="G2733" s="17">
        <f>Tabel1[[#This Row],[Benaderend Verbruik (kWh)]]*0</f>
        <v>0</v>
      </c>
    </row>
    <row r="2734" spans="1:7" x14ac:dyDescent="0.35">
      <c r="A2734" s="2" t="s">
        <v>1166</v>
      </c>
      <c r="B2734" s="2" t="s">
        <v>641</v>
      </c>
      <c r="C2734" s="2" t="s">
        <v>9</v>
      </c>
      <c r="D2734" s="17">
        <v>748514.63814579474</v>
      </c>
      <c r="E2734" s="2">
        <v>2022</v>
      </c>
      <c r="F2734" s="17">
        <f>Tabel1[[#This Row],[Benaderend Verbruik (kWh)]]*2.5</f>
        <v>1871286.5953644868</v>
      </c>
      <c r="G2734" s="17">
        <f>Tabel1[[#This Row],[Benaderend Verbruik (kWh)]]*0</f>
        <v>0</v>
      </c>
    </row>
    <row r="2735" spans="1:7" x14ac:dyDescent="0.35">
      <c r="A2735" s="2" t="s">
        <v>1166</v>
      </c>
      <c r="B2735" s="2" t="s">
        <v>641</v>
      </c>
      <c r="C2735" s="2" t="s">
        <v>10</v>
      </c>
      <c r="D2735" s="17">
        <v>648733.99999999953</v>
      </c>
      <c r="E2735" s="2">
        <v>2022</v>
      </c>
      <c r="F2735" s="17">
        <f>Tabel1[[#This Row],[Benaderend Verbruik (kWh)]]*2.5</f>
        <v>1621834.9999999988</v>
      </c>
      <c r="G2735" s="17">
        <f>Tabel1[[#This Row],[Benaderend Verbruik (kWh)]]*0</f>
        <v>0</v>
      </c>
    </row>
    <row r="2736" spans="1:7" x14ac:dyDescent="0.35">
      <c r="A2736" s="2" t="s">
        <v>1166</v>
      </c>
      <c r="B2736" s="2" t="s">
        <v>641</v>
      </c>
      <c r="C2736" s="2" t="s">
        <v>8</v>
      </c>
      <c r="D2736" s="17">
        <v>1200423.4397217422</v>
      </c>
      <c r="E2736" s="2">
        <v>2022</v>
      </c>
      <c r="F2736" s="17">
        <f>Tabel1[[#This Row],[Benaderend Verbruik (kWh)]]</f>
        <v>1200423.4397217422</v>
      </c>
      <c r="G2736" s="17">
        <f>Tabel1[[#This Row],[Benaderend Verbruik (kWh)]]*0.000182</f>
        <v>218.47706602935708</v>
      </c>
    </row>
    <row r="2737" spans="1:7" x14ac:dyDescent="0.35">
      <c r="A2737" s="2" t="s">
        <v>543</v>
      </c>
      <c r="B2737" s="2" t="s">
        <v>7</v>
      </c>
      <c r="C2737" s="2" t="s">
        <v>8</v>
      </c>
      <c r="D2737" s="17">
        <v>1424208.4120636247</v>
      </c>
      <c r="E2737" s="2">
        <v>2019</v>
      </c>
      <c r="F2737" s="17">
        <f>Tabel1[[#This Row],[Benaderend Verbruik (kWh)]]</f>
        <v>1424208.4120636247</v>
      </c>
      <c r="G2737" s="17">
        <f>Tabel1[[#This Row],[Benaderend Verbruik (kWh)]]*0.000182</f>
        <v>259.20593099557971</v>
      </c>
    </row>
    <row r="2738" spans="1:7" x14ac:dyDescent="0.35">
      <c r="A2738" s="2" t="s">
        <v>543</v>
      </c>
      <c r="B2738" s="2" t="s">
        <v>7</v>
      </c>
      <c r="C2738" s="2" t="s">
        <v>10</v>
      </c>
      <c r="D2738" s="17">
        <v>456916</v>
      </c>
      <c r="E2738" s="2">
        <v>2019</v>
      </c>
      <c r="F2738" s="17">
        <f>Tabel1[[#This Row],[Benaderend Verbruik (kWh)]]*2.5</f>
        <v>1142290</v>
      </c>
      <c r="G2738" s="17">
        <f>Tabel1[[#This Row],[Benaderend Verbruik (kWh)]]*0</f>
        <v>0</v>
      </c>
    </row>
    <row r="2739" spans="1:7" x14ac:dyDescent="0.35">
      <c r="A2739" s="2" t="s">
        <v>543</v>
      </c>
      <c r="B2739" s="2" t="s">
        <v>7</v>
      </c>
      <c r="C2739" s="2" t="s">
        <v>9</v>
      </c>
      <c r="D2739" s="17">
        <v>424565.5003430568</v>
      </c>
      <c r="E2739" s="2">
        <v>2019</v>
      </c>
      <c r="F2739" s="17">
        <f>Tabel1[[#This Row],[Benaderend Verbruik (kWh)]]*2.5</f>
        <v>1061413.7508576419</v>
      </c>
      <c r="G2739" s="17">
        <f>Tabel1[[#This Row],[Benaderend Verbruik (kWh)]]*0</f>
        <v>0</v>
      </c>
    </row>
    <row r="2740" spans="1:7" x14ac:dyDescent="0.35">
      <c r="A2740" s="2" t="s">
        <v>1167</v>
      </c>
      <c r="B2740" s="2" t="s">
        <v>641</v>
      </c>
      <c r="C2740" s="2" t="s">
        <v>9</v>
      </c>
      <c r="D2740" s="17">
        <v>287548.19561649219</v>
      </c>
      <c r="E2740" s="2">
        <v>2022</v>
      </c>
      <c r="F2740" s="17">
        <f>Tabel1[[#This Row],[Benaderend Verbruik (kWh)]]*2.5</f>
        <v>718870.48904123041</v>
      </c>
      <c r="G2740" s="17">
        <f>Tabel1[[#This Row],[Benaderend Verbruik (kWh)]]*0</f>
        <v>0</v>
      </c>
    </row>
    <row r="2741" spans="1:7" x14ac:dyDescent="0.35">
      <c r="A2741" s="2" t="s">
        <v>1167</v>
      </c>
      <c r="B2741" s="2" t="s">
        <v>641</v>
      </c>
      <c r="C2741" s="2" t="s">
        <v>10</v>
      </c>
      <c r="D2741" s="17">
        <v>441289.99999999948</v>
      </c>
      <c r="E2741" s="2">
        <v>2022</v>
      </c>
      <c r="F2741" s="17">
        <f>Tabel1[[#This Row],[Benaderend Verbruik (kWh)]]*2.5</f>
        <v>1103224.9999999986</v>
      </c>
      <c r="G2741" s="17">
        <f>Tabel1[[#This Row],[Benaderend Verbruik (kWh)]]*0</f>
        <v>0</v>
      </c>
    </row>
    <row r="2742" spans="1:7" x14ac:dyDescent="0.35">
      <c r="A2742" s="2" t="s">
        <v>1167</v>
      </c>
      <c r="B2742" s="2" t="s">
        <v>641</v>
      </c>
      <c r="C2742" s="2" t="s">
        <v>8</v>
      </c>
      <c r="D2742" s="17">
        <v>1011087.2297729942</v>
      </c>
      <c r="E2742" s="2">
        <v>2022</v>
      </c>
      <c r="F2742" s="17">
        <f>Tabel1[[#This Row],[Benaderend Verbruik (kWh)]]</f>
        <v>1011087.2297729942</v>
      </c>
      <c r="G2742" s="17">
        <f>Tabel1[[#This Row],[Benaderend Verbruik (kWh)]]*0.000182</f>
        <v>184.01787581868496</v>
      </c>
    </row>
    <row r="2743" spans="1:7" x14ac:dyDescent="0.35">
      <c r="A2743" s="2" t="s">
        <v>544</v>
      </c>
      <c r="B2743" s="2" t="s">
        <v>7</v>
      </c>
      <c r="C2743" s="2" t="s">
        <v>8</v>
      </c>
      <c r="D2743" s="17">
        <v>8789129.3556367215</v>
      </c>
      <c r="E2743" s="2">
        <v>2019</v>
      </c>
      <c r="F2743" s="17">
        <f>Tabel1[[#This Row],[Benaderend Verbruik (kWh)]]</f>
        <v>8789129.3556367215</v>
      </c>
      <c r="G2743" s="17">
        <f>Tabel1[[#This Row],[Benaderend Verbruik (kWh)]]*0.000182</f>
        <v>1599.6215427258833</v>
      </c>
    </row>
    <row r="2744" spans="1:7" x14ac:dyDescent="0.35">
      <c r="A2744" s="2" t="s">
        <v>544</v>
      </c>
      <c r="B2744" s="2" t="s">
        <v>7</v>
      </c>
      <c r="C2744" s="2" t="s">
        <v>10</v>
      </c>
      <c r="D2744" s="17">
        <v>2732767</v>
      </c>
      <c r="E2744" s="2">
        <v>2019</v>
      </c>
      <c r="F2744" s="17">
        <f>Tabel1[[#This Row],[Benaderend Verbruik (kWh)]]*2.5</f>
        <v>6831917.5</v>
      </c>
      <c r="G2744" s="17">
        <f>Tabel1[[#This Row],[Benaderend Verbruik (kWh)]]*0</f>
        <v>0</v>
      </c>
    </row>
    <row r="2745" spans="1:7" x14ac:dyDescent="0.35">
      <c r="A2745" s="2" t="s">
        <v>544</v>
      </c>
      <c r="B2745" s="2" t="s">
        <v>7</v>
      </c>
      <c r="C2745" s="2" t="s">
        <v>9</v>
      </c>
      <c r="D2745" s="17">
        <v>2515968.5247920523</v>
      </c>
      <c r="E2745" s="2">
        <v>2019</v>
      </c>
      <c r="F2745" s="17">
        <f>Tabel1[[#This Row],[Benaderend Verbruik (kWh)]]*2.5</f>
        <v>6289921.3119801311</v>
      </c>
      <c r="G2745" s="17">
        <f>Tabel1[[#This Row],[Benaderend Verbruik (kWh)]]*0</f>
        <v>0</v>
      </c>
    </row>
    <row r="2746" spans="1:7" x14ac:dyDescent="0.35">
      <c r="A2746" s="2" t="s">
        <v>1168</v>
      </c>
      <c r="B2746" s="2" t="s">
        <v>641</v>
      </c>
      <c r="C2746" s="2" t="s">
        <v>9</v>
      </c>
      <c r="D2746" s="17">
        <v>2104214.081996622</v>
      </c>
      <c r="E2746" s="2">
        <v>2022</v>
      </c>
      <c r="F2746" s="17">
        <f>Tabel1[[#This Row],[Benaderend Verbruik (kWh)]]*2.5</f>
        <v>5260535.2049915548</v>
      </c>
      <c r="G2746" s="17">
        <f>Tabel1[[#This Row],[Benaderend Verbruik (kWh)]]*0</f>
        <v>0</v>
      </c>
    </row>
    <row r="2747" spans="1:7" x14ac:dyDescent="0.35">
      <c r="A2747" s="2" t="s">
        <v>1168</v>
      </c>
      <c r="B2747" s="2" t="s">
        <v>641</v>
      </c>
      <c r="C2747" s="2" t="s">
        <v>10</v>
      </c>
      <c r="D2747" s="17">
        <v>2377452.9999999995</v>
      </c>
      <c r="E2747" s="2">
        <v>2022</v>
      </c>
      <c r="F2747" s="17">
        <f>Tabel1[[#This Row],[Benaderend Verbruik (kWh)]]*2.5</f>
        <v>5943632.4999999991</v>
      </c>
      <c r="G2747" s="17">
        <f>Tabel1[[#This Row],[Benaderend Verbruik (kWh)]]*0</f>
        <v>0</v>
      </c>
    </row>
    <row r="2748" spans="1:7" x14ac:dyDescent="0.35">
      <c r="A2748" s="2" t="s">
        <v>1168</v>
      </c>
      <c r="B2748" s="2" t="s">
        <v>641</v>
      </c>
      <c r="C2748" s="2" t="s">
        <v>8</v>
      </c>
      <c r="D2748" s="17">
        <v>7778148.7165576527</v>
      </c>
      <c r="E2748" s="2">
        <v>2022</v>
      </c>
      <c r="F2748" s="17">
        <f>Tabel1[[#This Row],[Benaderend Verbruik (kWh)]]</f>
        <v>7778148.7165576527</v>
      </c>
      <c r="G2748" s="17">
        <f>Tabel1[[#This Row],[Benaderend Verbruik (kWh)]]*0.000182</f>
        <v>1415.6230664134928</v>
      </c>
    </row>
    <row r="2749" spans="1:7" x14ac:dyDescent="0.35">
      <c r="A2749" s="2" t="s">
        <v>544</v>
      </c>
      <c r="B2749" s="2" t="s">
        <v>7</v>
      </c>
      <c r="C2749" s="2" t="s">
        <v>12</v>
      </c>
      <c r="D2749" s="17">
        <v>229599.20798812227</v>
      </c>
      <c r="E2749" s="2">
        <v>2019</v>
      </c>
      <c r="F2749" s="17">
        <f>Tabel1[[#This Row],[Benaderend Verbruik (kWh)]]</f>
        <v>229599.20798812227</v>
      </c>
      <c r="G2749" s="17">
        <f>Tabel1[[#This Row],[Benaderend Verbruik (kWh)]]*0.000267</f>
        <v>61.302988532828643</v>
      </c>
    </row>
    <row r="2750" spans="1:7" x14ac:dyDescent="0.35">
      <c r="A2750" s="2" t="s">
        <v>544</v>
      </c>
      <c r="B2750" s="2" t="s">
        <v>7</v>
      </c>
      <c r="C2750" s="2" t="s">
        <v>12</v>
      </c>
      <c r="D2750" s="17">
        <v>57938.867322070779</v>
      </c>
      <c r="E2750" s="2">
        <v>2022</v>
      </c>
      <c r="F2750" s="17">
        <f>Tabel1[[#This Row],[Benaderend Verbruik (kWh)]]</f>
        <v>57938.867322070779</v>
      </c>
      <c r="G2750" s="17">
        <f>Tabel1[[#This Row],[Benaderend Verbruik (kWh)]]*0.000267</f>
        <v>15.469677574992897</v>
      </c>
    </row>
    <row r="2751" spans="1:7" x14ac:dyDescent="0.35">
      <c r="A2751" s="2" t="s">
        <v>545</v>
      </c>
      <c r="B2751" s="2" t="s">
        <v>7</v>
      </c>
      <c r="C2751" s="2" t="s">
        <v>8</v>
      </c>
      <c r="D2751" s="17">
        <v>1218174.1100000001</v>
      </c>
      <c r="E2751" s="2">
        <v>2019</v>
      </c>
      <c r="F2751" s="17">
        <f>Tabel1[[#This Row],[Benaderend Verbruik (kWh)]]</f>
        <v>1218174.1100000001</v>
      </c>
      <c r="G2751" s="17">
        <f>Tabel1[[#This Row],[Benaderend Verbruik (kWh)]]*0.000182</f>
        <v>221.70768802000003</v>
      </c>
    </row>
    <row r="2752" spans="1:7" x14ac:dyDescent="0.35">
      <c r="A2752" s="2" t="s">
        <v>545</v>
      </c>
      <c r="B2752" s="2" t="s">
        <v>7</v>
      </c>
      <c r="C2752" s="2" t="s">
        <v>10</v>
      </c>
      <c r="D2752" s="17">
        <v>534556.647</v>
      </c>
      <c r="E2752" s="2">
        <v>2019</v>
      </c>
      <c r="F2752" s="17">
        <f>Tabel1[[#This Row],[Benaderend Verbruik (kWh)]]*2.5</f>
        <v>1336391.6174999999</v>
      </c>
      <c r="G2752" s="17">
        <f>Tabel1[[#This Row],[Benaderend Verbruik (kWh)]]*0</f>
        <v>0</v>
      </c>
    </row>
    <row r="2753" spans="1:7" x14ac:dyDescent="0.35">
      <c r="A2753" s="2" t="s">
        <v>545</v>
      </c>
      <c r="B2753" s="2" t="s">
        <v>7</v>
      </c>
      <c r="C2753" s="2" t="s">
        <v>9</v>
      </c>
      <c r="D2753" s="17">
        <v>394990.04499999993</v>
      </c>
      <c r="E2753" s="2">
        <v>2019</v>
      </c>
      <c r="F2753" s="17">
        <f>Tabel1[[#This Row],[Benaderend Verbruik (kWh)]]*2.5</f>
        <v>987475.11249999981</v>
      </c>
      <c r="G2753" s="17">
        <f>Tabel1[[#This Row],[Benaderend Verbruik (kWh)]]*0</f>
        <v>0</v>
      </c>
    </row>
    <row r="2754" spans="1:7" x14ac:dyDescent="0.35">
      <c r="A2754" s="2" t="s">
        <v>1169</v>
      </c>
      <c r="B2754" s="2" t="s">
        <v>641</v>
      </c>
      <c r="C2754" s="2" t="s">
        <v>9</v>
      </c>
      <c r="D2754" s="17">
        <v>333236.01841317152</v>
      </c>
      <c r="E2754" s="2">
        <v>2022</v>
      </c>
      <c r="F2754" s="17">
        <f>Tabel1[[#This Row],[Benaderend Verbruik (kWh)]]*2.5</f>
        <v>833090.04603292886</v>
      </c>
      <c r="G2754" s="17">
        <f>Tabel1[[#This Row],[Benaderend Verbruik (kWh)]]*0</f>
        <v>0</v>
      </c>
    </row>
    <row r="2755" spans="1:7" x14ac:dyDescent="0.35">
      <c r="A2755" s="2" t="s">
        <v>1169</v>
      </c>
      <c r="B2755" s="2" t="s">
        <v>641</v>
      </c>
      <c r="C2755" s="2" t="s">
        <v>10</v>
      </c>
      <c r="D2755" s="17">
        <v>467971.116322416</v>
      </c>
      <c r="E2755" s="2">
        <v>2022</v>
      </c>
      <c r="F2755" s="17">
        <f>Tabel1[[#This Row],[Benaderend Verbruik (kWh)]]*2.5</f>
        <v>1169927.7908060399</v>
      </c>
      <c r="G2755" s="17">
        <f>Tabel1[[#This Row],[Benaderend Verbruik (kWh)]]*0</f>
        <v>0</v>
      </c>
    </row>
    <row r="2756" spans="1:7" x14ac:dyDescent="0.35">
      <c r="A2756" s="2" t="s">
        <v>1169</v>
      </c>
      <c r="B2756" s="2" t="s">
        <v>641</v>
      </c>
      <c r="C2756" s="2" t="s">
        <v>8</v>
      </c>
      <c r="D2756" s="17">
        <v>927881.53798392823</v>
      </c>
      <c r="E2756" s="2">
        <v>2022</v>
      </c>
      <c r="F2756" s="17">
        <f>Tabel1[[#This Row],[Benaderend Verbruik (kWh)]]</f>
        <v>927881.53798392823</v>
      </c>
      <c r="G2756" s="17">
        <f>Tabel1[[#This Row],[Benaderend Verbruik (kWh)]]*0.000182</f>
        <v>168.87443991307495</v>
      </c>
    </row>
    <row r="2757" spans="1:7" x14ac:dyDescent="0.35">
      <c r="A2757" s="2" t="s">
        <v>545</v>
      </c>
      <c r="B2757" s="2" t="s">
        <v>7</v>
      </c>
      <c r="C2757" s="2" t="s">
        <v>12</v>
      </c>
      <c r="D2757" s="17">
        <v>10.152777777777779</v>
      </c>
      <c r="E2757" s="2">
        <v>2019</v>
      </c>
      <c r="F2757" s="17">
        <f>Tabel1[[#This Row],[Benaderend Verbruik (kWh)]]</f>
        <v>10.152777777777779</v>
      </c>
      <c r="G2757" s="17">
        <f>Tabel1[[#This Row],[Benaderend Verbruik (kWh)]]*0.000267</f>
        <v>2.7107916666666669E-3</v>
      </c>
    </row>
    <row r="2758" spans="1:7" x14ac:dyDescent="0.35">
      <c r="A2758" s="2" t="s">
        <v>546</v>
      </c>
      <c r="B2758" s="2" t="s">
        <v>208</v>
      </c>
      <c r="C2758" s="2" t="s">
        <v>8</v>
      </c>
      <c r="D2758" s="17">
        <v>1227039.1343109387</v>
      </c>
      <c r="E2758" s="2">
        <v>2019</v>
      </c>
      <c r="F2758" s="17">
        <f>Tabel1[[#This Row],[Benaderend Verbruik (kWh)]]</f>
        <v>1227039.1343109387</v>
      </c>
      <c r="G2758" s="17">
        <f>Tabel1[[#This Row],[Benaderend Verbruik (kWh)]]*0.000182</f>
        <v>223.32112244459086</v>
      </c>
    </row>
    <row r="2759" spans="1:7" x14ac:dyDescent="0.35">
      <c r="A2759" s="2" t="s">
        <v>546</v>
      </c>
      <c r="B2759" s="2" t="s">
        <v>208</v>
      </c>
      <c r="C2759" s="2" t="s">
        <v>9</v>
      </c>
      <c r="D2759" s="17">
        <v>134667.89253279628</v>
      </c>
      <c r="E2759" s="2">
        <v>2019</v>
      </c>
      <c r="F2759" s="17">
        <f>Tabel1[[#This Row],[Benaderend Verbruik (kWh)]]*2.5</f>
        <v>336669.73133199068</v>
      </c>
      <c r="G2759" s="17">
        <f>Tabel1[[#This Row],[Benaderend Verbruik (kWh)]]*0</f>
        <v>0</v>
      </c>
    </row>
    <row r="2760" spans="1:7" x14ac:dyDescent="0.35">
      <c r="A2760" s="2" t="s">
        <v>1170</v>
      </c>
      <c r="B2760" s="2" t="s">
        <v>208</v>
      </c>
      <c r="C2760" s="2" t="s">
        <v>9</v>
      </c>
      <c r="D2760" s="17">
        <v>139724.6015451962</v>
      </c>
      <c r="E2760" s="2">
        <v>2022</v>
      </c>
      <c r="F2760" s="17">
        <f>Tabel1[[#This Row],[Benaderend Verbruik (kWh)]]*2.5</f>
        <v>349311.50386299053</v>
      </c>
      <c r="G2760" s="17">
        <f>Tabel1[[#This Row],[Benaderend Verbruik (kWh)]]*0</f>
        <v>0</v>
      </c>
    </row>
    <row r="2761" spans="1:7" x14ac:dyDescent="0.35">
      <c r="A2761" s="2" t="s">
        <v>1170</v>
      </c>
      <c r="B2761" s="2" t="s">
        <v>208</v>
      </c>
      <c r="C2761" s="2" t="s">
        <v>8</v>
      </c>
      <c r="D2761" s="17">
        <v>1093316.6663961764</v>
      </c>
      <c r="E2761" s="2">
        <v>2022</v>
      </c>
      <c r="F2761" s="17">
        <f>Tabel1[[#This Row],[Benaderend Verbruik (kWh)]]</f>
        <v>1093316.6663961764</v>
      </c>
      <c r="G2761" s="17">
        <f>Tabel1[[#This Row],[Benaderend Verbruik (kWh)]]*0.000182</f>
        <v>198.98363328410412</v>
      </c>
    </row>
    <row r="2762" spans="1:7" x14ac:dyDescent="0.35">
      <c r="A2762" s="2" t="s">
        <v>547</v>
      </c>
      <c r="B2762" s="2" t="s">
        <v>7</v>
      </c>
      <c r="C2762" s="2" t="s">
        <v>8</v>
      </c>
      <c r="D2762" s="17">
        <v>3855366.3902163235</v>
      </c>
      <c r="E2762" s="2">
        <v>2019</v>
      </c>
      <c r="F2762" s="17">
        <f>Tabel1[[#This Row],[Benaderend Verbruik (kWh)]]</f>
        <v>3855366.3902163235</v>
      </c>
      <c r="G2762" s="17">
        <f>Tabel1[[#This Row],[Benaderend Verbruik (kWh)]]*0.000182</f>
        <v>701.6766830193709</v>
      </c>
    </row>
    <row r="2763" spans="1:7" x14ac:dyDescent="0.35">
      <c r="A2763" s="2" t="s">
        <v>547</v>
      </c>
      <c r="B2763" s="2" t="s">
        <v>7</v>
      </c>
      <c r="C2763" s="2" t="s">
        <v>9</v>
      </c>
      <c r="D2763" s="17">
        <v>1647676.5817574351</v>
      </c>
      <c r="E2763" s="2">
        <v>2019</v>
      </c>
      <c r="F2763" s="17">
        <f>Tabel1[[#This Row],[Benaderend Verbruik (kWh)]]*2.5</f>
        <v>4119191.454393588</v>
      </c>
      <c r="G2763" s="17">
        <f>Tabel1[[#This Row],[Benaderend Verbruik (kWh)]]*0</f>
        <v>0</v>
      </c>
    </row>
    <row r="2764" spans="1:7" x14ac:dyDescent="0.35">
      <c r="A2764" s="2" t="s">
        <v>547</v>
      </c>
      <c r="B2764" s="2" t="s">
        <v>7</v>
      </c>
      <c r="C2764" s="2" t="s">
        <v>10</v>
      </c>
      <c r="D2764" s="17">
        <v>1167270</v>
      </c>
      <c r="E2764" s="2">
        <v>2019</v>
      </c>
      <c r="F2764" s="17">
        <f>Tabel1[[#This Row],[Benaderend Verbruik (kWh)]]*2.5</f>
        <v>2918175</v>
      </c>
      <c r="G2764" s="17">
        <f>Tabel1[[#This Row],[Benaderend Verbruik (kWh)]]*0</f>
        <v>0</v>
      </c>
    </row>
    <row r="2765" spans="1:7" x14ac:dyDescent="0.35">
      <c r="A2765" s="2" t="s">
        <v>1171</v>
      </c>
      <c r="B2765" s="2" t="s">
        <v>641</v>
      </c>
      <c r="C2765" s="2" t="s">
        <v>9</v>
      </c>
      <c r="D2765" s="17">
        <v>1619483.2425959965</v>
      </c>
      <c r="E2765" s="2">
        <v>2022</v>
      </c>
      <c r="F2765" s="17">
        <f>Tabel1[[#This Row],[Benaderend Verbruik (kWh)]]*2.5</f>
        <v>4048708.1064899913</v>
      </c>
      <c r="G2765" s="17">
        <f>Tabel1[[#This Row],[Benaderend Verbruik (kWh)]]*0</f>
        <v>0</v>
      </c>
    </row>
    <row r="2766" spans="1:7" x14ac:dyDescent="0.35">
      <c r="A2766" s="2" t="s">
        <v>1171</v>
      </c>
      <c r="B2766" s="2" t="s">
        <v>641</v>
      </c>
      <c r="C2766" s="2" t="s">
        <v>10</v>
      </c>
      <c r="D2766" s="17">
        <v>1007027</v>
      </c>
      <c r="E2766" s="2">
        <v>2022</v>
      </c>
      <c r="F2766" s="17">
        <f>Tabel1[[#This Row],[Benaderend Verbruik (kWh)]]*2.5</f>
        <v>2517567.5</v>
      </c>
      <c r="G2766" s="17">
        <f>Tabel1[[#This Row],[Benaderend Verbruik (kWh)]]*0</f>
        <v>0</v>
      </c>
    </row>
    <row r="2767" spans="1:7" x14ac:dyDescent="0.35">
      <c r="A2767" s="2" t="s">
        <v>1171</v>
      </c>
      <c r="B2767" s="2" t="s">
        <v>641</v>
      </c>
      <c r="C2767" s="2" t="s">
        <v>8</v>
      </c>
      <c r="D2767" s="17">
        <v>3960256.1189962826</v>
      </c>
      <c r="E2767" s="2">
        <v>2022</v>
      </c>
      <c r="F2767" s="17">
        <f>Tabel1[[#This Row],[Benaderend Verbruik (kWh)]]</f>
        <v>3960256.1189962826</v>
      </c>
      <c r="G2767" s="17">
        <f>Tabel1[[#This Row],[Benaderend Verbruik (kWh)]]*0.000182</f>
        <v>720.76661365732343</v>
      </c>
    </row>
    <row r="2768" spans="1:7" x14ac:dyDescent="0.35">
      <c r="A2768" s="2" t="s">
        <v>548</v>
      </c>
      <c r="B2768" s="2" t="s">
        <v>7</v>
      </c>
      <c r="C2768" s="2" t="s">
        <v>8</v>
      </c>
      <c r="D2768" s="17">
        <v>3581427.7975261803</v>
      </c>
      <c r="E2768" s="2">
        <v>2019</v>
      </c>
      <c r="F2768" s="17">
        <f>Tabel1[[#This Row],[Benaderend Verbruik (kWh)]]</f>
        <v>3581427.7975261803</v>
      </c>
      <c r="G2768" s="17">
        <f>Tabel1[[#This Row],[Benaderend Verbruik (kWh)]]*0.000182</f>
        <v>651.81985914976485</v>
      </c>
    </row>
    <row r="2769" spans="1:7" x14ac:dyDescent="0.35">
      <c r="A2769" s="2" t="s">
        <v>548</v>
      </c>
      <c r="B2769" s="2" t="s">
        <v>7</v>
      </c>
      <c r="C2769" s="2" t="s">
        <v>10</v>
      </c>
      <c r="D2769" s="17">
        <v>1268657</v>
      </c>
      <c r="E2769" s="2">
        <v>2019</v>
      </c>
      <c r="F2769" s="17">
        <f>Tabel1[[#This Row],[Benaderend Verbruik (kWh)]]*2.5</f>
        <v>3171642.5</v>
      </c>
      <c r="G2769" s="17">
        <f>Tabel1[[#This Row],[Benaderend Verbruik (kWh)]]*0</f>
        <v>0</v>
      </c>
    </row>
    <row r="2770" spans="1:7" x14ac:dyDescent="0.35">
      <c r="A2770" s="2" t="s">
        <v>548</v>
      </c>
      <c r="B2770" s="2" t="s">
        <v>7</v>
      </c>
      <c r="C2770" s="2" t="s">
        <v>9</v>
      </c>
      <c r="D2770" s="17">
        <v>1108861.9239616531</v>
      </c>
      <c r="E2770" s="2">
        <v>2019</v>
      </c>
      <c r="F2770" s="17">
        <f>Tabel1[[#This Row],[Benaderend Verbruik (kWh)]]*2.5</f>
        <v>2772154.809904133</v>
      </c>
      <c r="G2770" s="17">
        <f>Tabel1[[#This Row],[Benaderend Verbruik (kWh)]]*0</f>
        <v>0</v>
      </c>
    </row>
    <row r="2771" spans="1:7" x14ac:dyDescent="0.35">
      <c r="A2771" s="2" t="s">
        <v>1172</v>
      </c>
      <c r="B2771" s="2" t="s">
        <v>641</v>
      </c>
      <c r="C2771" s="2" t="s">
        <v>9</v>
      </c>
      <c r="D2771" s="17">
        <v>876913.05103381572</v>
      </c>
      <c r="E2771" s="2">
        <v>2022</v>
      </c>
      <c r="F2771" s="17">
        <f>Tabel1[[#This Row],[Benaderend Verbruik (kWh)]]*2.5</f>
        <v>2192282.6275845394</v>
      </c>
      <c r="G2771" s="17">
        <f>Tabel1[[#This Row],[Benaderend Verbruik (kWh)]]*0</f>
        <v>0</v>
      </c>
    </row>
    <row r="2772" spans="1:7" x14ac:dyDescent="0.35">
      <c r="A2772" s="2" t="s">
        <v>1172</v>
      </c>
      <c r="B2772" s="2" t="s">
        <v>641</v>
      </c>
      <c r="C2772" s="2" t="s">
        <v>10</v>
      </c>
      <c r="D2772" s="17">
        <v>1233172</v>
      </c>
      <c r="E2772" s="2">
        <v>2022</v>
      </c>
      <c r="F2772" s="17">
        <f>Tabel1[[#This Row],[Benaderend Verbruik (kWh)]]*2.5</f>
        <v>3082930</v>
      </c>
      <c r="G2772" s="17">
        <f>Tabel1[[#This Row],[Benaderend Verbruik (kWh)]]*0</f>
        <v>0</v>
      </c>
    </row>
    <row r="2773" spans="1:7" x14ac:dyDescent="0.35">
      <c r="A2773" s="2" t="s">
        <v>1172</v>
      </c>
      <c r="B2773" s="2" t="s">
        <v>641</v>
      </c>
      <c r="C2773" s="2" t="s">
        <v>8</v>
      </c>
      <c r="D2773" s="17">
        <v>2603337.3803743939</v>
      </c>
      <c r="E2773" s="2">
        <v>2022</v>
      </c>
      <c r="F2773" s="17">
        <f>Tabel1[[#This Row],[Benaderend Verbruik (kWh)]]</f>
        <v>2603337.3803743939</v>
      </c>
      <c r="G2773" s="17">
        <f>Tabel1[[#This Row],[Benaderend Verbruik (kWh)]]*0.000182</f>
        <v>473.80740322813972</v>
      </c>
    </row>
    <row r="2774" spans="1:7" x14ac:dyDescent="0.35">
      <c r="A2774" s="2" t="s">
        <v>548</v>
      </c>
      <c r="B2774" s="2" t="s">
        <v>7</v>
      </c>
      <c r="C2774" s="2" t="s">
        <v>106</v>
      </c>
      <c r="D2774" s="17">
        <v>19157</v>
      </c>
      <c r="E2774" s="2">
        <v>2019</v>
      </c>
      <c r="F2774" s="17">
        <f>Tabel1[[#This Row],[Benaderend Verbruik (kWh)]]</f>
        <v>19157</v>
      </c>
      <c r="G2774" s="17">
        <f>Tabel1[[#This Row],[Benaderend Verbruik (kWh)]]*0.000182</f>
        <v>3.4865740000000001</v>
      </c>
    </row>
    <row r="2775" spans="1:7" x14ac:dyDescent="0.35">
      <c r="A2775" s="2" t="s">
        <v>548</v>
      </c>
      <c r="B2775" s="2" t="s">
        <v>7</v>
      </c>
      <c r="C2775" s="2" t="s">
        <v>106</v>
      </c>
      <c r="D2775" s="17">
        <v>17358</v>
      </c>
      <c r="E2775" s="2">
        <v>2022</v>
      </c>
      <c r="F2775" s="17">
        <f>Tabel1[[#This Row],[Benaderend Verbruik (kWh)]]</f>
        <v>17358</v>
      </c>
      <c r="G2775" s="17">
        <f>Tabel1[[#This Row],[Benaderend Verbruik (kWh)]]*0.000182</f>
        <v>3.1591560000000003</v>
      </c>
    </row>
    <row r="2776" spans="1:7" x14ac:dyDescent="0.35">
      <c r="A2776" s="2" t="s">
        <v>549</v>
      </c>
      <c r="B2776" s="2" t="s">
        <v>7</v>
      </c>
      <c r="C2776" s="2" t="s">
        <v>8</v>
      </c>
      <c r="D2776" s="17">
        <v>5209288.2717245808</v>
      </c>
      <c r="E2776" s="2">
        <v>2019</v>
      </c>
      <c r="F2776" s="17">
        <f>Tabel1[[#This Row],[Benaderend Verbruik (kWh)]]</f>
        <v>5209288.2717245808</v>
      </c>
      <c r="G2776" s="17">
        <f>Tabel1[[#This Row],[Benaderend Verbruik (kWh)]]*0.000182</f>
        <v>948.09046545387378</v>
      </c>
    </row>
    <row r="2777" spans="1:7" x14ac:dyDescent="0.35">
      <c r="A2777" s="2" t="s">
        <v>549</v>
      </c>
      <c r="B2777" s="2" t="s">
        <v>7</v>
      </c>
      <c r="C2777" s="2" t="s">
        <v>9</v>
      </c>
      <c r="D2777" s="17">
        <v>1904185.3353486434</v>
      </c>
      <c r="E2777" s="2">
        <v>2019</v>
      </c>
      <c r="F2777" s="17">
        <f>Tabel1[[#This Row],[Benaderend Verbruik (kWh)]]*2.5</f>
        <v>4760463.3383716084</v>
      </c>
      <c r="G2777" s="17">
        <f>Tabel1[[#This Row],[Benaderend Verbruik (kWh)]]*0</f>
        <v>0</v>
      </c>
    </row>
    <row r="2778" spans="1:7" x14ac:dyDescent="0.35">
      <c r="A2778" s="2" t="s">
        <v>549</v>
      </c>
      <c r="B2778" s="2" t="s">
        <v>7</v>
      </c>
      <c r="C2778" s="2" t="s">
        <v>10</v>
      </c>
      <c r="D2778" s="17">
        <v>1870608</v>
      </c>
      <c r="E2778" s="2">
        <v>2019</v>
      </c>
      <c r="F2778" s="17">
        <f>Tabel1[[#This Row],[Benaderend Verbruik (kWh)]]*2.5</f>
        <v>4676520</v>
      </c>
      <c r="G2778" s="17">
        <f>Tabel1[[#This Row],[Benaderend Verbruik (kWh)]]*0</f>
        <v>0</v>
      </c>
    </row>
    <row r="2779" spans="1:7" x14ac:dyDescent="0.35">
      <c r="A2779" s="2" t="s">
        <v>1173</v>
      </c>
      <c r="B2779" s="2" t="s">
        <v>641</v>
      </c>
      <c r="C2779" s="2" t="s">
        <v>9</v>
      </c>
      <c r="D2779" s="17">
        <v>1721390.8221955467</v>
      </c>
      <c r="E2779" s="2">
        <v>2022</v>
      </c>
      <c r="F2779" s="17">
        <f>Tabel1[[#This Row],[Benaderend Verbruik (kWh)]]*2.5</f>
        <v>4303477.0554888668</v>
      </c>
      <c r="G2779" s="17">
        <f>Tabel1[[#This Row],[Benaderend Verbruik (kWh)]]*0</f>
        <v>0</v>
      </c>
    </row>
    <row r="2780" spans="1:7" x14ac:dyDescent="0.35">
      <c r="A2780" s="2" t="s">
        <v>1173</v>
      </c>
      <c r="B2780" s="2" t="s">
        <v>641</v>
      </c>
      <c r="C2780" s="2" t="s">
        <v>10</v>
      </c>
      <c r="D2780" s="17">
        <v>1573877</v>
      </c>
      <c r="E2780" s="2">
        <v>2022</v>
      </c>
      <c r="F2780" s="17">
        <f>Tabel1[[#This Row],[Benaderend Verbruik (kWh)]]*2.5</f>
        <v>3934692.5</v>
      </c>
      <c r="G2780" s="17">
        <f>Tabel1[[#This Row],[Benaderend Verbruik (kWh)]]*0</f>
        <v>0</v>
      </c>
    </row>
    <row r="2781" spans="1:7" x14ac:dyDescent="0.35">
      <c r="A2781" s="2" t="s">
        <v>1173</v>
      </c>
      <c r="B2781" s="2" t="s">
        <v>641</v>
      </c>
      <c r="C2781" s="2" t="s">
        <v>8</v>
      </c>
      <c r="D2781" s="17">
        <v>4774407.358725626</v>
      </c>
      <c r="E2781" s="2">
        <v>2022</v>
      </c>
      <c r="F2781" s="17">
        <f>Tabel1[[#This Row],[Benaderend Verbruik (kWh)]]</f>
        <v>4774407.358725626</v>
      </c>
      <c r="G2781" s="17">
        <f>Tabel1[[#This Row],[Benaderend Verbruik (kWh)]]*0.000182</f>
        <v>868.94213928806391</v>
      </c>
    </row>
    <row r="2782" spans="1:7" x14ac:dyDescent="0.35">
      <c r="A2782" s="2" t="s">
        <v>550</v>
      </c>
      <c r="B2782" s="2" t="s">
        <v>551</v>
      </c>
      <c r="C2782" s="2" t="s">
        <v>8</v>
      </c>
      <c r="D2782" s="17">
        <v>206004.20166697216</v>
      </c>
      <c r="E2782" s="2">
        <v>2019</v>
      </c>
      <c r="F2782" s="17">
        <f>Tabel1[[#This Row],[Benaderend Verbruik (kWh)]]</f>
        <v>206004.20166697216</v>
      </c>
      <c r="G2782" s="17">
        <f>Tabel1[[#This Row],[Benaderend Verbruik (kWh)]]*0.000182</f>
        <v>37.492764703388936</v>
      </c>
    </row>
    <row r="2783" spans="1:7" x14ac:dyDescent="0.35">
      <c r="A2783" s="2" t="s">
        <v>550</v>
      </c>
      <c r="B2783" s="2" t="s">
        <v>551</v>
      </c>
      <c r="C2783" s="2" t="s">
        <v>9</v>
      </c>
      <c r="D2783" s="17">
        <v>142680.0112677814</v>
      </c>
      <c r="E2783" s="2">
        <v>2019</v>
      </c>
      <c r="F2783" s="17">
        <f>Tabel1[[#This Row],[Benaderend Verbruik (kWh)]]*2.5</f>
        <v>356700.02816945349</v>
      </c>
      <c r="G2783" s="17">
        <f>Tabel1[[#This Row],[Benaderend Verbruik (kWh)]]*0</f>
        <v>0</v>
      </c>
    </row>
    <row r="2784" spans="1:7" x14ac:dyDescent="0.35">
      <c r="A2784" s="2" t="s">
        <v>1174</v>
      </c>
      <c r="B2784" s="2" t="s">
        <v>551</v>
      </c>
      <c r="C2784" s="2" t="s">
        <v>9</v>
      </c>
      <c r="D2784" s="17">
        <v>124331.4850846372</v>
      </c>
      <c r="E2784" s="2">
        <v>2022</v>
      </c>
      <c r="F2784" s="17">
        <f>Tabel1[[#This Row],[Benaderend Verbruik (kWh)]]*2.5</f>
        <v>310828.71271159302</v>
      </c>
      <c r="G2784" s="17">
        <f>Tabel1[[#This Row],[Benaderend Verbruik (kWh)]]*0</f>
        <v>0</v>
      </c>
    </row>
    <row r="2785" spans="1:7" x14ac:dyDescent="0.35">
      <c r="A2785" s="2" t="s">
        <v>1174</v>
      </c>
      <c r="B2785" s="2" t="s">
        <v>551</v>
      </c>
      <c r="C2785" s="2" t="s">
        <v>8</v>
      </c>
      <c r="D2785" s="17">
        <v>145070.3651402299</v>
      </c>
      <c r="E2785" s="2">
        <v>2022</v>
      </c>
      <c r="F2785" s="17">
        <f>Tabel1[[#This Row],[Benaderend Verbruik (kWh)]]</f>
        <v>145070.3651402299</v>
      </c>
      <c r="G2785" s="17">
        <f>Tabel1[[#This Row],[Benaderend Verbruik (kWh)]]*0.000182</f>
        <v>26.402806455521844</v>
      </c>
    </row>
    <row r="2786" spans="1:7" x14ac:dyDescent="0.35">
      <c r="A2786" s="2" t="s">
        <v>552</v>
      </c>
      <c r="B2786" s="2" t="s">
        <v>7</v>
      </c>
      <c r="C2786" s="2" t="s">
        <v>8</v>
      </c>
      <c r="D2786" s="17">
        <v>3053163.7301998171</v>
      </c>
      <c r="E2786" s="2">
        <v>2019</v>
      </c>
      <c r="F2786" s="17">
        <f>Tabel1[[#This Row],[Benaderend Verbruik (kWh)]]</f>
        <v>3053163.7301998171</v>
      </c>
      <c r="G2786" s="17">
        <f>Tabel1[[#This Row],[Benaderend Verbruik (kWh)]]*0.000182</f>
        <v>555.6757988963667</v>
      </c>
    </row>
    <row r="2787" spans="1:7" x14ac:dyDescent="0.35">
      <c r="A2787" s="2" t="s">
        <v>552</v>
      </c>
      <c r="B2787" s="2" t="s">
        <v>7</v>
      </c>
      <c r="C2787" s="2" t="s">
        <v>9</v>
      </c>
      <c r="D2787" s="17">
        <v>1858241.8559638774</v>
      </c>
      <c r="E2787" s="2">
        <v>2019</v>
      </c>
      <c r="F2787" s="17">
        <f>Tabel1[[#This Row],[Benaderend Verbruik (kWh)]]*2.5</f>
        <v>4645604.639909694</v>
      </c>
      <c r="G2787" s="17">
        <f>Tabel1[[#This Row],[Benaderend Verbruik (kWh)]]*0</f>
        <v>0</v>
      </c>
    </row>
    <row r="2788" spans="1:7" x14ac:dyDescent="0.35">
      <c r="A2788" s="2" t="s">
        <v>552</v>
      </c>
      <c r="B2788" s="2" t="s">
        <v>7</v>
      </c>
      <c r="C2788" s="2" t="s">
        <v>10</v>
      </c>
      <c r="D2788" s="17">
        <v>1826369</v>
      </c>
      <c r="E2788" s="2">
        <v>2019</v>
      </c>
      <c r="F2788" s="17">
        <f>Tabel1[[#This Row],[Benaderend Verbruik (kWh)]]*2.5</f>
        <v>4565922.5</v>
      </c>
      <c r="G2788" s="17">
        <f>Tabel1[[#This Row],[Benaderend Verbruik (kWh)]]*0</f>
        <v>0</v>
      </c>
    </row>
    <row r="2789" spans="1:7" x14ac:dyDescent="0.35">
      <c r="A2789" s="2" t="s">
        <v>1175</v>
      </c>
      <c r="B2789" s="2" t="s">
        <v>641</v>
      </c>
      <c r="C2789" s="2" t="s">
        <v>9</v>
      </c>
      <c r="D2789" s="17">
        <v>1811713.297893666</v>
      </c>
      <c r="E2789" s="2">
        <v>2022</v>
      </c>
      <c r="F2789" s="17">
        <f>Tabel1[[#This Row],[Benaderend Verbruik (kWh)]]*2.5</f>
        <v>4529283.2447341653</v>
      </c>
      <c r="G2789" s="17">
        <f>Tabel1[[#This Row],[Benaderend Verbruik (kWh)]]*0</f>
        <v>0</v>
      </c>
    </row>
    <row r="2790" spans="1:7" x14ac:dyDescent="0.35">
      <c r="A2790" s="2" t="s">
        <v>1175</v>
      </c>
      <c r="B2790" s="2" t="s">
        <v>641</v>
      </c>
      <c r="C2790" s="2" t="s">
        <v>10</v>
      </c>
      <c r="D2790" s="17">
        <v>1458337.9999999998</v>
      </c>
      <c r="E2790" s="2">
        <v>2022</v>
      </c>
      <c r="F2790" s="17">
        <f>Tabel1[[#This Row],[Benaderend Verbruik (kWh)]]*2.5</f>
        <v>3645844.9999999995</v>
      </c>
      <c r="G2790" s="17">
        <f>Tabel1[[#This Row],[Benaderend Verbruik (kWh)]]*0</f>
        <v>0</v>
      </c>
    </row>
    <row r="2791" spans="1:7" x14ac:dyDescent="0.35">
      <c r="A2791" s="2" t="s">
        <v>1175</v>
      </c>
      <c r="B2791" s="2" t="s">
        <v>641</v>
      </c>
      <c r="C2791" s="2" t="s">
        <v>8</v>
      </c>
      <c r="D2791" s="17">
        <v>2957723.0254104403</v>
      </c>
      <c r="E2791" s="2">
        <v>2022</v>
      </c>
      <c r="F2791" s="17">
        <f>Tabel1[[#This Row],[Benaderend Verbruik (kWh)]]</f>
        <v>2957723.0254104403</v>
      </c>
      <c r="G2791" s="17">
        <f>Tabel1[[#This Row],[Benaderend Verbruik (kWh)]]*0.000182</f>
        <v>538.30559062470013</v>
      </c>
    </row>
    <row r="2792" spans="1:7" x14ac:dyDescent="0.35">
      <c r="A2792" s="2" t="s">
        <v>553</v>
      </c>
      <c r="B2792" s="2" t="s">
        <v>7</v>
      </c>
      <c r="C2792" s="2" t="s">
        <v>8</v>
      </c>
      <c r="D2792" s="17">
        <v>7982421.1930722948</v>
      </c>
      <c r="E2792" s="2">
        <v>2019</v>
      </c>
      <c r="F2792" s="17">
        <f>Tabel1[[#This Row],[Benaderend Verbruik (kWh)]]</f>
        <v>7982421.1930722948</v>
      </c>
      <c r="G2792" s="17">
        <f>Tabel1[[#This Row],[Benaderend Verbruik (kWh)]]*0.000182</f>
        <v>1452.8006571391577</v>
      </c>
    </row>
    <row r="2793" spans="1:7" x14ac:dyDescent="0.35">
      <c r="A2793" s="2" t="s">
        <v>553</v>
      </c>
      <c r="B2793" s="2" t="s">
        <v>7</v>
      </c>
      <c r="C2793" s="2" t="s">
        <v>9</v>
      </c>
      <c r="D2793" s="17">
        <v>3118757.5780000011</v>
      </c>
      <c r="E2793" s="2">
        <v>2019</v>
      </c>
      <c r="F2793" s="17">
        <f>Tabel1[[#This Row],[Benaderend Verbruik (kWh)]]*2.5</f>
        <v>7796893.9450000031</v>
      </c>
      <c r="G2793" s="17">
        <f>Tabel1[[#This Row],[Benaderend Verbruik (kWh)]]*0</f>
        <v>0</v>
      </c>
    </row>
    <row r="2794" spans="1:7" x14ac:dyDescent="0.35">
      <c r="A2794" s="2" t="s">
        <v>553</v>
      </c>
      <c r="B2794" s="2" t="s">
        <v>7</v>
      </c>
      <c r="C2794" s="2" t="s">
        <v>10</v>
      </c>
      <c r="D2794" s="17">
        <v>1984428.672</v>
      </c>
      <c r="E2794" s="2">
        <v>2019</v>
      </c>
      <c r="F2794" s="17">
        <f>Tabel1[[#This Row],[Benaderend Verbruik (kWh)]]*2.5</f>
        <v>4961071.68</v>
      </c>
      <c r="G2794" s="17">
        <f>Tabel1[[#This Row],[Benaderend Verbruik (kWh)]]*0</f>
        <v>0</v>
      </c>
    </row>
    <row r="2795" spans="1:7" x14ac:dyDescent="0.35">
      <c r="A2795" s="2" t="s">
        <v>1176</v>
      </c>
      <c r="B2795" s="2" t="s">
        <v>641</v>
      </c>
      <c r="C2795" s="2" t="s">
        <v>9</v>
      </c>
      <c r="D2795" s="17">
        <v>2739071.982264454</v>
      </c>
      <c r="E2795" s="2">
        <v>2022</v>
      </c>
      <c r="F2795" s="17">
        <f>Tabel1[[#This Row],[Benaderend Verbruik (kWh)]]*2.5</f>
        <v>6847679.9556611348</v>
      </c>
      <c r="G2795" s="17">
        <f>Tabel1[[#This Row],[Benaderend Verbruik (kWh)]]*0</f>
        <v>0</v>
      </c>
    </row>
    <row r="2796" spans="1:7" x14ac:dyDescent="0.35">
      <c r="A2796" s="2" t="s">
        <v>1176</v>
      </c>
      <c r="B2796" s="2" t="s">
        <v>641</v>
      </c>
      <c r="C2796" s="2" t="s">
        <v>10</v>
      </c>
      <c r="D2796" s="17">
        <v>1345315.9488081033</v>
      </c>
      <c r="E2796" s="2">
        <v>2022</v>
      </c>
      <c r="F2796" s="17">
        <f>Tabel1[[#This Row],[Benaderend Verbruik (kWh)]]*2.5</f>
        <v>3363289.8720202586</v>
      </c>
      <c r="G2796" s="17">
        <f>Tabel1[[#This Row],[Benaderend Verbruik (kWh)]]*0</f>
        <v>0</v>
      </c>
    </row>
    <row r="2797" spans="1:7" x14ac:dyDescent="0.35">
      <c r="A2797" s="2" t="s">
        <v>1176</v>
      </c>
      <c r="B2797" s="2" t="s">
        <v>641</v>
      </c>
      <c r="C2797" s="2" t="s">
        <v>8</v>
      </c>
      <c r="D2797" s="17">
        <v>7156038.2388159959</v>
      </c>
      <c r="E2797" s="2">
        <v>2022</v>
      </c>
      <c r="F2797" s="17">
        <f>Tabel1[[#This Row],[Benaderend Verbruik (kWh)]]</f>
        <v>7156038.2388159959</v>
      </c>
      <c r="G2797" s="17">
        <f>Tabel1[[#This Row],[Benaderend Verbruik (kWh)]]*0.000182</f>
        <v>1302.3989594645113</v>
      </c>
    </row>
    <row r="2798" spans="1:7" x14ac:dyDescent="0.35">
      <c r="A2798" s="2" t="s">
        <v>553</v>
      </c>
      <c r="B2798" s="2" t="s">
        <v>7</v>
      </c>
      <c r="C2798" s="2" t="s">
        <v>12</v>
      </c>
      <c r="D2798" s="17">
        <v>58288.919360448614</v>
      </c>
      <c r="E2798" s="2">
        <v>2019</v>
      </c>
      <c r="F2798" s="17">
        <f>Tabel1[[#This Row],[Benaderend Verbruik (kWh)]]</f>
        <v>58288.919360448614</v>
      </c>
      <c r="G2798" s="17">
        <f>Tabel1[[#This Row],[Benaderend Verbruik (kWh)]]*0.000267</f>
        <v>15.563141469239779</v>
      </c>
    </row>
    <row r="2799" spans="1:7" x14ac:dyDescent="0.35">
      <c r="A2799" s="2" t="s">
        <v>553</v>
      </c>
      <c r="B2799" s="2" t="s">
        <v>7</v>
      </c>
      <c r="C2799" s="2" t="s">
        <v>183</v>
      </c>
      <c r="D2799" s="17">
        <v>52476.263236044208</v>
      </c>
      <c r="E2799" s="2">
        <v>2022</v>
      </c>
      <c r="F2799" s="17">
        <f>Tabel1[[#This Row],[Benaderend Verbruik (kWh)]]</f>
        <v>52476.263236044208</v>
      </c>
      <c r="G2799" s="17">
        <f>Tabel1[[#This Row],[Benaderend Verbruik (kWh)]]*0.000227</f>
        <v>11.912111754582034</v>
      </c>
    </row>
    <row r="2800" spans="1:7" x14ac:dyDescent="0.35">
      <c r="A2800" s="2" t="s">
        <v>554</v>
      </c>
      <c r="B2800" s="2" t="s">
        <v>7</v>
      </c>
      <c r="C2800" s="2" t="s">
        <v>8</v>
      </c>
      <c r="D2800" s="17">
        <v>1394473.737692917</v>
      </c>
      <c r="E2800" s="2">
        <v>2019</v>
      </c>
      <c r="F2800" s="17">
        <f>Tabel1[[#This Row],[Benaderend Verbruik (kWh)]]</f>
        <v>1394473.737692917</v>
      </c>
      <c r="G2800" s="17">
        <f>Tabel1[[#This Row],[Benaderend Verbruik (kWh)]]*0.000182</f>
        <v>253.7942202601109</v>
      </c>
    </row>
    <row r="2801" spans="1:7" x14ac:dyDescent="0.35">
      <c r="A2801" s="2" t="s">
        <v>554</v>
      </c>
      <c r="B2801" s="2" t="s">
        <v>7</v>
      </c>
      <c r="C2801" s="2" t="s">
        <v>10</v>
      </c>
      <c r="D2801" s="17">
        <v>1004186</v>
      </c>
      <c r="E2801" s="2">
        <v>2019</v>
      </c>
      <c r="F2801" s="17">
        <f>Tabel1[[#This Row],[Benaderend Verbruik (kWh)]]*2.5</f>
        <v>2510465</v>
      </c>
      <c r="G2801" s="17">
        <f>Tabel1[[#This Row],[Benaderend Verbruik (kWh)]]*0</f>
        <v>0</v>
      </c>
    </row>
    <row r="2802" spans="1:7" x14ac:dyDescent="0.35">
      <c r="A2802" s="2" t="s">
        <v>554</v>
      </c>
      <c r="B2802" s="2" t="s">
        <v>7</v>
      </c>
      <c r="C2802" s="2" t="s">
        <v>9</v>
      </c>
      <c r="D2802" s="17">
        <v>603547.72072240023</v>
      </c>
      <c r="E2802" s="2">
        <v>2019</v>
      </c>
      <c r="F2802" s="17">
        <f>Tabel1[[#This Row],[Benaderend Verbruik (kWh)]]*2.5</f>
        <v>1508869.3018060005</v>
      </c>
      <c r="G2802" s="17">
        <f>Tabel1[[#This Row],[Benaderend Verbruik (kWh)]]*0</f>
        <v>0</v>
      </c>
    </row>
    <row r="2803" spans="1:7" x14ac:dyDescent="0.35">
      <c r="A2803" s="2" t="s">
        <v>1177</v>
      </c>
      <c r="B2803" s="2" t="s">
        <v>641</v>
      </c>
      <c r="C2803" s="2" t="s">
        <v>9</v>
      </c>
      <c r="D2803" s="17">
        <v>826587.31434829987</v>
      </c>
      <c r="E2803" s="2">
        <v>2022</v>
      </c>
      <c r="F2803" s="17">
        <f>Tabel1[[#This Row],[Benaderend Verbruik (kWh)]]*2.5</f>
        <v>2066468.2858707497</v>
      </c>
      <c r="G2803" s="17">
        <f>Tabel1[[#This Row],[Benaderend Verbruik (kWh)]]*0</f>
        <v>0</v>
      </c>
    </row>
    <row r="2804" spans="1:7" x14ac:dyDescent="0.35">
      <c r="A2804" s="2" t="s">
        <v>1177</v>
      </c>
      <c r="B2804" s="2" t="s">
        <v>641</v>
      </c>
      <c r="C2804" s="2" t="s">
        <v>10</v>
      </c>
      <c r="D2804" s="17">
        <v>739729</v>
      </c>
      <c r="E2804" s="2">
        <v>2022</v>
      </c>
      <c r="F2804" s="17">
        <f>Tabel1[[#This Row],[Benaderend Verbruik (kWh)]]*2.5</f>
        <v>1849322.5</v>
      </c>
      <c r="G2804" s="17">
        <f>Tabel1[[#This Row],[Benaderend Verbruik (kWh)]]*0</f>
        <v>0</v>
      </c>
    </row>
    <row r="2805" spans="1:7" x14ac:dyDescent="0.35">
      <c r="A2805" s="2" t="s">
        <v>1177</v>
      </c>
      <c r="B2805" s="2" t="s">
        <v>641</v>
      </c>
      <c r="C2805" s="2" t="s">
        <v>8</v>
      </c>
      <c r="D2805" s="17">
        <v>1216250.6443998206</v>
      </c>
      <c r="E2805" s="2">
        <v>2022</v>
      </c>
      <c r="F2805" s="17">
        <f>Tabel1[[#This Row],[Benaderend Verbruik (kWh)]]</f>
        <v>1216250.6443998206</v>
      </c>
      <c r="G2805" s="17">
        <f>Tabel1[[#This Row],[Benaderend Verbruik (kWh)]]*0.000182</f>
        <v>221.35761728076736</v>
      </c>
    </row>
    <row r="2806" spans="1:7" x14ac:dyDescent="0.35">
      <c r="A2806" s="2" t="s">
        <v>555</v>
      </c>
      <c r="B2806" s="2" t="s">
        <v>7</v>
      </c>
      <c r="C2806" s="2" t="s">
        <v>8</v>
      </c>
      <c r="D2806" s="17">
        <v>1714767.7254728179</v>
      </c>
      <c r="E2806" s="2">
        <v>2019</v>
      </c>
      <c r="F2806" s="17">
        <f>Tabel1[[#This Row],[Benaderend Verbruik (kWh)]]</f>
        <v>1714767.7254728179</v>
      </c>
      <c r="G2806" s="17">
        <f>Tabel1[[#This Row],[Benaderend Verbruik (kWh)]]*0.000182</f>
        <v>312.08772603605286</v>
      </c>
    </row>
    <row r="2807" spans="1:7" x14ac:dyDescent="0.35">
      <c r="A2807" s="2" t="s">
        <v>555</v>
      </c>
      <c r="B2807" s="2" t="s">
        <v>7</v>
      </c>
      <c r="C2807" s="2" t="s">
        <v>9</v>
      </c>
      <c r="D2807" s="17">
        <v>923545.60994544183</v>
      </c>
      <c r="E2807" s="2">
        <v>2019</v>
      </c>
      <c r="F2807" s="17">
        <f>Tabel1[[#This Row],[Benaderend Verbruik (kWh)]]*2.5</f>
        <v>2308864.0248636045</v>
      </c>
      <c r="G2807" s="17">
        <f>Tabel1[[#This Row],[Benaderend Verbruik (kWh)]]*0</f>
        <v>0</v>
      </c>
    </row>
    <row r="2808" spans="1:7" x14ac:dyDescent="0.35">
      <c r="A2808" s="2" t="s">
        <v>555</v>
      </c>
      <c r="B2808" s="2" t="s">
        <v>7</v>
      </c>
      <c r="C2808" s="2" t="s">
        <v>10</v>
      </c>
      <c r="D2808" s="17">
        <v>809190</v>
      </c>
      <c r="E2808" s="2">
        <v>2019</v>
      </c>
      <c r="F2808" s="17">
        <f>Tabel1[[#This Row],[Benaderend Verbruik (kWh)]]*2.5</f>
        <v>2022975</v>
      </c>
      <c r="G2808" s="17">
        <f>Tabel1[[#This Row],[Benaderend Verbruik (kWh)]]*0</f>
        <v>0</v>
      </c>
    </row>
    <row r="2809" spans="1:7" x14ac:dyDescent="0.35">
      <c r="A2809" s="2" t="s">
        <v>1178</v>
      </c>
      <c r="B2809" s="2" t="s">
        <v>641</v>
      </c>
      <c r="C2809" s="2" t="s">
        <v>9</v>
      </c>
      <c r="D2809" s="17">
        <v>936448.41417429515</v>
      </c>
      <c r="E2809" s="2">
        <v>2022</v>
      </c>
      <c r="F2809" s="17">
        <f>Tabel1[[#This Row],[Benaderend Verbruik (kWh)]]*2.5</f>
        <v>2341121.035435738</v>
      </c>
      <c r="G2809" s="17">
        <f>Tabel1[[#This Row],[Benaderend Verbruik (kWh)]]*0</f>
        <v>0</v>
      </c>
    </row>
    <row r="2810" spans="1:7" x14ac:dyDescent="0.35">
      <c r="A2810" s="2" t="s">
        <v>1178</v>
      </c>
      <c r="B2810" s="2" t="s">
        <v>641</v>
      </c>
      <c r="C2810" s="2" t="s">
        <v>10</v>
      </c>
      <c r="D2810" s="17">
        <v>666774.99999999965</v>
      </c>
      <c r="E2810" s="2">
        <v>2022</v>
      </c>
      <c r="F2810" s="17">
        <f>Tabel1[[#This Row],[Benaderend Verbruik (kWh)]]*2.5</f>
        <v>1666937.4999999991</v>
      </c>
      <c r="G2810" s="17">
        <f>Tabel1[[#This Row],[Benaderend Verbruik (kWh)]]*0</f>
        <v>0</v>
      </c>
    </row>
    <row r="2811" spans="1:7" x14ac:dyDescent="0.35">
      <c r="A2811" s="2" t="s">
        <v>1178</v>
      </c>
      <c r="B2811" s="2" t="s">
        <v>641</v>
      </c>
      <c r="C2811" s="2" t="s">
        <v>8</v>
      </c>
      <c r="D2811" s="17">
        <v>1549594.5702849836</v>
      </c>
      <c r="E2811" s="2">
        <v>2022</v>
      </c>
      <c r="F2811" s="17">
        <f>Tabel1[[#This Row],[Benaderend Verbruik (kWh)]]</f>
        <v>1549594.5702849836</v>
      </c>
      <c r="G2811" s="17">
        <f>Tabel1[[#This Row],[Benaderend Verbruik (kWh)]]*0.000182</f>
        <v>282.02621179186701</v>
      </c>
    </row>
    <row r="2812" spans="1:7" x14ac:dyDescent="0.35">
      <c r="A2812" s="2" t="s">
        <v>556</v>
      </c>
      <c r="B2812" s="2" t="s">
        <v>7</v>
      </c>
      <c r="C2812" s="2" t="s">
        <v>8</v>
      </c>
      <c r="D2812" s="17">
        <v>980454.93956636591</v>
      </c>
      <c r="E2812" s="2">
        <v>2019</v>
      </c>
      <c r="F2812" s="17">
        <f>Tabel1[[#This Row],[Benaderend Verbruik (kWh)]]</f>
        <v>980454.93956636591</v>
      </c>
      <c r="G2812" s="17">
        <f>Tabel1[[#This Row],[Benaderend Verbruik (kWh)]]*0.000182</f>
        <v>178.44279900107861</v>
      </c>
    </row>
    <row r="2813" spans="1:7" x14ac:dyDescent="0.35">
      <c r="A2813" s="2" t="s">
        <v>556</v>
      </c>
      <c r="B2813" s="2" t="s">
        <v>7</v>
      </c>
      <c r="C2813" s="2" t="s">
        <v>10</v>
      </c>
      <c r="D2813" s="17">
        <v>915560</v>
      </c>
      <c r="E2813" s="2">
        <v>2019</v>
      </c>
      <c r="F2813" s="17">
        <f>Tabel1[[#This Row],[Benaderend Verbruik (kWh)]]*2.5</f>
        <v>2288900</v>
      </c>
      <c r="G2813" s="17">
        <f>Tabel1[[#This Row],[Benaderend Verbruik (kWh)]]*0</f>
        <v>0</v>
      </c>
    </row>
    <row r="2814" spans="1:7" x14ac:dyDescent="0.35">
      <c r="A2814" s="2" t="s">
        <v>556</v>
      </c>
      <c r="B2814" s="2" t="s">
        <v>7</v>
      </c>
      <c r="C2814" s="2" t="s">
        <v>9</v>
      </c>
      <c r="D2814" s="17">
        <v>346635.13626738597</v>
      </c>
      <c r="E2814" s="2">
        <v>2019</v>
      </c>
      <c r="F2814" s="17">
        <f>Tabel1[[#This Row],[Benaderend Verbruik (kWh)]]*2.5</f>
        <v>866587.84066846489</v>
      </c>
      <c r="G2814" s="17">
        <f>Tabel1[[#This Row],[Benaderend Verbruik (kWh)]]*0</f>
        <v>0</v>
      </c>
    </row>
    <row r="2815" spans="1:7" x14ac:dyDescent="0.35">
      <c r="A2815" s="2" t="s">
        <v>1179</v>
      </c>
      <c r="B2815" s="2" t="s">
        <v>641</v>
      </c>
      <c r="C2815" s="2" t="s">
        <v>9</v>
      </c>
      <c r="D2815" s="17">
        <v>307130.12355158513</v>
      </c>
      <c r="E2815" s="2">
        <v>2022</v>
      </c>
      <c r="F2815" s="17">
        <f>Tabel1[[#This Row],[Benaderend Verbruik (kWh)]]*2.5</f>
        <v>767825.30887896288</v>
      </c>
      <c r="G2815" s="17">
        <f>Tabel1[[#This Row],[Benaderend Verbruik (kWh)]]*0</f>
        <v>0</v>
      </c>
    </row>
    <row r="2816" spans="1:7" x14ac:dyDescent="0.35">
      <c r="A2816" s="2" t="s">
        <v>1179</v>
      </c>
      <c r="B2816" s="2" t="s">
        <v>641</v>
      </c>
      <c r="C2816" s="2" t="s">
        <v>10</v>
      </c>
      <c r="D2816" s="17">
        <v>744574.99999999977</v>
      </c>
      <c r="E2816" s="2">
        <v>2022</v>
      </c>
      <c r="F2816" s="17">
        <f>Tabel1[[#This Row],[Benaderend Verbruik (kWh)]]*2.5</f>
        <v>1861437.4999999995</v>
      </c>
      <c r="G2816" s="17">
        <f>Tabel1[[#This Row],[Benaderend Verbruik (kWh)]]*0</f>
        <v>0</v>
      </c>
    </row>
    <row r="2817" spans="1:7" x14ac:dyDescent="0.35">
      <c r="A2817" s="2" t="s">
        <v>1179</v>
      </c>
      <c r="B2817" s="2" t="s">
        <v>641</v>
      </c>
      <c r="C2817" s="2" t="s">
        <v>8</v>
      </c>
      <c r="D2817" s="17">
        <v>793650.39261001744</v>
      </c>
      <c r="E2817" s="2">
        <v>2022</v>
      </c>
      <c r="F2817" s="17">
        <f>Tabel1[[#This Row],[Benaderend Verbruik (kWh)]]</f>
        <v>793650.39261001744</v>
      </c>
      <c r="G2817" s="17">
        <f>Tabel1[[#This Row],[Benaderend Verbruik (kWh)]]*0.000182</f>
        <v>144.44437145502317</v>
      </c>
    </row>
    <row r="2818" spans="1:7" x14ac:dyDescent="0.35">
      <c r="A2818" s="2" t="s">
        <v>557</v>
      </c>
      <c r="B2818" s="2" t="s">
        <v>7</v>
      </c>
      <c r="C2818" s="2" t="s">
        <v>8</v>
      </c>
      <c r="D2818" s="17">
        <v>4255253.4551169844</v>
      </c>
      <c r="E2818" s="2">
        <v>2019</v>
      </c>
      <c r="F2818" s="17">
        <f>Tabel1[[#This Row],[Benaderend Verbruik (kWh)]]</f>
        <v>4255253.4551169844</v>
      </c>
      <c r="G2818" s="17">
        <f>Tabel1[[#This Row],[Benaderend Verbruik (kWh)]]*0.000182</f>
        <v>774.45612883129115</v>
      </c>
    </row>
    <row r="2819" spans="1:7" x14ac:dyDescent="0.35">
      <c r="A2819" s="2" t="s">
        <v>557</v>
      </c>
      <c r="B2819" s="2" t="s">
        <v>7</v>
      </c>
      <c r="C2819" s="2" t="s">
        <v>9</v>
      </c>
      <c r="D2819" s="17">
        <v>1026014.6530991747</v>
      </c>
      <c r="E2819" s="2">
        <v>2019</v>
      </c>
      <c r="F2819" s="17">
        <f>Tabel1[[#This Row],[Benaderend Verbruik (kWh)]]*2.5</f>
        <v>2565036.632747937</v>
      </c>
      <c r="G2819" s="17">
        <f>Tabel1[[#This Row],[Benaderend Verbruik (kWh)]]*0</f>
        <v>0</v>
      </c>
    </row>
    <row r="2820" spans="1:7" x14ac:dyDescent="0.35">
      <c r="A2820" s="2" t="s">
        <v>557</v>
      </c>
      <c r="B2820" s="2" t="s">
        <v>7</v>
      </c>
      <c r="C2820" s="2" t="s">
        <v>10</v>
      </c>
      <c r="D2820" s="17">
        <v>670050</v>
      </c>
      <c r="E2820" s="2">
        <v>2019</v>
      </c>
      <c r="F2820" s="17">
        <f>Tabel1[[#This Row],[Benaderend Verbruik (kWh)]]*2.5</f>
        <v>1675125</v>
      </c>
      <c r="G2820" s="17">
        <f>Tabel1[[#This Row],[Benaderend Verbruik (kWh)]]*0</f>
        <v>0</v>
      </c>
    </row>
    <row r="2821" spans="1:7" x14ac:dyDescent="0.35">
      <c r="A2821" s="2" t="s">
        <v>1180</v>
      </c>
      <c r="B2821" s="2" t="s">
        <v>641</v>
      </c>
      <c r="C2821" s="2" t="s">
        <v>9</v>
      </c>
      <c r="D2821" s="17">
        <v>735739.7895793909</v>
      </c>
      <c r="E2821" s="2">
        <v>2022</v>
      </c>
      <c r="F2821" s="17">
        <f>Tabel1[[#This Row],[Benaderend Verbruik (kWh)]]*2.5</f>
        <v>1839349.4739484773</v>
      </c>
      <c r="G2821" s="17">
        <f>Tabel1[[#This Row],[Benaderend Verbruik (kWh)]]*0</f>
        <v>0</v>
      </c>
    </row>
    <row r="2822" spans="1:7" x14ac:dyDescent="0.35">
      <c r="A2822" s="2" t="s">
        <v>1180</v>
      </c>
      <c r="B2822" s="2" t="s">
        <v>641</v>
      </c>
      <c r="C2822" s="2" t="s">
        <v>10</v>
      </c>
      <c r="D2822" s="17">
        <v>585211</v>
      </c>
      <c r="E2822" s="2">
        <v>2022</v>
      </c>
      <c r="F2822" s="17">
        <f>Tabel1[[#This Row],[Benaderend Verbruik (kWh)]]*2.5</f>
        <v>1463027.5</v>
      </c>
      <c r="G2822" s="17">
        <f>Tabel1[[#This Row],[Benaderend Verbruik (kWh)]]*0</f>
        <v>0</v>
      </c>
    </row>
    <row r="2823" spans="1:7" x14ac:dyDescent="0.35">
      <c r="A2823" s="2" t="s">
        <v>1180</v>
      </c>
      <c r="B2823" s="2" t="s">
        <v>641</v>
      </c>
      <c r="C2823" s="2" t="s">
        <v>8</v>
      </c>
      <c r="D2823" s="17">
        <v>2966528.4556346163</v>
      </c>
      <c r="E2823" s="2">
        <v>2022</v>
      </c>
      <c r="F2823" s="17">
        <f>Tabel1[[#This Row],[Benaderend Verbruik (kWh)]]</f>
        <v>2966528.4556346163</v>
      </c>
      <c r="G2823" s="17">
        <f>Tabel1[[#This Row],[Benaderend Verbruik (kWh)]]*0.000182</f>
        <v>539.90817892550024</v>
      </c>
    </row>
    <row r="2824" spans="1:7" x14ac:dyDescent="0.35">
      <c r="A2824" s="2" t="s">
        <v>558</v>
      </c>
      <c r="B2824" s="2" t="s">
        <v>7</v>
      </c>
      <c r="C2824" s="2" t="s">
        <v>8</v>
      </c>
      <c r="D2824" s="17">
        <v>4017146.2260605833</v>
      </c>
      <c r="E2824" s="2">
        <v>2019</v>
      </c>
      <c r="F2824" s="17">
        <f>Tabel1[[#This Row],[Benaderend Verbruik (kWh)]]</f>
        <v>4017146.2260605833</v>
      </c>
      <c r="G2824" s="17">
        <f>Tabel1[[#This Row],[Benaderend Verbruik (kWh)]]*0.000182</f>
        <v>731.12061314302616</v>
      </c>
    </row>
    <row r="2825" spans="1:7" x14ac:dyDescent="0.35">
      <c r="A2825" s="2" t="s">
        <v>558</v>
      </c>
      <c r="B2825" s="2" t="s">
        <v>7</v>
      </c>
      <c r="C2825" s="2" t="s">
        <v>9</v>
      </c>
      <c r="D2825" s="17">
        <v>1563531.1659656893</v>
      </c>
      <c r="E2825" s="2">
        <v>2019</v>
      </c>
      <c r="F2825" s="17">
        <f>Tabel1[[#This Row],[Benaderend Verbruik (kWh)]]*2.5</f>
        <v>3908827.9149142234</v>
      </c>
      <c r="G2825" s="17">
        <f>Tabel1[[#This Row],[Benaderend Verbruik (kWh)]]*0</f>
        <v>0</v>
      </c>
    </row>
    <row r="2826" spans="1:7" x14ac:dyDescent="0.35">
      <c r="A2826" s="2" t="s">
        <v>558</v>
      </c>
      <c r="B2826" s="2" t="s">
        <v>7</v>
      </c>
      <c r="C2826" s="2" t="s">
        <v>10</v>
      </c>
      <c r="D2826" s="17">
        <v>1507759</v>
      </c>
      <c r="E2826" s="2">
        <v>2019</v>
      </c>
      <c r="F2826" s="17">
        <f>Tabel1[[#This Row],[Benaderend Verbruik (kWh)]]*2.5</f>
        <v>3769397.5</v>
      </c>
      <c r="G2826" s="17">
        <f>Tabel1[[#This Row],[Benaderend Verbruik (kWh)]]*0</f>
        <v>0</v>
      </c>
    </row>
    <row r="2827" spans="1:7" x14ac:dyDescent="0.35">
      <c r="A2827" s="2" t="s">
        <v>1181</v>
      </c>
      <c r="B2827" s="2" t="s">
        <v>641</v>
      </c>
      <c r="C2827" s="2" t="s">
        <v>9</v>
      </c>
      <c r="D2827" s="17">
        <v>1418373.5185278682</v>
      </c>
      <c r="E2827" s="2">
        <v>2022</v>
      </c>
      <c r="F2827" s="17">
        <f>Tabel1[[#This Row],[Benaderend Verbruik (kWh)]]*2.5</f>
        <v>3545933.7963196705</v>
      </c>
      <c r="G2827" s="17">
        <f>Tabel1[[#This Row],[Benaderend Verbruik (kWh)]]*0</f>
        <v>0</v>
      </c>
    </row>
    <row r="2828" spans="1:7" x14ac:dyDescent="0.35">
      <c r="A2828" s="2" t="s">
        <v>1181</v>
      </c>
      <c r="B2828" s="2" t="s">
        <v>641</v>
      </c>
      <c r="C2828" s="2" t="s">
        <v>10</v>
      </c>
      <c r="D2828" s="17">
        <v>1197311</v>
      </c>
      <c r="E2828" s="2">
        <v>2022</v>
      </c>
      <c r="F2828" s="17">
        <f>Tabel1[[#This Row],[Benaderend Verbruik (kWh)]]*2.5</f>
        <v>2993277.5</v>
      </c>
      <c r="G2828" s="17">
        <f>Tabel1[[#This Row],[Benaderend Verbruik (kWh)]]*0</f>
        <v>0</v>
      </c>
    </row>
    <row r="2829" spans="1:7" x14ac:dyDescent="0.35">
      <c r="A2829" s="2" t="s">
        <v>1181</v>
      </c>
      <c r="B2829" s="2" t="s">
        <v>641</v>
      </c>
      <c r="C2829" s="2" t="s">
        <v>8</v>
      </c>
      <c r="D2829" s="17">
        <v>2958851.9767484157</v>
      </c>
      <c r="E2829" s="2">
        <v>2022</v>
      </c>
      <c r="F2829" s="17">
        <f>Tabel1[[#This Row],[Benaderend Verbruik (kWh)]]</f>
        <v>2958851.9767484157</v>
      </c>
      <c r="G2829" s="17">
        <f>Tabel1[[#This Row],[Benaderend Verbruik (kWh)]]*0.000182</f>
        <v>538.51105976821168</v>
      </c>
    </row>
    <row r="2830" spans="1:7" x14ac:dyDescent="0.35">
      <c r="A2830" s="2" t="s">
        <v>559</v>
      </c>
      <c r="B2830" s="2" t="s">
        <v>7</v>
      </c>
      <c r="C2830" s="2" t="s">
        <v>8</v>
      </c>
      <c r="D2830" s="17">
        <v>1223112.967245627</v>
      </c>
      <c r="E2830" s="2">
        <v>2019</v>
      </c>
      <c r="F2830" s="17">
        <f>Tabel1[[#This Row],[Benaderend Verbruik (kWh)]]</f>
        <v>1223112.967245627</v>
      </c>
      <c r="G2830" s="17">
        <f>Tabel1[[#This Row],[Benaderend Verbruik (kWh)]]*0.000182</f>
        <v>222.60656003870412</v>
      </c>
    </row>
    <row r="2831" spans="1:7" x14ac:dyDescent="0.35">
      <c r="A2831" s="2" t="s">
        <v>559</v>
      </c>
      <c r="B2831" s="2" t="s">
        <v>7</v>
      </c>
      <c r="C2831" s="2" t="s">
        <v>10</v>
      </c>
      <c r="D2831" s="17">
        <v>976727</v>
      </c>
      <c r="E2831" s="2">
        <v>2019</v>
      </c>
      <c r="F2831" s="17">
        <f>Tabel1[[#This Row],[Benaderend Verbruik (kWh)]]*2.5</f>
        <v>2441817.5</v>
      </c>
      <c r="G2831" s="17">
        <f>Tabel1[[#This Row],[Benaderend Verbruik (kWh)]]*0</f>
        <v>0</v>
      </c>
    </row>
    <row r="2832" spans="1:7" x14ac:dyDescent="0.35">
      <c r="A2832" s="2" t="s">
        <v>559</v>
      </c>
      <c r="B2832" s="2" t="s">
        <v>7</v>
      </c>
      <c r="C2832" s="2" t="s">
        <v>9</v>
      </c>
      <c r="D2832" s="17">
        <v>293117.30326070968</v>
      </c>
      <c r="E2832" s="2">
        <v>2019</v>
      </c>
      <c r="F2832" s="17">
        <f>Tabel1[[#This Row],[Benaderend Verbruik (kWh)]]*2.5</f>
        <v>732793.25815177418</v>
      </c>
      <c r="G2832" s="17">
        <f>Tabel1[[#This Row],[Benaderend Verbruik (kWh)]]*0</f>
        <v>0</v>
      </c>
    </row>
    <row r="2833" spans="1:7" x14ac:dyDescent="0.35">
      <c r="A2833" s="2" t="s">
        <v>1182</v>
      </c>
      <c r="B2833" s="2" t="s">
        <v>641</v>
      </c>
      <c r="C2833" s="2" t="s">
        <v>9</v>
      </c>
      <c r="D2833" s="17">
        <v>214715.61721123022</v>
      </c>
      <c r="E2833" s="2">
        <v>2022</v>
      </c>
      <c r="F2833" s="17">
        <f>Tabel1[[#This Row],[Benaderend Verbruik (kWh)]]*2.5</f>
        <v>536789.04302807548</v>
      </c>
      <c r="G2833" s="17">
        <f>Tabel1[[#This Row],[Benaderend Verbruik (kWh)]]*0</f>
        <v>0</v>
      </c>
    </row>
    <row r="2834" spans="1:7" x14ac:dyDescent="0.35">
      <c r="A2834" s="2" t="s">
        <v>1182</v>
      </c>
      <c r="B2834" s="2" t="s">
        <v>641</v>
      </c>
      <c r="C2834" s="2" t="s">
        <v>10</v>
      </c>
      <c r="D2834" s="17">
        <v>876340.99999999988</v>
      </c>
      <c r="E2834" s="2">
        <v>2022</v>
      </c>
      <c r="F2834" s="17">
        <f>Tabel1[[#This Row],[Benaderend Verbruik (kWh)]]*2.5</f>
        <v>2190852.4999999995</v>
      </c>
      <c r="G2834" s="17">
        <f>Tabel1[[#This Row],[Benaderend Verbruik (kWh)]]*0</f>
        <v>0</v>
      </c>
    </row>
    <row r="2835" spans="1:7" x14ac:dyDescent="0.35">
      <c r="A2835" s="2" t="s">
        <v>1182</v>
      </c>
      <c r="B2835" s="2" t="s">
        <v>641</v>
      </c>
      <c r="C2835" s="2" t="s">
        <v>8</v>
      </c>
      <c r="D2835" s="17">
        <v>969637.30948116037</v>
      </c>
      <c r="E2835" s="2">
        <v>2022</v>
      </c>
      <c r="F2835" s="17">
        <f>Tabel1[[#This Row],[Benaderend Verbruik (kWh)]]</f>
        <v>969637.30948116037</v>
      </c>
      <c r="G2835" s="17">
        <f>Tabel1[[#This Row],[Benaderend Verbruik (kWh)]]*0.000182</f>
        <v>176.47399032557118</v>
      </c>
    </row>
    <row r="2836" spans="1:7" x14ac:dyDescent="0.35">
      <c r="A2836" s="2" t="s">
        <v>560</v>
      </c>
      <c r="B2836" s="2" t="s">
        <v>7</v>
      </c>
      <c r="C2836" s="2" t="s">
        <v>8</v>
      </c>
      <c r="D2836" s="17">
        <v>1966504.6455553616</v>
      </c>
      <c r="E2836" s="2">
        <v>2019</v>
      </c>
      <c r="F2836" s="17">
        <f>Tabel1[[#This Row],[Benaderend Verbruik (kWh)]]</f>
        <v>1966504.6455553616</v>
      </c>
      <c r="G2836" s="17">
        <f>Tabel1[[#This Row],[Benaderend Verbruik (kWh)]]*0.000182</f>
        <v>357.90384549107586</v>
      </c>
    </row>
    <row r="2837" spans="1:7" x14ac:dyDescent="0.35">
      <c r="A2837" s="2" t="s">
        <v>560</v>
      </c>
      <c r="B2837" s="2" t="s">
        <v>7</v>
      </c>
      <c r="C2837" s="2" t="s">
        <v>10</v>
      </c>
      <c r="D2837" s="17">
        <v>867414</v>
      </c>
      <c r="E2837" s="2">
        <v>2019</v>
      </c>
      <c r="F2837" s="17">
        <f>Tabel1[[#This Row],[Benaderend Verbruik (kWh)]]*2.5</f>
        <v>2168535</v>
      </c>
      <c r="G2837" s="17">
        <f>Tabel1[[#This Row],[Benaderend Verbruik (kWh)]]*0</f>
        <v>0</v>
      </c>
    </row>
    <row r="2838" spans="1:7" x14ac:dyDescent="0.35">
      <c r="A2838" s="2" t="s">
        <v>560</v>
      </c>
      <c r="B2838" s="2" t="s">
        <v>7</v>
      </c>
      <c r="C2838" s="2" t="s">
        <v>9</v>
      </c>
      <c r="D2838" s="17">
        <v>794431.12555288896</v>
      </c>
      <c r="E2838" s="2">
        <v>2019</v>
      </c>
      <c r="F2838" s="17">
        <f>Tabel1[[#This Row],[Benaderend Verbruik (kWh)]]*2.5</f>
        <v>1986077.8138822224</v>
      </c>
      <c r="G2838" s="17">
        <f>Tabel1[[#This Row],[Benaderend Verbruik (kWh)]]*0</f>
        <v>0</v>
      </c>
    </row>
    <row r="2839" spans="1:7" x14ac:dyDescent="0.35">
      <c r="A2839" s="2" t="s">
        <v>1183</v>
      </c>
      <c r="B2839" s="2" t="s">
        <v>641</v>
      </c>
      <c r="C2839" s="2" t="s">
        <v>9</v>
      </c>
      <c r="D2839" s="17">
        <v>667481.1299611103</v>
      </c>
      <c r="E2839" s="2">
        <v>2022</v>
      </c>
      <c r="F2839" s="17">
        <f>Tabel1[[#This Row],[Benaderend Verbruik (kWh)]]*2.5</f>
        <v>1668702.8249027757</v>
      </c>
      <c r="G2839" s="17">
        <f>Tabel1[[#This Row],[Benaderend Verbruik (kWh)]]*0</f>
        <v>0</v>
      </c>
    </row>
    <row r="2840" spans="1:7" x14ac:dyDescent="0.35">
      <c r="A2840" s="2" t="s">
        <v>1183</v>
      </c>
      <c r="B2840" s="2" t="s">
        <v>641</v>
      </c>
      <c r="C2840" s="2" t="s">
        <v>10</v>
      </c>
      <c r="D2840" s="17">
        <v>854995</v>
      </c>
      <c r="E2840" s="2">
        <v>2022</v>
      </c>
      <c r="F2840" s="17">
        <f>Tabel1[[#This Row],[Benaderend Verbruik (kWh)]]*2.5</f>
        <v>2137487.5</v>
      </c>
      <c r="G2840" s="17">
        <f>Tabel1[[#This Row],[Benaderend Verbruik (kWh)]]*0</f>
        <v>0</v>
      </c>
    </row>
    <row r="2841" spans="1:7" x14ac:dyDescent="0.35">
      <c r="A2841" s="2" t="s">
        <v>1183</v>
      </c>
      <c r="B2841" s="2" t="s">
        <v>641</v>
      </c>
      <c r="C2841" s="2" t="s">
        <v>8</v>
      </c>
      <c r="D2841" s="17">
        <v>1725009.3468075518</v>
      </c>
      <c r="E2841" s="2">
        <v>2022</v>
      </c>
      <c r="F2841" s="17">
        <f>Tabel1[[#This Row],[Benaderend Verbruik (kWh)]]</f>
        <v>1725009.3468075518</v>
      </c>
      <c r="G2841" s="17">
        <f>Tabel1[[#This Row],[Benaderend Verbruik (kWh)]]*0.000182</f>
        <v>313.95170111897443</v>
      </c>
    </row>
    <row r="2842" spans="1:7" x14ac:dyDescent="0.35">
      <c r="A2842" s="2" t="s">
        <v>561</v>
      </c>
      <c r="B2842" s="2" t="s">
        <v>7</v>
      </c>
      <c r="C2842" s="2" t="s">
        <v>10</v>
      </c>
      <c r="D2842" s="17">
        <v>588173</v>
      </c>
      <c r="E2842" s="2">
        <v>2019</v>
      </c>
      <c r="F2842" s="17">
        <f>Tabel1[[#This Row],[Benaderend Verbruik (kWh)]]*2.5</f>
        <v>1470432.5</v>
      </c>
      <c r="G2842" s="17">
        <f>Tabel1[[#This Row],[Benaderend Verbruik (kWh)]]*0</f>
        <v>0</v>
      </c>
    </row>
    <row r="2843" spans="1:7" x14ac:dyDescent="0.35">
      <c r="A2843" s="2" t="s">
        <v>561</v>
      </c>
      <c r="B2843" s="2" t="s">
        <v>7</v>
      </c>
      <c r="C2843" s="2" t="s">
        <v>8</v>
      </c>
      <c r="D2843" s="17">
        <v>344113.11332633224</v>
      </c>
      <c r="E2843" s="2">
        <v>2019</v>
      </c>
      <c r="F2843" s="17">
        <f>Tabel1[[#This Row],[Benaderend Verbruik (kWh)]]</f>
        <v>344113.11332633224</v>
      </c>
      <c r="G2843" s="17">
        <f>Tabel1[[#This Row],[Benaderend Verbruik (kWh)]]*0.000182</f>
        <v>62.628586625392472</v>
      </c>
    </row>
    <row r="2844" spans="1:7" x14ac:dyDescent="0.35">
      <c r="A2844" s="2" t="s">
        <v>561</v>
      </c>
      <c r="B2844" s="2" t="s">
        <v>7</v>
      </c>
      <c r="C2844" s="2" t="s">
        <v>9</v>
      </c>
      <c r="D2844" s="17">
        <v>317542.37643787824</v>
      </c>
      <c r="E2844" s="2">
        <v>2019</v>
      </c>
      <c r="F2844" s="17">
        <f>Tabel1[[#This Row],[Benaderend Verbruik (kWh)]]*2.5</f>
        <v>793855.94109469559</v>
      </c>
      <c r="G2844" s="17">
        <f>Tabel1[[#This Row],[Benaderend Verbruik (kWh)]]*0</f>
        <v>0</v>
      </c>
    </row>
    <row r="2845" spans="1:7" x14ac:dyDescent="0.35">
      <c r="A2845" s="2" t="s">
        <v>1184</v>
      </c>
      <c r="B2845" s="2" t="s">
        <v>641</v>
      </c>
      <c r="C2845" s="2" t="s">
        <v>9</v>
      </c>
      <c r="D2845" s="17">
        <v>290120.94522476371</v>
      </c>
      <c r="E2845" s="2">
        <v>2022</v>
      </c>
      <c r="F2845" s="17">
        <f>Tabel1[[#This Row],[Benaderend Verbruik (kWh)]]*2.5</f>
        <v>725302.36306190933</v>
      </c>
      <c r="G2845" s="17">
        <f>Tabel1[[#This Row],[Benaderend Verbruik (kWh)]]*0</f>
        <v>0</v>
      </c>
    </row>
    <row r="2846" spans="1:7" x14ac:dyDescent="0.35">
      <c r="A2846" s="2" t="s">
        <v>1184</v>
      </c>
      <c r="B2846" s="2" t="s">
        <v>641</v>
      </c>
      <c r="C2846" s="2" t="s">
        <v>10</v>
      </c>
      <c r="D2846" s="17">
        <v>491430</v>
      </c>
      <c r="E2846" s="2">
        <v>2022</v>
      </c>
      <c r="F2846" s="17">
        <f>Tabel1[[#This Row],[Benaderend Verbruik (kWh)]]*2.5</f>
        <v>1228575</v>
      </c>
      <c r="G2846" s="17">
        <f>Tabel1[[#This Row],[Benaderend Verbruik (kWh)]]*0</f>
        <v>0</v>
      </c>
    </row>
    <row r="2847" spans="1:7" x14ac:dyDescent="0.35">
      <c r="A2847" s="2" t="s">
        <v>1184</v>
      </c>
      <c r="B2847" s="2" t="s">
        <v>641</v>
      </c>
      <c r="C2847" s="2" t="s">
        <v>8</v>
      </c>
      <c r="D2847" s="17">
        <v>302828.37019858917</v>
      </c>
      <c r="E2847" s="2">
        <v>2022</v>
      </c>
      <c r="F2847" s="17">
        <f>Tabel1[[#This Row],[Benaderend Verbruik (kWh)]]</f>
        <v>302828.37019858917</v>
      </c>
      <c r="G2847" s="17">
        <f>Tabel1[[#This Row],[Benaderend Verbruik (kWh)]]*0.000182</f>
        <v>55.11476337614323</v>
      </c>
    </row>
    <row r="2848" spans="1:7" x14ac:dyDescent="0.35">
      <c r="A2848" s="2" t="s">
        <v>561</v>
      </c>
      <c r="B2848" s="2" t="s">
        <v>7</v>
      </c>
      <c r="C2848" s="2" t="s">
        <v>12</v>
      </c>
      <c r="D2848" s="17">
        <v>40611.102463089155</v>
      </c>
      <c r="E2848" s="2">
        <v>2019</v>
      </c>
      <c r="F2848" s="17">
        <f>Tabel1[[#This Row],[Benaderend Verbruik (kWh)]]</f>
        <v>40611.102463089155</v>
      </c>
      <c r="G2848" s="17">
        <f>Tabel1[[#This Row],[Benaderend Verbruik (kWh)]]*0.000267</f>
        <v>10.843164357644804</v>
      </c>
    </row>
    <row r="2849" spans="1:7" x14ac:dyDescent="0.35">
      <c r="A2849" s="2" t="s">
        <v>561</v>
      </c>
      <c r="B2849" s="2" t="s">
        <v>7</v>
      </c>
      <c r="C2849" s="2" t="s">
        <v>12</v>
      </c>
      <c r="D2849" s="17">
        <v>5076.3871592844962</v>
      </c>
      <c r="E2849" s="2">
        <v>2022</v>
      </c>
      <c r="F2849" s="17">
        <f>Tabel1[[#This Row],[Benaderend Verbruik (kWh)]]</f>
        <v>5076.3871592844962</v>
      </c>
      <c r="G2849" s="17">
        <f>Tabel1[[#This Row],[Benaderend Verbruik (kWh)]]*0.000267</f>
        <v>1.3553953715289604</v>
      </c>
    </row>
    <row r="2850" spans="1:7" x14ac:dyDescent="0.35">
      <c r="A2850" s="2" t="s">
        <v>562</v>
      </c>
      <c r="B2850" s="2" t="s">
        <v>7</v>
      </c>
      <c r="C2850" s="2" t="s">
        <v>8</v>
      </c>
      <c r="D2850" s="17">
        <v>2775306.3413329329</v>
      </c>
      <c r="E2850" s="2">
        <v>2019</v>
      </c>
      <c r="F2850" s="17">
        <f>Tabel1[[#This Row],[Benaderend Verbruik (kWh)]]</f>
        <v>2775306.3413329329</v>
      </c>
      <c r="G2850" s="17">
        <f>Tabel1[[#This Row],[Benaderend Verbruik (kWh)]]*0.000182</f>
        <v>505.10575412259379</v>
      </c>
    </row>
    <row r="2851" spans="1:7" x14ac:dyDescent="0.35">
      <c r="A2851" s="2" t="s">
        <v>562</v>
      </c>
      <c r="B2851" s="2" t="s">
        <v>7</v>
      </c>
      <c r="C2851" s="2" t="s">
        <v>10</v>
      </c>
      <c r="D2851" s="17">
        <v>938150</v>
      </c>
      <c r="E2851" s="2">
        <v>2019</v>
      </c>
      <c r="F2851" s="17">
        <f>Tabel1[[#This Row],[Benaderend Verbruik (kWh)]]*2.5</f>
        <v>2345375</v>
      </c>
      <c r="G2851" s="17">
        <f>Tabel1[[#This Row],[Benaderend Verbruik (kWh)]]*0</f>
        <v>0</v>
      </c>
    </row>
    <row r="2852" spans="1:7" x14ac:dyDescent="0.35">
      <c r="A2852" s="2" t="s">
        <v>562</v>
      </c>
      <c r="B2852" s="2" t="s">
        <v>7</v>
      </c>
      <c r="C2852" s="2" t="s">
        <v>9</v>
      </c>
      <c r="D2852" s="17">
        <v>868734.54056471935</v>
      </c>
      <c r="E2852" s="2">
        <v>2019</v>
      </c>
      <c r="F2852" s="17">
        <f>Tabel1[[#This Row],[Benaderend Verbruik (kWh)]]*2.5</f>
        <v>2171836.3514117985</v>
      </c>
      <c r="G2852" s="17">
        <f>Tabel1[[#This Row],[Benaderend Verbruik (kWh)]]*0</f>
        <v>0</v>
      </c>
    </row>
    <row r="2853" spans="1:7" x14ac:dyDescent="0.35">
      <c r="A2853" s="2" t="s">
        <v>1185</v>
      </c>
      <c r="B2853" s="2" t="s">
        <v>641</v>
      </c>
      <c r="C2853" s="2" t="s">
        <v>9</v>
      </c>
      <c r="D2853" s="17">
        <v>902379.26868074783</v>
      </c>
      <c r="E2853" s="2">
        <v>2022</v>
      </c>
      <c r="F2853" s="17">
        <f>Tabel1[[#This Row],[Benaderend Verbruik (kWh)]]*2.5</f>
        <v>2255948.1717018695</v>
      </c>
      <c r="G2853" s="17">
        <f>Tabel1[[#This Row],[Benaderend Verbruik (kWh)]]*0</f>
        <v>0</v>
      </c>
    </row>
    <row r="2854" spans="1:7" x14ac:dyDescent="0.35">
      <c r="A2854" s="2" t="s">
        <v>1185</v>
      </c>
      <c r="B2854" s="2" t="s">
        <v>641</v>
      </c>
      <c r="C2854" s="2" t="s">
        <v>10</v>
      </c>
      <c r="D2854" s="17">
        <v>756756.99999999988</v>
      </c>
      <c r="E2854" s="2">
        <v>2022</v>
      </c>
      <c r="F2854" s="17">
        <f>Tabel1[[#This Row],[Benaderend Verbruik (kWh)]]*2.5</f>
        <v>1891892.4999999998</v>
      </c>
      <c r="G2854" s="17">
        <f>Tabel1[[#This Row],[Benaderend Verbruik (kWh)]]*0</f>
        <v>0</v>
      </c>
    </row>
    <row r="2855" spans="1:7" x14ac:dyDescent="0.35">
      <c r="A2855" s="2" t="s">
        <v>1185</v>
      </c>
      <c r="B2855" s="2" t="s">
        <v>641</v>
      </c>
      <c r="C2855" s="2" t="s">
        <v>8</v>
      </c>
      <c r="D2855" s="17">
        <v>3305610.6702713217</v>
      </c>
      <c r="E2855" s="2">
        <v>2022</v>
      </c>
      <c r="F2855" s="17">
        <f>Tabel1[[#This Row],[Benaderend Verbruik (kWh)]]</f>
        <v>3305610.6702713217</v>
      </c>
      <c r="G2855" s="17">
        <f>Tabel1[[#This Row],[Benaderend Verbruik (kWh)]]*0.000182</f>
        <v>601.62114198938059</v>
      </c>
    </row>
    <row r="2856" spans="1:7" x14ac:dyDescent="0.35">
      <c r="A2856" s="2" t="s">
        <v>563</v>
      </c>
      <c r="B2856" s="2" t="s">
        <v>7</v>
      </c>
      <c r="C2856" s="2" t="s">
        <v>8</v>
      </c>
      <c r="D2856" s="17">
        <v>1700836.741466434</v>
      </c>
      <c r="E2856" s="2">
        <v>2019</v>
      </c>
      <c r="F2856" s="17">
        <f>Tabel1[[#This Row],[Benaderend Verbruik (kWh)]]</f>
        <v>1700836.741466434</v>
      </c>
      <c r="G2856" s="17">
        <f>Tabel1[[#This Row],[Benaderend Verbruik (kWh)]]*0.000182</f>
        <v>309.552286946891</v>
      </c>
    </row>
    <row r="2857" spans="1:7" x14ac:dyDescent="0.35">
      <c r="A2857" s="2" t="s">
        <v>563</v>
      </c>
      <c r="B2857" s="2" t="s">
        <v>7</v>
      </c>
      <c r="C2857" s="2" t="s">
        <v>10</v>
      </c>
      <c r="D2857" s="17">
        <v>622339</v>
      </c>
      <c r="E2857" s="2">
        <v>2019</v>
      </c>
      <c r="F2857" s="17">
        <f>Tabel1[[#This Row],[Benaderend Verbruik (kWh)]]*2.5</f>
        <v>1555847.5</v>
      </c>
      <c r="G2857" s="17">
        <f>Tabel1[[#This Row],[Benaderend Verbruik (kWh)]]*0</f>
        <v>0</v>
      </c>
    </row>
    <row r="2858" spans="1:7" x14ac:dyDescent="0.35">
      <c r="A2858" s="2" t="s">
        <v>563</v>
      </c>
      <c r="B2858" s="2" t="s">
        <v>7</v>
      </c>
      <c r="C2858" s="2" t="s">
        <v>9</v>
      </c>
      <c r="D2858" s="17">
        <v>374454.65194841905</v>
      </c>
      <c r="E2858" s="2">
        <v>2019</v>
      </c>
      <c r="F2858" s="17">
        <f>Tabel1[[#This Row],[Benaderend Verbruik (kWh)]]*2.5</f>
        <v>936136.62987104757</v>
      </c>
      <c r="G2858" s="17">
        <f>Tabel1[[#This Row],[Benaderend Verbruik (kWh)]]*0</f>
        <v>0</v>
      </c>
    </row>
    <row r="2859" spans="1:7" x14ac:dyDescent="0.35">
      <c r="A2859" s="2" t="s">
        <v>1186</v>
      </c>
      <c r="B2859" s="2" t="s">
        <v>641</v>
      </c>
      <c r="C2859" s="2" t="s">
        <v>9</v>
      </c>
      <c r="D2859" s="17">
        <v>310359.96004581387</v>
      </c>
      <c r="E2859" s="2">
        <v>2022</v>
      </c>
      <c r="F2859" s="17">
        <f>Tabel1[[#This Row],[Benaderend Verbruik (kWh)]]*2.5</f>
        <v>775899.90011453466</v>
      </c>
      <c r="G2859" s="17">
        <f>Tabel1[[#This Row],[Benaderend Verbruik (kWh)]]*0</f>
        <v>0</v>
      </c>
    </row>
    <row r="2860" spans="1:7" x14ac:dyDescent="0.35">
      <c r="A2860" s="2" t="s">
        <v>1186</v>
      </c>
      <c r="B2860" s="2" t="s">
        <v>641</v>
      </c>
      <c r="C2860" s="2" t="s">
        <v>10</v>
      </c>
      <c r="D2860" s="17">
        <v>487796.99999999971</v>
      </c>
      <c r="E2860" s="2">
        <v>2022</v>
      </c>
      <c r="F2860" s="17">
        <f>Tabel1[[#This Row],[Benaderend Verbruik (kWh)]]*2.5</f>
        <v>1219492.4999999993</v>
      </c>
      <c r="G2860" s="17">
        <f>Tabel1[[#This Row],[Benaderend Verbruik (kWh)]]*0</f>
        <v>0</v>
      </c>
    </row>
    <row r="2861" spans="1:7" x14ac:dyDescent="0.35">
      <c r="A2861" s="2" t="s">
        <v>1186</v>
      </c>
      <c r="B2861" s="2" t="s">
        <v>641</v>
      </c>
      <c r="C2861" s="2" t="s">
        <v>8</v>
      </c>
      <c r="D2861" s="17">
        <v>1460958.0928454581</v>
      </c>
      <c r="E2861" s="2">
        <v>2022</v>
      </c>
      <c r="F2861" s="17">
        <f>Tabel1[[#This Row],[Benaderend Verbruik (kWh)]]</f>
        <v>1460958.0928454581</v>
      </c>
      <c r="G2861" s="17">
        <f>Tabel1[[#This Row],[Benaderend Verbruik (kWh)]]*0.000182</f>
        <v>265.89437289787338</v>
      </c>
    </row>
    <row r="2862" spans="1:7" x14ac:dyDescent="0.35">
      <c r="A2862" s="2" t="s">
        <v>564</v>
      </c>
      <c r="B2862" s="2" t="s">
        <v>7</v>
      </c>
      <c r="C2862" s="2" t="s">
        <v>8</v>
      </c>
      <c r="D2862" s="17">
        <v>5161735.2328941105</v>
      </c>
      <c r="E2862" s="2">
        <v>2019</v>
      </c>
      <c r="F2862" s="17">
        <f>Tabel1[[#This Row],[Benaderend Verbruik (kWh)]]</f>
        <v>5161735.2328941105</v>
      </c>
      <c r="G2862" s="17">
        <f>Tabel1[[#This Row],[Benaderend Verbruik (kWh)]]*0.000182</f>
        <v>939.43581238672812</v>
      </c>
    </row>
    <row r="2863" spans="1:7" x14ac:dyDescent="0.35">
      <c r="A2863" s="2" t="s">
        <v>564</v>
      </c>
      <c r="B2863" s="2" t="s">
        <v>7</v>
      </c>
      <c r="C2863" s="2" t="s">
        <v>10</v>
      </c>
      <c r="D2863" s="17">
        <v>2616565</v>
      </c>
      <c r="E2863" s="2">
        <v>2019</v>
      </c>
      <c r="F2863" s="17">
        <f>Tabel1[[#This Row],[Benaderend Verbruik (kWh)]]*2.5</f>
        <v>6541412.5</v>
      </c>
      <c r="G2863" s="17">
        <f>Tabel1[[#This Row],[Benaderend Verbruik (kWh)]]*0</f>
        <v>0</v>
      </c>
    </row>
    <row r="2864" spans="1:7" x14ac:dyDescent="0.35">
      <c r="A2864" s="2" t="s">
        <v>564</v>
      </c>
      <c r="B2864" s="2" t="s">
        <v>7</v>
      </c>
      <c r="C2864" s="2" t="s">
        <v>9</v>
      </c>
      <c r="D2864" s="17">
        <v>2355310.6021041065</v>
      </c>
      <c r="E2864" s="2">
        <v>2019</v>
      </c>
      <c r="F2864" s="17">
        <f>Tabel1[[#This Row],[Benaderend Verbruik (kWh)]]*2.5</f>
        <v>5888276.5052602664</v>
      </c>
      <c r="G2864" s="17">
        <f>Tabel1[[#This Row],[Benaderend Verbruik (kWh)]]*0</f>
        <v>0</v>
      </c>
    </row>
    <row r="2865" spans="1:7" x14ac:dyDescent="0.35">
      <c r="A2865" s="2" t="s">
        <v>1187</v>
      </c>
      <c r="B2865" s="2" t="s">
        <v>641</v>
      </c>
      <c r="C2865" s="2" t="s">
        <v>9</v>
      </c>
      <c r="D2865" s="17">
        <v>1894406.1858824911</v>
      </c>
      <c r="E2865" s="2">
        <v>2022</v>
      </c>
      <c r="F2865" s="17">
        <f>Tabel1[[#This Row],[Benaderend Verbruik (kWh)]]*2.5</f>
        <v>4736015.4647062272</v>
      </c>
      <c r="G2865" s="17">
        <f>Tabel1[[#This Row],[Benaderend Verbruik (kWh)]]*0</f>
        <v>0</v>
      </c>
    </row>
    <row r="2866" spans="1:7" x14ac:dyDescent="0.35">
      <c r="A2866" s="2" t="s">
        <v>1187</v>
      </c>
      <c r="B2866" s="2" t="s">
        <v>641</v>
      </c>
      <c r="C2866" s="2" t="s">
        <v>10</v>
      </c>
      <c r="D2866" s="17">
        <v>1720443.9999999998</v>
      </c>
      <c r="E2866" s="2">
        <v>2022</v>
      </c>
      <c r="F2866" s="17">
        <f>Tabel1[[#This Row],[Benaderend Verbruik (kWh)]]*2.5</f>
        <v>4301109.9999999991</v>
      </c>
      <c r="G2866" s="17">
        <f>Tabel1[[#This Row],[Benaderend Verbruik (kWh)]]*0</f>
        <v>0</v>
      </c>
    </row>
    <row r="2867" spans="1:7" x14ac:dyDescent="0.35">
      <c r="A2867" s="2" t="s">
        <v>1187</v>
      </c>
      <c r="B2867" s="2" t="s">
        <v>641</v>
      </c>
      <c r="C2867" s="2" t="s">
        <v>8</v>
      </c>
      <c r="D2867" s="17">
        <v>3869673.4919143459</v>
      </c>
      <c r="E2867" s="2">
        <v>2022</v>
      </c>
      <c r="F2867" s="17">
        <f>Tabel1[[#This Row],[Benaderend Verbruik (kWh)]]</f>
        <v>3869673.4919143459</v>
      </c>
      <c r="G2867" s="17">
        <f>Tabel1[[#This Row],[Benaderend Verbruik (kWh)]]*0.000182</f>
        <v>704.28057552841096</v>
      </c>
    </row>
    <row r="2868" spans="1:7" x14ac:dyDescent="0.35">
      <c r="A2868" s="2" t="s">
        <v>565</v>
      </c>
      <c r="B2868" s="2" t="s">
        <v>7</v>
      </c>
      <c r="C2868" s="2" t="s">
        <v>8</v>
      </c>
      <c r="D2868" s="17">
        <v>4275115.9871022506</v>
      </c>
      <c r="E2868" s="2">
        <v>2019</v>
      </c>
      <c r="F2868" s="17">
        <f>Tabel1[[#This Row],[Benaderend Verbruik (kWh)]]</f>
        <v>4275115.9871022506</v>
      </c>
      <c r="G2868" s="17">
        <f>Tabel1[[#This Row],[Benaderend Verbruik (kWh)]]*0.000182</f>
        <v>778.07110965260961</v>
      </c>
    </row>
    <row r="2869" spans="1:7" x14ac:dyDescent="0.35">
      <c r="A2869" s="2" t="s">
        <v>565</v>
      </c>
      <c r="B2869" s="2" t="s">
        <v>7</v>
      </c>
      <c r="C2869" s="2" t="s">
        <v>10</v>
      </c>
      <c r="D2869" s="17">
        <v>1546419.3027300572</v>
      </c>
      <c r="E2869" s="2">
        <v>2019</v>
      </c>
      <c r="F2869" s="17">
        <f>Tabel1[[#This Row],[Benaderend Verbruik (kWh)]]*2.5</f>
        <v>3866048.256825143</v>
      </c>
      <c r="G2869" s="17">
        <f>Tabel1[[#This Row],[Benaderend Verbruik (kWh)]]*0</f>
        <v>0</v>
      </c>
    </row>
    <row r="2870" spans="1:7" x14ac:dyDescent="0.35">
      <c r="A2870" s="2" t="s">
        <v>565</v>
      </c>
      <c r="B2870" s="2" t="s">
        <v>7</v>
      </c>
      <c r="C2870" s="2" t="s">
        <v>9</v>
      </c>
      <c r="D2870" s="17">
        <v>1439815.9321531993</v>
      </c>
      <c r="E2870" s="2">
        <v>2019</v>
      </c>
      <c r="F2870" s="17">
        <f>Tabel1[[#This Row],[Benaderend Verbruik (kWh)]]*2.5</f>
        <v>3599539.8303829981</v>
      </c>
      <c r="G2870" s="17">
        <f>Tabel1[[#This Row],[Benaderend Verbruik (kWh)]]*0</f>
        <v>0</v>
      </c>
    </row>
    <row r="2871" spans="1:7" x14ac:dyDescent="0.35">
      <c r="A2871" s="2" t="s">
        <v>1188</v>
      </c>
      <c r="B2871" s="2" t="s">
        <v>641</v>
      </c>
      <c r="C2871" s="2" t="s">
        <v>9</v>
      </c>
      <c r="D2871" s="17">
        <v>1189912.5738266655</v>
      </c>
      <c r="E2871" s="2">
        <v>2022</v>
      </c>
      <c r="F2871" s="17">
        <f>Tabel1[[#This Row],[Benaderend Verbruik (kWh)]]*2.5</f>
        <v>2974781.4345666636</v>
      </c>
      <c r="G2871" s="17">
        <f>Tabel1[[#This Row],[Benaderend Verbruik (kWh)]]*0</f>
        <v>0</v>
      </c>
    </row>
    <row r="2872" spans="1:7" x14ac:dyDescent="0.35">
      <c r="A2872" s="2" t="s">
        <v>1188</v>
      </c>
      <c r="B2872" s="2" t="s">
        <v>641</v>
      </c>
      <c r="C2872" s="2" t="s">
        <v>10</v>
      </c>
      <c r="D2872" s="17">
        <v>1450895.9631162984</v>
      </c>
      <c r="E2872" s="2">
        <v>2022</v>
      </c>
      <c r="F2872" s="17">
        <f>Tabel1[[#This Row],[Benaderend Verbruik (kWh)]]*2.5</f>
        <v>3627239.9077907461</v>
      </c>
      <c r="G2872" s="17">
        <f>Tabel1[[#This Row],[Benaderend Verbruik (kWh)]]*0</f>
        <v>0</v>
      </c>
    </row>
    <row r="2873" spans="1:7" x14ac:dyDescent="0.35">
      <c r="A2873" s="2" t="s">
        <v>1188</v>
      </c>
      <c r="B2873" s="2" t="s">
        <v>641</v>
      </c>
      <c r="C2873" s="2" t="s">
        <v>8</v>
      </c>
      <c r="D2873" s="17">
        <v>3545812.5474695293</v>
      </c>
      <c r="E2873" s="2">
        <v>2022</v>
      </c>
      <c r="F2873" s="17">
        <f>Tabel1[[#This Row],[Benaderend Verbruik (kWh)]]</f>
        <v>3545812.5474695293</v>
      </c>
      <c r="G2873" s="17">
        <f>Tabel1[[#This Row],[Benaderend Verbruik (kWh)]]*0.000182</f>
        <v>645.33788363945439</v>
      </c>
    </row>
    <row r="2874" spans="1:7" x14ac:dyDescent="0.35">
      <c r="A2874" s="2" t="s">
        <v>566</v>
      </c>
      <c r="B2874" s="2" t="s">
        <v>7</v>
      </c>
      <c r="C2874" s="2" t="s">
        <v>8</v>
      </c>
      <c r="D2874" s="17">
        <v>3218845.600633109</v>
      </c>
      <c r="E2874" s="2">
        <v>2019</v>
      </c>
      <c r="F2874" s="17">
        <f>Tabel1[[#This Row],[Benaderend Verbruik (kWh)]]</f>
        <v>3218845.600633109</v>
      </c>
      <c r="G2874" s="17">
        <f>Tabel1[[#This Row],[Benaderend Verbruik (kWh)]]*0.000182</f>
        <v>585.82989931522582</v>
      </c>
    </row>
    <row r="2875" spans="1:7" x14ac:dyDescent="0.35">
      <c r="A2875" s="2" t="s">
        <v>566</v>
      </c>
      <c r="B2875" s="2" t="s">
        <v>7</v>
      </c>
      <c r="C2875" s="2" t="s">
        <v>9</v>
      </c>
      <c r="D2875" s="17">
        <v>1767129.0091482573</v>
      </c>
      <c r="E2875" s="2">
        <v>2019</v>
      </c>
      <c r="F2875" s="17">
        <f>Tabel1[[#This Row],[Benaderend Verbruik (kWh)]]*2.5</f>
        <v>4417822.5228706431</v>
      </c>
      <c r="G2875" s="17">
        <f>Tabel1[[#This Row],[Benaderend Verbruik (kWh)]]*0</f>
        <v>0</v>
      </c>
    </row>
    <row r="2876" spans="1:7" x14ac:dyDescent="0.35">
      <c r="A2876" s="2" t="s">
        <v>566</v>
      </c>
      <c r="B2876" s="2" t="s">
        <v>7</v>
      </c>
      <c r="C2876" s="2" t="s">
        <v>10</v>
      </c>
      <c r="D2876" s="17">
        <v>1347011</v>
      </c>
      <c r="E2876" s="2">
        <v>2019</v>
      </c>
      <c r="F2876" s="17">
        <f>Tabel1[[#This Row],[Benaderend Verbruik (kWh)]]*2.5</f>
        <v>3367527.5</v>
      </c>
      <c r="G2876" s="17">
        <f>Tabel1[[#This Row],[Benaderend Verbruik (kWh)]]*0</f>
        <v>0</v>
      </c>
    </row>
    <row r="2877" spans="1:7" x14ac:dyDescent="0.35">
      <c r="A2877" s="2" t="s">
        <v>1189</v>
      </c>
      <c r="B2877" s="2" t="s">
        <v>641</v>
      </c>
      <c r="C2877" s="2" t="s">
        <v>9</v>
      </c>
      <c r="D2877" s="17">
        <v>1572314.6982168783</v>
      </c>
      <c r="E2877" s="2">
        <v>2022</v>
      </c>
      <c r="F2877" s="17">
        <f>Tabel1[[#This Row],[Benaderend Verbruik (kWh)]]*2.5</f>
        <v>3930786.7455421956</v>
      </c>
      <c r="G2877" s="17">
        <f>Tabel1[[#This Row],[Benaderend Verbruik (kWh)]]*0</f>
        <v>0</v>
      </c>
    </row>
    <row r="2878" spans="1:7" x14ac:dyDescent="0.35">
      <c r="A2878" s="2" t="s">
        <v>1189</v>
      </c>
      <c r="B2878" s="2" t="s">
        <v>641</v>
      </c>
      <c r="C2878" s="2" t="s">
        <v>10</v>
      </c>
      <c r="D2878" s="17">
        <v>1258829.9999999993</v>
      </c>
      <c r="E2878" s="2">
        <v>2022</v>
      </c>
      <c r="F2878" s="17">
        <f>Tabel1[[#This Row],[Benaderend Verbruik (kWh)]]*2.5</f>
        <v>3147074.9999999981</v>
      </c>
      <c r="G2878" s="17">
        <f>Tabel1[[#This Row],[Benaderend Verbruik (kWh)]]*0</f>
        <v>0</v>
      </c>
    </row>
    <row r="2879" spans="1:7" x14ac:dyDescent="0.35">
      <c r="A2879" s="2" t="s">
        <v>1189</v>
      </c>
      <c r="B2879" s="2" t="s">
        <v>641</v>
      </c>
      <c r="C2879" s="2" t="s">
        <v>8</v>
      </c>
      <c r="D2879" s="17">
        <v>2336262.9152642479</v>
      </c>
      <c r="E2879" s="2">
        <v>2022</v>
      </c>
      <c r="F2879" s="17">
        <f>Tabel1[[#This Row],[Benaderend Verbruik (kWh)]]</f>
        <v>2336262.9152642479</v>
      </c>
      <c r="G2879" s="17">
        <f>Tabel1[[#This Row],[Benaderend Verbruik (kWh)]]*0.000182</f>
        <v>425.19985057809316</v>
      </c>
    </row>
    <row r="2880" spans="1:7" x14ac:dyDescent="0.35">
      <c r="A2880" s="2" t="s">
        <v>567</v>
      </c>
      <c r="B2880" s="2" t="s">
        <v>7</v>
      </c>
      <c r="C2880" s="2" t="s">
        <v>8</v>
      </c>
      <c r="D2880" s="17">
        <v>2071370.8550000002</v>
      </c>
      <c r="E2880" s="2">
        <v>2019</v>
      </c>
      <c r="F2880" s="17">
        <f>Tabel1[[#This Row],[Benaderend Verbruik (kWh)]]</f>
        <v>2071370.8550000002</v>
      </c>
      <c r="G2880" s="17">
        <f>Tabel1[[#This Row],[Benaderend Verbruik (kWh)]]*0.000182</f>
        <v>376.98949561000006</v>
      </c>
    </row>
    <row r="2881" spans="1:7" x14ac:dyDescent="0.35">
      <c r="A2881" s="2" t="s">
        <v>567</v>
      </c>
      <c r="B2881" s="2" t="s">
        <v>7</v>
      </c>
      <c r="C2881" s="2" t="s">
        <v>10</v>
      </c>
      <c r="D2881" s="17">
        <v>705904</v>
      </c>
      <c r="E2881" s="2">
        <v>2019</v>
      </c>
      <c r="F2881" s="17">
        <f>Tabel1[[#This Row],[Benaderend Verbruik (kWh)]]*2.5</f>
        <v>1764760</v>
      </c>
      <c r="G2881" s="17">
        <f>Tabel1[[#This Row],[Benaderend Verbruik (kWh)]]*0</f>
        <v>0</v>
      </c>
    </row>
    <row r="2882" spans="1:7" x14ac:dyDescent="0.35">
      <c r="A2882" s="2" t="s">
        <v>567</v>
      </c>
      <c r="B2882" s="2" t="s">
        <v>7</v>
      </c>
      <c r="C2882" s="2" t="s">
        <v>9</v>
      </c>
      <c r="D2882" s="17">
        <v>423876.72</v>
      </c>
      <c r="E2882" s="2">
        <v>2019</v>
      </c>
      <c r="F2882" s="17">
        <f>Tabel1[[#This Row],[Benaderend Verbruik (kWh)]]*2.5</f>
        <v>1059691.7999999998</v>
      </c>
      <c r="G2882" s="17">
        <f>Tabel1[[#This Row],[Benaderend Verbruik (kWh)]]*0</f>
        <v>0</v>
      </c>
    </row>
    <row r="2883" spans="1:7" x14ac:dyDescent="0.35">
      <c r="A2883" s="2" t="s">
        <v>1190</v>
      </c>
      <c r="B2883" s="2" t="s">
        <v>641</v>
      </c>
      <c r="C2883" s="2" t="s">
        <v>9</v>
      </c>
      <c r="D2883" s="17">
        <v>282149.24628348666</v>
      </c>
      <c r="E2883" s="2">
        <v>2022</v>
      </c>
      <c r="F2883" s="17">
        <f>Tabel1[[#This Row],[Benaderend Verbruik (kWh)]]*2.5</f>
        <v>705373.11570871668</v>
      </c>
      <c r="G2883" s="17">
        <f>Tabel1[[#This Row],[Benaderend Verbruik (kWh)]]*0</f>
        <v>0</v>
      </c>
    </row>
    <row r="2884" spans="1:7" x14ac:dyDescent="0.35">
      <c r="A2884" s="2" t="s">
        <v>1190</v>
      </c>
      <c r="B2884" s="2" t="s">
        <v>641</v>
      </c>
      <c r="C2884" s="2" t="s">
        <v>10</v>
      </c>
      <c r="D2884" s="17">
        <v>799191.53680300002</v>
      </c>
      <c r="E2884" s="2">
        <v>2022</v>
      </c>
      <c r="F2884" s="17">
        <f>Tabel1[[#This Row],[Benaderend Verbruik (kWh)]]*2.5</f>
        <v>1997978.8420075001</v>
      </c>
      <c r="G2884" s="17">
        <f>Tabel1[[#This Row],[Benaderend Verbruik (kWh)]]*0</f>
        <v>0</v>
      </c>
    </row>
    <row r="2885" spans="1:7" x14ac:dyDescent="0.35">
      <c r="A2885" s="2" t="s">
        <v>1190</v>
      </c>
      <c r="B2885" s="2" t="s">
        <v>641</v>
      </c>
      <c r="C2885" s="2" t="s">
        <v>8</v>
      </c>
      <c r="D2885" s="17">
        <v>1461517.3393405173</v>
      </c>
      <c r="E2885" s="2">
        <v>2022</v>
      </c>
      <c r="F2885" s="17">
        <f>Tabel1[[#This Row],[Benaderend Verbruik (kWh)]]</f>
        <v>1461517.3393405173</v>
      </c>
      <c r="G2885" s="17">
        <f>Tabel1[[#This Row],[Benaderend Verbruik (kWh)]]*0.000182</f>
        <v>265.99615575997416</v>
      </c>
    </row>
    <row r="2886" spans="1:7" x14ac:dyDescent="0.35">
      <c r="A2886" s="2" t="s">
        <v>568</v>
      </c>
      <c r="B2886" s="2" t="s">
        <v>7</v>
      </c>
      <c r="C2886" s="2" t="s">
        <v>8</v>
      </c>
      <c r="D2886" s="17">
        <v>3288651.8480964606</v>
      </c>
      <c r="E2886" s="2">
        <v>2019</v>
      </c>
      <c r="F2886" s="17">
        <f>Tabel1[[#This Row],[Benaderend Verbruik (kWh)]]</f>
        <v>3288651.8480964606</v>
      </c>
      <c r="G2886" s="17">
        <f>Tabel1[[#This Row],[Benaderend Verbruik (kWh)]]*0.000182</f>
        <v>598.53463635355581</v>
      </c>
    </row>
    <row r="2887" spans="1:7" x14ac:dyDescent="0.35">
      <c r="A2887" s="2" t="s">
        <v>568</v>
      </c>
      <c r="B2887" s="2" t="s">
        <v>7</v>
      </c>
      <c r="C2887" s="2" t="s">
        <v>10</v>
      </c>
      <c r="D2887" s="17">
        <v>1788156</v>
      </c>
      <c r="E2887" s="2">
        <v>2019</v>
      </c>
      <c r="F2887" s="17">
        <f>Tabel1[[#This Row],[Benaderend Verbruik (kWh)]]*2.5</f>
        <v>4470390</v>
      </c>
      <c r="G2887" s="17">
        <f>Tabel1[[#This Row],[Benaderend Verbruik (kWh)]]*0</f>
        <v>0</v>
      </c>
    </row>
    <row r="2888" spans="1:7" x14ac:dyDescent="0.35">
      <c r="A2888" s="2" t="s">
        <v>568</v>
      </c>
      <c r="B2888" s="2" t="s">
        <v>7</v>
      </c>
      <c r="C2888" s="2" t="s">
        <v>9</v>
      </c>
      <c r="D2888" s="17">
        <v>994546.69765722903</v>
      </c>
      <c r="E2888" s="2">
        <v>2019</v>
      </c>
      <c r="F2888" s="17">
        <f>Tabel1[[#This Row],[Benaderend Verbruik (kWh)]]*2.5</f>
        <v>2486366.7441430725</v>
      </c>
      <c r="G2888" s="17">
        <f>Tabel1[[#This Row],[Benaderend Verbruik (kWh)]]*0</f>
        <v>0</v>
      </c>
    </row>
    <row r="2889" spans="1:7" x14ac:dyDescent="0.35">
      <c r="A2889" s="2" t="s">
        <v>1191</v>
      </c>
      <c r="B2889" s="2" t="s">
        <v>641</v>
      </c>
      <c r="C2889" s="2" t="s">
        <v>9</v>
      </c>
      <c r="D2889" s="17">
        <v>776993.92159735423</v>
      </c>
      <c r="E2889" s="2">
        <v>2022</v>
      </c>
      <c r="F2889" s="17">
        <f>Tabel1[[#This Row],[Benaderend Verbruik (kWh)]]*2.5</f>
        <v>1942484.8039933855</v>
      </c>
      <c r="G2889" s="17">
        <f>Tabel1[[#This Row],[Benaderend Verbruik (kWh)]]*0</f>
        <v>0</v>
      </c>
    </row>
    <row r="2890" spans="1:7" x14ac:dyDescent="0.35">
      <c r="A2890" s="2" t="s">
        <v>1191</v>
      </c>
      <c r="B2890" s="2" t="s">
        <v>641</v>
      </c>
      <c r="C2890" s="2" t="s">
        <v>10</v>
      </c>
      <c r="D2890" s="17">
        <v>1323531</v>
      </c>
      <c r="E2890" s="2">
        <v>2022</v>
      </c>
      <c r="F2890" s="17">
        <f>Tabel1[[#This Row],[Benaderend Verbruik (kWh)]]*2.5</f>
        <v>3308827.5</v>
      </c>
      <c r="G2890" s="17">
        <f>Tabel1[[#This Row],[Benaderend Verbruik (kWh)]]*0</f>
        <v>0</v>
      </c>
    </row>
    <row r="2891" spans="1:7" x14ac:dyDescent="0.35">
      <c r="A2891" s="2" t="s">
        <v>1191</v>
      </c>
      <c r="B2891" s="2" t="s">
        <v>641</v>
      </c>
      <c r="C2891" s="2" t="s">
        <v>8</v>
      </c>
      <c r="D2891" s="17">
        <v>2972632.7146160174</v>
      </c>
      <c r="E2891" s="2">
        <v>2022</v>
      </c>
      <c r="F2891" s="17">
        <f>Tabel1[[#This Row],[Benaderend Verbruik (kWh)]]</f>
        <v>2972632.7146160174</v>
      </c>
      <c r="G2891" s="17">
        <f>Tabel1[[#This Row],[Benaderend Verbruik (kWh)]]*0.000182</f>
        <v>541.01915406011517</v>
      </c>
    </row>
    <row r="2892" spans="1:7" x14ac:dyDescent="0.35">
      <c r="A2892" s="2" t="s">
        <v>569</v>
      </c>
      <c r="B2892" s="2" t="s">
        <v>7</v>
      </c>
      <c r="C2892" s="2" t="s">
        <v>8</v>
      </c>
      <c r="D2892" s="17">
        <v>3229165.1854417589</v>
      </c>
      <c r="E2892" s="2">
        <v>2019</v>
      </c>
      <c r="F2892" s="17">
        <f>Tabel1[[#This Row],[Benaderend Verbruik (kWh)]]</f>
        <v>3229165.1854417589</v>
      </c>
      <c r="G2892" s="17">
        <f>Tabel1[[#This Row],[Benaderend Verbruik (kWh)]]*0.000182</f>
        <v>587.70806375040013</v>
      </c>
    </row>
    <row r="2893" spans="1:7" x14ac:dyDescent="0.35">
      <c r="A2893" s="2" t="s">
        <v>569</v>
      </c>
      <c r="B2893" s="2" t="s">
        <v>7</v>
      </c>
      <c r="C2893" s="2" t="s">
        <v>9</v>
      </c>
      <c r="D2893" s="17">
        <v>1035144.7455093431</v>
      </c>
      <c r="E2893" s="2">
        <v>2019</v>
      </c>
      <c r="F2893" s="17">
        <f>Tabel1[[#This Row],[Benaderend Verbruik (kWh)]]*2.5</f>
        <v>2587861.8637733576</v>
      </c>
      <c r="G2893" s="17">
        <f>Tabel1[[#This Row],[Benaderend Verbruik (kWh)]]*0</f>
        <v>0</v>
      </c>
    </row>
    <row r="2894" spans="1:7" x14ac:dyDescent="0.35">
      <c r="A2894" s="2" t="s">
        <v>569</v>
      </c>
      <c r="B2894" s="2" t="s">
        <v>7</v>
      </c>
      <c r="C2894" s="2" t="s">
        <v>10</v>
      </c>
      <c r="D2894" s="17">
        <v>830766</v>
      </c>
      <c r="E2894" s="2">
        <v>2019</v>
      </c>
      <c r="F2894" s="17">
        <f>Tabel1[[#This Row],[Benaderend Verbruik (kWh)]]*2.5</f>
        <v>2076915</v>
      </c>
      <c r="G2894" s="17">
        <f>Tabel1[[#This Row],[Benaderend Verbruik (kWh)]]*0</f>
        <v>0</v>
      </c>
    </row>
    <row r="2895" spans="1:7" x14ac:dyDescent="0.35">
      <c r="A2895" s="2" t="s">
        <v>1192</v>
      </c>
      <c r="B2895" s="2" t="s">
        <v>641</v>
      </c>
      <c r="C2895" s="2" t="s">
        <v>9</v>
      </c>
      <c r="D2895" s="17">
        <v>978106.21333165921</v>
      </c>
      <c r="E2895" s="2">
        <v>2022</v>
      </c>
      <c r="F2895" s="17">
        <f>Tabel1[[#This Row],[Benaderend Verbruik (kWh)]]*2.5</f>
        <v>2445265.5333291478</v>
      </c>
      <c r="G2895" s="17">
        <f>Tabel1[[#This Row],[Benaderend Verbruik (kWh)]]*0</f>
        <v>0</v>
      </c>
    </row>
    <row r="2896" spans="1:7" x14ac:dyDescent="0.35">
      <c r="A2896" s="2" t="s">
        <v>1192</v>
      </c>
      <c r="B2896" s="2" t="s">
        <v>641</v>
      </c>
      <c r="C2896" s="2" t="s">
        <v>10</v>
      </c>
      <c r="D2896" s="17">
        <v>660104.55531258066</v>
      </c>
      <c r="E2896" s="2">
        <v>2022</v>
      </c>
      <c r="F2896" s="17">
        <f>Tabel1[[#This Row],[Benaderend Verbruik (kWh)]]*2.5</f>
        <v>1650261.3882814515</v>
      </c>
      <c r="G2896" s="17">
        <f>Tabel1[[#This Row],[Benaderend Verbruik (kWh)]]*0</f>
        <v>0</v>
      </c>
    </row>
    <row r="2897" spans="1:7" x14ac:dyDescent="0.35">
      <c r="A2897" s="2" t="s">
        <v>1192</v>
      </c>
      <c r="B2897" s="2" t="s">
        <v>641</v>
      </c>
      <c r="C2897" s="2" t="s">
        <v>8</v>
      </c>
      <c r="D2897" s="17">
        <v>2882470.013339093</v>
      </c>
      <c r="E2897" s="2">
        <v>2022</v>
      </c>
      <c r="F2897" s="17">
        <f>Tabel1[[#This Row],[Benaderend Verbruik (kWh)]]</f>
        <v>2882470.013339093</v>
      </c>
      <c r="G2897" s="17">
        <f>Tabel1[[#This Row],[Benaderend Verbruik (kWh)]]*0.000182</f>
        <v>524.60954242771493</v>
      </c>
    </row>
    <row r="2898" spans="1:7" x14ac:dyDescent="0.35">
      <c r="A2898" s="2" t="s">
        <v>570</v>
      </c>
      <c r="B2898" s="2" t="s">
        <v>7</v>
      </c>
      <c r="C2898" s="2" t="s">
        <v>8</v>
      </c>
      <c r="D2898" s="17">
        <v>2179087.7930000001</v>
      </c>
      <c r="E2898" s="2">
        <v>2019</v>
      </c>
      <c r="F2898" s="17">
        <f>Tabel1[[#This Row],[Benaderend Verbruik (kWh)]]</f>
        <v>2179087.7930000001</v>
      </c>
      <c r="G2898" s="17">
        <f>Tabel1[[#This Row],[Benaderend Verbruik (kWh)]]*0.000182</f>
        <v>396.59397832600001</v>
      </c>
    </row>
    <row r="2899" spans="1:7" x14ac:dyDescent="0.35">
      <c r="A2899" s="2" t="s">
        <v>570</v>
      </c>
      <c r="B2899" s="2" t="s">
        <v>7</v>
      </c>
      <c r="C2899" s="2" t="s">
        <v>10</v>
      </c>
      <c r="D2899" s="17">
        <v>1259870.9849999999</v>
      </c>
      <c r="E2899" s="2">
        <v>2019</v>
      </c>
      <c r="F2899" s="17">
        <f>Tabel1[[#This Row],[Benaderend Verbruik (kWh)]]*2.5</f>
        <v>3149677.4624999994</v>
      </c>
      <c r="G2899" s="17">
        <f>Tabel1[[#This Row],[Benaderend Verbruik (kWh)]]*0</f>
        <v>0</v>
      </c>
    </row>
    <row r="2900" spans="1:7" x14ac:dyDescent="0.35">
      <c r="A2900" s="2" t="s">
        <v>570</v>
      </c>
      <c r="B2900" s="2" t="s">
        <v>7</v>
      </c>
      <c r="C2900" s="2" t="s">
        <v>9</v>
      </c>
      <c r="D2900" s="17">
        <v>1226252.0569999996</v>
      </c>
      <c r="E2900" s="2">
        <v>2019</v>
      </c>
      <c r="F2900" s="17">
        <f>Tabel1[[#This Row],[Benaderend Verbruik (kWh)]]*2.5</f>
        <v>3065630.1424999991</v>
      </c>
      <c r="G2900" s="17">
        <f>Tabel1[[#This Row],[Benaderend Verbruik (kWh)]]*0</f>
        <v>0</v>
      </c>
    </row>
    <row r="2901" spans="1:7" x14ac:dyDescent="0.35">
      <c r="A2901" s="2" t="s">
        <v>1193</v>
      </c>
      <c r="B2901" s="2" t="s">
        <v>641</v>
      </c>
      <c r="C2901" s="2" t="s">
        <v>9</v>
      </c>
      <c r="D2901" s="17">
        <v>972742.61711992987</v>
      </c>
      <c r="E2901" s="2">
        <v>2022</v>
      </c>
      <c r="F2901" s="17">
        <f>Tabel1[[#This Row],[Benaderend Verbruik (kWh)]]*2.5</f>
        <v>2431856.5427998248</v>
      </c>
      <c r="G2901" s="17">
        <f>Tabel1[[#This Row],[Benaderend Verbruik (kWh)]]*0</f>
        <v>0</v>
      </c>
    </row>
    <row r="2902" spans="1:7" x14ac:dyDescent="0.35">
      <c r="A2902" s="2" t="s">
        <v>1193</v>
      </c>
      <c r="B2902" s="2" t="s">
        <v>641</v>
      </c>
      <c r="C2902" s="2" t="s">
        <v>10</v>
      </c>
      <c r="D2902" s="17">
        <v>1299673.379156525</v>
      </c>
      <c r="E2902" s="2">
        <v>2022</v>
      </c>
      <c r="F2902" s="17">
        <f>Tabel1[[#This Row],[Benaderend Verbruik (kWh)]]*2.5</f>
        <v>3249183.4478913127</v>
      </c>
      <c r="G2902" s="17">
        <f>Tabel1[[#This Row],[Benaderend Verbruik (kWh)]]*0</f>
        <v>0</v>
      </c>
    </row>
    <row r="2903" spans="1:7" x14ac:dyDescent="0.35">
      <c r="A2903" s="2" t="s">
        <v>1193</v>
      </c>
      <c r="B2903" s="2" t="s">
        <v>641</v>
      </c>
      <c r="C2903" s="2" t="s">
        <v>8</v>
      </c>
      <c r="D2903" s="17">
        <v>1576561.3759318127</v>
      </c>
      <c r="E2903" s="2">
        <v>2022</v>
      </c>
      <c r="F2903" s="17">
        <f>Tabel1[[#This Row],[Benaderend Verbruik (kWh)]]</f>
        <v>1576561.3759318127</v>
      </c>
      <c r="G2903" s="17">
        <f>Tabel1[[#This Row],[Benaderend Verbruik (kWh)]]*0.000182</f>
        <v>286.93417041958992</v>
      </c>
    </row>
    <row r="2904" spans="1:7" x14ac:dyDescent="0.35">
      <c r="A2904" s="2" t="s">
        <v>570</v>
      </c>
      <c r="B2904" s="2" t="s">
        <v>7</v>
      </c>
      <c r="C2904" s="2" t="s">
        <v>12</v>
      </c>
      <c r="D2904" s="17">
        <v>376202.61901381786</v>
      </c>
      <c r="E2904" s="2">
        <v>2019</v>
      </c>
      <c r="F2904" s="17">
        <f>Tabel1[[#This Row],[Benaderend Verbruik (kWh)]]</f>
        <v>376202.61901381786</v>
      </c>
      <c r="G2904" s="17">
        <f>Tabel1[[#This Row],[Benaderend Verbruik (kWh)]]*0.000267</f>
        <v>100.44609927668937</v>
      </c>
    </row>
    <row r="2905" spans="1:7" x14ac:dyDescent="0.35">
      <c r="A2905" s="2" t="s">
        <v>570</v>
      </c>
      <c r="B2905" s="2" t="s">
        <v>7</v>
      </c>
      <c r="C2905" s="2" t="s">
        <v>12</v>
      </c>
      <c r="D2905" s="17">
        <v>211744.34515308536</v>
      </c>
      <c r="E2905" s="2">
        <v>2022</v>
      </c>
      <c r="F2905" s="17">
        <f>Tabel1[[#This Row],[Benaderend Verbruik (kWh)]]</f>
        <v>211744.34515308536</v>
      </c>
      <c r="G2905" s="17">
        <f>Tabel1[[#This Row],[Benaderend Verbruik (kWh)]]*0.000267</f>
        <v>56.535740155873789</v>
      </c>
    </row>
    <row r="2906" spans="1:7" x14ac:dyDescent="0.35">
      <c r="A2906" s="2" t="s">
        <v>571</v>
      </c>
      <c r="B2906" s="2" t="s">
        <v>7</v>
      </c>
      <c r="C2906" s="2" t="s">
        <v>8</v>
      </c>
      <c r="D2906" s="17">
        <v>1885017.8875170418</v>
      </c>
      <c r="E2906" s="2">
        <v>2019</v>
      </c>
      <c r="F2906" s="17">
        <f>Tabel1[[#This Row],[Benaderend Verbruik (kWh)]]</f>
        <v>1885017.8875170418</v>
      </c>
      <c r="G2906" s="17">
        <f>Tabel1[[#This Row],[Benaderend Verbruik (kWh)]]*0.000182</f>
        <v>343.07325552810158</v>
      </c>
    </row>
    <row r="2907" spans="1:7" x14ac:dyDescent="0.35">
      <c r="A2907" s="2" t="s">
        <v>571</v>
      </c>
      <c r="B2907" s="2" t="s">
        <v>7</v>
      </c>
      <c r="C2907" s="2" t="s">
        <v>10</v>
      </c>
      <c r="D2907" s="17">
        <v>731402</v>
      </c>
      <c r="E2907" s="2">
        <v>2019</v>
      </c>
      <c r="F2907" s="17">
        <f>Tabel1[[#This Row],[Benaderend Verbruik (kWh)]]*2.5</f>
        <v>1828505</v>
      </c>
      <c r="G2907" s="17">
        <f>Tabel1[[#This Row],[Benaderend Verbruik (kWh)]]*0</f>
        <v>0</v>
      </c>
    </row>
    <row r="2908" spans="1:7" x14ac:dyDescent="0.35">
      <c r="A2908" s="2" t="s">
        <v>571</v>
      </c>
      <c r="B2908" s="2" t="s">
        <v>7</v>
      </c>
      <c r="C2908" s="2" t="s">
        <v>9</v>
      </c>
      <c r="D2908" s="17">
        <v>529306.80293413391</v>
      </c>
      <c r="E2908" s="2">
        <v>2019</v>
      </c>
      <c r="F2908" s="17">
        <f>Tabel1[[#This Row],[Benaderend Verbruik (kWh)]]*2.5</f>
        <v>1323267.0073353348</v>
      </c>
      <c r="G2908" s="17">
        <f>Tabel1[[#This Row],[Benaderend Verbruik (kWh)]]*0</f>
        <v>0</v>
      </c>
    </row>
    <row r="2909" spans="1:7" x14ac:dyDescent="0.35">
      <c r="A2909" s="2" t="s">
        <v>1194</v>
      </c>
      <c r="B2909" s="2" t="s">
        <v>641</v>
      </c>
      <c r="C2909" s="2" t="s">
        <v>9</v>
      </c>
      <c r="D2909" s="17">
        <v>424282.12897415832</v>
      </c>
      <c r="E2909" s="2">
        <v>2022</v>
      </c>
      <c r="F2909" s="17">
        <f>Tabel1[[#This Row],[Benaderend Verbruik (kWh)]]*2.5</f>
        <v>1060705.3224353958</v>
      </c>
      <c r="G2909" s="17">
        <f>Tabel1[[#This Row],[Benaderend Verbruik (kWh)]]*0</f>
        <v>0</v>
      </c>
    </row>
    <row r="2910" spans="1:7" x14ac:dyDescent="0.35">
      <c r="A2910" s="2" t="s">
        <v>1194</v>
      </c>
      <c r="B2910" s="2" t="s">
        <v>641</v>
      </c>
      <c r="C2910" s="2" t="s">
        <v>10</v>
      </c>
      <c r="D2910" s="17">
        <v>705985</v>
      </c>
      <c r="E2910" s="2">
        <v>2022</v>
      </c>
      <c r="F2910" s="17">
        <f>Tabel1[[#This Row],[Benaderend Verbruik (kWh)]]*2.5</f>
        <v>1764962.5</v>
      </c>
      <c r="G2910" s="17">
        <f>Tabel1[[#This Row],[Benaderend Verbruik (kWh)]]*0</f>
        <v>0</v>
      </c>
    </row>
    <row r="2911" spans="1:7" x14ac:dyDescent="0.35">
      <c r="A2911" s="2" t="s">
        <v>1194</v>
      </c>
      <c r="B2911" s="2" t="s">
        <v>641</v>
      </c>
      <c r="C2911" s="2" t="s">
        <v>8</v>
      </c>
      <c r="D2911" s="17">
        <v>1572770.5583433229</v>
      </c>
      <c r="E2911" s="2">
        <v>2022</v>
      </c>
      <c r="F2911" s="17">
        <f>Tabel1[[#This Row],[Benaderend Verbruik (kWh)]]</f>
        <v>1572770.5583433229</v>
      </c>
      <c r="G2911" s="17">
        <f>Tabel1[[#This Row],[Benaderend Verbruik (kWh)]]*0.000182</f>
        <v>286.24424161848481</v>
      </c>
    </row>
    <row r="2912" spans="1:7" x14ac:dyDescent="0.35">
      <c r="A2912" s="2" t="s">
        <v>572</v>
      </c>
      <c r="B2912" s="2" t="s">
        <v>7</v>
      </c>
      <c r="C2912" s="2" t="s">
        <v>8</v>
      </c>
      <c r="D2912" s="17">
        <v>5770614.7842105059</v>
      </c>
      <c r="E2912" s="2">
        <v>2019</v>
      </c>
      <c r="F2912" s="17">
        <f>Tabel1[[#This Row],[Benaderend Verbruik (kWh)]]</f>
        <v>5770614.7842105059</v>
      </c>
      <c r="G2912" s="17">
        <f>Tabel1[[#This Row],[Benaderend Verbruik (kWh)]]*0.000182</f>
        <v>1050.251890726312</v>
      </c>
    </row>
    <row r="2913" spans="1:7" x14ac:dyDescent="0.35">
      <c r="A2913" s="2" t="s">
        <v>572</v>
      </c>
      <c r="B2913" s="2" t="s">
        <v>7</v>
      </c>
      <c r="C2913" s="2" t="s">
        <v>10</v>
      </c>
      <c r="D2913" s="17">
        <v>1690627</v>
      </c>
      <c r="E2913" s="2">
        <v>2019</v>
      </c>
      <c r="F2913" s="17">
        <f>Tabel1[[#This Row],[Benaderend Verbruik (kWh)]]*2.5</f>
        <v>4226567.5</v>
      </c>
      <c r="G2913" s="17">
        <f>Tabel1[[#This Row],[Benaderend Verbruik (kWh)]]*0</f>
        <v>0</v>
      </c>
    </row>
    <row r="2914" spans="1:7" x14ac:dyDescent="0.35">
      <c r="A2914" s="2" t="s">
        <v>572</v>
      </c>
      <c r="B2914" s="2" t="s">
        <v>7</v>
      </c>
      <c r="C2914" s="2" t="s">
        <v>9</v>
      </c>
      <c r="D2914" s="17">
        <v>1501098.173010906</v>
      </c>
      <c r="E2914" s="2">
        <v>2019</v>
      </c>
      <c r="F2914" s="17">
        <f>Tabel1[[#This Row],[Benaderend Verbruik (kWh)]]*2.5</f>
        <v>3752745.432527265</v>
      </c>
      <c r="G2914" s="17">
        <f>Tabel1[[#This Row],[Benaderend Verbruik (kWh)]]*0</f>
        <v>0</v>
      </c>
    </row>
    <row r="2915" spans="1:7" x14ac:dyDescent="0.35">
      <c r="A2915" s="2" t="s">
        <v>1195</v>
      </c>
      <c r="B2915" s="2" t="s">
        <v>641</v>
      </c>
      <c r="C2915" s="2" t="s">
        <v>9</v>
      </c>
      <c r="D2915" s="17">
        <v>1419682.9814592698</v>
      </c>
      <c r="E2915" s="2">
        <v>2022</v>
      </c>
      <c r="F2915" s="17">
        <f>Tabel1[[#This Row],[Benaderend Verbruik (kWh)]]*2.5</f>
        <v>3549207.4536481742</v>
      </c>
      <c r="G2915" s="17">
        <f>Tabel1[[#This Row],[Benaderend Verbruik (kWh)]]*0</f>
        <v>0</v>
      </c>
    </row>
    <row r="2916" spans="1:7" x14ac:dyDescent="0.35">
      <c r="A2916" s="2" t="s">
        <v>1195</v>
      </c>
      <c r="B2916" s="2" t="s">
        <v>641</v>
      </c>
      <c r="C2916" s="2" t="s">
        <v>10</v>
      </c>
      <c r="D2916" s="17">
        <v>1270467.9999999995</v>
      </c>
      <c r="E2916" s="2">
        <v>2022</v>
      </c>
      <c r="F2916" s="17">
        <f>Tabel1[[#This Row],[Benaderend Verbruik (kWh)]]*2.5</f>
        <v>3176169.9999999991</v>
      </c>
      <c r="G2916" s="17">
        <f>Tabel1[[#This Row],[Benaderend Verbruik (kWh)]]*0</f>
        <v>0</v>
      </c>
    </row>
    <row r="2917" spans="1:7" x14ac:dyDescent="0.35">
      <c r="A2917" s="2" t="s">
        <v>1195</v>
      </c>
      <c r="B2917" s="2" t="s">
        <v>641</v>
      </c>
      <c r="C2917" s="2" t="s">
        <v>8</v>
      </c>
      <c r="D2917" s="17">
        <v>4417758.3562987288</v>
      </c>
      <c r="E2917" s="2">
        <v>2022</v>
      </c>
      <c r="F2917" s="17">
        <f>Tabel1[[#This Row],[Benaderend Verbruik (kWh)]]</f>
        <v>4417758.3562987288</v>
      </c>
      <c r="G2917" s="17">
        <f>Tabel1[[#This Row],[Benaderend Verbruik (kWh)]]*0.000182</f>
        <v>804.03202084636871</v>
      </c>
    </row>
    <row r="2918" spans="1:7" x14ac:dyDescent="0.35">
      <c r="A2918" s="2" t="s">
        <v>572</v>
      </c>
      <c r="B2918" s="2" t="s">
        <v>7</v>
      </c>
      <c r="C2918" s="2" t="s">
        <v>170</v>
      </c>
      <c r="D2918" s="17">
        <v>52454.304585386766</v>
      </c>
      <c r="E2918" s="2">
        <v>2019</v>
      </c>
      <c r="F2918" s="17">
        <f>Tabel1[[#This Row],[Benaderend Verbruik (kWh)]]</f>
        <v>52454.304585386766</v>
      </c>
      <c r="G2918" s="17">
        <f>Tabel1[[#This Row],[Benaderend Verbruik (kWh)]]*0</f>
        <v>0</v>
      </c>
    </row>
    <row r="2919" spans="1:7" x14ac:dyDescent="0.35">
      <c r="A2919" s="2" t="s">
        <v>572</v>
      </c>
      <c r="B2919" s="2" t="s">
        <v>7</v>
      </c>
      <c r="C2919" s="2" t="s">
        <v>170</v>
      </c>
      <c r="D2919" s="17">
        <v>103776.66666666667</v>
      </c>
      <c r="E2919" s="2">
        <v>2022</v>
      </c>
      <c r="F2919" s="17">
        <f>Tabel1[[#This Row],[Benaderend Verbruik (kWh)]]</f>
        <v>103776.66666666667</v>
      </c>
      <c r="G2919" s="17">
        <f>Tabel1[[#This Row],[Benaderend Verbruik (kWh)]]*0</f>
        <v>0</v>
      </c>
    </row>
    <row r="2920" spans="1:7" x14ac:dyDescent="0.35">
      <c r="A2920" s="2" t="s">
        <v>573</v>
      </c>
      <c r="B2920" s="2" t="s">
        <v>7</v>
      </c>
      <c r="C2920" s="2" t="s">
        <v>8</v>
      </c>
      <c r="D2920" s="17">
        <v>1901738.9020000002</v>
      </c>
      <c r="E2920" s="2">
        <v>2019</v>
      </c>
      <c r="F2920" s="17">
        <f>Tabel1[[#This Row],[Benaderend Verbruik (kWh)]]</f>
        <v>1901738.9020000002</v>
      </c>
      <c r="G2920" s="17">
        <f>Tabel1[[#This Row],[Benaderend Verbruik (kWh)]]*0.000182</f>
        <v>346.11648016400005</v>
      </c>
    </row>
    <row r="2921" spans="1:7" x14ac:dyDescent="0.35">
      <c r="A2921" s="2" t="s">
        <v>573</v>
      </c>
      <c r="B2921" s="2" t="s">
        <v>7</v>
      </c>
      <c r="C2921" s="2" t="s">
        <v>9</v>
      </c>
      <c r="D2921" s="17">
        <v>794105.38399999985</v>
      </c>
      <c r="E2921" s="2">
        <v>2019</v>
      </c>
      <c r="F2921" s="17">
        <f>Tabel1[[#This Row],[Benaderend Verbruik (kWh)]]*2.5</f>
        <v>1985263.4599999995</v>
      </c>
      <c r="G2921" s="17">
        <f>Tabel1[[#This Row],[Benaderend Verbruik (kWh)]]*0</f>
        <v>0</v>
      </c>
    </row>
    <row r="2922" spans="1:7" x14ac:dyDescent="0.35">
      <c r="A2922" s="2" t="s">
        <v>573</v>
      </c>
      <c r="B2922" s="2" t="s">
        <v>7</v>
      </c>
      <c r="C2922" s="2" t="s">
        <v>10</v>
      </c>
      <c r="D2922" s="17">
        <v>572458</v>
      </c>
      <c r="E2922" s="2">
        <v>2019</v>
      </c>
      <c r="F2922" s="17">
        <f>Tabel1[[#This Row],[Benaderend Verbruik (kWh)]]*2.5</f>
        <v>1431145</v>
      </c>
      <c r="G2922" s="17">
        <f>Tabel1[[#This Row],[Benaderend Verbruik (kWh)]]*0</f>
        <v>0</v>
      </c>
    </row>
    <row r="2923" spans="1:7" x14ac:dyDescent="0.35">
      <c r="A2923" s="2" t="s">
        <v>1196</v>
      </c>
      <c r="B2923" s="2" t="s">
        <v>641</v>
      </c>
      <c r="C2923" s="2" t="s">
        <v>9</v>
      </c>
      <c r="D2923" s="17">
        <v>797336.8162642495</v>
      </c>
      <c r="E2923" s="2">
        <v>2022</v>
      </c>
      <c r="F2923" s="17">
        <f>Tabel1[[#This Row],[Benaderend Verbruik (kWh)]]*2.5</f>
        <v>1993342.0406606237</v>
      </c>
      <c r="G2923" s="17">
        <f>Tabel1[[#This Row],[Benaderend Verbruik (kWh)]]*0</f>
        <v>0</v>
      </c>
    </row>
    <row r="2924" spans="1:7" x14ac:dyDescent="0.35">
      <c r="A2924" s="2" t="s">
        <v>1196</v>
      </c>
      <c r="B2924" s="2" t="s">
        <v>641</v>
      </c>
      <c r="C2924" s="2" t="s">
        <v>10</v>
      </c>
      <c r="D2924" s="17">
        <v>511739.2387483826</v>
      </c>
      <c r="E2924" s="2">
        <v>2022</v>
      </c>
      <c r="F2924" s="17">
        <f>Tabel1[[#This Row],[Benaderend Verbruik (kWh)]]*2.5</f>
        <v>1279348.0968709565</v>
      </c>
      <c r="G2924" s="17">
        <f>Tabel1[[#This Row],[Benaderend Verbruik (kWh)]]*0</f>
        <v>0</v>
      </c>
    </row>
    <row r="2925" spans="1:7" x14ac:dyDescent="0.35">
      <c r="A2925" s="2" t="s">
        <v>1196</v>
      </c>
      <c r="B2925" s="2" t="s">
        <v>641</v>
      </c>
      <c r="C2925" s="2" t="s">
        <v>8</v>
      </c>
      <c r="D2925" s="17">
        <v>1100529.1898680329</v>
      </c>
      <c r="E2925" s="2">
        <v>2022</v>
      </c>
      <c r="F2925" s="17">
        <f>Tabel1[[#This Row],[Benaderend Verbruik (kWh)]]</f>
        <v>1100529.1898680329</v>
      </c>
      <c r="G2925" s="17">
        <f>Tabel1[[#This Row],[Benaderend Verbruik (kWh)]]*0.000182</f>
        <v>200.29631255598201</v>
      </c>
    </row>
    <row r="2926" spans="1:7" x14ac:dyDescent="0.35">
      <c r="A2926" s="2" t="s">
        <v>574</v>
      </c>
      <c r="B2926" s="2" t="s">
        <v>7</v>
      </c>
      <c r="C2926" s="2" t="s">
        <v>8</v>
      </c>
      <c r="D2926" s="17">
        <v>422402.45537217206</v>
      </c>
      <c r="E2926" s="2">
        <v>2019</v>
      </c>
      <c r="F2926" s="17">
        <f>Tabel1[[#This Row],[Benaderend Verbruik (kWh)]]</f>
        <v>422402.45537217206</v>
      </c>
      <c r="G2926" s="17">
        <f>Tabel1[[#This Row],[Benaderend Verbruik (kWh)]]*0.000182</f>
        <v>76.877246877735317</v>
      </c>
    </row>
    <row r="2927" spans="1:7" x14ac:dyDescent="0.35">
      <c r="A2927" s="2" t="s">
        <v>574</v>
      </c>
      <c r="B2927" s="2" t="s">
        <v>7</v>
      </c>
      <c r="C2927" s="2" t="s">
        <v>10</v>
      </c>
      <c r="D2927" s="17">
        <v>217577</v>
      </c>
      <c r="E2927" s="2">
        <v>2019</v>
      </c>
      <c r="F2927" s="17">
        <f>Tabel1[[#This Row],[Benaderend Verbruik (kWh)]]*2.5</f>
        <v>543942.5</v>
      </c>
      <c r="G2927" s="17">
        <f>Tabel1[[#This Row],[Benaderend Verbruik (kWh)]]*0</f>
        <v>0</v>
      </c>
    </row>
    <row r="2928" spans="1:7" x14ac:dyDescent="0.35">
      <c r="A2928" s="2" t="s">
        <v>574</v>
      </c>
      <c r="B2928" s="2" t="s">
        <v>7</v>
      </c>
      <c r="C2928" s="2" t="s">
        <v>9</v>
      </c>
      <c r="D2928" s="17">
        <v>101604.1474005036</v>
      </c>
      <c r="E2928" s="2">
        <v>2019</v>
      </c>
      <c r="F2928" s="17">
        <f>Tabel1[[#This Row],[Benaderend Verbruik (kWh)]]*2.5</f>
        <v>254010.36850125901</v>
      </c>
      <c r="G2928" s="17">
        <f>Tabel1[[#This Row],[Benaderend Verbruik (kWh)]]*0</f>
        <v>0</v>
      </c>
    </row>
    <row r="2929" spans="1:7" x14ac:dyDescent="0.35">
      <c r="A2929" s="2" t="s">
        <v>1197</v>
      </c>
      <c r="B2929" s="2" t="s">
        <v>641</v>
      </c>
      <c r="C2929" s="2" t="s">
        <v>9</v>
      </c>
      <c r="D2929" s="17">
        <v>86731.984702455098</v>
      </c>
      <c r="E2929" s="2">
        <v>2022</v>
      </c>
      <c r="F2929" s="17">
        <f>Tabel1[[#This Row],[Benaderend Verbruik (kWh)]]*2.5</f>
        <v>216829.96175613775</v>
      </c>
      <c r="G2929" s="17">
        <f>Tabel1[[#This Row],[Benaderend Verbruik (kWh)]]*0</f>
        <v>0</v>
      </c>
    </row>
    <row r="2930" spans="1:7" x14ac:dyDescent="0.35">
      <c r="A2930" s="2" t="s">
        <v>1197</v>
      </c>
      <c r="B2930" s="2" t="s">
        <v>641</v>
      </c>
      <c r="C2930" s="2" t="s">
        <v>10</v>
      </c>
      <c r="D2930" s="17">
        <v>185448.9999999993</v>
      </c>
      <c r="E2930" s="2">
        <v>2022</v>
      </c>
      <c r="F2930" s="17">
        <f>Tabel1[[#This Row],[Benaderend Verbruik (kWh)]]*2.5</f>
        <v>463622.49999999825</v>
      </c>
      <c r="G2930" s="17">
        <f>Tabel1[[#This Row],[Benaderend Verbruik (kWh)]]*0</f>
        <v>0</v>
      </c>
    </row>
    <row r="2931" spans="1:7" x14ac:dyDescent="0.35">
      <c r="A2931" s="2" t="s">
        <v>1197</v>
      </c>
      <c r="B2931" s="2" t="s">
        <v>641</v>
      </c>
      <c r="C2931" s="2" t="s">
        <v>8</v>
      </c>
      <c r="D2931" s="17">
        <v>363483.54611720971</v>
      </c>
      <c r="E2931" s="2">
        <v>2022</v>
      </c>
      <c r="F2931" s="17">
        <f>Tabel1[[#This Row],[Benaderend Verbruik (kWh)]]</f>
        <v>363483.54611720971</v>
      </c>
      <c r="G2931" s="17">
        <f>Tabel1[[#This Row],[Benaderend Verbruik (kWh)]]*0.000182</f>
        <v>66.15400539333217</v>
      </c>
    </row>
    <row r="2932" spans="1:7" x14ac:dyDescent="0.35">
      <c r="A2932" s="2" t="s">
        <v>575</v>
      </c>
      <c r="B2932" s="2" t="s">
        <v>7</v>
      </c>
      <c r="C2932" s="2" t="s">
        <v>8</v>
      </c>
      <c r="D2932" s="17">
        <v>1617236.626585315</v>
      </c>
      <c r="E2932" s="2">
        <v>2019</v>
      </c>
      <c r="F2932" s="17">
        <f>Tabel1[[#This Row],[Benaderend Verbruik (kWh)]]</f>
        <v>1617236.626585315</v>
      </c>
      <c r="G2932" s="17">
        <f>Tabel1[[#This Row],[Benaderend Verbruik (kWh)]]*0.000182</f>
        <v>294.33706603852733</v>
      </c>
    </row>
    <row r="2933" spans="1:7" x14ac:dyDescent="0.35">
      <c r="A2933" s="2" t="s">
        <v>575</v>
      </c>
      <c r="B2933" s="2" t="s">
        <v>7</v>
      </c>
      <c r="C2933" s="2" t="s">
        <v>10</v>
      </c>
      <c r="D2933" s="17">
        <v>925676</v>
      </c>
      <c r="E2933" s="2">
        <v>2019</v>
      </c>
      <c r="F2933" s="17">
        <f>Tabel1[[#This Row],[Benaderend Verbruik (kWh)]]*2.5</f>
        <v>2314190</v>
      </c>
      <c r="G2933" s="17">
        <f>Tabel1[[#This Row],[Benaderend Verbruik (kWh)]]*0</f>
        <v>0</v>
      </c>
    </row>
    <row r="2934" spans="1:7" x14ac:dyDescent="0.35">
      <c r="A2934" s="2" t="s">
        <v>575</v>
      </c>
      <c r="B2934" s="2" t="s">
        <v>7</v>
      </c>
      <c r="C2934" s="2" t="s">
        <v>9</v>
      </c>
      <c r="D2934" s="17">
        <v>778294.87117565621</v>
      </c>
      <c r="E2934" s="2">
        <v>2019</v>
      </c>
      <c r="F2934" s="17">
        <f>Tabel1[[#This Row],[Benaderend Verbruik (kWh)]]*2.5</f>
        <v>1945737.1779391405</v>
      </c>
      <c r="G2934" s="17">
        <f>Tabel1[[#This Row],[Benaderend Verbruik (kWh)]]*0</f>
        <v>0</v>
      </c>
    </row>
    <row r="2935" spans="1:7" x14ac:dyDescent="0.35">
      <c r="A2935" s="2" t="s">
        <v>1198</v>
      </c>
      <c r="B2935" s="2" t="s">
        <v>641</v>
      </c>
      <c r="C2935" s="2" t="s">
        <v>9</v>
      </c>
      <c r="D2935" s="17">
        <v>623809.18844180123</v>
      </c>
      <c r="E2935" s="2">
        <v>2022</v>
      </c>
      <c r="F2935" s="17">
        <f>Tabel1[[#This Row],[Benaderend Verbruik (kWh)]]*2.5</f>
        <v>1559522.9711045031</v>
      </c>
      <c r="G2935" s="17">
        <f>Tabel1[[#This Row],[Benaderend Verbruik (kWh)]]*0</f>
        <v>0</v>
      </c>
    </row>
    <row r="2936" spans="1:7" x14ac:dyDescent="0.35">
      <c r="A2936" s="2" t="s">
        <v>1198</v>
      </c>
      <c r="B2936" s="2" t="s">
        <v>641</v>
      </c>
      <c r="C2936" s="2" t="s">
        <v>10</v>
      </c>
      <c r="D2936" s="17">
        <v>793395</v>
      </c>
      <c r="E2936" s="2">
        <v>2022</v>
      </c>
      <c r="F2936" s="17">
        <f>Tabel1[[#This Row],[Benaderend Verbruik (kWh)]]*2.5</f>
        <v>1983487.5</v>
      </c>
      <c r="G2936" s="17">
        <f>Tabel1[[#This Row],[Benaderend Verbruik (kWh)]]*0</f>
        <v>0</v>
      </c>
    </row>
    <row r="2937" spans="1:7" x14ac:dyDescent="0.35">
      <c r="A2937" s="2" t="s">
        <v>1198</v>
      </c>
      <c r="B2937" s="2" t="s">
        <v>641</v>
      </c>
      <c r="C2937" s="2" t="s">
        <v>8</v>
      </c>
      <c r="D2937" s="17">
        <v>1266549.1603130559</v>
      </c>
      <c r="E2937" s="2">
        <v>2022</v>
      </c>
      <c r="F2937" s="17">
        <f>Tabel1[[#This Row],[Benaderend Verbruik (kWh)]]</f>
        <v>1266549.1603130559</v>
      </c>
      <c r="G2937" s="17">
        <f>Tabel1[[#This Row],[Benaderend Verbruik (kWh)]]*0.000182</f>
        <v>230.51194717697618</v>
      </c>
    </row>
    <row r="2938" spans="1:7" x14ac:dyDescent="0.35">
      <c r="A2938" s="2" t="s">
        <v>576</v>
      </c>
      <c r="B2938" s="2" t="s">
        <v>7</v>
      </c>
      <c r="C2938" s="2" t="s">
        <v>10</v>
      </c>
      <c r="D2938" s="17">
        <v>700427.14300000016</v>
      </c>
      <c r="E2938" s="2">
        <v>2019</v>
      </c>
      <c r="F2938" s="17">
        <f>Tabel1[[#This Row],[Benaderend Verbruik (kWh)]]*2.5</f>
        <v>1751067.8575000004</v>
      </c>
      <c r="G2938" s="17">
        <f>Tabel1[[#This Row],[Benaderend Verbruik (kWh)]]*0</f>
        <v>0</v>
      </c>
    </row>
    <row r="2939" spans="1:7" x14ac:dyDescent="0.35">
      <c r="A2939" s="2" t="s">
        <v>576</v>
      </c>
      <c r="B2939" s="2" t="s">
        <v>7</v>
      </c>
      <c r="C2939" s="2" t="s">
        <v>8</v>
      </c>
      <c r="D2939" s="17">
        <v>454245.25799999991</v>
      </c>
      <c r="E2939" s="2">
        <v>2019</v>
      </c>
      <c r="F2939" s="17">
        <f>Tabel1[[#This Row],[Benaderend Verbruik (kWh)]]</f>
        <v>454245.25799999991</v>
      </c>
      <c r="G2939" s="17">
        <f>Tabel1[[#This Row],[Benaderend Verbruik (kWh)]]*0.000182</f>
        <v>82.672636955999991</v>
      </c>
    </row>
    <row r="2940" spans="1:7" x14ac:dyDescent="0.35">
      <c r="A2940" s="2" t="s">
        <v>576</v>
      </c>
      <c r="B2940" s="2" t="s">
        <v>7</v>
      </c>
      <c r="C2940" s="2" t="s">
        <v>9</v>
      </c>
      <c r="D2940" s="17">
        <v>397041.99100000004</v>
      </c>
      <c r="E2940" s="2">
        <v>2019</v>
      </c>
      <c r="F2940" s="17">
        <f>Tabel1[[#This Row],[Benaderend Verbruik (kWh)]]*2.5</f>
        <v>992604.97750000004</v>
      </c>
      <c r="G2940" s="17">
        <f>Tabel1[[#This Row],[Benaderend Verbruik (kWh)]]*0</f>
        <v>0</v>
      </c>
    </row>
    <row r="2941" spans="1:7" x14ac:dyDescent="0.35">
      <c r="A2941" s="2" t="s">
        <v>1199</v>
      </c>
      <c r="B2941" s="2" t="s">
        <v>641</v>
      </c>
      <c r="C2941" s="2" t="s">
        <v>9</v>
      </c>
      <c r="D2941" s="17">
        <v>320756.80786286399</v>
      </c>
      <c r="E2941" s="2">
        <v>2022</v>
      </c>
      <c r="F2941" s="17">
        <f>Tabel1[[#This Row],[Benaderend Verbruik (kWh)]]*2.5</f>
        <v>801892.01965715992</v>
      </c>
      <c r="G2941" s="17">
        <f>Tabel1[[#This Row],[Benaderend Verbruik (kWh)]]*0</f>
        <v>0</v>
      </c>
    </row>
    <row r="2942" spans="1:7" x14ac:dyDescent="0.35">
      <c r="A2942" s="2" t="s">
        <v>1199</v>
      </c>
      <c r="B2942" s="2" t="s">
        <v>641</v>
      </c>
      <c r="C2942" s="2" t="s">
        <v>10</v>
      </c>
      <c r="D2942" s="17">
        <v>659900.38332103519</v>
      </c>
      <c r="E2942" s="2">
        <v>2022</v>
      </c>
      <c r="F2942" s="17">
        <f>Tabel1[[#This Row],[Benaderend Verbruik (kWh)]]*2.5</f>
        <v>1649750.958302588</v>
      </c>
      <c r="G2942" s="17">
        <f>Tabel1[[#This Row],[Benaderend Verbruik (kWh)]]*0</f>
        <v>0</v>
      </c>
    </row>
    <row r="2943" spans="1:7" x14ac:dyDescent="0.35">
      <c r="A2943" s="2" t="s">
        <v>1199</v>
      </c>
      <c r="B2943" s="2" t="s">
        <v>641</v>
      </c>
      <c r="C2943" s="2" t="s">
        <v>8</v>
      </c>
      <c r="D2943" s="17">
        <v>484347.50931602175</v>
      </c>
      <c r="E2943" s="2">
        <v>2022</v>
      </c>
      <c r="F2943" s="17">
        <f>Tabel1[[#This Row],[Benaderend Verbruik (kWh)]]</f>
        <v>484347.50931602175</v>
      </c>
      <c r="G2943" s="17">
        <f>Tabel1[[#This Row],[Benaderend Verbruik (kWh)]]*0.000182</f>
        <v>88.151246695515965</v>
      </c>
    </row>
    <row r="2944" spans="1:7" x14ac:dyDescent="0.35">
      <c r="A2944" s="2" t="s">
        <v>577</v>
      </c>
      <c r="B2944" s="2" t="s">
        <v>7</v>
      </c>
      <c r="C2944" s="2" t="s">
        <v>8</v>
      </c>
      <c r="D2944" s="17">
        <v>536166.23862572922</v>
      </c>
      <c r="E2944" s="2">
        <v>2019</v>
      </c>
      <c r="F2944" s="17">
        <f>Tabel1[[#This Row],[Benaderend Verbruik (kWh)]]</f>
        <v>536166.23862572922</v>
      </c>
      <c r="G2944" s="17">
        <f>Tabel1[[#This Row],[Benaderend Verbruik (kWh)]]*0.000182</f>
        <v>97.582255429882721</v>
      </c>
    </row>
    <row r="2945" spans="1:7" x14ac:dyDescent="0.35">
      <c r="A2945" s="2" t="s">
        <v>577</v>
      </c>
      <c r="B2945" s="2" t="s">
        <v>7</v>
      </c>
      <c r="C2945" s="2" t="s">
        <v>10</v>
      </c>
      <c r="D2945" s="17">
        <v>472478</v>
      </c>
      <c r="E2945" s="2">
        <v>2019</v>
      </c>
      <c r="F2945" s="17">
        <f>Tabel1[[#This Row],[Benaderend Verbruik (kWh)]]*2.5</f>
        <v>1181195</v>
      </c>
      <c r="G2945" s="17">
        <f>Tabel1[[#This Row],[Benaderend Verbruik (kWh)]]*0</f>
        <v>0</v>
      </c>
    </row>
    <row r="2946" spans="1:7" x14ac:dyDescent="0.35">
      <c r="A2946" s="2" t="s">
        <v>577</v>
      </c>
      <c r="B2946" s="2" t="s">
        <v>7</v>
      </c>
      <c r="C2946" s="2" t="s">
        <v>9</v>
      </c>
      <c r="D2946" s="17">
        <v>143030.12771310622</v>
      </c>
      <c r="E2946" s="2">
        <v>2019</v>
      </c>
      <c r="F2946" s="17">
        <f>Tabel1[[#This Row],[Benaderend Verbruik (kWh)]]*2.5</f>
        <v>357575.31928276556</v>
      </c>
      <c r="G2946" s="17">
        <f>Tabel1[[#This Row],[Benaderend Verbruik (kWh)]]*0</f>
        <v>0</v>
      </c>
    </row>
    <row r="2947" spans="1:7" x14ac:dyDescent="0.35">
      <c r="A2947" s="2" t="s">
        <v>1200</v>
      </c>
      <c r="B2947" s="2" t="s">
        <v>641</v>
      </c>
      <c r="C2947" s="2" t="s">
        <v>9</v>
      </c>
      <c r="D2947" s="17">
        <v>138404.66304655111</v>
      </c>
      <c r="E2947" s="2">
        <v>2022</v>
      </c>
      <c r="F2947" s="17">
        <f>Tabel1[[#This Row],[Benaderend Verbruik (kWh)]]*2.5</f>
        <v>346011.65761637781</v>
      </c>
      <c r="G2947" s="17">
        <f>Tabel1[[#This Row],[Benaderend Verbruik (kWh)]]*0</f>
        <v>0</v>
      </c>
    </row>
    <row r="2948" spans="1:7" x14ac:dyDescent="0.35">
      <c r="A2948" s="2" t="s">
        <v>1200</v>
      </c>
      <c r="B2948" s="2" t="s">
        <v>641</v>
      </c>
      <c r="C2948" s="2" t="s">
        <v>10</v>
      </c>
      <c r="D2948" s="17">
        <v>441752.99999999959</v>
      </c>
      <c r="E2948" s="2">
        <v>2022</v>
      </c>
      <c r="F2948" s="17">
        <f>Tabel1[[#This Row],[Benaderend Verbruik (kWh)]]*2.5</f>
        <v>1104382.4999999991</v>
      </c>
      <c r="G2948" s="17">
        <f>Tabel1[[#This Row],[Benaderend Verbruik (kWh)]]*0</f>
        <v>0</v>
      </c>
    </row>
    <row r="2949" spans="1:7" x14ac:dyDescent="0.35">
      <c r="A2949" s="2" t="s">
        <v>1200</v>
      </c>
      <c r="B2949" s="2" t="s">
        <v>641</v>
      </c>
      <c r="C2949" s="2" t="s">
        <v>8</v>
      </c>
      <c r="D2949" s="17">
        <v>448613.6521702545</v>
      </c>
      <c r="E2949" s="2">
        <v>2022</v>
      </c>
      <c r="F2949" s="17">
        <f>Tabel1[[#This Row],[Benaderend Verbruik (kWh)]]</f>
        <v>448613.6521702545</v>
      </c>
      <c r="G2949" s="17">
        <f>Tabel1[[#This Row],[Benaderend Verbruik (kWh)]]*0.000182</f>
        <v>81.647684694986324</v>
      </c>
    </row>
    <row r="2950" spans="1:7" x14ac:dyDescent="0.35">
      <c r="A2950" s="2" t="s">
        <v>578</v>
      </c>
      <c r="B2950" s="2" t="s">
        <v>7</v>
      </c>
      <c r="C2950" s="2" t="s">
        <v>8</v>
      </c>
      <c r="D2950" s="17">
        <v>5037958.1277381442</v>
      </c>
      <c r="E2950" s="2">
        <v>2019</v>
      </c>
      <c r="F2950" s="17">
        <f>Tabel1[[#This Row],[Benaderend Verbruik (kWh)]]</f>
        <v>5037958.1277381442</v>
      </c>
      <c r="G2950" s="17">
        <f>Tabel1[[#This Row],[Benaderend Verbruik (kWh)]]*0.000182</f>
        <v>916.90837924834227</v>
      </c>
    </row>
    <row r="2951" spans="1:7" x14ac:dyDescent="0.35">
      <c r="A2951" s="2" t="s">
        <v>578</v>
      </c>
      <c r="B2951" s="2" t="s">
        <v>7</v>
      </c>
      <c r="C2951" s="2" t="s">
        <v>9</v>
      </c>
      <c r="D2951" s="17">
        <v>2080655.658576739</v>
      </c>
      <c r="E2951" s="2">
        <v>2019</v>
      </c>
      <c r="F2951" s="17">
        <f>Tabel1[[#This Row],[Benaderend Verbruik (kWh)]]*2.5</f>
        <v>5201639.1464418471</v>
      </c>
      <c r="G2951" s="17">
        <f>Tabel1[[#This Row],[Benaderend Verbruik (kWh)]]*0</f>
        <v>0</v>
      </c>
    </row>
    <row r="2952" spans="1:7" x14ac:dyDescent="0.35">
      <c r="A2952" s="2" t="s">
        <v>578</v>
      </c>
      <c r="B2952" s="2" t="s">
        <v>7</v>
      </c>
      <c r="C2952" s="2" t="s">
        <v>10</v>
      </c>
      <c r="D2952" s="17">
        <v>1654137</v>
      </c>
      <c r="E2952" s="2">
        <v>2019</v>
      </c>
      <c r="F2952" s="17">
        <f>Tabel1[[#This Row],[Benaderend Verbruik (kWh)]]*2.5</f>
        <v>4135342.5</v>
      </c>
      <c r="G2952" s="17">
        <f>Tabel1[[#This Row],[Benaderend Verbruik (kWh)]]*0</f>
        <v>0</v>
      </c>
    </row>
    <row r="2953" spans="1:7" x14ac:dyDescent="0.35">
      <c r="A2953" s="2" t="s">
        <v>1201</v>
      </c>
      <c r="B2953" s="2" t="s">
        <v>641</v>
      </c>
      <c r="C2953" s="2" t="s">
        <v>9</v>
      </c>
      <c r="D2953" s="17">
        <v>1847002.8107320494</v>
      </c>
      <c r="E2953" s="2">
        <v>2022</v>
      </c>
      <c r="F2953" s="17">
        <f>Tabel1[[#This Row],[Benaderend Verbruik (kWh)]]*2.5</f>
        <v>4617507.0268301237</v>
      </c>
      <c r="G2953" s="17">
        <f>Tabel1[[#This Row],[Benaderend Verbruik (kWh)]]*0</f>
        <v>0</v>
      </c>
    </row>
    <row r="2954" spans="1:7" x14ac:dyDescent="0.35">
      <c r="A2954" s="2" t="s">
        <v>1201</v>
      </c>
      <c r="B2954" s="2" t="s">
        <v>641</v>
      </c>
      <c r="C2954" s="2" t="s">
        <v>10</v>
      </c>
      <c r="D2954" s="17">
        <v>1325334.9999999998</v>
      </c>
      <c r="E2954" s="2">
        <v>2022</v>
      </c>
      <c r="F2954" s="17">
        <f>Tabel1[[#This Row],[Benaderend Verbruik (kWh)]]*2.5</f>
        <v>3313337.4999999995</v>
      </c>
      <c r="G2954" s="17">
        <f>Tabel1[[#This Row],[Benaderend Verbruik (kWh)]]*0</f>
        <v>0</v>
      </c>
    </row>
    <row r="2955" spans="1:7" x14ac:dyDescent="0.35">
      <c r="A2955" s="2" t="s">
        <v>1201</v>
      </c>
      <c r="B2955" s="2" t="s">
        <v>641</v>
      </c>
      <c r="C2955" s="2" t="s">
        <v>8</v>
      </c>
      <c r="D2955" s="17">
        <v>5013674.5557399048</v>
      </c>
      <c r="E2955" s="2">
        <v>2022</v>
      </c>
      <c r="F2955" s="17">
        <f>Tabel1[[#This Row],[Benaderend Verbruik (kWh)]]</f>
        <v>5013674.5557399048</v>
      </c>
      <c r="G2955" s="17">
        <f>Tabel1[[#This Row],[Benaderend Verbruik (kWh)]]*0.000182</f>
        <v>912.48876914466268</v>
      </c>
    </row>
    <row r="2956" spans="1:7" x14ac:dyDescent="0.35">
      <c r="A2956" s="2" t="s">
        <v>579</v>
      </c>
      <c r="B2956" s="2" t="s">
        <v>7</v>
      </c>
      <c r="C2956" s="2" t="s">
        <v>8</v>
      </c>
      <c r="D2956" s="17">
        <v>1493351.0177378932</v>
      </c>
      <c r="E2956" s="2">
        <v>2019</v>
      </c>
      <c r="F2956" s="17">
        <f>Tabel1[[#This Row],[Benaderend Verbruik (kWh)]]</f>
        <v>1493351.0177378932</v>
      </c>
      <c r="G2956" s="17">
        <f>Tabel1[[#This Row],[Benaderend Verbruik (kWh)]]*0.000182</f>
        <v>271.78988522829655</v>
      </c>
    </row>
    <row r="2957" spans="1:7" x14ac:dyDescent="0.35">
      <c r="A2957" s="2" t="s">
        <v>579</v>
      </c>
      <c r="B2957" s="2" t="s">
        <v>7</v>
      </c>
      <c r="C2957" s="2" t="s">
        <v>10</v>
      </c>
      <c r="D2957" s="17">
        <v>991914</v>
      </c>
      <c r="E2957" s="2">
        <v>2019</v>
      </c>
      <c r="F2957" s="17">
        <f>Tabel1[[#This Row],[Benaderend Verbruik (kWh)]]*2.5</f>
        <v>2479785</v>
      </c>
      <c r="G2957" s="17">
        <f>Tabel1[[#This Row],[Benaderend Verbruik (kWh)]]*0</f>
        <v>0</v>
      </c>
    </row>
    <row r="2958" spans="1:7" x14ac:dyDescent="0.35">
      <c r="A2958" s="2" t="s">
        <v>579</v>
      </c>
      <c r="B2958" s="2" t="s">
        <v>7</v>
      </c>
      <c r="C2958" s="2" t="s">
        <v>9</v>
      </c>
      <c r="D2958" s="17">
        <v>901666.16151069093</v>
      </c>
      <c r="E2958" s="2">
        <v>2019</v>
      </c>
      <c r="F2958" s="17">
        <f>Tabel1[[#This Row],[Benaderend Verbruik (kWh)]]*2.5</f>
        <v>2254165.4037767272</v>
      </c>
      <c r="G2958" s="17">
        <f>Tabel1[[#This Row],[Benaderend Verbruik (kWh)]]*0</f>
        <v>0</v>
      </c>
    </row>
    <row r="2959" spans="1:7" x14ac:dyDescent="0.35">
      <c r="A2959" s="2" t="s">
        <v>1202</v>
      </c>
      <c r="B2959" s="2" t="s">
        <v>641</v>
      </c>
      <c r="C2959" s="2" t="s">
        <v>9</v>
      </c>
      <c r="D2959" s="17">
        <v>947855.95886596921</v>
      </c>
      <c r="E2959" s="2">
        <v>2022</v>
      </c>
      <c r="F2959" s="17">
        <f>Tabel1[[#This Row],[Benaderend Verbruik (kWh)]]*2.5</f>
        <v>2369639.8971649231</v>
      </c>
      <c r="G2959" s="17">
        <f>Tabel1[[#This Row],[Benaderend Verbruik (kWh)]]*0</f>
        <v>0</v>
      </c>
    </row>
    <row r="2960" spans="1:7" x14ac:dyDescent="0.35">
      <c r="A2960" s="2" t="s">
        <v>1202</v>
      </c>
      <c r="B2960" s="2" t="s">
        <v>641</v>
      </c>
      <c r="C2960" s="2" t="s">
        <v>10</v>
      </c>
      <c r="D2960" s="17">
        <v>884975</v>
      </c>
      <c r="E2960" s="2">
        <v>2022</v>
      </c>
      <c r="F2960" s="17">
        <f>Tabel1[[#This Row],[Benaderend Verbruik (kWh)]]*2.5</f>
        <v>2212437.5</v>
      </c>
      <c r="G2960" s="17">
        <f>Tabel1[[#This Row],[Benaderend Verbruik (kWh)]]*0</f>
        <v>0</v>
      </c>
    </row>
    <row r="2961" spans="1:7" x14ac:dyDescent="0.35">
      <c r="A2961" s="2" t="s">
        <v>1202</v>
      </c>
      <c r="B2961" s="2" t="s">
        <v>641</v>
      </c>
      <c r="C2961" s="2" t="s">
        <v>8</v>
      </c>
      <c r="D2961" s="17">
        <v>1450058.8320796618</v>
      </c>
      <c r="E2961" s="2">
        <v>2022</v>
      </c>
      <c r="F2961" s="17">
        <f>Tabel1[[#This Row],[Benaderend Verbruik (kWh)]]</f>
        <v>1450058.8320796618</v>
      </c>
      <c r="G2961" s="17">
        <f>Tabel1[[#This Row],[Benaderend Verbruik (kWh)]]*0.000182</f>
        <v>263.91070743849843</v>
      </c>
    </row>
    <row r="2962" spans="1:7" x14ac:dyDescent="0.35">
      <c r="A2962" s="2" t="s">
        <v>579</v>
      </c>
      <c r="B2962" s="2" t="s">
        <v>7</v>
      </c>
      <c r="C2962" s="2" t="s">
        <v>12</v>
      </c>
      <c r="D2962" s="17">
        <v>137941.01795854629</v>
      </c>
      <c r="E2962" s="2">
        <v>2019</v>
      </c>
      <c r="F2962" s="17">
        <f>Tabel1[[#This Row],[Benaderend Verbruik (kWh)]]</f>
        <v>137941.01795854629</v>
      </c>
      <c r="G2962" s="17">
        <f>Tabel1[[#This Row],[Benaderend Verbruik (kWh)]]*0.000267</f>
        <v>36.830251794931854</v>
      </c>
    </row>
    <row r="2963" spans="1:7" x14ac:dyDescent="0.35">
      <c r="A2963" s="2" t="s">
        <v>579</v>
      </c>
      <c r="B2963" s="2" t="s">
        <v>7</v>
      </c>
      <c r="C2963" s="2" t="s">
        <v>12</v>
      </c>
      <c r="D2963" s="17">
        <v>65780.919576944914</v>
      </c>
      <c r="E2963" s="2">
        <v>2022</v>
      </c>
      <c r="F2963" s="17">
        <f>Tabel1[[#This Row],[Benaderend Verbruik (kWh)]]</f>
        <v>65780.919576944914</v>
      </c>
      <c r="G2963" s="17">
        <f>Tabel1[[#This Row],[Benaderend Verbruik (kWh)]]*0.000267</f>
        <v>17.563505527044292</v>
      </c>
    </row>
    <row r="2964" spans="1:7" x14ac:dyDescent="0.35">
      <c r="A2964" s="6"/>
      <c r="B2964" s="6"/>
      <c r="C2964" s="6"/>
      <c r="D2964" s="6"/>
      <c r="E2964" s="6"/>
      <c r="F2964" s="7"/>
      <c r="G2964" s="7"/>
    </row>
    <row r="2965" spans="1:7" x14ac:dyDescent="0.35">
      <c r="D2965" s="43">
        <f>SUBTOTAL(9,Tabel1[Benaderend Verbruik (kWh)])</f>
        <v>5052204894.67735</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1412-F73D-45EA-A8CB-28324886D02C}">
  <dimension ref="A1:AD308"/>
  <sheetViews>
    <sheetView showGridLines="0" zoomScaleNormal="100" workbookViewId="0">
      <pane ySplit="2" topLeftCell="A282" activePane="bottomLeft" state="frozen"/>
      <selection pane="bottomLeft" activeCell="AC308" sqref="AC308"/>
    </sheetView>
  </sheetViews>
  <sheetFormatPr defaultRowHeight="14.5" x14ac:dyDescent="0.35"/>
  <cols>
    <col min="1" max="1" width="63.453125" style="9" bestFit="1" customWidth="1"/>
    <col min="2" max="2" width="27.7265625" style="9" customWidth="1"/>
    <col min="3" max="4" width="27.7265625" style="9" hidden="1" customWidth="1"/>
    <col min="5" max="6" width="23" style="9" hidden="1" customWidth="1"/>
    <col min="7" max="8" width="21.453125" style="9" hidden="1" customWidth="1"/>
    <col min="9" max="10" width="19.81640625" style="9" hidden="1" customWidth="1"/>
    <col min="11" max="12" width="15.7265625" style="9" hidden="1" customWidth="1"/>
    <col min="13" max="13" width="19.1796875" style="9" hidden="1" customWidth="1"/>
    <col min="14" max="14" width="20.453125" style="9" hidden="1" customWidth="1"/>
    <col min="15" max="15" width="26.26953125" style="9" customWidth="1"/>
    <col min="16" max="17" width="26.26953125" style="9" hidden="1" customWidth="1"/>
    <col min="18" max="19" width="23" style="9" hidden="1" customWidth="1"/>
    <col min="20" max="21" width="19.1796875" style="9" hidden="1" customWidth="1"/>
    <col min="22" max="23" width="19.7265625" style="9" hidden="1" customWidth="1"/>
    <col min="24" max="25" width="16" style="9" hidden="1" customWidth="1"/>
    <col min="26" max="26" width="22" style="9" hidden="1" customWidth="1"/>
    <col min="27" max="27" width="23" style="9" hidden="1" customWidth="1"/>
    <col min="28" max="28" width="24.453125" style="9" customWidth="1"/>
    <col min="29" max="29" width="37.54296875" style="9" customWidth="1"/>
    <col min="30" max="30" width="31.90625" style="9" customWidth="1"/>
    <col min="31" max="31" width="22.81640625" style="9" bestFit="1" customWidth="1"/>
    <col min="32" max="32" width="30.453125" style="9" customWidth="1"/>
    <col min="33" max="16384" width="8.7265625" style="9"/>
  </cols>
  <sheetData>
    <row r="1" spans="1:30" ht="20" x14ac:dyDescent="0.5">
      <c r="A1" s="48" t="s">
        <v>1267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30" x14ac:dyDescent="0.35">
      <c r="A2" s="10" t="s">
        <v>0</v>
      </c>
      <c r="B2" s="10" t="s">
        <v>1</v>
      </c>
      <c r="C2" s="10" t="s">
        <v>1212</v>
      </c>
      <c r="D2" s="10" t="s">
        <v>1213</v>
      </c>
      <c r="E2" s="10" t="s">
        <v>1214</v>
      </c>
      <c r="F2" s="10" t="s">
        <v>1215</v>
      </c>
      <c r="G2" s="10" t="s">
        <v>1216</v>
      </c>
      <c r="H2" s="10" t="s">
        <v>1217</v>
      </c>
      <c r="I2" s="10" t="s">
        <v>1218</v>
      </c>
      <c r="J2" s="10" t="s">
        <v>1219</v>
      </c>
      <c r="K2" s="10" t="s">
        <v>1220</v>
      </c>
      <c r="L2" s="10" t="s">
        <v>1221</v>
      </c>
      <c r="M2" s="10" t="s">
        <v>1222</v>
      </c>
      <c r="N2" s="10" t="s">
        <v>1223</v>
      </c>
      <c r="O2" s="10" t="s">
        <v>1224</v>
      </c>
      <c r="P2" s="10" t="s">
        <v>1225</v>
      </c>
      <c r="Q2" s="10" t="s">
        <v>1226</v>
      </c>
      <c r="R2" s="10" t="s">
        <v>1227</v>
      </c>
      <c r="S2" s="10" t="s">
        <v>1228</v>
      </c>
      <c r="T2" s="10" t="s">
        <v>1229</v>
      </c>
      <c r="U2" s="10" t="s">
        <v>1230</v>
      </c>
      <c r="V2" s="10" t="s">
        <v>1231</v>
      </c>
      <c r="W2" s="10" t="s">
        <v>1232</v>
      </c>
      <c r="X2" s="10" t="s">
        <v>1233</v>
      </c>
      <c r="Y2" s="10" t="s">
        <v>1234</v>
      </c>
      <c r="Z2" s="10" t="s">
        <v>1235</v>
      </c>
      <c r="AA2" s="10" t="s">
        <v>1236</v>
      </c>
      <c r="AB2" s="10" t="s">
        <v>1237</v>
      </c>
      <c r="AC2" s="10" t="s">
        <v>1261</v>
      </c>
      <c r="AD2" s="10" t="s">
        <v>1275</v>
      </c>
    </row>
    <row r="3" spans="1:30" x14ac:dyDescent="0.35">
      <c r="A3" s="11" t="s">
        <v>6</v>
      </c>
      <c r="B3" s="11" t="s">
        <v>7</v>
      </c>
      <c r="C3" s="12">
        <v>28.297123800000001</v>
      </c>
      <c r="D3" s="13">
        <v>18205</v>
      </c>
      <c r="E3" s="12">
        <v>361.45123599999999</v>
      </c>
      <c r="F3" s="13">
        <v>129182</v>
      </c>
      <c r="G3" s="12">
        <v>0.988371475</v>
      </c>
      <c r="H3" s="13">
        <v>360.32500000000005</v>
      </c>
      <c r="I3" s="12">
        <v>0</v>
      </c>
      <c r="J3" s="11"/>
      <c r="K3" s="12">
        <v>0</v>
      </c>
      <c r="L3" s="11"/>
      <c r="M3" s="12">
        <v>0</v>
      </c>
      <c r="N3" s="13"/>
      <c r="O3" s="12">
        <f>SUM(Tabel135[[#This Row],[CO2 benzine 2019]],Tabel135[[#This Row],[CO2 diesel 2019]],Tabel135[[#This Row],[CO2 CNG 2019]],Tabel135[[#This Row],[CO2 LNG 2019]],Tabel135[[#This Row],[CO2 LPG 2019]],Tabel135[[#This Row],[CO2 elektriciteit 2019]])</f>
        <v>390.73673127500001</v>
      </c>
      <c r="P3" s="12">
        <v>22.949313579999998</v>
      </c>
      <c r="Q3" s="13">
        <v>14426</v>
      </c>
      <c r="R3" s="12">
        <v>267.95829200000003</v>
      </c>
      <c r="S3" s="13">
        <v>108904</v>
      </c>
      <c r="T3" s="12">
        <v>1.6728871249999999</v>
      </c>
      <c r="U3" s="13">
        <v>609.875</v>
      </c>
      <c r="V3" s="12">
        <v>0</v>
      </c>
      <c r="W3" s="11"/>
      <c r="X3" s="12">
        <v>0</v>
      </c>
      <c r="Y3" s="11"/>
      <c r="Z3" s="12">
        <v>0</v>
      </c>
      <c r="AA3" s="13"/>
      <c r="AB3" s="12">
        <f>SUM(Tabel135[[#This Row],[CO2 elektriciteit 2022]],Tabel135[[#This Row],[CO2 LPG 2022]],Tabel135[[#This Row],[CO2 LNG 2022]],Tabel135[[#This Row],[CO2 CNG 2022]],Tabel135[[#This Row],[CO2 diesel 2022]],Tabel135[[#This Row],[CO2 benzine 2022]])</f>
        <v>292.58049270500004</v>
      </c>
      <c r="AC3" s="14">
        <f>(Tabel135[[#This Row],[CO2-emissie 2022 (ton)]]-Tabel135[[#This Row],[CO2-emissie 2019 (ton)]])/Tabel135[[#This Row],[CO2-emissie 2019 (ton)]]</f>
        <v>-0.25120811716295427</v>
      </c>
      <c r="AD3" s="40" t="s">
        <v>1276</v>
      </c>
    </row>
    <row r="4" spans="1:30" x14ac:dyDescent="0.35">
      <c r="A4" s="11" t="s">
        <v>11</v>
      </c>
      <c r="B4" s="11" t="s">
        <v>7</v>
      </c>
      <c r="C4" s="12">
        <v>3.7118116800000003</v>
      </c>
      <c r="D4" s="13">
        <v>2388</v>
      </c>
      <c r="E4" s="12">
        <v>119.15003200000001</v>
      </c>
      <c r="F4" s="13">
        <v>42584</v>
      </c>
      <c r="G4" s="12">
        <v>25.989924999999999</v>
      </c>
      <c r="H4" s="13">
        <v>9475</v>
      </c>
      <c r="I4" s="12">
        <v>0</v>
      </c>
      <c r="J4" s="11"/>
      <c r="K4" s="12">
        <v>0</v>
      </c>
      <c r="L4" s="11"/>
      <c r="M4" s="12">
        <v>0</v>
      </c>
      <c r="N4" s="13">
        <v>7000</v>
      </c>
      <c r="O4" s="12">
        <f>SUM(Tabel135[[#This Row],[CO2 benzine 2019]],Tabel135[[#This Row],[CO2 diesel 2019]],Tabel135[[#This Row],[CO2 CNG 2019]],Tabel135[[#This Row],[CO2 LNG 2019]],Tabel135[[#This Row],[CO2 LPG 2019]],Tabel135[[#This Row],[CO2 elektriciteit 2019]])</f>
        <v>148.85176868000002</v>
      </c>
      <c r="P4" s="12">
        <v>5.5360883999999997</v>
      </c>
      <c r="Q4" s="13">
        <v>3480</v>
      </c>
      <c r="R4" s="12">
        <v>119.65165450000001</v>
      </c>
      <c r="S4" s="13">
        <v>48629</v>
      </c>
      <c r="T4" s="12">
        <v>40.453763999999993</v>
      </c>
      <c r="U4" s="13">
        <v>14748</v>
      </c>
      <c r="V4" s="12">
        <v>0</v>
      </c>
      <c r="W4" s="11"/>
      <c r="X4" s="12">
        <v>0</v>
      </c>
      <c r="Y4" s="11"/>
      <c r="Z4" s="12">
        <v>0</v>
      </c>
      <c r="AA4" s="13">
        <v>3927</v>
      </c>
      <c r="AB4" s="12">
        <f>SUM(Tabel135[[#This Row],[CO2 elektriciteit 2022]],Tabel135[[#This Row],[CO2 LPG 2022]],Tabel135[[#This Row],[CO2 LNG 2022]],Tabel135[[#This Row],[CO2 CNG 2022]],Tabel135[[#This Row],[CO2 diesel 2022]],Tabel135[[#This Row],[CO2 benzine 2022]])</f>
        <v>165.6415069</v>
      </c>
      <c r="AC4" s="14">
        <f>(Tabel135[[#This Row],[CO2-emissie 2022 (ton)]]-Tabel135[[#This Row],[CO2-emissie 2019 (ton)]])/Tabel135[[#This Row],[CO2-emissie 2019 (ton)]]</f>
        <v>0.11279501996442097</v>
      </c>
      <c r="AD4" s="40" t="s">
        <v>1276</v>
      </c>
    </row>
    <row r="5" spans="1:30" x14ac:dyDescent="0.35">
      <c r="A5" s="11" t="s">
        <v>1238</v>
      </c>
      <c r="B5" s="11" t="s">
        <v>17</v>
      </c>
      <c r="C5" s="12">
        <v>8.2691952000000004</v>
      </c>
      <c r="D5" s="13">
        <v>5320</v>
      </c>
      <c r="E5" s="12">
        <v>177.46315000000001</v>
      </c>
      <c r="F5" s="13">
        <v>63425</v>
      </c>
      <c r="G5" s="12">
        <v>0</v>
      </c>
      <c r="H5" s="13"/>
      <c r="I5" s="12">
        <v>0</v>
      </c>
      <c r="J5" s="11"/>
      <c r="K5" s="12">
        <v>0</v>
      </c>
      <c r="L5" s="11"/>
      <c r="M5" s="12">
        <v>0</v>
      </c>
      <c r="N5" s="13"/>
      <c r="O5" s="12">
        <f>SUM(Tabel135[[#This Row],[CO2 benzine 2019]],Tabel135[[#This Row],[CO2 diesel 2019]],Tabel135[[#This Row],[CO2 CNG 2019]],Tabel135[[#This Row],[CO2 LNG 2019]],Tabel135[[#This Row],[CO2 LPG 2019]],Tabel135[[#This Row],[CO2 elektriciteit 2019]])</f>
        <v>185.73234520000003</v>
      </c>
      <c r="P5" s="12">
        <v>9.2999921799999985</v>
      </c>
      <c r="Q5" s="13">
        <v>5846</v>
      </c>
      <c r="R5" s="12">
        <v>129.9660705</v>
      </c>
      <c r="S5" s="13">
        <v>52821</v>
      </c>
      <c r="T5" s="12">
        <v>0</v>
      </c>
      <c r="U5" s="13"/>
      <c r="V5" s="12">
        <v>0</v>
      </c>
      <c r="W5" s="11"/>
      <c r="X5" s="12">
        <v>0</v>
      </c>
      <c r="Y5" s="11"/>
      <c r="Z5" s="12">
        <v>0</v>
      </c>
      <c r="AA5" s="13"/>
      <c r="AB5" s="12">
        <f>SUM(Tabel135[[#This Row],[CO2 elektriciteit 2022]],Tabel135[[#This Row],[CO2 LPG 2022]],Tabel135[[#This Row],[CO2 LNG 2022]],Tabel135[[#This Row],[CO2 CNG 2022]],Tabel135[[#This Row],[CO2 diesel 2022]],Tabel135[[#This Row],[CO2 benzine 2022]])</f>
        <v>139.26606268</v>
      </c>
      <c r="AC5" s="14">
        <f>(Tabel135[[#This Row],[CO2-emissie 2022 (ton)]]-Tabel135[[#This Row],[CO2-emissie 2019 (ton)]])/Tabel135[[#This Row],[CO2-emissie 2019 (ton)]]</f>
        <v>-0.25017873149646752</v>
      </c>
      <c r="AD5" s="40" t="s">
        <v>1276</v>
      </c>
    </row>
    <row r="6" spans="1:30" x14ac:dyDescent="0.35">
      <c r="A6" s="11" t="s">
        <v>37</v>
      </c>
      <c r="B6" s="11" t="s">
        <v>17</v>
      </c>
      <c r="C6" s="12">
        <v>0</v>
      </c>
      <c r="D6" s="13"/>
      <c r="E6" s="12">
        <v>1.399</v>
      </c>
      <c r="F6" s="13">
        <v>500</v>
      </c>
      <c r="G6" s="12">
        <v>0</v>
      </c>
      <c r="H6" s="13"/>
      <c r="I6" s="12">
        <v>0</v>
      </c>
      <c r="J6" s="11"/>
      <c r="K6" s="12">
        <v>0</v>
      </c>
      <c r="L6" s="11"/>
      <c r="M6" s="12">
        <v>0</v>
      </c>
      <c r="N6" s="13"/>
      <c r="O6" s="12">
        <f>SUM(Tabel135[[#This Row],[CO2 benzine 2019]],Tabel135[[#This Row],[CO2 diesel 2019]],Tabel135[[#This Row],[CO2 CNG 2019]],Tabel135[[#This Row],[CO2 LNG 2019]],Tabel135[[#This Row],[CO2 LPG 2019]],Tabel135[[#This Row],[CO2 elektriciteit 2019]])</f>
        <v>1.399</v>
      </c>
      <c r="P6" s="12">
        <v>0</v>
      </c>
      <c r="Q6" s="11"/>
      <c r="R6" s="12">
        <v>0</v>
      </c>
      <c r="S6" s="11"/>
      <c r="T6" s="12">
        <v>0</v>
      </c>
      <c r="U6" s="13"/>
      <c r="V6" s="12">
        <v>0</v>
      </c>
      <c r="W6" s="11"/>
      <c r="X6" s="12">
        <v>0</v>
      </c>
      <c r="Y6" s="11"/>
      <c r="Z6" s="12">
        <v>0</v>
      </c>
      <c r="AA6" s="13">
        <v>1114</v>
      </c>
      <c r="AB6" s="12">
        <f>SUM(Tabel135[[#This Row],[CO2 elektriciteit 2022]],Tabel135[[#This Row],[CO2 LPG 2022]],Tabel135[[#This Row],[CO2 LNG 2022]],Tabel135[[#This Row],[CO2 CNG 2022]],Tabel135[[#This Row],[CO2 diesel 2022]],Tabel135[[#This Row],[CO2 benzine 2022]])</f>
        <v>0</v>
      </c>
      <c r="AC6" s="14">
        <f>(Tabel135[[#This Row],[CO2-emissie 2022 (ton)]]-Tabel135[[#This Row],[CO2-emissie 2019 (ton)]])/Tabel135[[#This Row],[CO2-emissie 2019 (ton)]]</f>
        <v>-1</v>
      </c>
      <c r="AD6" s="40" t="s">
        <v>1276</v>
      </c>
    </row>
    <row r="7" spans="1:30" x14ac:dyDescent="0.35">
      <c r="A7" s="11" t="s">
        <v>39</v>
      </c>
      <c r="B7" s="11" t="s">
        <v>17</v>
      </c>
      <c r="C7" s="12">
        <v>0.74142972000000007</v>
      </c>
      <c r="D7" s="13">
        <v>477</v>
      </c>
      <c r="E7" s="12">
        <v>0</v>
      </c>
      <c r="F7" s="11"/>
      <c r="G7" s="12">
        <v>0</v>
      </c>
      <c r="H7" s="13"/>
      <c r="I7" s="12">
        <v>0</v>
      </c>
      <c r="J7" s="11"/>
      <c r="K7" s="12">
        <v>0</v>
      </c>
      <c r="L7" s="11"/>
      <c r="M7" s="12">
        <v>0</v>
      </c>
      <c r="N7" s="13"/>
      <c r="O7" s="12">
        <f>SUM(Tabel135[[#This Row],[CO2 benzine 2019]],Tabel135[[#This Row],[CO2 diesel 2019]],Tabel135[[#This Row],[CO2 CNG 2019]],Tabel135[[#This Row],[CO2 LNG 2019]],Tabel135[[#This Row],[CO2 LPG 2019]],Tabel135[[#This Row],[CO2 elektriciteit 2019]])</f>
        <v>0.74142972000000007</v>
      </c>
      <c r="P7" s="12">
        <v>0.51542891999999996</v>
      </c>
      <c r="Q7" s="13">
        <v>324</v>
      </c>
      <c r="R7" s="12">
        <v>0.118104</v>
      </c>
      <c r="S7" s="13">
        <v>48</v>
      </c>
      <c r="T7" s="12">
        <v>0</v>
      </c>
      <c r="U7" s="13"/>
      <c r="V7" s="12">
        <v>0</v>
      </c>
      <c r="W7" s="11"/>
      <c r="X7" s="12">
        <v>0</v>
      </c>
      <c r="Y7" s="11"/>
      <c r="Z7" s="12">
        <v>0</v>
      </c>
      <c r="AA7" s="13"/>
      <c r="AB7" s="12">
        <f>SUM(Tabel135[[#This Row],[CO2 elektriciteit 2022]],Tabel135[[#This Row],[CO2 LPG 2022]],Tabel135[[#This Row],[CO2 LNG 2022]],Tabel135[[#This Row],[CO2 CNG 2022]],Tabel135[[#This Row],[CO2 diesel 2022]],Tabel135[[#This Row],[CO2 benzine 2022]])</f>
        <v>0.63353291999999994</v>
      </c>
      <c r="AC7" s="14">
        <f>(Tabel135[[#This Row],[CO2-emissie 2022 (ton)]]-Tabel135[[#This Row],[CO2-emissie 2019 (ton)]])/Tabel135[[#This Row],[CO2-emissie 2019 (ton)]]</f>
        <v>-0.14552532369487442</v>
      </c>
      <c r="AD7" s="40" t="s">
        <v>1276</v>
      </c>
    </row>
    <row r="8" spans="1:30" x14ac:dyDescent="0.35">
      <c r="A8" s="11" t="s">
        <v>67</v>
      </c>
      <c r="B8" s="11" t="s">
        <v>17</v>
      </c>
      <c r="C8" s="12">
        <v>2.919986632938357</v>
      </c>
      <c r="D8" s="13">
        <v>1878.5780854746372</v>
      </c>
      <c r="E8" s="12">
        <v>21.60611370358199</v>
      </c>
      <c r="F8" s="13">
        <v>7721.9848833388096</v>
      </c>
      <c r="G8" s="12">
        <v>0</v>
      </c>
      <c r="H8" s="13"/>
      <c r="I8" s="12">
        <v>0</v>
      </c>
      <c r="J8" s="11"/>
      <c r="K8" s="12">
        <v>0</v>
      </c>
      <c r="L8" s="11"/>
      <c r="M8" s="12">
        <v>0</v>
      </c>
      <c r="N8" s="13"/>
      <c r="O8" s="12">
        <f>SUM(Tabel135[[#This Row],[CO2 benzine 2019]],Tabel135[[#This Row],[CO2 diesel 2019]],Tabel135[[#This Row],[CO2 CNG 2019]],Tabel135[[#This Row],[CO2 LNG 2019]],Tabel135[[#This Row],[CO2 LPG 2019]],Tabel135[[#This Row],[CO2 elektriciteit 2019]])</f>
        <v>24.526100336520347</v>
      </c>
      <c r="P8" s="12">
        <v>5.681301448304299</v>
      </c>
      <c r="Q8" s="13">
        <v>3571.2813112050308</v>
      </c>
      <c r="R8" s="12">
        <v>22.689285247549634</v>
      </c>
      <c r="S8" s="13">
        <v>9221.4124151796932</v>
      </c>
      <c r="T8" s="12">
        <v>0</v>
      </c>
      <c r="U8" s="13"/>
      <c r="V8" s="12">
        <v>0</v>
      </c>
      <c r="W8" s="11"/>
      <c r="X8" s="12">
        <v>0</v>
      </c>
      <c r="Y8" s="11"/>
      <c r="Z8" s="12">
        <v>0</v>
      </c>
      <c r="AA8" s="13"/>
      <c r="AB8" s="12">
        <f>SUM(Tabel135[[#This Row],[CO2 elektriciteit 2022]],Tabel135[[#This Row],[CO2 LPG 2022]],Tabel135[[#This Row],[CO2 LNG 2022]],Tabel135[[#This Row],[CO2 CNG 2022]],Tabel135[[#This Row],[CO2 diesel 2022]],Tabel135[[#This Row],[CO2 benzine 2022]])</f>
        <v>28.370586695853934</v>
      </c>
      <c r="AC8" s="14">
        <f>(Tabel135[[#This Row],[CO2-emissie 2022 (ton)]]-Tabel135[[#This Row],[CO2-emissie 2019 (ton)]])/Tabel135[[#This Row],[CO2-emissie 2019 (ton)]]</f>
        <v>0.15675082082286812</v>
      </c>
      <c r="AD8" s="40" t="s">
        <v>1276</v>
      </c>
    </row>
    <row r="9" spans="1:30" x14ac:dyDescent="0.35">
      <c r="A9" s="11" t="s">
        <v>99</v>
      </c>
      <c r="B9" s="11" t="s">
        <v>17</v>
      </c>
      <c r="C9" s="12">
        <v>0.17176391958460924</v>
      </c>
      <c r="D9" s="13">
        <v>110.50459326321395</v>
      </c>
      <c r="E9" s="12">
        <v>0</v>
      </c>
      <c r="F9" s="11"/>
      <c r="G9" s="12">
        <v>0</v>
      </c>
      <c r="H9" s="13"/>
      <c r="I9" s="12">
        <v>0</v>
      </c>
      <c r="J9" s="11"/>
      <c r="K9" s="12">
        <v>0</v>
      </c>
      <c r="L9" s="11"/>
      <c r="M9" s="12">
        <v>0</v>
      </c>
      <c r="N9" s="13"/>
      <c r="O9" s="12">
        <f>SUM(Tabel135[[#This Row],[CO2 benzine 2019]],Tabel135[[#This Row],[CO2 diesel 2019]],Tabel135[[#This Row],[CO2 CNG 2019]],Tabel135[[#This Row],[CO2 LNG 2019]],Tabel135[[#This Row],[CO2 LPG 2019]],Tabel135[[#This Row],[CO2 elektriciteit 2019]])</f>
        <v>0.17176391958460924</v>
      </c>
      <c r="P9" s="12">
        <v>0.19678342438923821</v>
      </c>
      <c r="Q9" s="13">
        <v>123.69858777445624</v>
      </c>
      <c r="R9" s="12">
        <v>0</v>
      </c>
      <c r="S9" s="11"/>
      <c r="T9" s="12">
        <v>0</v>
      </c>
      <c r="U9" s="13"/>
      <c r="V9" s="12">
        <v>0</v>
      </c>
      <c r="W9" s="11"/>
      <c r="X9" s="12">
        <v>0</v>
      </c>
      <c r="Y9" s="11"/>
      <c r="Z9" s="12">
        <v>0</v>
      </c>
      <c r="AA9" s="13"/>
      <c r="AB9" s="12">
        <f>SUM(Tabel135[[#This Row],[CO2 elektriciteit 2022]],Tabel135[[#This Row],[CO2 LPG 2022]],Tabel135[[#This Row],[CO2 LNG 2022]],Tabel135[[#This Row],[CO2 CNG 2022]],Tabel135[[#This Row],[CO2 diesel 2022]],Tabel135[[#This Row],[CO2 benzine 2022]])</f>
        <v>0.19678342438923821</v>
      </c>
      <c r="AC9" s="14">
        <f>(Tabel135[[#This Row],[CO2-emissie 2022 (ton)]]-Tabel135[[#This Row],[CO2-emissie 2019 (ton)]])/Tabel135[[#This Row],[CO2-emissie 2019 (ton)]]</f>
        <v>0.14566216738145993</v>
      </c>
      <c r="AD9" s="40" t="s">
        <v>1276</v>
      </c>
    </row>
    <row r="10" spans="1:30" x14ac:dyDescent="0.35">
      <c r="A10" s="11" t="s">
        <v>105</v>
      </c>
      <c r="B10" s="11" t="s">
        <v>17</v>
      </c>
      <c r="C10" s="12">
        <v>5.9248205032618824</v>
      </c>
      <c r="D10" s="13">
        <v>3811.7427772600186</v>
      </c>
      <c r="E10" s="12">
        <v>47.388538941833716</v>
      </c>
      <c r="F10" s="13">
        <v>16936.57574761748</v>
      </c>
      <c r="G10" s="12">
        <v>104.68370209930025</v>
      </c>
      <c r="H10" s="13">
        <v>38163.94535154949</v>
      </c>
      <c r="I10" s="12">
        <v>0</v>
      </c>
      <c r="J10" s="11"/>
      <c r="K10" s="12">
        <v>0</v>
      </c>
      <c r="L10" s="11"/>
      <c r="M10" s="12">
        <v>0</v>
      </c>
      <c r="N10" s="13"/>
      <c r="O10" s="12">
        <f>SUM(Tabel135[[#This Row],[CO2 benzine 2019]],Tabel135[[#This Row],[CO2 diesel 2019]],Tabel135[[#This Row],[CO2 CNG 2019]],Tabel135[[#This Row],[CO2 LNG 2019]],Tabel135[[#This Row],[CO2 LPG 2019]],Tabel135[[#This Row],[CO2 elektriciteit 2019]])</f>
        <v>157.99706154439585</v>
      </c>
      <c r="P10" s="12">
        <v>8.6658500515410779</v>
      </c>
      <c r="Q10" s="13">
        <v>5447.376559117617</v>
      </c>
      <c r="R10" s="12">
        <v>58.824439306358386</v>
      </c>
      <c r="S10" s="13">
        <v>23907.514450867053</v>
      </c>
      <c r="T10" s="12">
        <v>21.295939365003576</v>
      </c>
      <c r="U10" s="13">
        <v>7763.7401986888735</v>
      </c>
      <c r="V10" s="12">
        <v>0</v>
      </c>
      <c r="W10" s="11"/>
      <c r="X10" s="12">
        <v>0</v>
      </c>
      <c r="Y10" s="11"/>
      <c r="Z10" s="12">
        <v>0</v>
      </c>
      <c r="AA10" s="13"/>
      <c r="AB10" s="12">
        <f>SUM(Tabel135[[#This Row],[CO2 elektriciteit 2022]],Tabel135[[#This Row],[CO2 LPG 2022]],Tabel135[[#This Row],[CO2 LNG 2022]],Tabel135[[#This Row],[CO2 CNG 2022]],Tabel135[[#This Row],[CO2 diesel 2022]],Tabel135[[#This Row],[CO2 benzine 2022]])</f>
        <v>88.786228722903047</v>
      </c>
      <c r="AC10" s="14">
        <f>(Tabel135[[#This Row],[CO2-emissie 2022 (ton)]]-Tabel135[[#This Row],[CO2-emissie 2019 (ton)]])/Tabel135[[#This Row],[CO2-emissie 2019 (ton)]]</f>
        <v>-0.43805139250672165</v>
      </c>
      <c r="AD10" s="40" t="s">
        <v>1276</v>
      </c>
    </row>
    <row r="11" spans="1:30" x14ac:dyDescent="0.35">
      <c r="A11" s="11" t="s">
        <v>111</v>
      </c>
      <c r="B11" s="11" t="s">
        <v>17</v>
      </c>
      <c r="C11" s="12">
        <v>0.26424120000000001</v>
      </c>
      <c r="D11" s="13">
        <v>170</v>
      </c>
      <c r="E11" s="12">
        <v>0</v>
      </c>
      <c r="F11" s="11"/>
      <c r="G11" s="12">
        <v>0</v>
      </c>
      <c r="H11" s="13"/>
      <c r="I11" s="12">
        <v>0</v>
      </c>
      <c r="J11" s="11"/>
      <c r="K11" s="12">
        <v>0</v>
      </c>
      <c r="L11" s="11"/>
      <c r="M11" s="12">
        <v>0</v>
      </c>
      <c r="N11" s="13"/>
      <c r="O11" s="12">
        <f>SUM(Tabel135[[#This Row],[CO2 benzine 2019]],Tabel135[[#This Row],[CO2 diesel 2019]],Tabel135[[#This Row],[CO2 CNG 2019]],Tabel135[[#This Row],[CO2 LNG 2019]],Tabel135[[#This Row],[CO2 LPG 2019]],Tabel135[[#This Row],[CO2 elektriciteit 2019]])</f>
        <v>0.26424120000000001</v>
      </c>
      <c r="P11" s="12">
        <v>0.36589089999999996</v>
      </c>
      <c r="Q11" s="13">
        <v>230</v>
      </c>
      <c r="R11" s="12">
        <v>0</v>
      </c>
      <c r="S11" s="11"/>
      <c r="T11" s="12">
        <v>0</v>
      </c>
      <c r="U11" s="13"/>
      <c r="V11" s="12">
        <v>0</v>
      </c>
      <c r="W11" s="11"/>
      <c r="X11" s="12">
        <v>0</v>
      </c>
      <c r="Y11" s="11"/>
      <c r="Z11" s="12">
        <v>0</v>
      </c>
      <c r="AA11" s="13"/>
      <c r="AB11" s="12">
        <f>SUM(Tabel135[[#This Row],[CO2 elektriciteit 2022]],Tabel135[[#This Row],[CO2 LPG 2022]],Tabel135[[#This Row],[CO2 LNG 2022]],Tabel135[[#This Row],[CO2 CNG 2022]],Tabel135[[#This Row],[CO2 diesel 2022]],Tabel135[[#This Row],[CO2 benzine 2022]])</f>
        <v>0.36589089999999996</v>
      </c>
      <c r="AC11" s="14">
        <f>(Tabel135[[#This Row],[CO2-emissie 2022 (ton)]]-Tabel135[[#This Row],[CO2-emissie 2019 (ton)]])/Tabel135[[#This Row],[CO2-emissie 2019 (ton)]]</f>
        <v>0.38468527996391155</v>
      </c>
      <c r="AD11" s="40" t="s">
        <v>1276</v>
      </c>
    </row>
    <row r="12" spans="1:30" x14ac:dyDescent="0.35">
      <c r="A12" s="11" t="s">
        <v>131</v>
      </c>
      <c r="B12" s="11" t="s">
        <v>17</v>
      </c>
      <c r="C12" s="12">
        <v>2.0206680000000001E-2</v>
      </c>
      <c r="D12" s="13">
        <v>13</v>
      </c>
      <c r="E12" s="12">
        <v>0</v>
      </c>
      <c r="F12" s="11"/>
      <c r="G12" s="12">
        <v>0.87227399999999999</v>
      </c>
      <c r="H12" s="13">
        <v>318</v>
      </c>
      <c r="I12" s="12">
        <v>0</v>
      </c>
      <c r="J12" s="11"/>
      <c r="K12" s="12">
        <v>0</v>
      </c>
      <c r="L12" s="11"/>
      <c r="M12" s="12">
        <v>0</v>
      </c>
      <c r="N12" s="13"/>
      <c r="O12" s="12">
        <f>SUM(Tabel135[[#This Row],[CO2 benzine 2019]],Tabel135[[#This Row],[CO2 diesel 2019]],Tabel135[[#This Row],[CO2 CNG 2019]],Tabel135[[#This Row],[CO2 LNG 2019]],Tabel135[[#This Row],[CO2 LPG 2019]],Tabel135[[#This Row],[CO2 elektriciteit 2019]])</f>
        <v>0.89248068000000003</v>
      </c>
      <c r="P12" s="12">
        <v>0</v>
      </c>
      <c r="Q12" s="11"/>
      <c r="R12" s="12">
        <v>0</v>
      </c>
      <c r="S12" s="11"/>
      <c r="T12" s="12">
        <v>0.95456399999999997</v>
      </c>
      <c r="U12" s="13">
        <v>348</v>
      </c>
      <c r="V12" s="12">
        <v>0</v>
      </c>
      <c r="W12" s="11"/>
      <c r="X12" s="12">
        <v>0</v>
      </c>
      <c r="Y12" s="11"/>
      <c r="Z12" s="12">
        <v>0</v>
      </c>
      <c r="AA12" s="13"/>
      <c r="AB12" s="12">
        <f>SUM(Tabel135[[#This Row],[CO2 elektriciteit 2022]],Tabel135[[#This Row],[CO2 LPG 2022]],Tabel135[[#This Row],[CO2 LNG 2022]],Tabel135[[#This Row],[CO2 CNG 2022]],Tabel135[[#This Row],[CO2 diesel 2022]],Tabel135[[#This Row],[CO2 benzine 2022]])</f>
        <v>0.95456399999999997</v>
      </c>
      <c r="AC12" s="14">
        <f>(Tabel135[[#This Row],[CO2-emissie 2022 (ton)]]-Tabel135[[#This Row],[CO2-emissie 2019 (ton)]])/Tabel135[[#This Row],[CO2-emissie 2019 (ton)]]</f>
        <v>6.9562648683890768E-2</v>
      </c>
      <c r="AD12" s="40" t="s">
        <v>1276</v>
      </c>
    </row>
    <row r="13" spans="1:30" x14ac:dyDescent="0.35">
      <c r="A13" s="11" t="s">
        <v>144</v>
      </c>
      <c r="B13" s="11" t="s">
        <v>7</v>
      </c>
      <c r="C13" s="12">
        <v>0</v>
      </c>
      <c r="D13" s="13"/>
      <c r="E13" s="12">
        <v>92.613799999999998</v>
      </c>
      <c r="F13" s="13">
        <v>33100</v>
      </c>
      <c r="G13" s="12">
        <v>0</v>
      </c>
      <c r="H13" s="13"/>
      <c r="I13" s="12">
        <v>0</v>
      </c>
      <c r="J13" s="11"/>
      <c r="K13" s="12">
        <v>0</v>
      </c>
      <c r="L13" s="11"/>
      <c r="M13" s="12">
        <v>0</v>
      </c>
      <c r="N13" s="13"/>
      <c r="O13" s="12">
        <f>SUM(Tabel135[[#This Row],[CO2 benzine 2019]],Tabel135[[#This Row],[CO2 diesel 2019]],Tabel135[[#This Row],[CO2 CNG 2019]],Tabel135[[#This Row],[CO2 LNG 2019]],Tabel135[[#This Row],[CO2 LPG 2019]],Tabel135[[#This Row],[CO2 elektriciteit 2019]])</f>
        <v>92.613799999999998</v>
      </c>
      <c r="P13" s="12">
        <v>0</v>
      </c>
      <c r="Q13" s="11"/>
      <c r="R13" s="12">
        <v>60.762047500000001</v>
      </c>
      <c r="S13" s="13">
        <v>24695</v>
      </c>
      <c r="T13" s="12">
        <v>0</v>
      </c>
      <c r="U13" s="13"/>
      <c r="V13" s="12">
        <v>0</v>
      </c>
      <c r="W13" s="11"/>
      <c r="X13" s="12">
        <v>0</v>
      </c>
      <c r="Y13" s="11"/>
      <c r="Z13" s="12">
        <v>0</v>
      </c>
      <c r="AA13" s="13"/>
      <c r="AB13" s="12">
        <f>SUM(Tabel135[[#This Row],[CO2 elektriciteit 2022]],Tabel135[[#This Row],[CO2 LPG 2022]],Tabel135[[#This Row],[CO2 LNG 2022]],Tabel135[[#This Row],[CO2 CNG 2022]],Tabel135[[#This Row],[CO2 diesel 2022]],Tabel135[[#This Row],[CO2 benzine 2022]])</f>
        <v>60.762047500000001</v>
      </c>
      <c r="AC13" s="14">
        <f>(Tabel135[[#This Row],[CO2-emissie 2022 (ton)]]-Tabel135[[#This Row],[CO2-emissie 2019 (ton)]])/Tabel135[[#This Row],[CO2-emissie 2019 (ton)]]</f>
        <v>-0.34392015552757793</v>
      </c>
      <c r="AD13" s="40" t="s">
        <v>1276</v>
      </c>
    </row>
    <row r="14" spans="1:30" x14ac:dyDescent="0.35">
      <c r="A14" s="11" t="s">
        <v>146</v>
      </c>
      <c r="B14" s="11" t="s">
        <v>7</v>
      </c>
      <c r="C14" s="12">
        <v>147.77145084</v>
      </c>
      <c r="D14" s="13">
        <v>95069</v>
      </c>
      <c r="E14" s="12">
        <v>5303.6062019999999</v>
      </c>
      <c r="F14" s="13">
        <v>1895499</v>
      </c>
      <c r="G14" s="12">
        <v>470.597309</v>
      </c>
      <c r="H14" s="13">
        <v>171563</v>
      </c>
      <c r="I14" s="12">
        <v>0</v>
      </c>
      <c r="J14" s="11"/>
      <c r="K14" s="12">
        <v>0</v>
      </c>
      <c r="L14" s="11"/>
      <c r="M14" s="12">
        <v>0</v>
      </c>
      <c r="N14" s="13">
        <v>4683</v>
      </c>
      <c r="O14" s="12">
        <f>SUM(Tabel135[[#This Row],[CO2 benzine 2019]],Tabel135[[#This Row],[CO2 diesel 2019]],Tabel135[[#This Row],[CO2 CNG 2019]],Tabel135[[#This Row],[CO2 LNG 2019]],Tabel135[[#This Row],[CO2 LPG 2019]],Tabel135[[#This Row],[CO2 elektriciteit 2019]])</f>
        <v>5921.9749618400001</v>
      </c>
      <c r="P14" s="12">
        <v>129.77036641999999</v>
      </c>
      <c r="Q14" s="13">
        <v>81574</v>
      </c>
      <c r="R14" s="12">
        <v>4083.7951910000002</v>
      </c>
      <c r="S14" s="13">
        <v>1659742</v>
      </c>
      <c r="T14" s="12">
        <v>881.69894799999997</v>
      </c>
      <c r="U14" s="13">
        <v>321436</v>
      </c>
      <c r="V14" s="12">
        <v>0</v>
      </c>
      <c r="W14" s="11"/>
      <c r="X14" s="12">
        <v>0</v>
      </c>
      <c r="Y14" s="11"/>
      <c r="Z14" s="12">
        <v>0</v>
      </c>
      <c r="AA14" s="13">
        <v>31385</v>
      </c>
      <c r="AB14" s="12">
        <f>SUM(Tabel135[[#This Row],[CO2 elektriciteit 2022]],Tabel135[[#This Row],[CO2 LPG 2022]],Tabel135[[#This Row],[CO2 LNG 2022]],Tabel135[[#This Row],[CO2 CNG 2022]],Tabel135[[#This Row],[CO2 diesel 2022]],Tabel135[[#This Row],[CO2 benzine 2022]])</f>
        <v>5095.2645054200002</v>
      </c>
      <c r="AC14" s="14">
        <f>(Tabel135[[#This Row],[CO2-emissie 2022 (ton)]]-Tabel135[[#This Row],[CO2-emissie 2019 (ton)]])/Tabel135[[#This Row],[CO2-emissie 2019 (ton)]]</f>
        <v>-0.13960046466713447</v>
      </c>
      <c r="AD14" s="40" t="s">
        <v>1276</v>
      </c>
    </row>
    <row r="15" spans="1:30" x14ac:dyDescent="0.35">
      <c r="A15" s="11" t="s">
        <v>150</v>
      </c>
      <c r="B15" s="11" t="s">
        <v>7</v>
      </c>
      <c r="C15" s="12">
        <v>0</v>
      </c>
      <c r="D15" s="13"/>
      <c r="E15" s="12">
        <v>79.278531999999998</v>
      </c>
      <c r="F15" s="13">
        <v>28334</v>
      </c>
      <c r="G15" s="12">
        <v>0</v>
      </c>
      <c r="H15" s="13"/>
      <c r="I15" s="12">
        <v>0</v>
      </c>
      <c r="J15" s="11"/>
      <c r="K15" s="12">
        <v>0</v>
      </c>
      <c r="L15" s="11"/>
      <c r="M15" s="12">
        <v>0</v>
      </c>
      <c r="N15" s="13"/>
      <c r="O15" s="12">
        <f>SUM(Tabel135[[#This Row],[CO2 benzine 2019]],Tabel135[[#This Row],[CO2 diesel 2019]],Tabel135[[#This Row],[CO2 CNG 2019]],Tabel135[[#This Row],[CO2 LNG 2019]],Tabel135[[#This Row],[CO2 LPG 2019]],Tabel135[[#This Row],[CO2 elektriciteit 2019]])</f>
        <v>79.278531999999998</v>
      </c>
      <c r="P15" s="12">
        <v>0</v>
      </c>
      <c r="Q15" s="11"/>
      <c r="R15" s="12">
        <v>54.500075000000002</v>
      </c>
      <c r="S15" s="13">
        <v>22150</v>
      </c>
      <c r="T15" s="12">
        <v>0</v>
      </c>
      <c r="U15" s="13"/>
      <c r="V15" s="12">
        <v>0</v>
      </c>
      <c r="W15" s="11"/>
      <c r="X15" s="12">
        <v>0</v>
      </c>
      <c r="Y15" s="11"/>
      <c r="Z15" s="12">
        <v>0</v>
      </c>
      <c r="AA15" s="13"/>
      <c r="AB15" s="12">
        <f>SUM(Tabel135[[#This Row],[CO2 elektriciteit 2022]],Tabel135[[#This Row],[CO2 LPG 2022]],Tabel135[[#This Row],[CO2 LNG 2022]],Tabel135[[#This Row],[CO2 CNG 2022]],Tabel135[[#This Row],[CO2 diesel 2022]],Tabel135[[#This Row],[CO2 benzine 2022]])</f>
        <v>54.500075000000002</v>
      </c>
      <c r="AC15" s="14">
        <f>(Tabel135[[#This Row],[CO2-emissie 2022 (ton)]]-Tabel135[[#This Row],[CO2-emissie 2019 (ton)]])/Tabel135[[#This Row],[CO2-emissie 2019 (ton)]]</f>
        <v>-0.31254939231215834</v>
      </c>
      <c r="AD15" s="40" t="s">
        <v>1276</v>
      </c>
    </row>
    <row r="16" spans="1:30" x14ac:dyDescent="0.35">
      <c r="A16" s="11" t="s">
        <v>153</v>
      </c>
      <c r="B16" s="11" t="s">
        <v>17</v>
      </c>
      <c r="C16" s="12">
        <v>0</v>
      </c>
      <c r="D16" s="13"/>
      <c r="E16" s="12">
        <v>3.7968860000000002</v>
      </c>
      <c r="F16" s="13">
        <v>1357</v>
      </c>
      <c r="G16" s="12">
        <v>0</v>
      </c>
      <c r="H16" s="13"/>
      <c r="I16" s="12">
        <v>0</v>
      </c>
      <c r="J16" s="11"/>
      <c r="K16" s="12">
        <v>0</v>
      </c>
      <c r="L16" s="11"/>
      <c r="M16" s="12">
        <v>0</v>
      </c>
      <c r="N16" s="13"/>
      <c r="O16" s="12">
        <f>SUM(Tabel135[[#This Row],[CO2 benzine 2019]],Tabel135[[#This Row],[CO2 diesel 2019]],Tabel135[[#This Row],[CO2 CNG 2019]],Tabel135[[#This Row],[CO2 LNG 2019]],Tabel135[[#This Row],[CO2 LPG 2019]],Tabel135[[#This Row],[CO2 elektriciteit 2019]])</f>
        <v>3.7968860000000002</v>
      </c>
      <c r="P16" s="12">
        <v>0</v>
      </c>
      <c r="Q16" s="11"/>
      <c r="R16" s="12">
        <v>0.536389</v>
      </c>
      <c r="S16" s="13">
        <v>218</v>
      </c>
      <c r="T16" s="12">
        <v>0</v>
      </c>
      <c r="U16" s="13"/>
      <c r="V16" s="12">
        <v>0</v>
      </c>
      <c r="W16" s="11"/>
      <c r="X16" s="12">
        <v>0</v>
      </c>
      <c r="Y16" s="11"/>
      <c r="Z16" s="12">
        <v>0</v>
      </c>
      <c r="AA16" s="13"/>
      <c r="AB16" s="12">
        <f>SUM(Tabel135[[#This Row],[CO2 elektriciteit 2022]],Tabel135[[#This Row],[CO2 LPG 2022]],Tabel135[[#This Row],[CO2 LNG 2022]],Tabel135[[#This Row],[CO2 CNG 2022]],Tabel135[[#This Row],[CO2 diesel 2022]],Tabel135[[#This Row],[CO2 benzine 2022]])</f>
        <v>0.536389</v>
      </c>
      <c r="AC16" s="14">
        <f>(Tabel135[[#This Row],[CO2-emissie 2022 (ton)]]-Tabel135[[#This Row],[CO2-emissie 2019 (ton)]])/Tabel135[[#This Row],[CO2-emissie 2019 (ton)]]</f>
        <v>-0.85872923232354093</v>
      </c>
      <c r="AD16" s="40" t="s">
        <v>1276</v>
      </c>
    </row>
    <row r="17" spans="1:30" x14ac:dyDescent="0.35">
      <c r="A17" s="11" t="s">
        <v>154</v>
      </c>
      <c r="B17" s="11" t="s">
        <v>7</v>
      </c>
      <c r="C17" s="12">
        <v>8.1329181200905349</v>
      </c>
      <c r="D17" s="13">
        <v>5232.3259219810943</v>
      </c>
      <c r="E17" s="12">
        <v>40.154012487676638</v>
      </c>
      <c r="F17" s="13">
        <v>14350.969438054552</v>
      </c>
      <c r="G17" s="12">
        <v>5.0225874708430522</v>
      </c>
      <c r="H17" s="13">
        <v>1831.0563145618128</v>
      </c>
      <c r="I17" s="12">
        <v>0</v>
      </c>
      <c r="J17" s="11"/>
      <c r="K17" s="12">
        <v>0</v>
      </c>
      <c r="L17" s="11"/>
      <c r="M17" s="12">
        <v>0</v>
      </c>
      <c r="N17" s="13"/>
      <c r="O17" s="12">
        <f>SUM(Tabel135[[#This Row],[CO2 benzine 2019]],Tabel135[[#This Row],[CO2 diesel 2019]],Tabel135[[#This Row],[CO2 CNG 2019]],Tabel135[[#This Row],[CO2 LNG 2019]],Tabel135[[#This Row],[CO2 LPG 2019]],Tabel135[[#This Row],[CO2 elektriciteit 2019]])</f>
        <v>53.309518078610225</v>
      </c>
      <c r="P17" s="12">
        <v>6.2331149675291204</v>
      </c>
      <c r="Q17" s="13">
        <v>3918.1527677559016</v>
      </c>
      <c r="R17" s="12">
        <v>37.376843930635836</v>
      </c>
      <c r="S17" s="13">
        <v>15190.751445086706</v>
      </c>
      <c r="T17" s="12">
        <v>2.4671234184769633</v>
      </c>
      <c r="U17" s="13">
        <v>899.42523458875803</v>
      </c>
      <c r="V17" s="12">
        <v>0</v>
      </c>
      <c r="W17" s="11"/>
      <c r="X17" s="12">
        <v>0</v>
      </c>
      <c r="Y17" s="11"/>
      <c r="Z17" s="12">
        <v>0</v>
      </c>
      <c r="AA17" s="13"/>
      <c r="AB17" s="12">
        <f>SUM(Tabel135[[#This Row],[CO2 elektriciteit 2022]],Tabel135[[#This Row],[CO2 LPG 2022]],Tabel135[[#This Row],[CO2 LNG 2022]],Tabel135[[#This Row],[CO2 CNG 2022]],Tabel135[[#This Row],[CO2 diesel 2022]],Tabel135[[#This Row],[CO2 benzine 2022]])</f>
        <v>46.077082316641921</v>
      </c>
      <c r="AC17" s="14">
        <f>(Tabel135[[#This Row],[CO2-emissie 2022 (ton)]]-Tabel135[[#This Row],[CO2-emissie 2019 (ton)]])/Tabel135[[#This Row],[CO2-emissie 2019 (ton)]]</f>
        <v>-0.13566875152207067</v>
      </c>
      <c r="AD17" s="40" t="s">
        <v>1276</v>
      </c>
    </row>
    <row r="18" spans="1:30" x14ac:dyDescent="0.35">
      <c r="A18" s="11" t="s">
        <v>157</v>
      </c>
      <c r="B18" s="11" t="s">
        <v>7</v>
      </c>
      <c r="C18" s="12">
        <v>10.546332600000001</v>
      </c>
      <c r="D18" s="13">
        <v>6785</v>
      </c>
      <c r="E18" s="12">
        <v>167.09096400000001</v>
      </c>
      <c r="F18" s="13">
        <v>59718</v>
      </c>
      <c r="G18" s="12">
        <v>0</v>
      </c>
      <c r="H18" s="13"/>
      <c r="I18" s="12">
        <v>0</v>
      </c>
      <c r="J18" s="11"/>
      <c r="K18" s="12">
        <v>0</v>
      </c>
      <c r="L18" s="11"/>
      <c r="M18" s="12">
        <v>0</v>
      </c>
      <c r="N18" s="13"/>
      <c r="O18" s="12">
        <f>SUM(Tabel135[[#This Row],[CO2 benzine 2019]],Tabel135[[#This Row],[CO2 diesel 2019]],Tabel135[[#This Row],[CO2 CNG 2019]],Tabel135[[#This Row],[CO2 LNG 2019]],Tabel135[[#This Row],[CO2 LPG 2019]],Tabel135[[#This Row],[CO2 elektriciteit 2019]])</f>
        <v>177.63729660000001</v>
      </c>
      <c r="P18" s="12">
        <v>10.876504709999999</v>
      </c>
      <c r="Q18" s="13">
        <v>6837</v>
      </c>
      <c r="R18" s="12">
        <v>116.337361</v>
      </c>
      <c r="S18" s="13">
        <v>47282</v>
      </c>
      <c r="T18" s="12">
        <v>0</v>
      </c>
      <c r="U18" s="13"/>
      <c r="V18" s="12">
        <v>0</v>
      </c>
      <c r="W18" s="11"/>
      <c r="X18" s="12">
        <v>0</v>
      </c>
      <c r="Y18" s="11"/>
      <c r="Z18" s="12">
        <v>0</v>
      </c>
      <c r="AA18" s="13"/>
      <c r="AB18" s="12">
        <f>SUM(Tabel135[[#This Row],[CO2 elektriciteit 2022]],Tabel135[[#This Row],[CO2 LPG 2022]],Tabel135[[#This Row],[CO2 LNG 2022]],Tabel135[[#This Row],[CO2 CNG 2022]],Tabel135[[#This Row],[CO2 diesel 2022]],Tabel135[[#This Row],[CO2 benzine 2022]])</f>
        <v>127.21386570999999</v>
      </c>
      <c r="AC18" s="14">
        <f>(Tabel135[[#This Row],[CO2-emissie 2022 (ton)]]-Tabel135[[#This Row],[CO2-emissie 2019 (ton)]])/Tabel135[[#This Row],[CO2-emissie 2019 (ton)]]</f>
        <v>-0.28385610372996417</v>
      </c>
      <c r="AD18" s="40" t="s">
        <v>1276</v>
      </c>
    </row>
    <row r="19" spans="1:30" x14ac:dyDescent="0.35">
      <c r="A19" s="11" t="s">
        <v>158</v>
      </c>
      <c r="B19" s="11" t="s">
        <v>7</v>
      </c>
      <c r="C19" s="12">
        <v>5.8537197600000006</v>
      </c>
      <c r="D19" s="13">
        <v>3766</v>
      </c>
      <c r="E19" s="12">
        <v>59.320398000000004</v>
      </c>
      <c r="F19" s="13">
        <v>21201</v>
      </c>
      <c r="G19" s="12">
        <v>0</v>
      </c>
      <c r="H19" s="13"/>
      <c r="I19" s="12">
        <v>0</v>
      </c>
      <c r="J19" s="11"/>
      <c r="K19" s="12">
        <v>0.33651071999999999</v>
      </c>
      <c r="L19" s="13">
        <v>214</v>
      </c>
      <c r="M19" s="12">
        <v>0</v>
      </c>
      <c r="N19" s="13"/>
      <c r="O19" s="12">
        <f>SUM(Tabel135[[#This Row],[CO2 benzine 2019]],Tabel135[[#This Row],[CO2 diesel 2019]],Tabel135[[#This Row],[CO2 CNG 2019]],Tabel135[[#This Row],[CO2 LNG 2019]],Tabel135[[#This Row],[CO2 LPG 2019]],Tabel135[[#This Row],[CO2 elektriciteit 2019]])</f>
        <v>65.510628480000008</v>
      </c>
      <c r="P19" s="12">
        <v>5.3197355200000001</v>
      </c>
      <c r="Q19" s="13">
        <v>3344</v>
      </c>
      <c r="R19" s="12">
        <v>43.836267999999997</v>
      </c>
      <c r="S19" s="13">
        <v>17816</v>
      </c>
      <c r="T19" s="12">
        <v>21.562722999999998</v>
      </c>
      <c r="U19" s="13">
        <v>7861</v>
      </c>
      <c r="V19" s="12">
        <v>0</v>
      </c>
      <c r="W19" s="11"/>
      <c r="X19" s="12">
        <v>0.90260351999999999</v>
      </c>
      <c r="Y19" s="13">
        <v>574</v>
      </c>
      <c r="Z19" s="12">
        <v>0</v>
      </c>
      <c r="AA19" s="13"/>
      <c r="AB19" s="12">
        <f>SUM(Tabel135[[#This Row],[CO2 elektriciteit 2022]],Tabel135[[#This Row],[CO2 LPG 2022]],Tabel135[[#This Row],[CO2 LNG 2022]],Tabel135[[#This Row],[CO2 CNG 2022]],Tabel135[[#This Row],[CO2 diesel 2022]],Tabel135[[#This Row],[CO2 benzine 2022]])</f>
        <v>71.621330039999989</v>
      </c>
      <c r="AC19" s="14">
        <f>(Tabel135[[#This Row],[CO2-emissie 2022 (ton)]]-Tabel135[[#This Row],[CO2-emissie 2019 (ton)]])/Tabel135[[#This Row],[CO2-emissie 2019 (ton)]]</f>
        <v>9.3278017655799794E-2</v>
      </c>
      <c r="AD19" s="40" t="s">
        <v>1276</v>
      </c>
    </row>
    <row r="20" spans="1:30" x14ac:dyDescent="0.35">
      <c r="A20" s="11" t="s">
        <v>159</v>
      </c>
      <c r="B20" s="11" t="s">
        <v>7</v>
      </c>
      <c r="C20" s="12">
        <v>5.1498134203168693</v>
      </c>
      <c r="D20" s="13">
        <v>3313.1407269338306</v>
      </c>
      <c r="E20" s="12">
        <v>106.55019388761092</v>
      </c>
      <c r="F20" s="13">
        <v>38080.841275057508</v>
      </c>
      <c r="G20" s="12">
        <v>0</v>
      </c>
      <c r="H20" s="13"/>
      <c r="I20" s="12">
        <v>0</v>
      </c>
      <c r="J20" s="11"/>
      <c r="K20" s="12">
        <v>0</v>
      </c>
      <c r="L20" s="11"/>
      <c r="M20" s="12">
        <v>0</v>
      </c>
      <c r="N20" s="13"/>
      <c r="O20" s="12">
        <f>SUM(Tabel135[[#This Row],[CO2 benzine 2019]],Tabel135[[#This Row],[CO2 diesel 2019]],Tabel135[[#This Row],[CO2 CNG 2019]],Tabel135[[#This Row],[CO2 LNG 2019]],Tabel135[[#This Row],[CO2 LPG 2019]],Tabel135[[#This Row],[CO2 elektriciteit 2019]])</f>
        <v>111.70000730792779</v>
      </c>
      <c r="P20" s="12">
        <v>2.1269397099999998</v>
      </c>
      <c r="Q20" s="13">
        <v>1337</v>
      </c>
      <c r="R20" s="12">
        <v>97.878690000000006</v>
      </c>
      <c r="S20" s="13">
        <v>39780</v>
      </c>
      <c r="T20" s="12">
        <v>0</v>
      </c>
      <c r="U20" s="13"/>
      <c r="V20" s="12">
        <v>0</v>
      </c>
      <c r="W20" s="11"/>
      <c r="X20" s="12">
        <v>0</v>
      </c>
      <c r="Y20" s="11"/>
      <c r="Z20" s="12">
        <v>0</v>
      </c>
      <c r="AA20" s="13"/>
      <c r="AB20" s="12">
        <f>SUM(Tabel135[[#This Row],[CO2 elektriciteit 2022]],Tabel135[[#This Row],[CO2 LPG 2022]],Tabel135[[#This Row],[CO2 LNG 2022]],Tabel135[[#This Row],[CO2 CNG 2022]],Tabel135[[#This Row],[CO2 diesel 2022]],Tabel135[[#This Row],[CO2 benzine 2022]])</f>
        <v>100.00562971000001</v>
      </c>
      <c r="AC20" s="14">
        <f>(Tabel135[[#This Row],[CO2-emissie 2022 (ton)]]-Tabel135[[#This Row],[CO2-emissie 2019 (ton)]])/Tabel135[[#This Row],[CO2-emissie 2019 (ton)]]</f>
        <v>-0.1046945105893273</v>
      </c>
      <c r="AD20" s="40" t="s">
        <v>1276</v>
      </c>
    </row>
    <row r="21" spans="1:30" x14ac:dyDescent="0.35">
      <c r="A21" s="11" t="s">
        <v>160</v>
      </c>
      <c r="B21" s="11" t="s">
        <v>7</v>
      </c>
      <c r="C21" s="12">
        <v>5.8288500000000001</v>
      </c>
      <c r="D21" s="13">
        <v>3750</v>
      </c>
      <c r="E21" s="12">
        <v>184.59525200000002</v>
      </c>
      <c r="F21" s="13">
        <v>65974</v>
      </c>
      <c r="G21" s="12">
        <v>4.022129474999999</v>
      </c>
      <c r="H21" s="13">
        <v>1466.3249999999998</v>
      </c>
      <c r="I21" s="12">
        <v>0</v>
      </c>
      <c r="J21" s="11"/>
      <c r="K21" s="12">
        <v>0</v>
      </c>
      <c r="L21" s="11"/>
      <c r="M21" s="12">
        <v>0</v>
      </c>
      <c r="N21" s="13"/>
      <c r="O21" s="12">
        <f>SUM(Tabel135[[#This Row],[CO2 benzine 2019]],Tabel135[[#This Row],[CO2 diesel 2019]],Tabel135[[#This Row],[CO2 CNG 2019]],Tabel135[[#This Row],[CO2 LNG 2019]],Tabel135[[#This Row],[CO2 LPG 2019]],Tabel135[[#This Row],[CO2 elektriciteit 2019]])</f>
        <v>194.44623147499999</v>
      </c>
      <c r="P21" s="12">
        <v>3.8259461499999996</v>
      </c>
      <c r="Q21" s="13">
        <v>2405</v>
      </c>
      <c r="R21" s="12">
        <v>137.3377285</v>
      </c>
      <c r="S21" s="13">
        <v>55817</v>
      </c>
      <c r="T21" s="12">
        <v>5.959030349999999</v>
      </c>
      <c r="U21" s="13">
        <v>2172.4499999999998</v>
      </c>
      <c r="V21" s="12">
        <v>0</v>
      </c>
      <c r="W21" s="11"/>
      <c r="X21" s="12">
        <v>0</v>
      </c>
      <c r="Y21" s="11"/>
      <c r="Z21" s="12">
        <v>0</v>
      </c>
      <c r="AA21" s="13"/>
      <c r="AB21" s="12">
        <f>SUM(Tabel135[[#This Row],[CO2 elektriciteit 2022]],Tabel135[[#This Row],[CO2 LPG 2022]],Tabel135[[#This Row],[CO2 LNG 2022]],Tabel135[[#This Row],[CO2 CNG 2022]],Tabel135[[#This Row],[CO2 diesel 2022]],Tabel135[[#This Row],[CO2 benzine 2022]])</f>
        <v>147.122705</v>
      </c>
      <c r="AC21" s="14">
        <f>(Tabel135[[#This Row],[CO2-emissie 2022 (ton)]]-Tabel135[[#This Row],[CO2-emissie 2019 (ton)]])/Tabel135[[#This Row],[CO2-emissie 2019 (ton)]]</f>
        <v>-0.24337589942484636</v>
      </c>
      <c r="AD21" s="40" t="s">
        <v>1276</v>
      </c>
    </row>
    <row r="22" spans="1:30" x14ac:dyDescent="0.35">
      <c r="A22" s="11" t="s">
        <v>162</v>
      </c>
      <c r="B22" s="11" t="s">
        <v>7</v>
      </c>
      <c r="C22" s="12">
        <v>0.48651468000000003</v>
      </c>
      <c r="D22" s="13">
        <v>313</v>
      </c>
      <c r="E22" s="12">
        <v>42.039950000000005</v>
      </c>
      <c r="F22" s="13">
        <v>15025</v>
      </c>
      <c r="G22" s="12">
        <v>2.88015</v>
      </c>
      <c r="H22" s="13">
        <v>1050</v>
      </c>
      <c r="I22" s="12">
        <v>0</v>
      </c>
      <c r="J22" s="11"/>
      <c r="K22" s="12">
        <v>0</v>
      </c>
      <c r="L22" s="11"/>
      <c r="M22" s="12">
        <v>0</v>
      </c>
      <c r="N22" s="13"/>
      <c r="O22" s="12">
        <f>SUM(Tabel135[[#This Row],[CO2 benzine 2019]],Tabel135[[#This Row],[CO2 diesel 2019]],Tabel135[[#This Row],[CO2 CNG 2019]],Tabel135[[#This Row],[CO2 LNG 2019]],Tabel135[[#This Row],[CO2 LPG 2019]],Tabel135[[#This Row],[CO2 elektriciteit 2019]])</f>
        <v>45.406614680000004</v>
      </c>
      <c r="P22" s="12">
        <v>0.85109404999999994</v>
      </c>
      <c r="Q22" s="13">
        <v>535</v>
      </c>
      <c r="R22" s="12">
        <v>38.533890499999998</v>
      </c>
      <c r="S22" s="13">
        <v>15661</v>
      </c>
      <c r="T22" s="12">
        <v>1.0066809999999999</v>
      </c>
      <c r="U22" s="13">
        <v>367</v>
      </c>
      <c r="V22" s="12">
        <v>0</v>
      </c>
      <c r="W22" s="11"/>
      <c r="X22" s="12">
        <v>0</v>
      </c>
      <c r="Y22" s="11"/>
      <c r="Z22" s="12">
        <v>0</v>
      </c>
      <c r="AA22" s="13"/>
      <c r="AB22" s="12">
        <f>SUM(Tabel135[[#This Row],[CO2 elektriciteit 2022]],Tabel135[[#This Row],[CO2 LPG 2022]],Tabel135[[#This Row],[CO2 LNG 2022]],Tabel135[[#This Row],[CO2 CNG 2022]],Tabel135[[#This Row],[CO2 diesel 2022]],Tabel135[[#This Row],[CO2 benzine 2022]])</f>
        <v>40.391665549999999</v>
      </c>
      <c r="AC22" s="14">
        <f>(Tabel135[[#This Row],[CO2-emissie 2022 (ton)]]-Tabel135[[#This Row],[CO2-emissie 2019 (ton)]])/Tabel135[[#This Row],[CO2-emissie 2019 (ton)]]</f>
        <v>-0.11044534293830346</v>
      </c>
      <c r="AD22" s="40" t="s">
        <v>1276</v>
      </c>
    </row>
    <row r="23" spans="1:30" x14ac:dyDescent="0.35">
      <c r="A23" s="11" t="s">
        <v>163</v>
      </c>
      <c r="B23" s="11" t="s">
        <v>7</v>
      </c>
      <c r="C23" s="12">
        <v>15.646037518306484</v>
      </c>
      <c r="D23" s="13">
        <v>10065.90334176541</v>
      </c>
      <c r="E23" s="12">
        <v>233.18383043049622</v>
      </c>
      <c r="F23" s="13">
        <v>83339.467630627667</v>
      </c>
      <c r="G23" s="12">
        <v>0</v>
      </c>
      <c r="H23" s="13"/>
      <c r="I23" s="12">
        <v>0</v>
      </c>
      <c r="J23" s="11"/>
      <c r="K23" s="12">
        <v>0</v>
      </c>
      <c r="L23" s="11"/>
      <c r="M23" s="12">
        <v>0</v>
      </c>
      <c r="N23" s="13"/>
      <c r="O23" s="12">
        <f>SUM(Tabel135[[#This Row],[CO2 benzine 2019]],Tabel135[[#This Row],[CO2 diesel 2019]],Tabel135[[#This Row],[CO2 CNG 2019]],Tabel135[[#This Row],[CO2 LNG 2019]],Tabel135[[#This Row],[CO2 LPG 2019]],Tabel135[[#This Row],[CO2 elektriciteit 2019]])</f>
        <v>248.8298679488027</v>
      </c>
      <c r="P23" s="12">
        <v>15.414701577156993</v>
      </c>
      <c r="Q23" s="13">
        <v>9689.722708999072</v>
      </c>
      <c r="R23" s="12">
        <v>183.22840764011059</v>
      </c>
      <c r="S23" s="13">
        <v>74467.956773058555</v>
      </c>
      <c r="T23" s="12">
        <v>0</v>
      </c>
      <c r="U23" s="13"/>
      <c r="V23" s="12">
        <v>0</v>
      </c>
      <c r="W23" s="11"/>
      <c r="X23" s="12">
        <v>0</v>
      </c>
      <c r="Y23" s="11"/>
      <c r="Z23" s="12">
        <v>0</v>
      </c>
      <c r="AA23" s="13"/>
      <c r="AB23" s="12">
        <f>SUM(Tabel135[[#This Row],[CO2 elektriciteit 2022]],Tabel135[[#This Row],[CO2 LPG 2022]],Tabel135[[#This Row],[CO2 LNG 2022]],Tabel135[[#This Row],[CO2 CNG 2022]],Tabel135[[#This Row],[CO2 diesel 2022]],Tabel135[[#This Row],[CO2 benzine 2022]])</f>
        <v>198.64310921726758</v>
      </c>
      <c r="AC23" s="14">
        <f>(Tabel135[[#This Row],[CO2-emissie 2022 (ton)]]-Tabel135[[#This Row],[CO2-emissie 2019 (ton)]])/Tabel135[[#This Row],[CO2-emissie 2019 (ton)]]</f>
        <v>-0.20169105560053249</v>
      </c>
      <c r="AD23" s="40" t="s">
        <v>1276</v>
      </c>
    </row>
    <row r="24" spans="1:30" x14ac:dyDescent="0.35">
      <c r="A24" s="11" t="s">
        <v>164</v>
      </c>
      <c r="B24" s="11" t="s">
        <v>7</v>
      </c>
      <c r="C24" s="12">
        <v>5.3982922800000006</v>
      </c>
      <c r="D24" s="13">
        <v>3473</v>
      </c>
      <c r="E24" s="12">
        <v>52.904584</v>
      </c>
      <c r="F24" s="13">
        <v>18908</v>
      </c>
      <c r="G24" s="12">
        <v>0</v>
      </c>
      <c r="H24" s="13"/>
      <c r="I24" s="12">
        <v>0</v>
      </c>
      <c r="J24" s="11"/>
      <c r="K24" s="12">
        <v>0</v>
      </c>
      <c r="L24" s="11"/>
      <c r="M24" s="12">
        <v>0</v>
      </c>
      <c r="N24" s="13"/>
      <c r="O24" s="12">
        <f>SUM(Tabel135[[#This Row],[CO2 benzine 2019]],Tabel135[[#This Row],[CO2 diesel 2019]],Tabel135[[#This Row],[CO2 CNG 2019]],Tabel135[[#This Row],[CO2 LNG 2019]],Tabel135[[#This Row],[CO2 LPG 2019]],Tabel135[[#This Row],[CO2 elektriciteit 2019]])</f>
        <v>58.30287628</v>
      </c>
      <c r="P24" s="12">
        <v>5.6856264199999993</v>
      </c>
      <c r="Q24" s="13">
        <v>3574</v>
      </c>
      <c r="R24" s="12">
        <v>34.880048000000002</v>
      </c>
      <c r="S24" s="13">
        <v>14176</v>
      </c>
      <c r="T24" s="12">
        <v>0</v>
      </c>
      <c r="U24" s="13"/>
      <c r="V24" s="12">
        <v>0</v>
      </c>
      <c r="W24" s="11"/>
      <c r="X24" s="12">
        <v>0</v>
      </c>
      <c r="Y24" s="11"/>
      <c r="Z24" s="12">
        <v>0</v>
      </c>
      <c r="AA24" s="13"/>
      <c r="AB24" s="12">
        <f>SUM(Tabel135[[#This Row],[CO2 elektriciteit 2022]],Tabel135[[#This Row],[CO2 LPG 2022]],Tabel135[[#This Row],[CO2 LNG 2022]],Tabel135[[#This Row],[CO2 CNG 2022]],Tabel135[[#This Row],[CO2 diesel 2022]],Tabel135[[#This Row],[CO2 benzine 2022]])</f>
        <v>40.565674420000001</v>
      </c>
      <c r="AC24" s="14">
        <f>(Tabel135[[#This Row],[CO2-emissie 2022 (ton)]]-Tabel135[[#This Row],[CO2-emissie 2019 (ton)]])/Tabel135[[#This Row],[CO2-emissie 2019 (ton)]]</f>
        <v>-0.3042251599186454</v>
      </c>
      <c r="AD24" s="40" t="s">
        <v>1276</v>
      </c>
    </row>
    <row r="25" spans="1:30" x14ac:dyDescent="0.35">
      <c r="A25" s="11" t="s">
        <v>165</v>
      </c>
      <c r="B25" s="11" t="s">
        <v>7</v>
      </c>
      <c r="C25" s="12">
        <v>4.8496032000000007</v>
      </c>
      <c r="D25" s="13">
        <v>3120</v>
      </c>
      <c r="E25" s="12">
        <v>101.90875600000001</v>
      </c>
      <c r="F25" s="13">
        <v>36422</v>
      </c>
      <c r="G25" s="12">
        <v>0</v>
      </c>
      <c r="H25" s="13"/>
      <c r="I25" s="12">
        <v>0</v>
      </c>
      <c r="J25" s="11"/>
      <c r="K25" s="12">
        <v>0</v>
      </c>
      <c r="L25" s="11"/>
      <c r="M25" s="12">
        <v>0</v>
      </c>
      <c r="N25" s="13"/>
      <c r="O25" s="12">
        <f>SUM(Tabel135[[#This Row],[CO2 benzine 2019]],Tabel135[[#This Row],[CO2 diesel 2019]],Tabel135[[#This Row],[CO2 CNG 2019]],Tabel135[[#This Row],[CO2 LNG 2019]],Tabel135[[#This Row],[CO2 LPG 2019]],Tabel135[[#This Row],[CO2 elektriciteit 2019]])</f>
        <v>106.75835920000002</v>
      </c>
      <c r="P25" s="12">
        <v>5.0922468299999997</v>
      </c>
      <c r="Q25" s="13">
        <v>3201</v>
      </c>
      <c r="R25" s="12">
        <v>79.2945335</v>
      </c>
      <c r="S25" s="13">
        <v>32227</v>
      </c>
      <c r="T25" s="12">
        <v>0</v>
      </c>
      <c r="U25" s="13"/>
      <c r="V25" s="12">
        <v>0</v>
      </c>
      <c r="W25" s="11"/>
      <c r="X25" s="12">
        <v>0</v>
      </c>
      <c r="Y25" s="11"/>
      <c r="Z25" s="12">
        <v>0</v>
      </c>
      <c r="AA25" s="13"/>
      <c r="AB25" s="12">
        <f>SUM(Tabel135[[#This Row],[CO2 elektriciteit 2022]],Tabel135[[#This Row],[CO2 LPG 2022]],Tabel135[[#This Row],[CO2 LNG 2022]],Tabel135[[#This Row],[CO2 CNG 2022]],Tabel135[[#This Row],[CO2 diesel 2022]],Tabel135[[#This Row],[CO2 benzine 2022]])</f>
        <v>84.386780329999993</v>
      </c>
      <c r="AC25" s="14">
        <f>(Tabel135[[#This Row],[CO2-emissie 2022 (ton)]]-Tabel135[[#This Row],[CO2-emissie 2019 (ton)]])/Tabel135[[#This Row],[CO2-emissie 2019 (ton)]]</f>
        <v>-0.20955341612256642</v>
      </c>
      <c r="AD25" s="40" t="s">
        <v>1276</v>
      </c>
    </row>
    <row r="26" spans="1:30" x14ac:dyDescent="0.35">
      <c r="A26" s="11" t="s">
        <v>1239</v>
      </c>
      <c r="B26" s="11" t="s">
        <v>7</v>
      </c>
      <c r="C26" s="12">
        <v>17.28917670083877</v>
      </c>
      <c r="D26" s="13">
        <v>11123.019571295434</v>
      </c>
      <c r="E26" s="12">
        <v>163.01775090371342</v>
      </c>
      <c r="F26" s="13">
        <v>58262.241209332889</v>
      </c>
      <c r="G26" s="12">
        <v>35.578565478173942</v>
      </c>
      <c r="H26" s="13">
        <v>12970.676441186271</v>
      </c>
      <c r="I26" s="12">
        <v>0</v>
      </c>
      <c r="J26" s="11"/>
      <c r="K26" s="12">
        <v>0</v>
      </c>
      <c r="L26" s="11"/>
      <c r="M26" s="12">
        <v>0</v>
      </c>
      <c r="N26" s="13"/>
      <c r="O26" s="12">
        <f>SUM(Tabel135[[#This Row],[CO2 benzine 2019]],Tabel135[[#This Row],[CO2 diesel 2019]],Tabel135[[#This Row],[CO2 CNG 2019]],Tabel135[[#This Row],[CO2 LNG 2019]],Tabel135[[#This Row],[CO2 LPG 2019]],Tabel135[[#This Row],[CO2 elektriciteit 2019]])</f>
        <v>215.88549308272613</v>
      </c>
      <c r="P26" s="12">
        <v>15.182661122564685</v>
      </c>
      <c r="Q26" s="13">
        <v>9543.8614575816937</v>
      </c>
      <c r="R26" s="12">
        <v>99.253564714752457</v>
      </c>
      <c r="S26" s="13">
        <v>40338.77858758482</v>
      </c>
      <c r="T26" s="12">
        <v>23.983683456672232</v>
      </c>
      <c r="U26" s="13">
        <v>8743.5958646271356</v>
      </c>
      <c r="V26" s="12">
        <v>0</v>
      </c>
      <c r="W26" s="11"/>
      <c r="X26" s="12">
        <v>0</v>
      </c>
      <c r="Y26" s="11"/>
      <c r="Z26" s="12">
        <v>0</v>
      </c>
      <c r="AA26" s="13"/>
      <c r="AB26" s="12">
        <f>SUM(Tabel135[[#This Row],[CO2 elektriciteit 2022]],Tabel135[[#This Row],[CO2 LPG 2022]],Tabel135[[#This Row],[CO2 LNG 2022]],Tabel135[[#This Row],[CO2 CNG 2022]],Tabel135[[#This Row],[CO2 diesel 2022]],Tabel135[[#This Row],[CO2 benzine 2022]])</f>
        <v>138.41990929398938</v>
      </c>
      <c r="AC26" s="14">
        <f>(Tabel135[[#This Row],[CO2-emissie 2022 (ton)]]-Tabel135[[#This Row],[CO2-emissie 2019 (ton)]])/Tabel135[[#This Row],[CO2-emissie 2019 (ton)]]</f>
        <v>-0.35882718510897055</v>
      </c>
      <c r="AD26" s="40" t="s">
        <v>1276</v>
      </c>
    </row>
    <row r="27" spans="1:30" x14ac:dyDescent="0.35">
      <c r="A27" s="11" t="s">
        <v>169</v>
      </c>
      <c r="B27" s="11" t="s">
        <v>7</v>
      </c>
      <c r="C27" s="12">
        <v>2.6641730400000001</v>
      </c>
      <c r="D27" s="13">
        <v>1714</v>
      </c>
      <c r="E27" s="12">
        <v>71.253867999999997</v>
      </c>
      <c r="F27" s="13">
        <v>25466</v>
      </c>
      <c r="G27" s="12">
        <v>0</v>
      </c>
      <c r="H27" s="13"/>
      <c r="I27" s="12">
        <v>0</v>
      </c>
      <c r="J27" s="11"/>
      <c r="K27" s="12">
        <v>0</v>
      </c>
      <c r="L27" s="11"/>
      <c r="M27" s="12">
        <v>0</v>
      </c>
      <c r="N27" s="13"/>
      <c r="O27" s="12">
        <f>SUM(Tabel135[[#This Row],[CO2 benzine 2019]],Tabel135[[#This Row],[CO2 diesel 2019]],Tabel135[[#This Row],[CO2 CNG 2019]],Tabel135[[#This Row],[CO2 LNG 2019]],Tabel135[[#This Row],[CO2 LPG 2019]],Tabel135[[#This Row],[CO2 elektriciteit 2019]])</f>
        <v>73.918041039999991</v>
      </c>
      <c r="P27" s="12">
        <v>0.95290716999999991</v>
      </c>
      <c r="Q27" s="13">
        <v>599</v>
      </c>
      <c r="R27" s="12">
        <v>17.127540499999999</v>
      </c>
      <c r="S27" s="13">
        <v>6961</v>
      </c>
      <c r="T27" s="12">
        <v>0.200239</v>
      </c>
      <c r="U27" s="13">
        <v>73</v>
      </c>
      <c r="V27" s="12">
        <v>0</v>
      </c>
      <c r="W27" s="11"/>
      <c r="X27" s="12">
        <v>0</v>
      </c>
      <c r="Y27" s="11"/>
      <c r="Z27" s="12">
        <v>0</v>
      </c>
      <c r="AA27" s="13"/>
      <c r="AB27" s="12">
        <f>SUM(Tabel135[[#This Row],[CO2 elektriciteit 2022]],Tabel135[[#This Row],[CO2 LPG 2022]],Tabel135[[#This Row],[CO2 LNG 2022]],Tabel135[[#This Row],[CO2 CNG 2022]],Tabel135[[#This Row],[CO2 diesel 2022]],Tabel135[[#This Row],[CO2 benzine 2022]])</f>
        <v>18.280686669999998</v>
      </c>
      <c r="AC27" s="14">
        <f>(Tabel135[[#This Row],[CO2-emissie 2022 (ton)]]-Tabel135[[#This Row],[CO2-emissie 2019 (ton)]])/Tabel135[[#This Row],[CO2-emissie 2019 (ton)]]</f>
        <v>-0.75268978435037814</v>
      </c>
      <c r="AD27" s="40" t="s">
        <v>1276</v>
      </c>
    </row>
    <row r="28" spans="1:30" x14ac:dyDescent="0.35">
      <c r="A28" s="11" t="s">
        <v>173</v>
      </c>
      <c r="B28" s="11" t="s">
        <v>7</v>
      </c>
      <c r="C28" s="12">
        <v>0.89997444000000004</v>
      </c>
      <c r="D28" s="13">
        <v>579</v>
      </c>
      <c r="E28" s="12">
        <v>194.48058600000002</v>
      </c>
      <c r="F28" s="13">
        <v>69507</v>
      </c>
      <c r="G28" s="12">
        <v>0</v>
      </c>
      <c r="H28" s="13"/>
      <c r="I28" s="12">
        <v>0</v>
      </c>
      <c r="J28" s="11"/>
      <c r="K28" s="12">
        <v>0</v>
      </c>
      <c r="L28" s="11"/>
      <c r="M28" s="12">
        <v>0</v>
      </c>
      <c r="N28" s="13"/>
      <c r="O28" s="12">
        <f>SUM(Tabel135[[#This Row],[CO2 benzine 2019]],Tabel135[[#This Row],[CO2 diesel 2019]],Tabel135[[#This Row],[CO2 CNG 2019]],Tabel135[[#This Row],[CO2 LNG 2019]],Tabel135[[#This Row],[CO2 LPG 2019]],Tabel135[[#This Row],[CO2 elektriciteit 2019]])</f>
        <v>195.38056044000001</v>
      </c>
      <c r="P28" s="12">
        <v>0.62201452999999995</v>
      </c>
      <c r="Q28" s="13">
        <v>391</v>
      </c>
      <c r="R28" s="12">
        <v>180.26853249999999</v>
      </c>
      <c r="S28" s="13">
        <v>73265</v>
      </c>
      <c r="T28" s="12">
        <v>0</v>
      </c>
      <c r="U28" s="13"/>
      <c r="V28" s="12">
        <v>0</v>
      </c>
      <c r="W28" s="11"/>
      <c r="X28" s="12">
        <v>0</v>
      </c>
      <c r="Y28" s="11"/>
      <c r="Z28" s="12">
        <v>0</v>
      </c>
      <c r="AA28" s="13"/>
      <c r="AB28" s="12">
        <f>SUM(Tabel135[[#This Row],[CO2 elektriciteit 2022]],Tabel135[[#This Row],[CO2 LPG 2022]],Tabel135[[#This Row],[CO2 LNG 2022]],Tabel135[[#This Row],[CO2 CNG 2022]],Tabel135[[#This Row],[CO2 diesel 2022]],Tabel135[[#This Row],[CO2 benzine 2022]])</f>
        <v>180.89054702999999</v>
      </c>
      <c r="AC28" s="14">
        <f>(Tabel135[[#This Row],[CO2-emissie 2022 (ton)]]-Tabel135[[#This Row],[CO2-emissie 2019 (ton)]])/Tabel135[[#This Row],[CO2-emissie 2019 (ton)]]</f>
        <v>-7.416302511042186E-2</v>
      </c>
      <c r="AD28" s="40" t="s">
        <v>1276</v>
      </c>
    </row>
    <row r="29" spans="1:30" x14ac:dyDescent="0.35">
      <c r="A29" s="11" t="s">
        <v>174</v>
      </c>
      <c r="B29" s="11" t="s">
        <v>7</v>
      </c>
      <c r="C29" s="12">
        <v>4.774209186526428</v>
      </c>
      <c r="D29" s="13">
        <v>3071.4951404606577</v>
      </c>
      <c r="E29" s="12">
        <v>66.471579362471246</v>
      </c>
      <c r="F29" s="13">
        <v>23756.818928688794</v>
      </c>
      <c r="G29" s="12">
        <v>4.7666594468510501</v>
      </c>
      <c r="H29" s="13">
        <v>1737.754081972676</v>
      </c>
      <c r="I29" s="12">
        <v>0</v>
      </c>
      <c r="J29" s="11"/>
      <c r="K29" s="12">
        <v>0</v>
      </c>
      <c r="L29" s="11"/>
      <c r="M29" s="12">
        <v>0</v>
      </c>
      <c r="N29" s="13">
        <v>63.176895306859208</v>
      </c>
      <c r="O29" s="12">
        <f>SUM(Tabel135[[#This Row],[CO2 benzine 2019]],Tabel135[[#This Row],[CO2 diesel 2019]],Tabel135[[#This Row],[CO2 CNG 2019]],Tabel135[[#This Row],[CO2 LNG 2019]],Tabel135[[#This Row],[CO2 LPG 2019]],Tabel135[[#This Row],[CO2 elektriciteit 2019]])</f>
        <v>76.012447995848731</v>
      </c>
      <c r="P29" s="12">
        <v>1.9415964539738171</v>
      </c>
      <c r="Q29" s="13">
        <v>1220.4927327079683</v>
      </c>
      <c r="R29" s="12">
        <v>50.335436039205831</v>
      </c>
      <c r="S29" s="13">
        <v>20457.401357124905</v>
      </c>
      <c r="T29" s="12">
        <v>1.4108641680592025</v>
      </c>
      <c r="U29" s="13">
        <v>514.35077216886714</v>
      </c>
      <c r="V29" s="12">
        <v>0</v>
      </c>
      <c r="W29" s="11"/>
      <c r="X29" s="12">
        <v>0</v>
      </c>
      <c r="Y29" s="11"/>
      <c r="Z29" s="12">
        <v>0</v>
      </c>
      <c r="AA29" s="13">
        <v>265.34653465346537</v>
      </c>
      <c r="AB29" s="12">
        <f>SUM(Tabel135[[#This Row],[CO2 elektriciteit 2022]],Tabel135[[#This Row],[CO2 LPG 2022]],Tabel135[[#This Row],[CO2 LNG 2022]],Tabel135[[#This Row],[CO2 CNG 2022]],Tabel135[[#This Row],[CO2 diesel 2022]],Tabel135[[#This Row],[CO2 benzine 2022]])</f>
        <v>53.687896661238852</v>
      </c>
      <c r="AC29" s="14">
        <f>(Tabel135[[#This Row],[CO2-emissie 2022 (ton)]]-Tabel135[[#This Row],[CO2-emissie 2019 (ton)]])/Tabel135[[#This Row],[CO2-emissie 2019 (ton)]]</f>
        <v>-0.29369599221207937</v>
      </c>
      <c r="AD29" s="40" t="s">
        <v>1276</v>
      </c>
    </row>
    <row r="30" spans="1:30" x14ac:dyDescent="0.35">
      <c r="A30" s="11" t="s">
        <v>175</v>
      </c>
      <c r="B30" s="11" t="s">
        <v>7</v>
      </c>
      <c r="C30" s="12">
        <v>1.5372620400000001</v>
      </c>
      <c r="D30" s="13">
        <v>989</v>
      </c>
      <c r="E30" s="12">
        <v>96.740850000000009</v>
      </c>
      <c r="F30" s="13">
        <v>34575</v>
      </c>
      <c r="G30" s="12">
        <v>18.482333999999998</v>
      </c>
      <c r="H30" s="13">
        <v>6738</v>
      </c>
      <c r="I30" s="12">
        <v>0</v>
      </c>
      <c r="J30" s="11"/>
      <c r="K30" s="12">
        <v>0</v>
      </c>
      <c r="L30" s="11"/>
      <c r="M30" s="12">
        <v>0</v>
      </c>
      <c r="N30" s="13"/>
      <c r="O30" s="12">
        <f>SUM(Tabel135[[#This Row],[CO2 benzine 2019]],Tabel135[[#This Row],[CO2 diesel 2019]],Tabel135[[#This Row],[CO2 CNG 2019]],Tabel135[[#This Row],[CO2 LNG 2019]],Tabel135[[#This Row],[CO2 LPG 2019]],Tabel135[[#This Row],[CO2 elektriciteit 2019]])</f>
        <v>116.76044604000001</v>
      </c>
      <c r="P30" s="12">
        <v>0.56792630999999993</v>
      </c>
      <c r="Q30" s="13">
        <v>357</v>
      </c>
      <c r="R30" s="12">
        <v>65.59693</v>
      </c>
      <c r="S30" s="13">
        <v>26660</v>
      </c>
      <c r="T30" s="12">
        <v>6.7011489999999991</v>
      </c>
      <c r="U30" s="13">
        <v>2443</v>
      </c>
      <c r="V30" s="12">
        <v>0</v>
      </c>
      <c r="W30" s="11"/>
      <c r="X30" s="12">
        <v>0</v>
      </c>
      <c r="Y30" s="11"/>
      <c r="Z30" s="12">
        <v>0</v>
      </c>
      <c r="AA30" s="13"/>
      <c r="AB30" s="12">
        <f>SUM(Tabel135[[#This Row],[CO2 elektriciteit 2022]],Tabel135[[#This Row],[CO2 LPG 2022]],Tabel135[[#This Row],[CO2 LNG 2022]],Tabel135[[#This Row],[CO2 CNG 2022]],Tabel135[[#This Row],[CO2 diesel 2022]],Tabel135[[#This Row],[CO2 benzine 2022]])</f>
        <v>72.866005310000006</v>
      </c>
      <c r="AC30" s="14">
        <f>(Tabel135[[#This Row],[CO2-emissie 2022 (ton)]]-Tabel135[[#This Row],[CO2-emissie 2019 (ton)]])/Tabel135[[#This Row],[CO2-emissie 2019 (ton)]]</f>
        <v>-0.37593587742001744</v>
      </c>
      <c r="AD30" s="40" t="s">
        <v>1276</v>
      </c>
    </row>
    <row r="31" spans="1:30" x14ac:dyDescent="0.35">
      <c r="A31" s="11" t="s">
        <v>176</v>
      </c>
      <c r="B31" s="11" t="s">
        <v>7</v>
      </c>
      <c r="C31" s="12">
        <v>1.9305151200000001</v>
      </c>
      <c r="D31" s="13">
        <v>1242</v>
      </c>
      <c r="E31" s="12">
        <v>2.0145599999999999</v>
      </c>
      <c r="F31" s="13">
        <v>720</v>
      </c>
      <c r="G31" s="12">
        <v>1.1520600000000001E-2</v>
      </c>
      <c r="H31" s="13">
        <v>4.2</v>
      </c>
      <c r="I31" s="12">
        <v>0</v>
      </c>
      <c r="J31" s="11"/>
      <c r="K31" s="12">
        <v>0</v>
      </c>
      <c r="L31" s="11"/>
      <c r="M31" s="12">
        <v>0</v>
      </c>
      <c r="N31" s="13"/>
      <c r="O31" s="12">
        <f>SUM(Tabel135[[#This Row],[CO2 benzine 2019]],Tabel135[[#This Row],[CO2 diesel 2019]],Tabel135[[#This Row],[CO2 CNG 2019]],Tabel135[[#This Row],[CO2 LNG 2019]],Tabel135[[#This Row],[CO2 LPG 2019]],Tabel135[[#This Row],[CO2 elektriciteit 2019]])</f>
        <v>3.9565957200000001</v>
      </c>
      <c r="P31" s="12">
        <v>1.1994858199999998</v>
      </c>
      <c r="Q31" s="13">
        <v>754</v>
      </c>
      <c r="R31" s="12">
        <v>27.203288000000001</v>
      </c>
      <c r="S31" s="13">
        <v>11056</v>
      </c>
      <c r="T31" s="12">
        <v>9.8342721750000006</v>
      </c>
      <c r="U31" s="13">
        <v>3585.2249999999999</v>
      </c>
      <c r="V31" s="12">
        <v>0</v>
      </c>
      <c r="W31" s="11"/>
      <c r="X31" s="12">
        <v>0</v>
      </c>
      <c r="Y31" s="11"/>
      <c r="Z31" s="12">
        <v>0</v>
      </c>
      <c r="AA31" s="13"/>
      <c r="AB31" s="12">
        <f>SUM(Tabel135[[#This Row],[CO2 elektriciteit 2022]],Tabel135[[#This Row],[CO2 LPG 2022]],Tabel135[[#This Row],[CO2 LNG 2022]],Tabel135[[#This Row],[CO2 CNG 2022]],Tabel135[[#This Row],[CO2 diesel 2022]],Tabel135[[#This Row],[CO2 benzine 2022]])</f>
        <v>38.237045995000003</v>
      </c>
      <c r="AC31" s="14">
        <f>(Tabel135[[#This Row],[CO2-emissie 2022 (ton)]]-Tabel135[[#This Row],[CO2-emissie 2019 (ton)]])/Tabel135[[#This Row],[CO2-emissie 2019 (ton)]]</f>
        <v>8.6641276240879108</v>
      </c>
      <c r="AD31" s="40" t="s">
        <v>1276</v>
      </c>
    </row>
    <row r="32" spans="1:30" x14ac:dyDescent="0.35">
      <c r="A32" s="11" t="s">
        <v>178</v>
      </c>
      <c r="B32" s="11" t="s">
        <v>7</v>
      </c>
      <c r="C32" s="12">
        <v>0</v>
      </c>
      <c r="D32" s="13"/>
      <c r="E32" s="12">
        <v>43.369</v>
      </c>
      <c r="F32" s="13">
        <v>15500</v>
      </c>
      <c r="G32" s="12">
        <v>0</v>
      </c>
      <c r="H32" s="13"/>
      <c r="I32" s="12">
        <v>0</v>
      </c>
      <c r="J32" s="11"/>
      <c r="K32" s="12">
        <v>0</v>
      </c>
      <c r="L32" s="11"/>
      <c r="M32" s="12">
        <v>0</v>
      </c>
      <c r="N32" s="13"/>
      <c r="O32" s="12">
        <f>SUM(Tabel135[[#This Row],[CO2 benzine 2019]],Tabel135[[#This Row],[CO2 diesel 2019]],Tabel135[[#This Row],[CO2 CNG 2019]],Tabel135[[#This Row],[CO2 LNG 2019]],Tabel135[[#This Row],[CO2 LPG 2019]],Tabel135[[#This Row],[CO2 elektriciteit 2019]])</f>
        <v>43.369</v>
      </c>
      <c r="P32" s="12">
        <v>0</v>
      </c>
      <c r="Q32" s="11"/>
      <c r="R32" s="12">
        <v>38.137749999999997</v>
      </c>
      <c r="S32" s="13">
        <v>15500</v>
      </c>
      <c r="T32" s="12">
        <v>0</v>
      </c>
      <c r="U32" s="13"/>
      <c r="V32" s="12">
        <v>0</v>
      </c>
      <c r="W32" s="11"/>
      <c r="X32" s="12">
        <v>0</v>
      </c>
      <c r="Y32" s="11"/>
      <c r="Z32" s="12">
        <v>0</v>
      </c>
      <c r="AA32" s="13"/>
      <c r="AB32" s="12">
        <f>SUM(Tabel135[[#This Row],[CO2 elektriciteit 2022]],Tabel135[[#This Row],[CO2 LPG 2022]],Tabel135[[#This Row],[CO2 LNG 2022]],Tabel135[[#This Row],[CO2 CNG 2022]],Tabel135[[#This Row],[CO2 diesel 2022]],Tabel135[[#This Row],[CO2 benzine 2022]])</f>
        <v>38.137749999999997</v>
      </c>
      <c r="AC32" s="14">
        <f>(Tabel135[[#This Row],[CO2-emissie 2022 (ton)]]-Tabel135[[#This Row],[CO2-emissie 2019 (ton)]])/Tabel135[[#This Row],[CO2-emissie 2019 (ton)]]</f>
        <v>-0.12062187276626168</v>
      </c>
      <c r="AD32" s="40" t="s">
        <v>1276</v>
      </c>
    </row>
    <row r="33" spans="1:30" x14ac:dyDescent="0.35">
      <c r="A33" s="11" t="s">
        <v>179</v>
      </c>
      <c r="B33" s="11" t="s">
        <v>7</v>
      </c>
      <c r="C33" s="12">
        <v>0.11191392</v>
      </c>
      <c r="D33" s="13">
        <v>72</v>
      </c>
      <c r="E33" s="12">
        <v>1393.32006</v>
      </c>
      <c r="F33" s="13">
        <v>497970</v>
      </c>
      <c r="G33" s="12">
        <v>15.778901775</v>
      </c>
      <c r="H33" s="13">
        <v>5752.4250000000002</v>
      </c>
      <c r="I33" s="12">
        <v>0</v>
      </c>
      <c r="J33" s="11"/>
      <c r="K33" s="12">
        <v>0.34280063999999999</v>
      </c>
      <c r="L33" s="13">
        <v>218</v>
      </c>
      <c r="M33" s="12">
        <v>0</v>
      </c>
      <c r="N33" s="13"/>
      <c r="O33" s="12">
        <f>SUM(Tabel135[[#This Row],[CO2 benzine 2019]],Tabel135[[#This Row],[CO2 diesel 2019]],Tabel135[[#This Row],[CO2 CNG 2019]],Tabel135[[#This Row],[CO2 LNG 2019]],Tabel135[[#This Row],[CO2 LPG 2019]],Tabel135[[#This Row],[CO2 elektriciteit 2019]])</f>
        <v>1409.5536763349999</v>
      </c>
      <c r="P33" s="12">
        <v>1.04358448</v>
      </c>
      <c r="Q33" s="13">
        <v>656</v>
      </c>
      <c r="R33" s="12">
        <v>66.234199500000003</v>
      </c>
      <c r="S33" s="13">
        <v>26919</v>
      </c>
      <c r="T33" s="12">
        <v>0.73251814999999998</v>
      </c>
      <c r="U33" s="13">
        <v>267.05</v>
      </c>
      <c r="V33" s="12">
        <v>0</v>
      </c>
      <c r="W33" s="11"/>
      <c r="X33" s="12">
        <v>0.16668288000000001</v>
      </c>
      <c r="Y33" s="13">
        <v>106</v>
      </c>
      <c r="Z33" s="12">
        <v>0</v>
      </c>
      <c r="AA33" s="13"/>
      <c r="AB33" s="12">
        <f>SUM(Tabel135[[#This Row],[CO2 elektriciteit 2022]],Tabel135[[#This Row],[CO2 LPG 2022]],Tabel135[[#This Row],[CO2 LNG 2022]],Tabel135[[#This Row],[CO2 CNG 2022]],Tabel135[[#This Row],[CO2 diesel 2022]],Tabel135[[#This Row],[CO2 benzine 2022]])</f>
        <v>68.17698501000001</v>
      </c>
      <c r="AC33" s="14">
        <f>(Tabel135[[#This Row],[CO2-emissie 2022 (ton)]]-Tabel135[[#This Row],[CO2-emissie 2019 (ton)]])/Tabel135[[#This Row],[CO2-emissie 2019 (ton)]]</f>
        <v>-0.95163221794627373</v>
      </c>
      <c r="AD33" s="40" t="s">
        <v>1276</v>
      </c>
    </row>
    <row r="34" spans="1:30" x14ac:dyDescent="0.35">
      <c r="A34" s="11" t="s">
        <v>181</v>
      </c>
      <c r="B34" s="11" t="s">
        <v>7</v>
      </c>
      <c r="C34" s="12">
        <v>0</v>
      </c>
      <c r="D34" s="13"/>
      <c r="E34" s="12">
        <v>16.788</v>
      </c>
      <c r="F34" s="13">
        <v>6000</v>
      </c>
      <c r="G34" s="12">
        <v>6.7806959999999998</v>
      </c>
      <c r="H34" s="13">
        <v>2472</v>
      </c>
      <c r="I34" s="12">
        <v>0</v>
      </c>
      <c r="J34" s="11"/>
      <c r="K34" s="12">
        <v>0</v>
      </c>
      <c r="L34" s="11"/>
      <c r="M34" s="12">
        <v>0</v>
      </c>
      <c r="N34" s="13"/>
      <c r="O34" s="12">
        <f>SUM(Tabel135[[#This Row],[CO2 benzine 2019]],Tabel135[[#This Row],[CO2 diesel 2019]],Tabel135[[#This Row],[CO2 CNG 2019]],Tabel135[[#This Row],[CO2 LNG 2019]],Tabel135[[#This Row],[CO2 LPG 2019]],Tabel135[[#This Row],[CO2 elektriciteit 2019]])</f>
        <v>23.568695999999999</v>
      </c>
      <c r="P34" s="12">
        <v>0</v>
      </c>
      <c r="Q34" s="11"/>
      <c r="R34" s="12">
        <v>3.3265959999999999</v>
      </c>
      <c r="S34" s="13">
        <v>1352</v>
      </c>
      <c r="T34" s="12">
        <v>5.8645339999999999</v>
      </c>
      <c r="U34" s="13">
        <v>2138</v>
      </c>
      <c r="V34" s="12">
        <v>0</v>
      </c>
      <c r="W34" s="11"/>
      <c r="X34" s="12">
        <v>0</v>
      </c>
      <c r="Y34" s="11"/>
      <c r="Z34" s="12">
        <v>0</v>
      </c>
      <c r="AA34" s="13"/>
      <c r="AB34" s="12">
        <f>SUM(Tabel135[[#This Row],[CO2 elektriciteit 2022]],Tabel135[[#This Row],[CO2 LPG 2022]],Tabel135[[#This Row],[CO2 LNG 2022]],Tabel135[[#This Row],[CO2 CNG 2022]],Tabel135[[#This Row],[CO2 diesel 2022]],Tabel135[[#This Row],[CO2 benzine 2022]])</f>
        <v>9.1911299999999994</v>
      </c>
      <c r="AC34" s="14">
        <f>(Tabel135[[#This Row],[CO2-emissie 2022 (ton)]]-Tabel135[[#This Row],[CO2-emissie 2019 (ton)]])/Tabel135[[#This Row],[CO2-emissie 2019 (ton)]]</f>
        <v>-0.61002806434433199</v>
      </c>
      <c r="AD34" s="40" t="s">
        <v>1276</v>
      </c>
    </row>
    <row r="35" spans="1:30" x14ac:dyDescent="0.35">
      <c r="A35" s="11" t="s">
        <v>184</v>
      </c>
      <c r="B35" s="11" t="s">
        <v>185</v>
      </c>
      <c r="C35" s="12">
        <v>0</v>
      </c>
      <c r="D35" s="13"/>
      <c r="E35" s="12">
        <v>348.65489056851789</v>
      </c>
      <c r="F35" s="13">
        <v>124608.60992441668</v>
      </c>
      <c r="G35" s="12">
        <v>0</v>
      </c>
      <c r="H35" s="13"/>
      <c r="I35" s="12">
        <v>0</v>
      </c>
      <c r="J35" s="11"/>
      <c r="K35" s="12">
        <v>0</v>
      </c>
      <c r="L35" s="11"/>
      <c r="M35" s="12">
        <v>0</v>
      </c>
      <c r="N35" s="13"/>
      <c r="O35" s="12">
        <f>SUM(Tabel135[[#This Row],[CO2 benzine 2019]],Tabel135[[#This Row],[CO2 diesel 2019]],Tabel135[[#This Row],[CO2 CNG 2019]],Tabel135[[#This Row],[CO2 LNG 2019]],Tabel135[[#This Row],[CO2 LPG 2019]],Tabel135[[#This Row],[CO2 elektriciteit 2019]])</f>
        <v>348.65489056851789</v>
      </c>
      <c r="P35" s="12">
        <v>0</v>
      </c>
      <c r="Q35" s="11"/>
      <c r="R35" s="12">
        <v>344.42671399849212</v>
      </c>
      <c r="S35" s="13">
        <v>139982.40764011058</v>
      </c>
      <c r="T35" s="12">
        <v>0</v>
      </c>
      <c r="U35" s="13"/>
      <c r="V35" s="12">
        <v>0</v>
      </c>
      <c r="W35" s="11"/>
      <c r="X35" s="12">
        <v>0</v>
      </c>
      <c r="Y35" s="11"/>
      <c r="Z35" s="12">
        <v>0</v>
      </c>
      <c r="AA35" s="13"/>
      <c r="AB35" s="12">
        <f>SUM(Tabel135[[#This Row],[CO2 elektriciteit 2022]],Tabel135[[#This Row],[CO2 LPG 2022]],Tabel135[[#This Row],[CO2 LNG 2022]],Tabel135[[#This Row],[CO2 CNG 2022]],Tabel135[[#This Row],[CO2 diesel 2022]],Tabel135[[#This Row],[CO2 benzine 2022]])</f>
        <v>344.42671399849212</v>
      </c>
      <c r="AC35" s="14">
        <f>(Tabel135[[#This Row],[CO2-emissie 2022 (ton)]]-Tabel135[[#This Row],[CO2-emissie 2019 (ton)]])/Tabel135[[#This Row],[CO2-emissie 2019 (ton)]]</f>
        <v>-1.212711103272146E-2</v>
      </c>
      <c r="AD35" s="40" t="s">
        <v>1276</v>
      </c>
    </row>
    <row r="36" spans="1:30" x14ac:dyDescent="0.35">
      <c r="A36" s="11" t="s">
        <v>186</v>
      </c>
      <c r="B36" s="11" t="s">
        <v>185</v>
      </c>
      <c r="C36" s="12">
        <v>11.09191296</v>
      </c>
      <c r="D36" s="13">
        <v>7136</v>
      </c>
      <c r="E36" s="12">
        <v>590.11219000000006</v>
      </c>
      <c r="F36" s="11">
        <v>210905</v>
      </c>
      <c r="G36" s="12">
        <v>0</v>
      </c>
      <c r="H36" s="13"/>
      <c r="I36" s="12">
        <v>0</v>
      </c>
      <c r="J36" s="11"/>
      <c r="K36" s="12">
        <v>0</v>
      </c>
      <c r="L36" s="11"/>
      <c r="M36" s="12">
        <v>0</v>
      </c>
      <c r="N36" s="13"/>
      <c r="O36" s="12">
        <f>SUM(Tabel135[[#This Row],[CO2 benzine 2019]],Tabel135[[#This Row],[CO2 diesel 2019]],Tabel135[[#This Row],[CO2 CNG 2019]],Tabel135[[#This Row],[CO2 LNG 2019]],Tabel135[[#This Row],[CO2 LPG 2019]],Tabel135[[#This Row],[CO2 elektriciteit 2019]])</f>
        <v>601.20410296</v>
      </c>
      <c r="P36" s="12">
        <v>13.140255799999998</v>
      </c>
      <c r="Q36" s="11">
        <v>8260</v>
      </c>
      <c r="R36" s="12">
        <v>502.84254299999998</v>
      </c>
      <c r="S36" s="11">
        <v>204366</v>
      </c>
      <c r="T36" s="12">
        <v>0</v>
      </c>
      <c r="U36" s="13"/>
      <c r="V36" s="12">
        <v>0</v>
      </c>
      <c r="W36" s="11"/>
      <c r="X36" s="12">
        <v>0</v>
      </c>
      <c r="Y36" s="11"/>
      <c r="Z36" s="12">
        <v>0</v>
      </c>
      <c r="AA36" s="13"/>
      <c r="AB36" s="12">
        <f>SUM(Tabel135[[#This Row],[CO2 elektriciteit 2022]],Tabel135[[#This Row],[CO2 LPG 2022]],Tabel135[[#This Row],[CO2 LNG 2022]],Tabel135[[#This Row],[CO2 CNG 2022]],Tabel135[[#This Row],[CO2 diesel 2022]],Tabel135[[#This Row],[CO2 benzine 2022]])</f>
        <v>515.98279879999996</v>
      </c>
      <c r="AC36" s="14">
        <f>(Tabel135[[#This Row],[CO2-emissie 2022 (ton)]]-Tabel135[[#This Row],[CO2-emissie 2019 (ton)]])/Tabel135[[#This Row],[CO2-emissie 2019 (ton)]]</f>
        <v>-0.14175103553089038</v>
      </c>
      <c r="AD36" s="40" t="s">
        <v>1276</v>
      </c>
    </row>
    <row r="37" spans="1:30" x14ac:dyDescent="0.35">
      <c r="A37" s="11" t="s">
        <v>188</v>
      </c>
      <c r="B37" s="11" t="s">
        <v>185</v>
      </c>
      <c r="C37" s="12">
        <v>0</v>
      </c>
      <c r="D37" s="13"/>
      <c r="E37" s="12">
        <v>327.7475872494249</v>
      </c>
      <c r="F37" s="13">
        <v>117136.37857377587</v>
      </c>
      <c r="G37" s="12">
        <v>0</v>
      </c>
      <c r="H37" s="13"/>
      <c r="I37" s="12">
        <v>0</v>
      </c>
      <c r="J37" s="11"/>
      <c r="K37" s="12">
        <v>0</v>
      </c>
      <c r="L37" s="11"/>
      <c r="M37" s="12">
        <v>0</v>
      </c>
      <c r="N37" s="13"/>
      <c r="O37" s="12">
        <f>SUM(Tabel135[[#This Row],[CO2 benzine 2019]],Tabel135[[#This Row],[CO2 diesel 2019]],Tabel135[[#This Row],[CO2 CNG 2019]],Tabel135[[#This Row],[CO2 LNG 2019]],Tabel135[[#This Row],[CO2 LPG 2019]],Tabel135[[#This Row],[CO2 elektriciteit 2019]])</f>
        <v>327.7475872494249</v>
      </c>
      <c r="P37" s="12">
        <v>0</v>
      </c>
      <c r="Q37" s="11"/>
      <c r="R37" s="12">
        <v>386.31395928625284</v>
      </c>
      <c r="S37" s="13">
        <v>157006.2829856748</v>
      </c>
      <c r="T37" s="12">
        <v>0</v>
      </c>
      <c r="U37" s="13"/>
      <c r="V37" s="12">
        <v>0</v>
      </c>
      <c r="W37" s="11"/>
      <c r="X37" s="12">
        <v>0</v>
      </c>
      <c r="Y37" s="11"/>
      <c r="Z37" s="12">
        <v>0</v>
      </c>
      <c r="AA37" s="13"/>
      <c r="AB37" s="12">
        <f>SUM(Tabel135[[#This Row],[CO2 elektriciteit 2022]],Tabel135[[#This Row],[CO2 LPG 2022]],Tabel135[[#This Row],[CO2 LNG 2022]],Tabel135[[#This Row],[CO2 CNG 2022]],Tabel135[[#This Row],[CO2 diesel 2022]],Tabel135[[#This Row],[CO2 benzine 2022]])</f>
        <v>386.31395928625284</v>
      </c>
      <c r="AC37" s="14">
        <f>(Tabel135[[#This Row],[CO2-emissie 2022 (ton)]]-Tabel135[[#This Row],[CO2-emissie 2019 (ton)]])/Tabel135[[#This Row],[CO2-emissie 2019 (ton)]]</f>
        <v>0.17869352610140599</v>
      </c>
      <c r="AD37" s="40" t="s">
        <v>1276</v>
      </c>
    </row>
    <row r="38" spans="1:30" x14ac:dyDescent="0.35">
      <c r="A38" s="11" t="s">
        <v>190</v>
      </c>
      <c r="B38" s="11" t="s">
        <v>7</v>
      </c>
      <c r="C38" s="12">
        <v>14.128099747037679</v>
      </c>
      <c r="D38" s="13">
        <v>9089.3356410597789</v>
      </c>
      <c r="E38" s="12">
        <v>237.94493591850147</v>
      </c>
      <c r="F38" s="13">
        <v>85041.077883667429</v>
      </c>
      <c r="G38" s="12">
        <v>75.251979340219933</v>
      </c>
      <c r="H38" s="13">
        <v>27434.188603798735</v>
      </c>
      <c r="I38" s="12">
        <v>0</v>
      </c>
      <c r="J38" s="11"/>
      <c r="K38" s="12">
        <v>0</v>
      </c>
      <c r="L38" s="11"/>
      <c r="M38" s="12">
        <v>0</v>
      </c>
      <c r="N38" s="13"/>
      <c r="O38" s="12">
        <f>SUM(Tabel135[[#This Row],[CO2 benzine 2019]],Tabel135[[#This Row],[CO2 diesel 2019]],Tabel135[[#This Row],[CO2 CNG 2019]],Tabel135[[#This Row],[CO2 LNG 2019]],Tabel135[[#This Row],[CO2 LPG 2019]],Tabel135[[#This Row],[CO2 elektriciteit 2019]])</f>
        <v>327.3250150057591</v>
      </c>
      <c r="P38" s="12">
        <v>9.2512807390990606</v>
      </c>
      <c r="Q38" s="13">
        <v>5815.3798577466241</v>
      </c>
      <c r="R38" s="12">
        <v>142.62984845438552</v>
      </c>
      <c r="S38" s="13">
        <v>57967.831113345062</v>
      </c>
      <c r="T38" s="12">
        <v>21.232473143948436</v>
      </c>
      <c r="U38" s="13">
        <v>7740.6026773417552</v>
      </c>
      <c r="V38" s="12">
        <v>0</v>
      </c>
      <c r="W38" s="11"/>
      <c r="X38" s="12">
        <v>0</v>
      </c>
      <c r="Y38" s="11"/>
      <c r="Z38" s="12">
        <v>0</v>
      </c>
      <c r="AA38" s="13"/>
      <c r="AB38" s="12">
        <f>SUM(Tabel135[[#This Row],[CO2 elektriciteit 2022]],Tabel135[[#This Row],[CO2 LPG 2022]],Tabel135[[#This Row],[CO2 LNG 2022]],Tabel135[[#This Row],[CO2 CNG 2022]],Tabel135[[#This Row],[CO2 diesel 2022]],Tabel135[[#This Row],[CO2 benzine 2022]])</f>
        <v>173.11360233743301</v>
      </c>
      <c r="AC38" s="14">
        <f>(Tabel135[[#This Row],[CO2-emissie 2022 (ton)]]-Tabel135[[#This Row],[CO2-emissie 2019 (ton)]])/Tabel135[[#This Row],[CO2-emissie 2019 (ton)]]</f>
        <v>-0.47112626777276045</v>
      </c>
      <c r="AD38" s="40" t="s">
        <v>1276</v>
      </c>
    </row>
    <row r="39" spans="1:30" x14ac:dyDescent="0.35">
      <c r="A39" s="11" t="s">
        <v>191</v>
      </c>
      <c r="B39" s="11" t="s">
        <v>7</v>
      </c>
      <c r="C39" s="12">
        <v>8.9655484800000007</v>
      </c>
      <c r="D39" s="13">
        <v>5768</v>
      </c>
      <c r="E39" s="12">
        <v>180.333898</v>
      </c>
      <c r="F39" s="13">
        <v>64451</v>
      </c>
      <c r="G39" s="12">
        <v>1.1592603749999999</v>
      </c>
      <c r="H39" s="13">
        <v>422.625</v>
      </c>
      <c r="I39" s="12">
        <v>0</v>
      </c>
      <c r="J39" s="11"/>
      <c r="K39" s="12">
        <v>0</v>
      </c>
      <c r="L39" s="11"/>
      <c r="M39" s="12">
        <v>0</v>
      </c>
      <c r="N39" s="13"/>
      <c r="O39" s="12">
        <f>SUM(Tabel135[[#This Row],[CO2 benzine 2019]],Tabel135[[#This Row],[CO2 diesel 2019]],Tabel135[[#This Row],[CO2 CNG 2019]],Tabel135[[#This Row],[CO2 LNG 2019]],Tabel135[[#This Row],[CO2 LPG 2019]],Tabel135[[#This Row],[CO2 elektriciteit 2019]])</f>
        <v>190.458706855</v>
      </c>
      <c r="P39" s="12">
        <v>1.62423743</v>
      </c>
      <c r="Q39" s="13">
        <v>1021</v>
      </c>
      <c r="R39" s="12">
        <v>124.5234445</v>
      </c>
      <c r="S39" s="13">
        <v>50609</v>
      </c>
      <c r="T39" s="12">
        <v>3.1696050749999993</v>
      </c>
      <c r="U39" s="13">
        <v>1155.5249999999999</v>
      </c>
      <c r="V39" s="12">
        <v>0</v>
      </c>
      <c r="W39" s="11"/>
      <c r="X39" s="12">
        <v>0</v>
      </c>
      <c r="Y39" s="11"/>
      <c r="Z39" s="12">
        <v>0</v>
      </c>
      <c r="AA39" s="13"/>
      <c r="AB39" s="12">
        <f>SUM(Tabel135[[#This Row],[CO2 elektriciteit 2022]],Tabel135[[#This Row],[CO2 LPG 2022]],Tabel135[[#This Row],[CO2 LNG 2022]],Tabel135[[#This Row],[CO2 CNG 2022]],Tabel135[[#This Row],[CO2 diesel 2022]],Tabel135[[#This Row],[CO2 benzine 2022]])</f>
        <v>129.317287005</v>
      </c>
      <c r="AC39" s="14">
        <f>(Tabel135[[#This Row],[CO2-emissie 2022 (ton)]]-Tabel135[[#This Row],[CO2-emissie 2019 (ton)]])/Tabel135[[#This Row],[CO2-emissie 2019 (ton)]]</f>
        <v>-0.32102192049717204</v>
      </c>
      <c r="AD39" s="40" t="s">
        <v>1276</v>
      </c>
    </row>
    <row r="40" spans="1:30" x14ac:dyDescent="0.35">
      <c r="A40" s="11" t="s">
        <v>192</v>
      </c>
      <c r="B40" s="11" t="s">
        <v>7</v>
      </c>
      <c r="C40" s="12">
        <v>4.9257668400000005</v>
      </c>
      <c r="D40" s="13">
        <v>3169</v>
      </c>
      <c r="E40" s="12">
        <v>113.89818600000001</v>
      </c>
      <c r="F40" s="13">
        <v>40707</v>
      </c>
      <c r="G40" s="12">
        <v>0</v>
      </c>
      <c r="H40" s="13"/>
      <c r="I40" s="12">
        <v>0</v>
      </c>
      <c r="J40" s="11"/>
      <c r="K40" s="12">
        <v>0</v>
      </c>
      <c r="L40" s="11"/>
      <c r="M40" s="12">
        <v>0</v>
      </c>
      <c r="N40" s="13"/>
      <c r="O40" s="12">
        <f>SUM(Tabel135[[#This Row],[CO2 benzine 2019]],Tabel135[[#This Row],[CO2 diesel 2019]],Tabel135[[#This Row],[CO2 CNG 2019]],Tabel135[[#This Row],[CO2 LNG 2019]],Tabel135[[#This Row],[CO2 LPG 2019]],Tabel135[[#This Row],[CO2 elektriciteit 2019]])</f>
        <v>118.82395284</v>
      </c>
      <c r="P40" s="12">
        <v>5.2322398699999999</v>
      </c>
      <c r="Q40" s="13">
        <v>3289</v>
      </c>
      <c r="R40" s="12">
        <v>67.523501499999995</v>
      </c>
      <c r="S40" s="13">
        <v>27443</v>
      </c>
      <c r="T40" s="12">
        <v>0.38353997500000003</v>
      </c>
      <c r="U40" s="13">
        <v>139.82500000000002</v>
      </c>
      <c r="V40" s="12">
        <v>0</v>
      </c>
      <c r="W40" s="11"/>
      <c r="X40" s="12">
        <v>0</v>
      </c>
      <c r="Y40" s="11"/>
      <c r="Z40" s="12">
        <v>0</v>
      </c>
      <c r="AA40" s="13"/>
      <c r="AB40" s="12">
        <f>SUM(Tabel135[[#This Row],[CO2 elektriciteit 2022]],Tabel135[[#This Row],[CO2 LPG 2022]],Tabel135[[#This Row],[CO2 LNG 2022]],Tabel135[[#This Row],[CO2 CNG 2022]],Tabel135[[#This Row],[CO2 diesel 2022]],Tabel135[[#This Row],[CO2 benzine 2022]])</f>
        <v>73.139281345000001</v>
      </c>
      <c r="AC40" s="14">
        <f>(Tabel135[[#This Row],[CO2-emissie 2022 (ton)]]-Tabel135[[#This Row],[CO2-emissie 2019 (ton)]])/Tabel135[[#This Row],[CO2-emissie 2019 (ton)]]</f>
        <v>-0.38447358805270326</v>
      </c>
      <c r="AD40" s="40" t="s">
        <v>1276</v>
      </c>
    </row>
    <row r="41" spans="1:30" x14ac:dyDescent="0.35">
      <c r="A41" s="11" t="s">
        <v>193</v>
      </c>
      <c r="B41" s="11" t="s">
        <v>7</v>
      </c>
      <c r="C41" s="12">
        <v>6.4334960400000005</v>
      </c>
      <c r="D41" s="13">
        <v>4139</v>
      </c>
      <c r="E41" s="12">
        <v>46.326486000000003</v>
      </c>
      <c r="F41" s="13">
        <v>16557</v>
      </c>
      <c r="G41" s="12">
        <v>3.7935689999999997</v>
      </c>
      <c r="H41" s="13">
        <v>1383</v>
      </c>
      <c r="I41" s="12">
        <v>0</v>
      </c>
      <c r="J41" s="11"/>
      <c r="K41" s="12">
        <v>0</v>
      </c>
      <c r="L41" s="11"/>
      <c r="M41" s="12">
        <v>0</v>
      </c>
      <c r="N41" s="13"/>
      <c r="O41" s="12">
        <f>SUM(Tabel135[[#This Row],[CO2 benzine 2019]],Tabel135[[#This Row],[CO2 diesel 2019]],Tabel135[[#This Row],[CO2 CNG 2019]],Tabel135[[#This Row],[CO2 LNG 2019]],Tabel135[[#This Row],[CO2 LPG 2019]],Tabel135[[#This Row],[CO2 elektriciteit 2019]])</f>
        <v>56.553551040000002</v>
      </c>
      <c r="P41" s="12">
        <v>7.08873848</v>
      </c>
      <c r="Q41" s="13">
        <v>4456</v>
      </c>
      <c r="R41" s="12">
        <v>42.239403500000002</v>
      </c>
      <c r="S41" s="13">
        <v>17167</v>
      </c>
      <c r="T41" s="12">
        <v>0.71592299999999998</v>
      </c>
      <c r="U41" s="13">
        <v>261</v>
      </c>
      <c r="V41" s="12">
        <v>0</v>
      </c>
      <c r="W41" s="11"/>
      <c r="X41" s="12">
        <v>0</v>
      </c>
      <c r="Y41" s="11"/>
      <c r="Z41" s="12">
        <v>0</v>
      </c>
      <c r="AA41" s="13"/>
      <c r="AB41" s="12">
        <f>SUM(Tabel135[[#This Row],[CO2 elektriciteit 2022]],Tabel135[[#This Row],[CO2 LPG 2022]],Tabel135[[#This Row],[CO2 LNG 2022]],Tabel135[[#This Row],[CO2 CNG 2022]],Tabel135[[#This Row],[CO2 diesel 2022]],Tabel135[[#This Row],[CO2 benzine 2022]])</f>
        <v>50.044064980000002</v>
      </c>
      <c r="AC41" s="14">
        <f>(Tabel135[[#This Row],[CO2-emissie 2022 (ton)]]-Tabel135[[#This Row],[CO2-emissie 2019 (ton)]])/Tabel135[[#This Row],[CO2-emissie 2019 (ton)]]</f>
        <v>-0.11510304729398652</v>
      </c>
      <c r="AD41" s="40" t="s">
        <v>1276</v>
      </c>
    </row>
    <row r="42" spans="1:30" x14ac:dyDescent="0.35">
      <c r="A42" s="11" t="s">
        <v>198</v>
      </c>
      <c r="B42" s="11" t="s">
        <v>7</v>
      </c>
      <c r="C42" s="12">
        <v>21.190589880000001</v>
      </c>
      <c r="D42" s="13">
        <v>13633</v>
      </c>
      <c r="E42" s="12">
        <v>425.29320200000001</v>
      </c>
      <c r="F42" s="13">
        <v>151999</v>
      </c>
      <c r="G42" s="12">
        <v>0</v>
      </c>
      <c r="H42" s="13"/>
      <c r="I42" s="12">
        <v>0</v>
      </c>
      <c r="J42" s="11"/>
      <c r="K42" s="12">
        <v>0</v>
      </c>
      <c r="L42" s="11"/>
      <c r="M42" s="12">
        <v>0</v>
      </c>
      <c r="N42" s="13"/>
      <c r="O42" s="12">
        <f>SUM(Tabel135[[#This Row],[CO2 benzine 2019]],Tabel135[[#This Row],[CO2 diesel 2019]],Tabel135[[#This Row],[CO2 CNG 2019]],Tabel135[[#This Row],[CO2 LNG 2019]],Tabel135[[#This Row],[CO2 LPG 2019]],Tabel135[[#This Row],[CO2 elektriciteit 2019]])</f>
        <v>446.48379188000001</v>
      </c>
      <c r="P42" s="12">
        <v>19.451078409999997</v>
      </c>
      <c r="Q42" s="13">
        <v>12227</v>
      </c>
      <c r="R42" s="12">
        <v>338.09976549999999</v>
      </c>
      <c r="S42" s="13">
        <v>137411</v>
      </c>
      <c r="T42" s="12">
        <v>0</v>
      </c>
      <c r="U42" s="13"/>
      <c r="V42" s="12">
        <v>0</v>
      </c>
      <c r="W42" s="11"/>
      <c r="X42" s="12">
        <v>0</v>
      </c>
      <c r="Y42" s="11"/>
      <c r="Z42" s="12">
        <v>0</v>
      </c>
      <c r="AA42" s="13"/>
      <c r="AB42" s="12">
        <f>SUM(Tabel135[[#This Row],[CO2 elektriciteit 2022]],Tabel135[[#This Row],[CO2 LPG 2022]],Tabel135[[#This Row],[CO2 LNG 2022]],Tabel135[[#This Row],[CO2 CNG 2022]],Tabel135[[#This Row],[CO2 diesel 2022]],Tabel135[[#This Row],[CO2 benzine 2022]])</f>
        <v>357.55084390999997</v>
      </c>
      <c r="AC42" s="14">
        <f>(Tabel135[[#This Row],[CO2-emissie 2022 (ton)]]-Tabel135[[#This Row],[CO2-emissie 2019 (ton)]])/Tabel135[[#This Row],[CO2-emissie 2019 (ton)]]</f>
        <v>-0.19918516548054729</v>
      </c>
      <c r="AD42" s="40" t="s">
        <v>1276</v>
      </c>
    </row>
    <row r="43" spans="1:30" x14ac:dyDescent="0.35">
      <c r="A43" s="11" t="s">
        <v>201</v>
      </c>
      <c r="B43" s="11" t="s">
        <v>7</v>
      </c>
      <c r="C43" s="12">
        <v>16.617662760000002</v>
      </c>
      <c r="D43" s="13">
        <v>10691</v>
      </c>
      <c r="E43" s="12">
        <v>218.02855400000001</v>
      </c>
      <c r="F43" s="13">
        <v>77923</v>
      </c>
      <c r="G43" s="12">
        <v>0</v>
      </c>
      <c r="H43" s="13"/>
      <c r="I43" s="12">
        <v>0</v>
      </c>
      <c r="J43" s="11"/>
      <c r="K43" s="12">
        <v>0</v>
      </c>
      <c r="L43" s="11"/>
      <c r="M43" s="12">
        <v>0</v>
      </c>
      <c r="N43" s="13"/>
      <c r="O43" s="12">
        <f>SUM(Tabel135[[#This Row],[CO2 benzine 2019]],Tabel135[[#This Row],[CO2 diesel 2019]],Tabel135[[#This Row],[CO2 CNG 2019]],Tabel135[[#This Row],[CO2 LNG 2019]],Tabel135[[#This Row],[CO2 LPG 2019]],Tabel135[[#This Row],[CO2 elektriciteit 2019]])</f>
        <v>234.64621676000002</v>
      </c>
      <c r="P43" s="12">
        <v>9.614976519999999</v>
      </c>
      <c r="Q43" s="13">
        <v>6044</v>
      </c>
      <c r="R43" s="12">
        <v>190.2237155</v>
      </c>
      <c r="S43" s="13">
        <v>77311</v>
      </c>
      <c r="T43" s="12">
        <v>0</v>
      </c>
      <c r="U43" s="13"/>
      <c r="V43" s="12">
        <v>0</v>
      </c>
      <c r="W43" s="11"/>
      <c r="X43" s="12">
        <v>0</v>
      </c>
      <c r="Y43" s="11"/>
      <c r="Z43" s="12">
        <v>0</v>
      </c>
      <c r="AA43" s="13"/>
      <c r="AB43" s="12">
        <f>SUM(Tabel135[[#This Row],[CO2 elektriciteit 2022]],Tabel135[[#This Row],[CO2 LPG 2022]],Tabel135[[#This Row],[CO2 LNG 2022]],Tabel135[[#This Row],[CO2 CNG 2022]],Tabel135[[#This Row],[CO2 diesel 2022]],Tabel135[[#This Row],[CO2 benzine 2022]])</f>
        <v>199.83869202</v>
      </c>
      <c r="AC43" s="14">
        <f>(Tabel135[[#This Row],[CO2-emissie 2022 (ton)]]-Tabel135[[#This Row],[CO2-emissie 2019 (ton)]])/Tabel135[[#This Row],[CO2-emissie 2019 (ton)]]</f>
        <v>-0.14834044725128351</v>
      </c>
      <c r="AD43" s="40" t="s">
        <v>1276</v>
      </c>
    </row>
    <row r="44" spans="1:30" x14ac:dyDescent="0.35">
      <c r="A44" s="11" t="s">
        <v>203</v>
      </c>
      <c r="B44" s="11" t="s">
        <v>7</v>
      </c>
      <c r="C44" s="12">
        <v>9.9230342399999998</v>
      </c>
      <c r="D44" s="13">
        <v>6384</v>
      </c>
      <c r="E44" s="12">
        <v>129.088528</v>
      </c>
      <c r="F44" s="13">
        <v>46136</v>
      </c>
      <c r="G44" s="12">
        <v>2.7731044250000001</v>
      </c>
      <c r="H44" s="13">
        <v>1010.975</v>
      </c>
      <c r="I44" s="12">
        <v>0</v>
      </c>
      <c r="J44" s="11"/>
      <c r="K44" s="12">
        <v>0</v>
      </c>
      <c r="L44" s="11"/>
      <c r="M44" s="12">
        <v>0</v>
      </c>
      <c r="N44" s="13"/>
      <c r="O44" s="12">
        <f>SUM(Tabel135[[#This Row],[CO2 benzine 2019]],Tabel135[[#This Row],[CO2 diesel 2019]],Tabel135[[#This Row],[CO2 CNG 2019]],Tabel135[[#This Row],[CO2 LNG 2019]],Tabel135[[#This Row],[CO2 LPG 2019]],Tabel135[[#This Row],[CO2 elektriciteit 2019]])</f>
        <v>141.784666665</v>
      </c>
      <c r="P44" s="12">
        <v>7.3003188699999999</v>
      </c>
      <c r="Q44" s="13">
        <v>4589</v>
      </c>
      <c r="R44" s="12">
        <v>72.688091</v>
      </c>
      <c r="S44" s="13">
        <v>29542</v>
      </c>
      <c r="T44" s="12">
        <v>10.206771575000001</v>
      </c>
      <c r="U44" s="13">
        <v>3721.0250000000001</v>
      </c>
      <c r="V44" s="12">
        <v>0</v>
      </c>
      <c r="W44" s="11"/>
      <c r="X44" s="12">
        <v>0</v>
      </c>
      <c r="Y44" s="11"/>
      <c r="Z44" s="12">
        <v>0</v>
      </c>
      <c r="AA44" s="13"/>
      <c r="AB44" s="12">
        <f>SUM(Tabel135[[#This Row],[CO2 elektriciteit 2022]],Tabel135[[#This Row],[CO2 LPG 2022]],Tabel135[[#This Row],[CO2 LNG 2022]],Tabel135[[#This Row],[CO2 CNG 2022]],Tabel135[[#This Row],[CO2 diesel 2022]],Tabel135[[#This Row],[CO2 benzine 2022]])</f>
        <v>90.195181445000003</v>
      </c>
      <c r="AC44" s="14">
        <f>(Tabel135[[#This Row],[CO2-emissie 2022 (ton)]]-Tabel135[[#This Row],[CO2-emissie 2019 (ton)]])/Tabel135[[#This Row],[CO2-emissie 2019 (ton)]]</f>
        <v>-0.36385799983500633</v>
      </c>
      <c r="AD44" s="40" t="s">
        <v>1276</v>
      </c>
    </row>
    <row r="45" spans="1:30" x14ac:dyDescent="0.35">
      <c r="A45" s="11" t="s">
        <v>204</v>
      </c>
      <c r="B45" s="11" t="s">
        <v>7</v>
      </c>
      <c r="C45" s="12">
        <v>0.86422416000000002</v>
      </c>
      <c r="D45" s="13">
        <v>556</v>
      </c>
      <c r="E45" s="12">
        <v>22.297262</v>
      </c>
      <c r="F45" s="13">
        <v>7969</v>
      </c>
      <c r="G45" s="12">
        <v>0</v>
      </c>
      <c r="H45" s="13"/>
      <c r="I45" s="12">
        <v>0</v>
      </c>
      <c r="J45" s="11"/>
      <c r="K45" s="12">
        <v>0</v>
      </c>
      <c r="L45" s="11"/>
      <c r="M45" s="12">
        <v>0</v>
      </c>
      <c r="N45" s="13"/>
      <c r="O45" s="12">
        <f>SUM(Tabel135[[#This Row],[CO2 benzine 2019]],Tabel135[[#This Row],[CO2 diesel 2019]],Tabel135[[#This Row],[CO2 CNG 2019]],Tabel135[[#This Row],[CO2 LNG 2019]],Tabel135[[#This Row],[CO2 LPG 2019]],Tabel135[[#This Row],[CO2 elektriciteit 2019]])</f>
        <v>23.161486159999999</v>
      </c>
      <c r="P45" s="12">
        <v>0.59497042</v>
      </c>
      <c r="Q45" s="13">
        <v>374</v>
      </c>
      <c r="R45" s="12">
        <v>16.480429000000001</v>
      </c>
      <c r="S45" s="13">
        <v>6698</v>
      </c>
      <c r="T45" s="12">
        <v>0</v>
      </c>
      <c r="U45" s="13"/>
      <c r="V45" s="12">
        <v>0</v>
      </c>
      <c r="W45" s="11"/>
      <c r="X45" s="12">
        <v>0</v>
      </c>
      <c r="Y45" s="11"/>
      <c r="Z45" s="12">
        <v>0</v>
      </c>
      <c r="AA45" s="13"/>
      <c r="AB45" s="12">
        <f>SUM(Tabel135[[#This Row],[CO2 elektriciteit 2022]],Tabel135[[#This Row],[CO2 LPG 2022]],Tabel135[[#This Row],[CO2 LNG 2022]],Tabel135[[#This Row],[CO2 CNG 2022]],Tabel135[[#This Row],[CO2 diesel 2022]],Tabel135[[#This Row],[CO2 benzine 2022]])</f>
        <v>17.07539942</v>
      </c>
      <c r="AC45" s="14">
        <f>(Tabel135[[#This Row],[CO2-emissie 2022 (ton)]]-Tabel135[[#This Row],[CO2-emissie 2019 (ton)]])/Tabel135[[#This Row],[CO2-emissie 2019 (ton)]]</f>
        <v>-0.26276753995651198</v>
      </c>
      <c r="AD45" s="40" t="s">
        <v>1276</v>
      </c>
    </row>
    <row r="46" spans="1:30" x14ac:dyDescent="0.35">
      <c r="A46" s="11" t="s">
        <v>205</v>
      </c>
      <c r="B46" s="11" t="s">
        <v>7</v>
      </c>
      <c r="C46" s="12">
        <v>2.9551671947809881</v>
      </c>
      <c r="D46" s="13">
        <v>1901.2115563839702</v>
      </c>
      <c r="E46" s="12">
        <v>96.130563259940843</v>
      </c>
      <c r="F46" s="13">
        <v>34356.884653302659</v>
      </c>
      <c r="G46" s="12">
        <v>0</v>
      </c>
      <c r="H46" s="13"/>
      <c r="I46" s="12">
        <v>0</v>
      </c>
      <c r="J46" s="11"/>
      <c r="K46" s="12">
        <v>0</v>
      </c>
      <c r="L46" s="11"/>
      <c r="M46" s="12">
        <v>0</v>
      </c>
      <c r="N46" s="13"/>
      <c r="O46" s="12">
        <f>SUM(Tabel135[[#This Row],[CO2 benzine 2019]],Tabel135[[#This Row],[CO2 diesel 2019]],Tabel135[[#This Row],[CO2 CNG 2019]],Tabel135[[#This Row],[CO2 LNG 2019]],Tabel135[[#This Row],[CO2 LPG 2019]],Tabel135[[#This Row],[CO2 elektriciteit 2019]])</f>
        <v>99.085730454721826</v>
      </c>
      <c r="P46" s="12">
        <v>4.0160217194103698</v>
      </c>
      <c r="Q46" s="13">
        <v>2524.4820121636944</v>
      </c>
      <c r="R46" s="12">
        <v>92.291938929379228</v>
      </c>
      <c r="S46" s="13">
        <v>37509.424478512185</v>
      </c>
      <c r="T46" s="12">
        <v>0</v>
      </c>
      <c r="U46" s="13"/>
      <c r="V46" s="12">
        <v>0</v>
      </c>
      <c r="W46" s="11"/>
      <c r="X46" s="12">
        <v>0</v>
      </c>
      <c r="Y46" s="11"/>
      <c r="Z46" s="12">
        <v>0</v>
      </c>
      <c r="AA46" s="13"/>
      <c r="AB46" s="12">
        <f>SUM(Tabel135[[#This Row],[CO2 elektriciteit 2022]],Tabel135[[#This Row],[CO2 LPG 2022]],Tabel135[[#This Row],[CO2 LNG 2022]],Tabel135[[#This Row],[CO2 CNG 2022]],Tabel135[[#This Row],[CO2 diesel 2022]],Tabel135[[#This Row],[CO2 benzine 2022]])</f>
        <v>96.307960648789603</v>
      </c>
      <c r="AC46" s="14">
        <f>(Tabel135[[#This Row],[CO2-emissie 2022 (ton)]]-Tabel135[[#This Row],[CO2-emissie 2019 (ton)]])/Tabel135[[#This Row],[CO2-emissie 2019 (ton)]]</f>
        <v>-2.8034004424093657E-2</v>
      </c>
      <c r="AD46" s="40" t="s">
        <v>1276</v>
      </c>
    </row>
    <row r="47" spans="1:30" x14ac:dyDescent="0.35">
      <c r="A47" s="11" t="s">
        <v>209</v>
      </c>
      <c r="B47" s="11" t="s">
        <v>208</v>
      </c>
      <c r="C47" s="12">
        <v>0</v>
      </c>
      <c r="D47" s="13"/>
      <c r="E47" s="12">
        <v>3.3285441998028262</v>
      </c>
      <c r="F47" s="13">
        <v>1189.6155110088728</v>
      </c>
      <c r="G47" s="12">
        <v>0</v>
      </c>
      <c r="H47" s="13"/>
      <c r="I47" s="12">
        <v>0</v>
      </c>
      <c r="J47" s="11"/>
      <c r="K47" s="12">
        <v>0</v>
      </c>
      <c r="L47" s="11"/>
      <c r="M47" s="12">
        <v>0</v>
      </c>
      <c r="N47" s="13"/>
      <c r="O47" s="12">
        <f>SUM(Tabel135[[#This Row],[CO2 benzine 2019]],Tabel135[[#This Row],[CO2 diesel 2019]],Tabel135[[#This Row],[CO2 CNG 2019]],Tabel135[[#This Row],[CO2 LNG 2019]],Tabel135[[#This Row],[CO2 LPG 2019]],Tabel135[[#This Row],[CO2 elektriciteit 2019]])</f>
        <v>3.3285441998028262</v>
      </c>
      <c r="P47" s="12">
        <v>0</v>
      </c>
      <c r="Q47" s="11"/>
      <c r="R47" s="12">
        <v>4.9902576024126661</v>
      </c>
      <c r="S47" s="13">
        <v>2028.147775823071</v>
      </c>
      <c r="T47" s="12">
        <v>0</v>
      </c>
      <c r="U47" s="13"/>
      <c r="V47" s="12">
        <v>0</v>
      </c>
      <c r="W47" s="11"/>
      <c r="X47" s="12">
        <v>0</v>
      </c>
      <c r="Y47" s="11"/>
      <c r="Z47" s="12">
        <v>0</v>
      </c>
      <c r="AA47" s="13"/>
      <c r="AB47" s="12">
        <f>SUM(Tabel135[[#This Row],[CO2 elektriciteit 2022]],Tabel135[[#This Row],[CO2 LPG 2022]],Tabel135[[#This Row],[CO2 LNG 2022]],Tabel135[[#This Row],[CO2 CNG 2022]],Tabel135[[#This Row],[CO2 diesel 2022]],Tabel135[[#This Row],[CO2 benzine 2022]])</f>
        <v>4.9902576024126661</v>
      </c>
      <c r="AC47" s="14">
        <f>(Tabel135[[#This Row],[CO2-emissie 2022 (ton)]]-Tabel135[[#This Row],[CO2-emissie 2019 (ton)]])/Tabel135[[#This Row],[CO2-emissie 2019 (ton)]]</f>
        <v>0.49923128637086306</v>
      </c>
      <c r="AD47" s="40" t="s">
        <v>1276</v>
      </c>
    </row>
    <row r="48" spans="1:30" x14ac:dyDescent="0.35">
      <c r="A48" s="11" t="s">
        <v>210</v>
      </c>
      <c r="B48" s="11" t="s">
        <v>208</v>
      </c>
      <c r="C48" s="12">
        <v>0.18314586606310745</v>
      </c>
      <c r="D48" s="13">
        <v>117.82718679270404</v>
      </c>
      <c r="E48" s="12">
        <v>0</v>
      </c>
      <c r="F48" s="11"/>
      <c r="G48" s="12">
        <v>2.545569810063312</v>
      </c>
      <c r="H48" s="13">
        <v>928.02399200266586</v>
      </c>
      <c r="I48" s="12">
        <v>0</v>
      </c>
      <c r="J48" s="11"/>
      <c r="K48" s="12">
        <v>0</v>
      </c>
      <c r="L48" s="11"/>
      <c r="M48" s="12">
        <v>0</v>
      </c>
      <c r="N48" s="13"/>
      <c r="O48" s="12">
        <f>SUM(Tabel135[[#This Row],[CO2 benzine 2019]],Tabel135[[#This Row],[CO2 diesel 2019]],Tabel135[[#This Row],[CO2 CNG 2019]],Tabel135[[#This Row],[CO2 LNG 2019]],Tabel135[[#This Row],[CO2 LPG 2019]],Tabel135[[#This Row],[CO2 elektriciteit 2019]])</f>
        <v>2.7287156761264195</v>
      </c>
      <c r="P48" s="12">
        <v>0</v>
      </c>
      <c r="Q48" s="11"/>
      <c r="R48" s="12">
        <v>0</v>
      </c>
      <c r="S48" s="11"/>
      <c r="T48" s="12">
        <v>0</v>
      </c>
      <c r="U48" s="13"/>
      <c r="V48" s="12">
        <v>0</v>
      </c>
      <c r="W48" s="11"/>
      <c r="X48" s="12">
        <v>0</v>
      </c>
      <c r="Y48" s="11"/>
      <c r="Z48" s="12">
        <v>0</v>
      </c>
      <c r="AA48" s="13">
        <v>390</v>
      </c>
      <c r="AB48" s="12">
        <f>SUM(Tabel135[[#This Row],[CO2 elektriciteit 2022]],Tabel135[[#This Row],[CO2 LPG 2022]],Tabel135[[#This Row],[CO2 LNG 2022]],Tabel135[[#This Row],[CO2 CNG 2022]],Tabel135[[#This Row],[CO2 diesel 2022]],Tabel135[[#This Row],[CO2 benzine 2022]])</f>
        <v>0</v>
      </c>
      <c r="AC48" s="14">
        <f>(Tabel135[[#This Row],[CO2-emissie 2022 (ton)]]-Tabel135[[#This Row],[CO2-emissie 2019 (ton)]])/Tabel135[[#This Row],[CO2-emissie 2019 (ton)]]</f>
        <v>-1</v>
      </c>
      <c r="AD48" s="40" t="s">
        <v>1276</v>
      </c>
    </row>
    <row r="49" spans="1:30" x14ac:dyDescent="0.35">
      <c r="A49" s="11" t="s">
        <v>211</v>
      </c>
      <c r="B49" s="11" t="s">
        <v>208</v>
      </c>
      <c r="C49" s="12">
        <v>0</v>
      </c>
      <c r="D49" s="13"/>
      <c r="E49" s="12">
        <v>4.0383884324679595</v>
      </c>
      <c r="F49" s="13">
        <v>1443.3125205389417</v>
      </c>
      <c r="G49" s="12">
        <v>0</v>
      </c>
      <c r="H49" s="13"/>
      <c r="I49" s="12">
        <v>0</v>
      </c>
      <c r="J49" s="11"/>
      <c r="K49" s="12">
        <v>0</v>
      </c>
      <c r="L49" s="11"/>
      <c r="M49" s="12">
        <v>0</v>
      </c>
      <c r="N49" s="13"/>
      <c r="O49" s="12">
        <f>SUM(Tabel135[[#This Row],[CO2 benzine 2019]],Tabel135[[#This Row],[CO2 diesel 2019]],Tabel135[[#This Row],[CO2 CNG 2019]],Tabel135[[#This Row],[CO2 LNG 2019]],Tabel135[[#This Row],[CO2 LPG 2019]],Tabel135[[#This Row],[CO2 elektriciteit 2019]])</f>
        <v>4.0383884324679595</v>
      </c>
      <c r="P49" s="12">
        <v>0</v>
      </c>
      <c r="Q49" s="11"/>
      <c r="R49" s="12">
        <v>3.8524541342045739</v>
      </c>
      <c r="S49" s="13">
        <v>1565.7200301583312</v>
      </c>
      <c r="T49" s="12">
        <v>0</v>
      </c>
      <c r="U49" s="13"/>
      <c r="V49" s="12">
        <v>0</v>
      </c>
      <c r="W49" s="11"/>
      <c r="X49" s="12">
        <v>0</v>
      </c>
      <c r="Y49" s="11"/>
      <c r="Z49" s="12">
        <v>0</v>
      </c>
      <c r="AA49" s="13"/>
      <c r="AB49" s="12">
        <f>SUM(Tabel135[[#This Row],[CO2 elektriciteit 2022]],Tabel135[[#This Row],[CO2 LPG 2022]],Tabel135[[#This Row],[CO2 LNG 2022]],Tabel135[[#This Row],[CO2 CNG 2022]],Tabel135[[#This Row],[CO2 diesel 2022]],Tabel135[[#This Row],[CO2 benzine 2022]])</f>
        <v>3.8524541342045739</v>
      </c>
      <c r="AC49" s="14">
        <f>(Tabel135[[#This Row],[CO2-emissie 2022 (ton)]]-Tabel135[[#This Row],[CO2-emissie 2019 (ton)]])/Tabel135[[#This Row],[CO2-emissie 2019 (ton)]]</f>
        <v>-4.6041707322778881E-2</v>
      </c>
      <c r="AD49" s="40" t="s">
        <v>1276</v>
      </c>
    </row>
    <row r="50" spans="1:30" x14ac:dyDescent="0.35">
      <c r="A50" s="11" t="s">
        <v>212</v>
      </c>
      <c r="B50" s="11" t="s">
        <v>208</v>
      </c>
      <c r="C50" s="12">
        <v>12.34472712</v>
      </c>
      <c r="D50" s="13">
        <v>7942</v>
      </c>
      <c r="E50" s="12">
        <v>128.45618000000002</v>
      </c>
      <c r="F50" s="13">
        <v>45910</v>
      </c>
      <c r="G50" s="12">
        <v>0</v>
      </c>
      <c r="H50" s="13"/>
      <c r="I50" s="12">
        <v>0</v>
      </c>
      <c r="J50" s="11"/>
      <c r="K50" s="12">
        <v>0</v>
      </c>
      <c r="L50" s="11"/>
      <c r="M50" s="12">
        <v>0</v>
      </c>
      <c r="N50" s="13"/>
      <c r="O50" s="12">
        <f>SUM(Tabel135[[#This Row],[CO2 benzine 2019]],Tabel135[[#This Row],[CO2 diesel 2019]],Tabel135[[#This Row],[CO2 CNG 2019]],Tabel135[[#This Row],[CO2 LNG 2019]],Tabel135[[#This Row],[CO2 LPG 2019]],Tabel135[[#This Row],[CO2 elektriciteit 2019]])</f>
        <v>140.80090712000001</v>
      </c>
      <c r="P50" s="12">
        <v>8.924556299999999</v>
      </c>
      <c r="Q50" s="13">
        <v>5610</v>
      </c>
      <c r="R50" s="12">
        <v>117.9293045</v>
      </c>
      <c r="S50" s="13">
        <v>47929</v>
      </c>
      <c r="T50" s="12">
        <v>1.56351</v>
      </c>
      <c r="U50" s="13">
        <v>570</v>
      </c>
      <c r="V50" s="12">
        <v>0</v>
      </c>
      <c r="W50" s="11"/>
      <c r="X50" s="12">
        <v>0</v>
      </c>
      <c r="Y50" s="11"/>
      <c r="Z50" s="12">
        <v>0</v>
      </c>
      <c r="AA50" s="13"/>
      <c r="AB50" s="12">
        <f>SUM(Tabel135[[#This Row],[CO2 elektriciteit 2022]],Tabel135[[#This Row],[CO2 LPG 2022]],Tabel135[[#This Row],[CO2 LNG 2022]],Tabel135[[#This Row],[CO2 CNG 2022]],Tabel135[[#This Row],[CO2 diesel 2022]],Tabel135[[#This Row],[CO2 benzine 2022]])</f>
        <v>128.41737079999999</v>
      </c>
      <c r="AC50" s="14">
        <f>(Tabel135[[#This Row],[CO2-emissie 2022 (ton)]]-Tabel135[[#This Row],[CO2-emissie 2019 (ton)]])/Tabel135[[#This Row],[CO2-emissie 2019 (ton)]]</f>
        <v>-8.7950685640440771E-2</v>
      </c>
      <c r="AD50" s="40" t="s">
        <v>1276</v>
      </c>
    </row>
    <row r="51" spans="1:30" x14ac:dyDescent="0.35">
      <c r="A51" s="11" t="s">
        <v>213</v>
      </c>
      <c r="B51" s="11" t="s">
        <v>208</v>
      </c>
      <c r="C51" s="12">
        <v>20.17403844</v>
      </c>
      <c r="D51" s="13">
        <v>12979</v>
      </c>
      <c r="E51" s="12">
        <v>4.8489339999999999</v>
      </c>
      <c r="F51" s="13">
        <v>1733</v>
      </c>
      <c r="G51" s="12">
        <v>0</v>
      </c>
      <c r="H51" s="13"/>
      <c r="I51" s="12">
        <v>0</v>
      </c>
      <c r="J51" s="11"/>
      <c r="K51" s="12">
        <v>0</v>
      </c>
      <c r="L51" s="11"/>
      <c r="M51" s="12">
        <v>0</v>
      </c>
      <c r="N51" s="13"/>
      <c r="O51" s="12">
        <f>SUM(Tabel135[[#This Row],[CO2 benzine 2019]],Tabel135[[#This Row],[CO2 diesel 2019]],Tabel135[[#This Row],[CO2 CNG 2019]],Tabel135[[#This Row],[CO2 LNG 2019]],Tabel135[[#This Row],[CO2 LPG 2019]],Tabel135[[#This Row],[CO2 elektriciteit 2019]])</f>
        <v>25.02297244</v>
      </c>
      <c r="P51" s="12">
        <v>20.400803919999998</v>
      </c>
      <c r="Q51" s="13">
        <v>12824</v>
      </c>
      <c r="R51" s="12">
        <v>5.1768919999999996</v>
      </c>
      <c r="S51" s="13">
        <v>2104</v>
      </c>
      <c r="T51" s="12">
        <v>0</v>
      </c>
      <c r="U51" s="13"/>
      <c r="V51" s="12">
        <v>0</v>
      </c>
      <c r="W51" s="11"/>
      <c r="X51" s="12">
        <v>0</v>
      </c>
      <c r="Y51" s="11"/>
      <c r="Z51" s="12">
        <v>0</v>
      </c>
      <c r="AA51" s="13"/>
      <c r="AB51" s="12">
        <f>SUM(Tabel135[[#This Row],[CO2 elektriciteit 2022]],Tabel135[[#This Row],[CO2 LPG 2022]],Tabel135[[#This Row],[CO2 LNG 2022]],Tabel135[[#This Row],[CO2 CNG 2022]],Tabel135[[#This Row],[CO2 diesel 2022]],Tabel135[[#This Row],[CO2 benzine 2022]])</f>
        <v>25.577695919999996</v>
      </c>
      <c r="AC51" s="14">
        <f>(Tabel135[[#This Row],[CO2-emissie 2022 (ton)]]-Tabel135[[#This Row],[CO2-emissie 2019 (ton)]])/Tabel135[[#This Row],[CO2-emissie 2019 (ton)]]</f>
        <v>2.2168568555558713E-2</v>
      </c>
      <c r="AD51" s="40" t="s">
        <v>1276</v>
      </c>
    </row>
    <row r="52" spans="1:30" x14ac:dyDescent="0.35">
      <c r="A52" s="11" t="s">
        <v>214</v>
      </c>
      <c r="B52" s="11" t="s">
        <v>208</v>
      </c>
      <c r="C52" s="12">
        <v>0</v>
      </c>
      <c r="D52" s="13"/>
      <c r="E52" s="12">
        <v>40.403120000000001</v>
      </c>
      <c r="F52" s="13">
        <v>14440</v>
      </c>
      <c r="G52" s="12">
        <v>0</v>
      </c>
      <c r="H52" s="13"/>
      <c r="I52" s="12">
        <v>0</v>
      </c>
      <c r="J52" s="11"/>
      <c r="K52" s="12">
        <v>0</v>
      </c>
      <c r="L52" s="11"/>
      <c r="M52" s="12">
        <v>0</v>
      </c>
      <c r="N52" s="13">
        <v>781</v>
      </c>
      <c r="O52" s="12">
        <f>SUM(Tabel135[[#This Row],[CO2 benzine 2019]],Tabel135[[#This Row],[CO2 diesel 2019]],Tabel135[[#This Row],[CO2 CNG 2019]],Tabel135[[#This Row],[CO2 LNG 2019]],Tabel135[[#This Row],[CO2 LPG 2019]],Tabel135[[#This Row],[CO2 elektriciteit 2019]])</f>
        <v>40.403120000000001</v>
      </c>
      <c r="P52" s="12">
        <v>0</v>
      </c>
      <c r="Q52" s="11"/>
      <c r="R52" s="12">
        <v>35.529620000000001</v>
      </c>
      <c r="S52" s="13">
        <v>14440</v>
      </c>
      <c r="T52" s="12">
        <v>0</v>
      </c>
      <c r="U52" s="13"/>
      <c r="V52" s="12">
        <v>0</v>
      </c>
      <c r="W52" s="11"/>
      <c r="X52" s="12">
        <v>0</v>
      </c>
      <c r="Y52" s="11"/>
      <c r="Z52" s="12">
        <v>0</v>
      </c>
      <c r="AA52" s="13">
        <v>1205</v>
      </c>
      <c r="AB52" s="12">
        <f>SUM(Tabel135[[#This Row],[CO2 elektriciteit 2022]],Tabel135[[#This Row],[CO2 LPG 2022]],Tabel135[[#This Row],[CO2 LNG 2022]],Tabel135[[#This Row],[CO2 CNG 2022]],Tabel135[[#This Row],[CO2 diesel 2022]],Tabel135[[#This Row],[CO2 benzine 2022]])</f>
        <v>35.529620000000001</v>
      </c>
      <c r="AC52" s="14">
        <f>(Tabel135[[#This Row],[CO2-emissie 2022 (ton)]]-Tabel135[[#This Row],[CO2-emissie 2019 (ton)]])/Tabel135[[#This Row],[CO2-emissie 2019 (ton)]]</f>
        <v>-0.12062187276626161</v>
      </c>
      <c r="AD52" s="40" t="s">
        <v>1276</v>
      </c>
    </row>
    <row r="53" spans="1:30" x14ac:dyDescent="0.35">
      <c r="A53" s="11" t="s">
        <v>1241</v>
      </c>
      <c r="B53" s="11" t="s">
        <v>208</v>
      </c>
      <c r="C53" s="12">
        <v>0</v>
      </c>
      <c r="D53" s="13"/>
      <c r="E53" s="12">
        <v>0.55169240880709824</v>
      </c>
      <c r="F53" s="13">
        <v>197.17384160368056</v>
      </c>
      <c r="G53" s="12">
        <v>0</v>
      </c>
      <c r="H53" s="13"/>
      <c r="I53" s="12">
        <v>0</v>
      </c>
      <c r="J53" s="11"/>
      <c r="K53" s="12">
        <v>0</v>
      </c>
      <c r="L53" s="11"/>
      <c r="M53" s="12">
        <v>0</v>
      </c>
      <c r="N53" s="13"/>
      <c r="O53" s="12">
        <f>SUM(Tabel135[[#This Row],[CO2 benzine 2019]],Tabel135[[#This Row],[CO2 diesel 2019]],Tabel135[[#This Row],[CO2 CNG 2019]],Tabel135[[#This Row],[CO2 LNG 2019]],Tabel135[[#This Row],[CO2 LPG 2019]],Tabel135[[#This Row],[CO2 elektriciteit 2019]])</f>
        <v>0.55169240880709824</v>
      </c>
      <c r="P53" s="12">
        <v>0</v>
      </c>
      <c r="Q53" s="11"/>
      <c r="R53" s="12">
        <v>0.37102287006785623</v>
      </c>
      <c r="S53" s="13">
        <v>150.79165619502388</v>
      </c>
      <c r="T53" s="12">
        <v>0</v>
      </c>
      <c r="U53" s="13"/>
      <c r="V53" s="12">
        <v>0</v>
      </c>
      <c r="W53" s="11"/>
      <c r="X53" s="12">
        <v>0</v>
      </c>
      <c r="Y53" s="11"/>
      <c r="Z53" s="12">
        <v>0</v>
      </c>
      <c r="AA53" s="13"/>
      <c r="AB53" s="12">
        <f>SUM(Tabel135[[#This Row],[CO2 elektriciteit 2022]],Tabel135[[#This Row],[CO2 LPG 2022]],Tabel135[[#This Row],[CO2 LNG 2022]],Tabel135[[#This Row],[CO2 CNG 2022]],Tabel135[[#This Row],[CO2 diesel 2022]],Tabel135[[#This Row],[CO2 benzine 2022]])</f>
        <v>0.37102287006785623</v>
      </c>
      <c r="AC53" s="14">
        <f>(Tabel135[[#This Row],[CO2-emissie 2022 (ton)]]-Tabel135[[#This Row],[CO2-emissie 2019 (ton)]])/Tabel135[[#This Row],[CO2-emissie 2019 (ton)]]</f>
        <v>-0.32748237216077764</v>
      </c>
      <c r="AD53" s="40" t="s">
        <v>1276</v>
      </c>
    </row>
    <row r="54" spans="1:30" x14ac:dyDescent="0.35">
      <c r="A54" s="11" t="s">
        <v>1242</v>
      </c>
      <c r="B54" s="11" t="s">
        <v>208</v>
      </c>
      <c r="C54" s="12">
        <v>0.34506792000000003</v>
      </c>
      <c r="D54" s="13">
        <v>222</v>
      </c>
      <c r="E54" s="12">
        <v>11.469002</v>
      </c>
      <c r="F54" s="13">
        <v>4099</v>
      </c>
      <c r="G54" s="12">
        <v>0</v>
      </c>
      <c r="H54" s="13"/>
      <c r="I54" s="12">
        <v>0</v>
      </c>
      <c r="J54" s="11"/>
      <c r="K54" s="12">
        <v>0</v>
      </c>
      <c r="L54" s="11"/>
      <c r="M54" s="12">
        <v>0</v>
      </c>
      <c r="N54" s="13"/>
      <c r="O54" s="12">
        <f>SUM(Tabel135[[#This Row],[CO2 benzine 2019]],Tabel135[[#This Row],[CO2 diesel 2019]],Tabel135[[#This Row],[CO2 CNG 2019]],Tabel135[[#This Row],[CO2 LNG 2019]],Tabel135[[#This Row],[CO2 LPG 2019]],Tabel135[[#This Row],[CO2 elektriciteit 2019]])</f>
        <v>11.81406992</v>
      </c>
      <c r="P54" s="12">
        <v>1.0817644</v>
      </c>
      <c r="Q54" s="13">
        <v>680</v>
      </c>
      <c r="R54" s="12">
        <v>10.356244500000001</v>
      </c>
      <c r="S54" s="13">
        <v>4209</v>
      </c>
      <c r="T54" s="12">
        <v>0</v>
      </c>
      <c r="U54" s="13"/>
      <c r="V54" s="12">
        <v>0</v>
      </c>
      <c r="W54" s="11"/>
      <c r="X54" s="12">
        <v>0</v>
      </c>
      <c r="Y54" s="11"/>
      <c r="Z54" s="12">
        <v>0</v>
      </c>
      <c r="AA54" s="13"/>
      <c r="AB54" s="12">
        <f>SUM(Tabel135[[#This Row],[CO2 elektriciteit 2022]],Tabel135[[#This Row],[CO2 LPG 2022]],Tabel135[[#This Row],[CO2 LNG 2022]],Tabel135[[#This Row],[CO2 CNG 2022]],Tabel135[[#This Row],[CO2 diesel 2022]],Tabel135[[#This Row],[CO2 benzine 2022]])</f>
        <v>11.4380089</v>
      </c>
      <c r="AC54" s="14">
        <f>(Tabel135[[#This Row],[CO2-emissie 2022 (ton)]]-Tabel135[[#This Row],[CO2-emissie 2019 (ton)]])/Tabel135[[#This Row],[CO2-emissie 2019 (ton)]]</f>
        <v>-3.1831623017853264E-2</v>
      </c>
      <c r="AD54" s="40" t="s">
        <v>1276</v>
      </c>
    </row>
    <row r="55" spans="1:30" x14ac:dyDescent="0.35">
      <c r="A55" s="11" t="s">
        <v>216</v>
      </c>
      <c r="B55" s="11" t="s">
        <v>208</v>
      </c>
      <c r="C55" s="12">
        <v>0</v>
      </c>
      <c r="D55" s="13"/>
      <c r="E55" s="12">
        <v>0</v>
      </c>
      <c r="F55" s="11"/>
      <c r="G55" s="12">
        <v>0</v>
      </c>
      <c r="H55" s="13"/>
      <c r="I55" s="12">
        <v>0</v>
      </c>
      <c r="J55" s="11"/>
      <c r="K55" s="12">
        <v>0</v>
      </c>
      <c r="L55" s="11"/>
      <c r="M55" s="12">
        <v>0</v>
      </c>
      <c r="N55" s="13">
        <v>1555</v>
      </c>
      <c r="O55" s="12">
        <f>SUM(Tabel135[[#This Row],[CO2 benzine 2019]],Tabel135[[#This Row],[CO2 diesel 2019]],Tabel135[[#This Row],[CO2 CNG 2019]],Tabel135[[#This Row],[CO2 LNG 2019]],Tabel135[[#This Row],[CO2 LPG 2019]],Tabel135[[#This Row],[CO2 elektriciteit 2019]])</f>
        <v>0</v>
      </c>
      <c r="P55" s="12">
        <v>0</v>
      </c>
      <c r="Q55" s="11"/>
      <c r="R55" s="12">
        <v>0</v>
      </c>
      <c r="S55" s="11"/>
      <c r="T55" s="12">
        <v>0</v>
      </c>
      <c r="U55" s="13"/>
      <c r="V55" s="12">
        <v>0</v>
      </c>
      <c r="W55" s="11"/>
      <c r="X55" s="12">
        <v>0</v>
      </c>
      <c r="Y55" s="11"/>
      <c r="Z55" s="12">
        <v>0</v>
      </c>
      <c r="AA55" s="13">
        <v>1449</v>
      </c>
      <c r="AB55" s="12">
        <f>SUM(Tabel135[[#This Row],[CO2 elektriciteit 2022]],Tabel135[[#This Row],[CO2 LPG 2022]],Tabel135[[#This Row],[CO2 LNG 2022]],Tabel135[[#This Row],[CO2 CNG 2022]],Tabel135[[#This Row],[CO2 diesel 2022]],Tabel135[[#This Row],[CO2 benzine 2022]])</f>
        <v>0</v>
      </c>
      <c r="AC55" s="14" t="s">
        <v>1243</v>
      </c>
      <c r="AD55" s="40" t="s">
        <v>1276</v>
      </c>
    </row>
    <row r="56" spans="1:30" x14ac:dyDescent="0.35">
      <c r="A56" s="11" t="s">
        <v>1244</v>
      </c>
      <c r="B56" s="11" t="s">
        <v>208</v>
      </c>
      <c r="C56" s="12">
        <v>0</v>
      </c>
      <c r="D56" s="13"/>
      <c r="E56" s="12">
        <v>9.3603812027604345</v>
      </c>
      <c r="F56" s="13">
        <v>3345.3828458757803</v>
      </c>
      <c r="G56" s="12">
        <v>0</v>
      </c>
      <c r="H56" s="13"/>
      <c r="I56" s="12">
        <v>0</v>
      </c>
      <c r="J56" s="11"/>
      <c r="K56" s="12">
        <v>0</v>
      </c>
      <c r="L56" s="11"/>
      <c r="M56" s="12">
        <v>0</v>
      </c>
      <c r="N56" s="13"/>
      <c r="O56" s="12">
        <f>SUM(Tabel135[[#This Row],[CO2 benzine 2019]],Tabel135[[#This Row],[CO2 diesel 2019]],Tabel135[[#This Row],[CO2 CNG 2019]],Tabel135[[#This Row],[CO2 LNG 2019]],Tabel135[[#This Row],[CO2 LPG 2019]],Tabel135[[#This Row],[CO2 elektriciteit 2019]])</f>
        <v>9.3603812027604345</v>
      </c>
      <c r="P56" s="12">
        <v>2.4802910782393566</v>
      </c>
      <c r="Q56" s="13">
        <v>1559.1176167405422</v>
      </c>
      <c r="R56" s="12">
        <v>0</v>
      </c>
      <c r="S56" s="11"/>
      <c r="T56" s="12">
        <v>0</v>
      </c>
      <c r="U56" s="13"/>
      <c r="V56" s="12">
        <v>0</v>
      </c>
      <c r="W56" s="11"/>
      <c r="X56" s="12">
        <v>0</v>
      </c>
      <c r="Y56" s="11"/>
      <c r="Z56" s="12">
        <v>0</v>
      </c>
      <c r="AA56" s="13"/>
      <c r="AB56" s="12">
        <f>SUM(Tabel135[[#This Row],[CO2 elektriciteit 2022]],Tabel135[[#This Row],[CO2 LPG 2022]],Tabel135[[#This Row],[CO2 LNG 2022]],Tabel135[[#This Row],[CO2 CNG 2022]],Tabel135[[#This Row],[CO2 diesel 2022]],Tabel135[[#This Row],[CO2 benzine 2022]])</f>
        <v>2.4802910782393566</v>
      </c>
      <c r="AC56" s="14">
        <f>(Tabel135[[#This Row],[CO2-emissie 2022 (ton)]]-Tabel135[[#This Row],[CO2-emissie 2019 (ton)]])/Tabel135[[#This Row],[CO2-emissie 2019 (ton)]]</f>
        <v>-0.73502242862631462</v>
      </c>
      <c r="AD56" s="40" t="s">
        <v>1276</v>
      </c>
    </row>
    <row r="57" spans="1:30" x14ac:dyDescent="0.35">
      <c r="A57" s="11" t="s">
        <v>1245</v>
      </c>
      <c r="B57" s="11" t="s">
        <v>208</v>
      </c>
      <c r="C57" s="12">
        <v>9.7336336839302362</v>
      </c>
      <c r="D57" s="13">
        <v>6262.148848355745</v>
      </c>
      <c r="E57" s="12">
        <v>0</v>
      </c>
      <c r="F57" s="11"/>
      <c r="G57" s="12">
        <v>0</v>
      </c>
      <c r="H57" s="13"/>
      <c r="I57" s="12">
        <v>0</v>
      </c>
      <c r="J57" s="11"/>
      <c r="K57" s="12">
        <v>0</v>
      </c>
      <c r="L57" s="11"/>
      <c r="M57" s="12">
        <v>0</v>
      </c>
      <c r="N57" s="13"/>
      <c r="O57" s="12">
        <f>SUM(Tabel135[[#This Row],[CO2 benzine 2019]],Tabel135[[#This Row],[CO2 diesel 2019]],Tabel135[[#This Row],[CO2 CNG 2019]],Tabel135[[#This Row],[CO2 LNG 2019]],Tabel135[[#This Row],[CO2 LPG 2019]],Tabel135[[#This Row],[CO2 elektriciteit 2019]])</f>
        <v>9.7336336839302362</v>
      </c>
      <c r="P57" s="12">
        <v>6.7135944954128437</v>
      </c>
      <c r="Q57" s="13">
        <v>4220.1834862385322</v>
      </c>
      <c r="R57" s="12">
        <v>0</v>
      </c>
      <c r="S57" s="11"/>
      <c r="T57" s="12">
        <v>0</v>
      </c>
      <c r="U57" s="13"/>
      <c r="V57" s="12">
        <v>0</v>
      </c>
      <c r="W57" s="11"/>
      <c r="X57" s="12">
        <v>0</v>
      </c>
      <c r="Y57" s="11"/>
      <c r="Z57" s="12">
        <v>0</v>
      </c>
      <c r="AA57" s="13"/>
      <c r="AB57" s="12">
        <f>SUM(Tabel135[[#This Row],[CO2 elektriciteit 2022]],Tabel135[[#This Row],[CO2 LPG 2022]],Tabel135[[#This Row],[CO2 LNG 2022]],Tabel135[[#This Row],[CO2 CNG 2022]],Tabel135[[#This Row],[CO2 diesel 2022]],Tabel135[[#This Row],[CO2 benzine 2022]])</f>
        <v>6.7135944954128437</v>
      </c>
      <c r="AC57" s="14">
        <f>(Tabel135[[#This Row],[CO2-emissie 2022 (ton)]]-Tabel135[[#This Row],[CO2-emissie 2019 (ton)]])/Tabel135[[#This Row],[CO2-emissie 2019 (ton)]]</f>
        <v>-0.31026842457645931</v>
      </c>
      <c r="AD57" s="40" t="s">
        <v>1276</v>
      </c>
    </row>
    <row r="58" spans="1:30" x14ac:dyDescent="0.35">
      <c r="A58" s="11" t="s">
        <v>217</v>
      </c>
      <c r="B58" s="11" t="s">
        <v>208</v>
      </c>
      <c r="C58" s="12">
        <v>2.1667087205432036</v>
      </c>
      <c r="D58" s="13">
        <v>1393.9555318865664</v>
      </c>
      <c r="E58" s="12">
        <v>0</v>
      </c>
      <c r="F58" s="11"/>
      <c r="G58" s="12">
        <v>0</v>
      </c>
      <c r="H58" s="13"/>
      <c r="I58" s="12">
        <v>0</v>
      </c>
      <c r="J58" s="11"/>
      <c r="K58" s="12">
        <v>0</v>
      </c>
      <c r="L58" s="11"/>
      <c r="M58" s="12">
        <v>0</v>
      </c>
      <c r="N58" s="13"/>
      <c r="O58" s="12">
        <f>SUM(Tabel135[[#This Row],[CO2 benzine 2019]],Tabel135[[#This Row],[CO2 diesel 2019]],Tabel135[[#This Row],[CO2 CNG 2019]],Tabel135[[#This Row],[CO2 LNG 2019]],Tabel135[[#This Row],[CO2 LPG 2019]],Tabel135[[#This Row],[CO2 elektriciteit 2019]])</f>
        <v>2.1667087205432036</v>
      </c>
      <c r="P58" s="12">
        <v>0.55345338109473252</v>
      </c>
      <c r="Q58" s="13">
        <v>347.90227811565819</v>
      </c>
      <c r="R58" s="12">
        <v>0</v>
      </c>
      <c r="S58" s="11"/>
      <c r="T58" s="12">
        <v>0</v>
      </c>
      <c r="U58" s="13"/>
      <c r="V58" s="12">
        <v>0</v>
      </c>
      <c r="W58" s="11"/>
      <c r="X58" s="12">
        <v>0</v>
      </c>
      <c r="Y58" s="11"/>
      <c r="Z58" s="12">
        <v>0</v>
      </c>
      <c r="AA58" s="13"/>
      <c r="AB58" s="12">
        <f>SUM(Tabel135[[#This Row],[CO2 elektriciteit 2022]],Tabel135[[#This Row],[CO2 LPG 2022]],Tabel135[[#This Row],[CO2 LNG 2022]],Tabel135[[#This Row],[CO2 CNG 2022]],Tabel135[[#This Row],[CO2 diesel 2022]],Tabel135[[#This Row],[CO2 benzine 2022]])</f>
        <v>0.55345338109473252</v>
      </c>
      <c r="AC58" s="14">
        <f>(Tabel135[[#This Row],[CO2-emissie 2022 (ton)]]-Tabel135[[#This Row],[CO2-emissie 2019 (ton)]])/Tabel135[[#This Row],[CO2-emissie 2019 (ton)]]</f>
        <v>-0.74456493581842453</v>
      </c>
      <c r="AD58" s="40" t="s">
        <v>1276</v>
      </c>
    </row>
    <row r="59" spans="1:30" ht="119" customHeight="1" x14ac:dyDescent="0.35">
      <c r="A59" s="11" t="s">
        <v>218</v>
      </c>
      <c r="B59" s="11" t="s">
        <v>7</v>
      </c>
      <c r="C59" s="12">
        <v>8.1028786799999999</v>
      </c>
      <c r="D59" s="13">
        <v>5213</v>
      </c>
      <c r="E59" s="12">
        <v>100.75038400000001</v>
      </c>
      <c r="F59" s="13">
        <v>36008</v>
      </c>
      <c r="G59" s="12">
        <v>0</v>
      </c>
      <c r="H59" s="13"/>
      <c r="I59" s="12">
        <v>0</v>
      </c>
      <c r="J59" s="11"/>
      <c r="K59" s="12">
        <v>44.748063360000003</v>
      </c>
      <c r="L59" s="13">
        <v>28457</v>
      </c>
      <c r="M59" s="12">
        <v>0</v>
      </c>
      <c r="N59" s="13"/>
      <c r="O59" s="12">
        <f>SUM(Tabel135[[#This Row],[CO2 benzine 2019]],Tabel135[[#This Row],[CO2 diesel 2019]],Tabel135[[#This Row],[CO2 CNG 2019]],Tabel135[[#This Row],[CO2 LNG 2019]],Tabel135[[#This Row],[CO2 LPG 2019]],Tabel135[[#This Row],[CO2 elektriciteit 2019]])</f>
        <v>153.60132604</v>
      </c>
      <c r="P59" s="12">
        <v>5.3897320399999993</v>
      </c>
      <c r="Q59" s="13">
        <v>3388</v>
      </c>
      <c r="R59" s="12">
        <v>92.856809499999997</v>
      </c>
      <c r="S59" s="13">
        <v>37739</v>
      </c>
      <c r="T59" s="12">
        <v>0</v>
      </c>
      <c r="U59" s="13"/>
      <c r="V59" s="12">
        <v>0</v>
      </c>
      <c r="W59" s="11"/>
      <c r="X59" s="12">
        <v>43.90206912</v>
      </c>
      <c r="Y59" s="13">
        <v>27919</v>
      </c>
      <c r="Z59" s="12">
        <v>0</v>
      </c>
      <c r="AA59" s="13"/>
      <c r="AB59" s="12">
        <f>SUM(Tabel135[[#This Row],[CO2 elektriciteit 2022]],Tabel135[[#This Row],[CO2 LPG 2022]],Tabel135[[#This Row],[CO2 LNG 2022]],Tabel135[[#This Row],[CO2 CNG 2022]],Tabel135[[#This Row],[CO2 diesel 2022]],Tabel135[[#This Row],[CO2 benzine 2022]])</f>
        <v>142.14861066</v>
      </c>
      <c r="AC59" s="14">
        <f>(Tabel135[[#This Row],[CO2-emissie 2022 (ton)]]-Tabel135[[#This Row],[CO2-emissie 2019 (ton)]])/Tabel135[[#This Row],[CO2-emissie 2019 (ton)]]</f>
        <v>-7.4561305395355423E-2</v>
      </c>
      <c r="AD59" s="41" t="s">
        <v>1299</v>
      </c>
    </row>
    <row r="60" spans="1:30" x14ac:dyDescent="0.35">
      <c r="A60" s="11" t="s">
        <v>219</v>
      </c>
      <c r="B60" s="11" t="s">
        <v>7</v>
      </c>
      <c r="C60" s="12">
        <v>4.0699548763199997</v>
      </c>
      <c r="D60" s="13">
        <v>2618.4119999999998</v>
      </c>
      <c r="E60" s="12">
        <v>132.20555596</v>
      </c>
      <c r="F60" s="13">
        <v>47250.02</v>
      </c>
      <c r="G60" s="12">
        <v>0</v>
      </c>
      <c r="H60" s="13"/>
      <c r="I60" s="12">
        <v>0</v>
      </c>
      <c r="J60" s="11"/>
      <c r="K60" s="12">
        <v>0</v>
      </c>
      <c r="L60" s="11"/>
      <c r="M60" s="12">
        <v>0</v>
      </c>
      <c r="N60" s="13"/>
      <c r="O60" s="12">
        <f>SUM(Tabel135[[#This Row],[CO2 benzine 2019]],Tabel135[[#This Row],[CO2 diesel 2019]],Tabel135[[#This Row],[CO2 CNG 2019]],Tabel135[[#This Row],[CO2 LNG 2019]],Tabel135[[#This Row],[CO2 LPG 2019]],Tabel135[[#This Row],[CO2 elektriciteit 2019]])</f>
        <v>136.27551083632</v>
      </c>
      <c r="P60" s="12">
        <v>2.9402897274199997</v>
      </c>
      <c r="Q60" s="13">
        <v>1848.2739999999999</v>
      </c>
      <c r="R60" s="12">
        <v>110.78304060250001</v>
      </c>
      <c r="S60" s="13">
        <v>45024.605000000003</v>
      </c>
      <c r="T60" s="12">
        <v>0</v>
      </c>
      <c r="U60" s="13"/>
      <c r="V60" s="12">
        <v>0</v>
      </c>
      <c r="W60" s="11"/>
      <c r="X60" s="12">
        <v>0</v>
      </c>
      <c r="Y60" s="11"/>
      <c r="Z60" s="12">
        <v>0</v>
      </c>
      <c r="AA60" s="13"/>
      <c r="AB60" s="12">
        <f>SUM(Tabel135[[#This Row],[CO2 elektriciteit 2022]],Tabel135[[#This Row],[CO2 LPG 2022]],Tabel135[[#This Row],[CO2 LNG 2022]],Tabel135[[#This Row],[CO2 CNG 2022]],Tabel135[[#This Row],[CO2 diesel 2022]],Tabel135[[#This Row],[CO2 benzine 2022]])</f>
        <v>113.72333032992</v>
      </c>
      <c r="AC60" s="14">
        <f>(Tabel135[[#This Row],[CO2-emissie 2022 (ton)]]-Tabel135[[#This Row],[CO2-emissie 2019 (ton)]])/Tabel135[[#This Row],[CO2-emissie 2019 (ton)]]</f>
        <v>-0.16548960534433316</v>
      </c>
      <c r="AD60" s="40" t="s">
        <v>1276</v>
      </c>
    </row>
    <row r="61" spans="1:30" x14ac:dyDescent="0.35">
      <c r="A61" s="11" t="s">
        <v>220</v>
      </c>
      <c r="B61" s="11" t="s">
        <v>7</v>
      </c>
      <c r="C61" s="12">
        <v>6.9713046000000007</v>
      </c>
      <c r="D61" s="13">
        <v>4485</v>
      </c>
      <c r="E61" s="12">
        <v>108.32736800000001</v>
      </c>
      <c r="F61" s="13">
        <v>38716</v>
      </c>
      <c r="G61" s="12">
        <v>0</v>
      </c>
      <c r="H61" s="13"/>
      <c r="I61" s="12">
        <v>0</v>
      </c>
      <c r="J61" s="11"/>
      <c r="K61" s="12">
        <v>0</v>
      </c>
      <c r="L61" s="11"/>
      <c r="M61" s="12">
        <v>0</v>
      </c>
      <c r="N61" s="13">
        <v>3093482</v>
      </c>
      <c r="O61" s="12">
        <f>SUM(Tabel135[[#This Row],[CO2 benzine 2019]],Tabel135[[#This Row],[CO2 diesel 2019]],Tabel135[[#This Row],[CO2 CNG 2019]],Tabel135[[#This Row],[CO2 LNG 2019]],Tabel135[[#This Row],[CO2 LPG 2019]],Tabel135[[#This Row],[CO2 elektriciteit 2019]])</f>
        <v>115.2986726</v>
      </c>
      <c r="P61" s="12">
        <v>5.54881504</v>
      </c>
      <c r="Q61" s="13">
        <v>3488</v>
      </c>
      <c r="R61" s="12">
        <v>100.02178550000001</v>
      </c>
      <c r="S61" s="13">
        <v>40651</v>
      </c>
      <c r="T61" s="12">
        <v>0</v>
      </c>
      <c r="U61" s="13"/>
      <c r="V61" s="12">
        <v>0</v>
      </c>
      <c r="W61" s="11"/>
      <c r="X61" s="12">
        <v>0</v>
      </c>
      <c r="Y61" s="11"/>
      <c r="Z61" s="12">
        <v>0</v>
      </c>
      <c r="AA61" s="13">
        <v>8180912</v>
      </c>
      <c r="AB61" s="12">
        <f>SUM(Tabel135[[#This Row],[CO2 elektriciteit 2022]],Tabel135[[#This Row],[CO2 LPG 2022]],Tabel135[[#This Row],[CO2 LNG 2022]],Tabel135[[#This Row],[CO2 CNG 2022]],Tabel135[[#This Row],[CO2 diesel 2022]],Tabel135[[#This Row],[CO2 benzine 2022]])</f>
        <v>105.57060054</v>
      </c>
      <c r="AC61" s="14">
        <f>(Tabel135[[#This Row],[CO2-emissie 2022 (ton)]]-Tabel135[[#This Row],[CO2-emissie 2019 (ton)]])/Tabel135[[#This Row],[CO2-emissie 2019 (ton)]]</f>
        <v>-8.437280187733924E-2</v>
      </c>
      <c r="AD61" s="40" t="s">
        <v>1276</v>
      </c>
    </row>
    <row r="62" spans="1:30" x14ac:dyDescent="0.35">
      <c r="A62" s="11" t="s">
        <v>222</v>
      </c>
      <c r="B62" s="11" t="s">
        <v>7</v>
      </c>
      <c r="C62" s="12">
        <v>1.6165344000000001</v>
      </c>
      <c r="D62" s="13">
        <v>1040</v>
      </c>
      <c r="E62" s="12">
        <v>217.88585600000002</v>
      </c>
      <c r="F62" s="13">
        <v>77872</v>
      </c>
      <c r="G62" s="12">
        <v>0</v>
      </c>
      <c r="H62" s="13"/>
      <c r="I62" s="12">
        <v>0</v>
      </c>
      <c r="J62" s="11"/>
      <c r="K62" s="12">
        <v>0</v>
      </c>
      <c r="L62" s="11"/>
      <c r="M62" s="12">
        <v>0</v>
      </c>
      <c r="N62" s="13"/>
      <c r="O62" s="12">
        <f>SUM(Tabel135[[#This Row],[CO2 benzine 2019]],Tabel135[[#This Row],[CO2 diesel 2019]],Tabel135[[#This Row],[CO2 CNG 2019]],Tabel135[[#This Row],[CO2 LNG 2019]],Tabel135[[#This Row],[CO2 LPG 2019]],Tabel135[[#This Row],[CO2 elektriciteit 2019]])</f>
        <v>219.50239040000002</v>
      </c>
      <c r="P62" s="12">
        <v>5.0842926799999999</v>
      </c>
      <c r="Q62" s="13">
        <v>3196</v>
      </c>
      <c r="R62" s="12">
        <v>187.371996</v>
      </c>
      <c r="S62" s="13">
        <v>76152</v>
      </c>
      <c r="T62" s="12">
        <v>0</v>
      </c>
      <c r="U62" s="13"/>
      <c r="V62" s="12">
        <v>0</v>
      </c>
      <c r="W62" s="11"/>
      <c r="X62" s="12">
        <v>0</v>
      </c>
      <c r="Y62" s="11"/>
      <c r="Z62" s="12">
        <v>0</v>
      </c>
      <c r="AA62" s="13">
        <v>5100</v>
      </c>
      <c r="AB62" s="12">
        <f>SUM(Tabel135[[#This Row],[CO2 elektriciteit 2022]],Tabel135[[#This Row],[CO2 LPG 2022]],Tabel135[[#This Row],[CO2 LNG 2022]],Tabel135[[#This Row],[CO2 CNG 2022]],Tabel135[[#This Row],[CO2 diesel 2022]],Tabel135[[#This Row],[CO2 benzine 2022]])</f>
        <v>192.45628868</v>
      </c>
      <c r="AC62" s="14">
        <f>(Tabel135[[#This Row],[CO2-emissie 2022 (ton)]]-Tabel135[[#This Row],[CO2-emissie 2019 (ton)]])/Tabel135[[#This Row],[CO2-emissie 2019 (ton)]]</f>
        <v>-0.12321552248571786</v>
      </c>
      <c r="AD62" s="40" t="s">
        <v>1276</v>
      </c>
    </row>
    <row r="63" spans="1:30" x14ac:dyDescent="0.35">
      <c r="A63" s="11" t="s">
        <v>224</v>
      </c>
      <c r="B63" s="11" t="s">
        <v>7</v>
      </c>
      <c r="C63" s="12">
        <v>1.1082586800000001</v>
      </c>
      <c r="D63" s="13">
        <v>713</v>
      </c>
      <c r="E63" s="12">
        <v>92.431930000000008</v>
      </c>
      <c r="F63" s="13">
        <v>33035</v>
      </c>
      <c r="G63" s="12">
        <v>2.4716487250000001</v>
      </c>
      <c r="H63" s="13">
        <v>901.07500000000005</v>
      </c>
      <c r="I63" s="12">
        <v>0</v>
      </c>
      <c r="J63" s="11"/>
      <c r="K63" s="12">
        <v>0</v>
      </c>
      <c r="L63" s="11"/>
      <c r="M63" s="12">
        <v>0</v>
      </c>
      <c r="N63" s="13"/>
      <c r="O63" s="12">
        <f>SUM(Tabel135[[#This Row],[CO2 benzine 2019]],Tabel135[[#This Row],[CO2 diesel 2019]],Tabel135[[#This Row],[CO2 CNG 2019]],Tabel135[[#This Row],[CO2 LNG 2019]],Tabel135[[#This Row],[CO2 LPG 2019]],Tabel135[[#This Row],[CO2 elektriciteit 2019]])</f>
        <v>96.011837405000009</v>
      </c>
      <c r="P63" s="12">
        <v>6.3203675899999991</v>
      </c>
      <c r="Q63" s="13">
        <v>3973</v>
      </c>
      <c r="R63" s="12">
        <v>85.2095755</v>
      </c>
      <c r="S63" s="13">
        <v>34631</v>
      </c>
      <c r="T63" s="12">
        <v>0.90916734999999993</v>
      </c>
      <c r="U63" s="13">
        <v>331.45</v>
      </c>
      <c r="V63" s="12">
        <v>0</v>
      </c>
      <c r="W63" s="11"/>
      <c r="X63" s="12">
        <v>0</v>
      </c>
      <c r="Y63" s="11"/>
      <c r="Z63" s="12">
        <v>0</v>
      </c>
      <c r="AA63" s="13"/>
      <c r="AB63" s="12">
        <f>SUM(Tabel135[[#This Row],[CO2 elektriciteit 2022]],Tabel135[[#This Row],[CO2 LPG 2022]],Tabel135[[#This Row],[CO2 LNG 2022]],Tabel135[[#This Row],[CO2 CNG 2022]],Tabel135[[#This Row],[CO2 diesel 2022]],Tabel135[[#This Row],[CO2 benzine 2022]])</f>
        <v>92.439110440000007</v>
      </c>
      <c r="AC63" s="14">
        <f>(Tabel135[[#This Row],[CO2-emissie 2022 (ton)]]-Tabel135[[#This Row],[CO2-emissie 2019 (ton)]])/Tabel135[[#This Row],[CO2-emissie 2019 (ton)]]</f>
        <v>-3.7211317495460659E-2</v>
      </c>
      <c r="AD63" s="40" t="s">
        <v>1276</v>
      </c>
    </row>
    <row r="64" spans="1:30" x14ac:dyDescent="0.35">
      <c r="A64" s="11" t="s">
        <v>225</v>
      </c>
      <c r="B64" s="11" t="s">
        <v>7</v>
      </c>
      <c r="C64" s="12">
        <v>1.6787088000000001</v>
      </c>
      <c r="D64" s="13">
        <v>1080</v>
      </c>
      <c r="E64" s="12">
        <v>135.08372527111402</v>
      </c>
      <c r="F64" s="13">
        <v>48278.672362799865</v>
      </c>
      <c r="G64" s="12">
        <v>0</v>
      </c>
      <c r="H64" s="13"/>
      <c r="I64" s="12">
        <v>0</v>
      </c>
      <c r="J64" s="11"/>
      <c r="K64" s="12">
        <v>0</v>
      </c>
      <c r="L64" s="11"/>
      <c r="M64" s="12">
        <v>0</v>
      </c>
      <c r="N64" s="13"/>
      <c r="O64" s="12">
        <f>SUM(Tabel135[[#This Row],[CO2 benzine 2019]],Tabel135[[#This Row],[CO2 diesel 2019]],Tabel135[[#This Row],[CO2 CNG 2019]],Tabel135[[#This Row],[CO2 LNG 2019]],Tabel135[[#This Row],[CO2 LPG 2019]],Tabel135[[#This Row],[CO2 elektriciteit 2019]])</f>
        <v>136.76243407111403</v>
      </c>
      <c r="P64" s="12">
        <v>0.66814859999999998</v>
      </c>
      <c r="Q64" s="13">
        <v>420</v>
      </c>
      <c r="R64" s="12">
        <v>26.782904247298315</v>
      </c>
      <c r="S64" s="13">
        <v>10885.14702186479</v>
      </c>
      <c r="T64" s="12">
        <v>0</v>
      </c>
      <c r="U64" s="13"/>
      <c r="V64" s="12">
        <v>0</v>
      </c>
      <c r="W64" s="11"/>
      <c r="X64" s="12">
        <v>0</v>
      </c>
      <c r="Y64" s="11"/>
      <c r="Z64" s="12">
        <v>0</v>
      </c>
      <c r="AA64" s="13"/>
      <c r="AB64" s="12">
        <f>SUM(Tabel135[[#This Row],[CO2 elektriciteit 2022]],Tabel135[[#This Row],[CO2 LPG 2022]],Tabel135[[#This Row],[CO2 LNG 2022]],Tabel135[[#This Row],[CO2 CNG 2022]],Tabel135[[#This Row],[CO2 diesel 2022]],Tabel135[[#This Row],[CO2 benzine 2022]])</f>
        <v>27.451052847298314</v>
      </c>
      <c r="AC64" s="14">
        <f>(Tabel135[[#This Row],[CO2-emissie 2022 (ton)]]-Tabel135[[#This Row],[CO2-emissie 2019 (ton)]])/Tabel135[[#This Row],[CO2-emissie 2019 (ton)]]</f>
        <v>-0.79927929015197074</v>
      </c>
      <c r="AD64" s="40" t="s">
        <v>1276</v>
      </c>
    </row>
    <row r="65" spans="1:30" x14ac:dyDescent="0.35">
      <c r="A65" s="11" t="s">
        <v>227</v>
      </c>
      <c r="B65" s="11" t="s">
        <v>7</v>
      </c>
      <c r="C65" s="12">
        <v>0.79052791905205699</v>
      </c>
      <c r="D65" s="13">
        <v>508.58740513912926</v>
      </c>
      <c r="E65" s="12">
        <v>117.68150772264214</v>
      </c>
      <c r="F65" s="13">
        <v>42059.152152481103</v>
      </c>
      <c r="G65" s="12">
        <v>255.03684605131622</v>
      </c>
      <c r="H65" s="13">
        <v>92977.34088637121</v>
      </c>
      <c r="I65" s="12">
        <v>0</v>
      </c>
      <c r="J65" s="11"/>
      <c r="K65" s="12">
        <v>0</v>
      </c>
      <c r="L65" s="11"/>
      <c r="M65" s="12">
        <v>0</v>
      </c>
      <c r="N65" s="13"/>
      <c r="O65" s="12">
        <f>SUM(Tabel135[[#This Row],[CO2 benzine 2019]],Tabel135[[#This Row],[CO2 diesel 2019]],Tabel135[[#This Row],[CO2 CNG 2019]],Tabel135[[#This Row],[CO2 LNG 2019]],Tabel135[[#This Row],[CO2 LPG 2019]],Tabel135[[#This Row],[CO2 elektriciteit 2019]])</f>
        <v>373.50888169301038</v>
      </c>
      <c r="P65" s="12">
        <v>0</v>
      </c>
      <c r="Q65" s="11"/>
      <c r="R65" s="12">
        <v>58.986452626288006</v>
      </c>
      <c r="S65" s="13">
        <v>23973.360140738878</v>
      </c>
      <c r="T65" s="12">
        <v>5.9733802816901411</v>
      </c>
      <c r="U65" s="13">
        <v>2177.6814734561212</v>
      </c>
      <c r="V65" s="12">
        <v>0</v>
      </c>
      <c r="W65" s="11"/>
      <c r="X65" s="12">
        <v>0</v>
      </c>
      <c r="Y65" s="11"/>
      <c r="Z65" s="12">
        <v>0</v>
      </c>
      <c r="AA65" s="13"/>
      <c r="AB65" s="12">
        <f>SUM(Tabel135[[#This Row],[CO2 elektriciteit 2022]],Tabel135[[#This Row],[CO2 LPG 2022]],Tabel135[[#This Row],[CO2 LNG 2022]],Tabel135[[#This Row],[CO2 CNG 2022]],Tabel135[[#This Row],[CO2 diesel 2022]],Tabel135[[#This Row],[CO2 benzine 2022]])</f>
        <v>64.959832907978154</v>
      </c>
      <c r="AC65" s="14">
        <f>(Tabel135[[#This Row],[CO2-emissie 2022 (ton)]]-Tabel135[[#This Row],[CO2-emissie 2019 (ton)]])/Tabel135[[#This Row],[CO2-emissie 2019 (ton)]]</f>
        <v>-0.82608222697802114</v>
      </c>
      <c r="AD65" s="40" t="s">
        <v>1276</v>
      </c>
    </row>
    <row r="66" spans="1:30" x14ac:dyDescent="0.35">
      <c r="A66" s="11" t="s">
        <v>228</v>
      </c>
      <c r="B66" s="11" t="s">
        <v>7</v>
      </c>
      <c r="C66" s="12">
        <v>2.3750620800000002</v>
      </c>
      <c r="D66" s="13">
        <v>1528</v>
      </c>
      <c r="E66" s="12">
        <v>81.819116000000008</v>
      </c>
      <c r="F66" s="13">
        <v>29242</v>
      </c>
      <c r="G66" s="12">
        <v>14.390875199999998</v>
      </c>
      <c r="H66" s="13">
        <v>5246.4</v>
      </c>
      <c r="I66" s="12">
        <v>0</v>
      </c>
      <c r="J66" s="11"/>
      <c r="K66" s="12">
        <v>0</v>
      </c>
      <c r="L66" s="11"/>
      <c r="M66" s="12">
        <v>0</v>
      </c>
      <c r="N66" s="13"/>
      <c r="O66" s="12">
        <f>SUM(Tabel135[[#This Row],[CO2 benzine 2019]],Tabel135[[#This Row],[CO2 diesel 2019]],Tabel135[[#This Row],[CO2 CNG 2019]],Tabel135[[#This Row],[CO2 LNG 2019]],Tabel135[[#This Row],[CO2 LPG 2019]],Tabel135[[#This Row],[CO2 elektriciteit 2019]])</f>
        <v>98.585053280000011</v>
      </c>
      <c r="P66" s="12">
        <v>3.03689447</v>
      </c>
      <c r="Q66" s="13">
        <v>1909</v>
      </c>
      <c r="R66" s="12">
        <v>84.557542999999995</v>
      </c>
      <c r="S66" s="13">
        <v>34366</v>
      </c>
      <c r="T66" s="12">
        <v>15.480093069999999</v>
      </c>
      <c r="U66" s="13">
        <v>5643.49</v>
      </c>
      <c r="V66" s="12">
        <v>0</v>
      </c>
      <c r="W66" s="11"/>
      <c r="X66" s="12">
        <v>0</v>
      </c>
      <c r="Y66" s="11"/>
      <c r="Z66" s="12">
        <v>0</v>
      </c>
      <c r="AA66" s="13"/>
      <c r="AB66" s="12">
        <f>SUM(Tabel135[[#This Row],[CO2 elektriciteit 2022]],Tabel135[[#This Row],[CO2 LPG 2022]],Tabel135[[#This Row],[CO2 LNG 2022]],Tabel135[[#This Row],[CO2 CNG 2022]],Tabel135[[#This Row],[CO2 diesel 2022]],Tabel135[[#This Row],[CO2 benzine 2022]])</f>
        <v>103.07453053999998</v>
      </c>
      <c r="AC66" s="14">
        <f>(Tabel135[[#This Row],[CO2-emissie 2022 (ton)]]-Tabel135[[#This Row],[CO2-emissie 2019 (ton)]])/Tabel135[[#This Row],[CO2-emissie 2019 (ton)]]</f>
        <v>4.5539126983570384E-2</v>
      </c>
      <c r="AD66" s="40" t="s">
        <v>1276</v>
      </c>
    </row>
    <row r="67" spans="1:30" x14ac:dyDescent="0.35">
      <c r="A67" s="11" t="s">
        <v>229</v>
      </c>
      <c r="B67" s="11" t="s">
        <v>7</v>
      </c>
      <c r="C67" s="12">
        <v>5.79620844</v>
      </c>
      <c r="D67" s="13">
        <v>3729</v>
      </c>
      <c r="E67" s="12">
        <v>197.348536</v>
      </c>
      <c r="F67" s="13">
        <v>70532</v>
      </c>
      <c r="G67" s="12">
        <v>40.012140999999993</v>
      </c>
      <c r="H67" s="13">
        <v>14587</v>
      </c>
      <c r="I67" s="12">
        <v>0</v>
      </c>
      <c r="J67" s="11"/>
      <c r="K67" s="12">
        <v>1.06299648</v>
      </c>
      <c r="L67" s="13">
        <v>676</v>
      </c>
      <c r="M67" s="12">
        <v>0</v>
      </c>
      <c r="N67" s="13"/>
      <c r="O67" s="12">
        <f>SUM(Tabel135[[#This Row],[CO2 benzine 2019]],Tabel135[[#This Row],[CO2 diesel 2019]],Tabel135[[#This Row],[CO2 CNG 2019]],Tabel135[[#This Row],[CO2 LNG 2019]],Tabel135[[#This Row],[CO2 LPG 2019]],Tabel135[[#This Row],[CO2 elektriciteit 2019]])</f>
        <v>244.21988191999998</v>
      </c>
      <c r="P67" s="12">
        <v>2.4912397799999999</v>
      </c>
      <c r="Q67" s="13">
        <v>1566</v>
      </c>
      <c r="R67" s="12">
        <v>126.494305</v>
      </c>
      <c r="S67" s="13">
        <v>51410</v>
      </c>
      <c r="T67" s="12">
        <v>50.413596999999996</v>
      </c>
      <c r="U67" s="13">
        <v>18379</v>
      </c>
      <c r="V67" s="12">
        <v>0</v>
      </c>
      <c r="W67" s="11"/>
      <c r="X67" s="12">
        <v>0.16668288000000001</v>
      </c>
      <c r="Y67" s="13">
        <v>106</v>
      </c>
      <c r="Z67" s="12">
        <v>0</v>
      </c>
      <c r="AA67" s="13"/>
      <c r="AB67" s="12">
        <f>SUM(Tabel135[[#This Row],[CO2 elektriciteit 2022]],Tabel135[[#This Row],[CO2 LPG 2022]],Tabel135[[#This Row],[CO2 LNG 2022]],Tabel135[[#This Row],[CO2 CNG 2022]],Tabel135[[#This Row],[CO2 diesel 2022]],Tabel135[[#This Row],[CO2 benzine 2022]])</f>
        <v>179.56582466</v>
      </c>
      <c r="AC67" s="14">
        <f>(Tabel135[[#This Row],[CO2-emissie 2022 (ton)]]-Tabel135[[#This Row],[CO2-emissie 2019 (ton)]])/Tabel135[[#This Row],[CO2-emissie 2019 (ton)]]</f>
        <v>-0.26473707526064133</v>
      </c>
      <c r="AD67" s="40" t="s">
        <v>1276</v>
      </c>
    </row>
    <row r="68" spans="1:30" x14ac:dyDescent="0.35">
      <c r="A68" s="11" t="s">
        <v>231</v>
      </c>
      <c r="B68" s="11" t="s">
        <v>7</v>
      </c>
      <c r="C68" s="12">
        <v>0.44299260000000001</v>
      </c>
      <c r="D68" s="13">
        <v>285</v>
      </c>
      <c r="E68" s="12">
        <v>17.134952000000002</v>
      </c>
      <c r="F68" s="13">
        <v>6124</v>
      </c>
      <c r="G68" s="12">
        <v>0</v>
      </c>
      <c r="H68" s="13"/>
      <c r="I68" s="12">
        <v>0</v>
      </c>
      <c r="J68" s="11"/>
      <c r="K68" s="12">
        <v>0</v>
      </c>
      <c r="L68" s="11"/>
      <c r="M68" s="12">
        <v>0</v>
      </c>
      <c r="N68" s="13"/>
      <c r="O68" s="12">
        <f>SUM(Tabel135[[#This Row],[CO2 benzine 2019]],Tabel135[[#This Row],[CO2 diesel 2019]],Tabel135[[#This Row],[CO2 CNG 2019]],Tabel135[[#This Row],[CO2 LNG 2019]],Tabel135[[#This Row],[CO2 LPG 2019]],Tabel135[[#This Row],[CO2 elektriciteit 2019]])</f>
        <v>17.577944600000002</v>
      </c>
      <c r="P68" s="12">
        <v>0.49792978999999998</v>
      </c>
      <c r="Q68" s="13">
        <v>313</v>
      </c>
      <c r="R68" s="12">
        <v>15.520834000000001</v>
      </c>
      <c r="S68" s="13">
        <v>6308</v>
      </c>
      <c r="T68" s="12">
        <v>0</v>
      </c>
      <c r="U68" s="13"/>
      <c r="V68" s="12">
        <v>0</v>
      </c>
      <c r="W68" s="11"/>
      <c r="X68" s="12">
        <v>0</v>
      </c>
      <c r="Y68" s="11"/>
      <c r="Z68" s="12">
        <v>0</v>
      </c>
      <c r="AA68" s="13"/>
      <c r="AB68" s="12">
        <f>SUM(Tabel135[[#This Row],[CO2 elektriciteit 2022]],Tabel135[[#This Row],[CO2 LPG 2022]],Tabel135[[#This Row],[CO2 LNG 2022]],Tabel135[[#This Row],[CO2 CNG 2022]],Tabel135[[#This Row],[CO2 diesel 2022]],Tabel135[[#This Row],[CO2 benzine 2022]])</f>
        <v>16.018763790000001</v>
      </c>
      <c r="AC68" s="14">
        <f>(Tabel135[[#This Row],[CO2-emissie 2022 (ton)]]-Tabel135[[#This Row],[CO2-emissie 2019 (ton)]])/Tabel135[[#This Row],[CO2-emissie 2019 (ton)]]</f>
        <v>-8.8700974174193301E-2</v>
      </c>
      <c r="AD68" s="40" t="s">
        <v>1276</v>
      </c>
    </row>
    <row r="69" spans="1:30" x14ac:dyDescent="0.35">
      <c r="A69" s="11" t="s">
        <v>232</v>
      </c>
      <c r="B69" s="11" t="s">
        <v>7</v>
      </c>
      <c r="C69" s="12">
        <v>12.484619520000001</v>
      </c>
      <c r="D69" s="13">
        <v>8032</v>
      </c>
      <c r="E69" s="12">
        <v>301.67476400000004</v>
      </c>
      <c r="F69" s="13">
        <v>107818</v>
      </c>
      <c r="G69" s="12">
        <v>66.013037999999995</v>
      </c>
      <c r="H69" s="13">
        <v>24066</v>
      </c>
      <c r="I69" s="12">
        <v>0</v>
      </c>
      <c r="J69" s="11"/>
      <c r="K69" s="12">
        <v>0</v>
      </c>
      <c r="L69" s="11"/>
      <c r="M69" s="12">
        <v>0</v>
      </c>
      <c r="N69" s="13"/>
      <c r="O69" s="12">
        <f>SUM(Tabel135[[#This Row],[CO2 benzine 2019]],Tabel135[[#This Row],[CO2 diesel 2019]],Tabel135[[#This Row],[CO2 CNG 2019]],Tabel135[[#This Row],[CO2 LNG 2019]],Tabel135[[#This Row],[CO2 LPG 2019]],Tabel135[[#This Row],[CO2 elektriciteit 2019]])</f>
        <v>380.17242152000006</v>
      </c>
      <c r="P69" s="12">
        <v>15.569453209999999</v>
      </c>
      <c r="Q69" s="13">
        <v>9787</v>
      </c>
      <c r="R69" s="12">
        <v>235.336983</v>
      </c>
      <c r="S69" s="13">
        <v>95646</v>
      </c>
      <c r="T69" s="12">
        <v>75.339237999999995</v>
      </c>
      <c r="U69" s="13">
        <v>27466</v>
      </c>
      <c r="V69" s="12">
        <v>0</v>
      </c>
      <c r="W69" s="11"/>
      <c r="X69" s="12">
        <v>0</v>
      </c>
      <c r="Y69" s="11"/>
      <c r="Z69" s="12">
        <v>0</v>
      </c>
      <c r="AA69" s="13"/>
      <c r="AB69" s="12">
        <f>SUM(Tabel135[[#This Row],[CO2 elektriciteit 2022]],Tabel135[[#This Row],[CO2 LPG 2022]],Tabel135[[#This Row],[CO2 LNG 2022]],Tabel135[[#This Row],[CO2 CNG 2022]],Tabel135[[#This Row],[CO2 diesel 2022]],Tabel135[[#This Row],[CO2 benzine 2022]])</f>
        <v>326.24567421</v>
      </c>
      <c r="AC69" s="14">
        <f>(Tabel135[[#This Row],[CO2-emissie 2022 (ton)]]-Tabel135[[#This Row],[CO2-emissie 2019 (ton)]])/Tabel135[[#This Row],[CO2-emissie 2019 (ton)]]</f>
        <v>-0.14184813063080928</v>
      </c>
      <c r="AD69" s="40" t="s">
        <v>1276</v>
      </c>
    </row>
    <row r="70" spans="1:30" x14ac:dyDescent="0.35">
      <c r="A70" s="11" t="s">
        <v>233</v>
      </c>
      <c r="B70" s="11" t="s">
        <v>7</v>
      </c>
      <c r="C70" s="12">
        <v>0.82381080000000007</v>
      </c>
      <c r="D70" s="13">
        <v>530</v>
      </c>
      <c r="E70" s="12">
        <v>62.442966000000006</v>
      </c>
      <c r="F70" s="13">
        <v>22317</v>
      </c>
      <c r="G70" s="12">
        <v>0</v>
      </c>
      <c r="H70" s="13"/>
      <c r="I70" s="12">
        <v>0</v>
      </c>
      <c r="J70" s="11"/>
      <c r="K70" s="12">
        <v>0</v>
      </c>
      <c r="L70" s="11"/>
      <c r="M70" s="12">
        <v>0</v>
      </c>
      <c r="N70" s="13"/>
      <c r="O70" s="12">
        <f>SUM(Tabel135[[#This Row],[CO2 benzine 2019]],Tabel135[[#This Row],[CO2 diesel 2019]],Tabel135[[#This Row],[CO2 CNG 2019]],Tabel135[[#This Row],[CO2 LNG 2019]],Tabel135[[#This Row],[CO2 LPG 2019]],Tabel135[[#This Row],[CO2 elektriciteit 2019]])</f>
        <v>63.266776800000002</v>
      </c>
      <c r="P70" s="12">
        <v>2.00285497</v>
      </c>
      <c r="Q70" s="13">
        <v>1259</v>
      </c>
      <c r="R70" s="12">
        <v>52.841698000000001</v>
      </c>
      <c r="S70" s="13">
        <v>21476</v>
      </c>
      <c r="T70" s="12">
        <v>0</v>
      </c>
      <c r="U70" s="13"/>
      <c r="V70" s="12">
        <v>0</v>
      </c>
      <c r="W70" s="11"/>
      <c r="X70" s="12">
        <v>0</v>
      </c>
      <c r="Y70" s="11"/>
      <c r="Z70" s="12">
        <v>0</v>
      </c>
      <c r="AA70" s="13"/>
      <c r="AB70" s="12">
        <f>SUM(Tabel135[[#This Row],[CO2 elektriciteit 2022]],Tabel135[[#This Row],[CO2 LPG 2022]],Tabel135[[#This Row],[CO2 LNG 2022]],Tabel135[[#This Row],[CO2 CNG 2022]],Tabel135[[#This Row],[CO2 diesel 2022]],Tabel135[[#This Row],[CO2 benzine 2022]])</f>
        <v>54.844552970000002</v>
      </c>
      <c r="AC70" s="14">
        <f>(Tabel135[[#This Row],[CO2-emissie 2022 (ton)]]-Tabel135[[#This Row],[CO2-emissie 2019 (ton)]])/Tabel135[[#This Row],[CO2-emissie 2019 (ton)]]</f>
        <v>-0.13312237885335104</v>
      </c>
      <c r="AD70" s="40" t="s">
        <v>1276</v>
      </c>
    </row>
    <row r="71" spans="1:30" x14ac:dyDescent="0.35">
      <c r="A71" s="11" t="s">
        <v>234</v>
      </c>
      <c r="B71" s="11" t="s">
        <v>7</v>
      </c>
      <c r="C71" s="12">
        <v>29.843712</v>
      </c>
      <c r="D71" s="13">
        <v>19200</v>
      </c>
      <c r="E71" s="12">
        <v>972.30500000000006</v>
      </c>
      <c r="F71" s="13">
        <v>347500</v>
      </c>
      <c r="G71" s="12">
        <v>10.250933874999999</v>
      </c>
      <c r="H71" s="13">
        <v>3737.125</v>
      </c>
      <c r="I71" s="12">
        <v>0</v>
      </c>
      <c r="J71" s="11"/>
      <c r="K71" s="12">
        <v>0</v>
      </c>
      <c r="L71" s="11"/>
      <c r="M71" s="12">
        <v>0</v>
      </c>
      <c r="N71" s="13"/>
      <c r="O71" s="12">
        <f>SUM(Tabel135[[#This Row],[CO2 benzine 2019]],Tabel135[[#This Row],[CO2 diesel 2019]],Tabel135[[#This Row],[CO2 CNG 2019]],Tabel135[[#This Row],[CO2 LNG 2019]],Tabel135[[#This Row],[CO2 LPG 2019]],Tabel135[[#This Row],[CO2 elektriciteit 2019]])</f>
        <v>1012.399645875</v>
      </c>
      <c r="P71" s="12">
        <v>18.294544999999999</v>
      </c>
      <c r="Q71" s="13">
        <v>11500</v>
      </c>
      <c r="R71" s="12">
        <v>673.19280000000003</v>
      </c>
      <c r="S71" s="13">
        <v>273600</v>
      </c>
      <c r="T71" s="12">
        <v>9.3148851249999982</v>
      </c>
      <c r="U71" s="13">
        <v>3395.875</v>
      </c>
      <c r="V71" s="12">
        <v>0</v>
      </c>
      <c r="W71" s="11"/>
      <c r="X71" s="12">
        <v>0</v>
      </c>
      <c r="Y71" s="11"/>
      <c r="Z71" s="12">
        <v>0</v>
      </c>
      <c r="AA71" s="13"/>
      <c r="AB71" s="12">
        <f>SUM(Tabel135[[#This Row],[CO2 elektriciteit 2022]],Tabel135[[#This Row],[CO2 LPG 2022]],Tabel135[[#This Row],[CO2 LNG 2022]],Tabel135[[#This Row],[CO2 CNG 2022]],Tabel135[[#This Row],[CO2 diesel 2022]],Tabel135[[#This Row],[CO2 benzine 2022]])</f>
        <v>700.80223012500005</v>
      </c>
      <c r="AC71" s="14">
        <f>(Tabel135[[#This Row],[CO2-emissie 2022 (ton)]]-Tabel135[[#This Row],[CO2-emissie 2019 (ton)]])/Tabel135[[#This Row],[CO2-emissie 2019 (ton)]]</f>
        <v>-0.30778103984883515</v>
      </c>
      <c r="AD71" s="40" t="s">
        <v>1276</v>
      </c>
    </row>
    <row r="72" spans="1:30" x14ac:dyDescent="0.35">
      <c r="A72" s="11" t="s">
        <v>236</v>
      </c>
      <c r="B72" s="11" t="s">
        <v>7</v>
      </c>
      <c r="C72" s="12">
        <v>18.7844406</v>
      </c>
      <c r="D72" s="13">
        <v>12085</v>
      </c>
      <c r="E72" s="12">
        <v>195.19127800000001</v>
      </c>
      <c r="F72" s="13">
        <v>69761</v>
      </c>
      <c r="G72" s="12">
        <v>9.6389019999999999</v>
      </c>
      <c r="H72" s="13">
        <v>3514</v>
      </c>
      <c r="I72" s="12">
        <v>0</v>
      </c>
      <c r="J72" s="11"/>
      <c r="K72" s="12">
        <v>0</v>
      </c>
      <c r="L72" s="11"/>
      <c r="M72" s="12">
        <v>0</v>
      </c>
      <c r="N72" s="13"/>
      <c r="O72" s="12">
        <f>SUM(Tabel135[[#This Row],[CO2 benzine 2019]],Tabel135[[#This Row],[CO2 diesel 2019]],Tabel135[[#This Row],[CO2 CNG 2019]],Tabel135[[#This Row],[CO2 LNG 2019]],Tabel135[[#This Row],[CO2 LPG 2019]],Tabel135[[#This Row],[CO2 elektriciteit 2019]])</f>
        <v>223.61462060000002</v>
      </c>
      <c r="P72" s="12">
        <v>12.596191939999999</v>
      </c>
      <c r="Q72" s="13">
        <v>7918</v>
      </c>
      <c r="R72" s="12">
        <v>125.9013245</v>
      </c>
      <c r="S72" s="13">
        <v>51169</v>
      </c>
      <c r="T72" s="12">
        <v>57.076343999999999</v>
      </c>
      <c r="U72" s="13">
        <v>20808</v>
      </c>
      <c r="V72" s="12">
        <v>0</v>
      </c>
      <c r="W72" s="11"/>
      <c r="X72" s="12">
        <v>0</v>
      </c>
      <c r="Y72" s="11"/>
      <c r="Z72" s="12">
        <v>0</v>
      </c>
      <c r="AA72" s="13"/>
      <c r="AB72" s="12">
        <f>SUM(Tabel135[[#This Row],[CO2 elektriciteit 2022]],Tabel135[[#This Row],[CO2 LPG 2022]],Tabel135[[#This Row],[CO2 LNG 2022]],Tabel135[[#This Row],[CO2 CNG 2022]],Tabel135[[#This Row],[CO2 diesel 2022]],Tabel135[[#This Row],[CO2 benzine 2022]])</f>
        <v>195.57386044</v>
      </c>
      <c r="AC72" s="14">
        <f>(Tabel135[[#This Row],[CO2-emissie 2022 (ton)]]-Tabel135[[#This Row],[CO2-emissie 2019 (ton)]])/Tabel135[[#This Row],[CO2-emissie 2019 (ton)]]</f>
        <v>-0.1253977046973109</v>
      </c>
      <c r="AD72" s="40" t="s">
        <v>1276</v>
      </c>
    </row>
    <row r="73" spans="1:30" x14ac:dyDescent="0.35">
      <c r="A73" s="11" t="s">
        <v>237</v>
      </c>
      <c r="B73" s="11" t="s">
        <v>7</v>
      </c>
      <c r="C73" s="12">
        <v>2.7543259200000003</v>
      </c>
      <c r="D73" s="13">
        <v>1772</v>
      </c>
      <c r="E73" s="12">
        <v>123.21832400000001</v>
      </c>
      <c r="F73" s="13">
        <v>44038</v>
      </c>
      <c r="G73" s="12">
        <v>0</v>
      </c>
      <c r="H73" s="13"/>
      <c r="I73" s="12">
        <v>0</v>
      </c>
      <c r="J73" s="11"/>
      <c r="K73" s="12">
        <v>0</v>
      </c>
      <c r="L73" s="11"/>
      <c r="M73" s="12">
        <v>0</v>
      </c>
      <c r="N73" s="13"/>
      <c r="O73" s="12">
        <f>SUM(Tabel135[[#This Row],[CO2 benzine 2019]],Tabel135[[#This Row],[CO2 diesel 2019]],Tabel135[[#This Row],[CO2 CNG 2019]],Tabel135[[#This Row],[CO2 LNG 2019]],Tabel135[[#This Row],[CO2 LPG 2019]],Tabel135[[#This Row],[CO2 elektriciteit 2019]])</f>
        <v>125.97264992000001</v>
      </c>
      <c r="P73" s="12">
        <v>3.6557273399999999</v>
      </c>
      <c r="Q73" s="13">
        <v>2298</v>
      </c>
      <c r="R73" s="12">
        <v>85.613097499999995</v>
      </c>
      <c r="S73" s="13">
        <v>34795</v>
      </c>
      <c r="T73" s="12">
        <v>0</v>
      </c>
      <c r="U73" s="13"/>
      <c r="V73" s="12">
        <v>0</v>
      </c>
      <c r="W73" s="11"/>
      <c r="X73" s="12">
        <v>0</v>
      </c>
      <c r="Y73" s="11"/>
      <c r="Z73" s="12">
        <v>0</v>
      </c>
      <c r="AA73" s="13"/>
      <c r="AB73" s="12">
        <f>SUM(Tabel135[[#This Row],[CO2 elektriciteit 2022]],Tabel135[[#This Row],[CO2 LPG 2022]],Tabel135[[#This Row],[CO2 LNG 2022]],Tabel135[[#This Row],[CO2 CNG 2022]],Tabel135[[#This Row],[CO2 diesel 2022]],Tabel135[[#This Row],[CO2 benzine 2022]])</f>
        <v>89.268824839999994</v>
      </c>
      <c r="AC73" s="14">
        <f>(Tabel135[[#This Row],[CO2-emissie 2022 (ton)]]-Tabel135[[#This Row],[CO2-emissie 2019 (ton)]])/Tabel135[[#This Row],[CO2-emissie 2019 (ton)]]</f>
        <v>-0.29136344359913907</v>
      </c>
      <c r="AD73" s="40" t="s">
        <v>1276</v>
      </c>
    </row>
    <row r="74" spans="1:30" x14ac:dyDescent="0.35">
      <c r="A74" s="11" t="s">
        <v>238</v>
      </c>
      <c r="B74" s="11" t="s">
        <v>7</v>
      </c>
      <c r="C74" s="12">
        <v>2.84292444</v>
      </c>
      <c r="D74" s="13">
        <v>1829</v>
      </c>
      <c r="E74" s="12">
        <v>46.292909999999999</v>
      </c>
      <c r="F74" s="13">
        <v>16545</v>
      </c>
      <c r="G74" s="12">
        <v>0</v>
      </c>
      <c r="H74" s="13"/>
      <c r="I74" s="12">
        <v>0</v>
      </c>
      <c r="J74" s="11"/>
      <c r="K74" s="12">
        <v>0</v>
      </c>
      <c r="L74" s="11"/>
      <c r="M74" s="12">
        <v>0</v>
      </c>
      <c r="N74" s="13"/>
      <c r="O74" s="12">
        <f>SUM(Tabel135[[#This Row],[CO2 benzine 2019]],Tabel135[[#This Row],[CO2 diesel 2019]],Tabel135[[#This Row],[CO2 CNG 2019]],Tabel135[[#This Row],[CO2 LNG 2019]],Tabel135[[#This Row],[CO2 LPG 2019]],Tabel135[[#This Row],[CO2 elektriciteit 2019]])</f>
        <v>49.135834439999996</v>
      </c>
      <c r="P74" s="12">
        <v>1.33788803</v>
      </c>
      <c r="Q74" s="13">
        <v>841</v>
      </c>
      <c r="R74" s="12">
        <v>49.438826499999998</v>
      </c>
      <c r="S74" s="13">
        <v>20093</v>
      </c>
      <c r="T74" s="12">
        <v>0</v>
      </c>
      <c r="U74" s="13"/>
      <c r="V74" s="12">
        <v>0</v>
      </c>
      <c r="W74" s="11"/>
      <c r="X74" s="12">
        <v>0</v>
      </c>
      <c r="Y74" s="11"/>
      <c r="Z74" s="12">
        <v>0</v>
      </c>
      <c r="AA74" s="13"/>
      <c r="AB74" s="12">
        <f>SUM(Tabel135[[#This Row],[CO2 elektriciteit 2022]],Tabel135[[#This Row],[CO2 LPG 2022]],Tabel135[[#This Row],[CO2 LNG 2022]],Tabel135[[#This Row],[CO2 CNG 2022]],Tabel135[[#This Row],[CO2 diesel 2022]],Tabel135[[#This Row],[CO2 benzine 2022]])</f>
        <v>50.77671453</v>
      </c>
      <c r="AC74" s="14">
        <f>(Tabel135[[#This Row],[CO2-emissie 2022 (ton)]]-Tabel135[[#This Row],[CO2-emissie 2019 (ton)]])/Tabel135[[#This Row],[CO2-emissie 2019 (ton)]]</f>
        <v>3.3394774072753146E-2</v>
      </c>
      <c r="AD74" s="40" t="s">
        <v>1276</v>
      </c>
    </row>
    <row r="75" spans="1:30" x14ac:dyDescent="0.35">
      <c r="A75" s="11" t="s">
        <v>239</v>
      </c>
      <c r="B75" s="11" t="s">
        <v>7</v>
      </c>
      <c r="C75" s="12">
        <v>1.2186182400000001</v>
      </c>
      <c r="D75" s="13">
        <v>784</v>
      </c>
      <c r="E75" s="12">
        <v>52.062386000000004</v>
      </c>
      <c r="F75" s="13">
        <v>18607</v>
      </c>
      <c r="G75" s="12">
        <v>0</v>
      </c>
      <c r="H75" s="13"/>
      <c r="I75" s="12">
        <v>0</v>
      </c>
      <c r="J75" s="11"/>
      <c r="K75" s="12">
        <v>0</v>
      </c>
      <c r="L75" s="11"/>
      <c r="M75" s="12">
        <v>0</v>
      </c>
      <c r="N75" s="13"/>
      <c r="O75" s="12">
        <f>SUM(Tabel135[[#This Row],[CO2 benzine 2019]],Tabel135[[#This Row],[CO2 diesel 2019]],Tabel135[[#This Row],[CO2 CNG 2019]],Tabel135[[#This Row],[CO2 LNG 2019]],Tabel135[[#This Row],[CO2 LPG 2019]],Tabel135[[#This Row],[CO2 elektriciteit 2019]])</f>
        <v>53.281004240000001</v>
      </c>
      <c r="P75" s="12">
        <v>1.18198669</v>
      </c>
      <c r="Q75" s="13">
        <v>743</v>
      </c>
      <c r="R75" s="12">
        <v>17.653268157828599</v>
      </c>
      <c r="S75" s="13">
        <v>7174.667001759236</v>
      </c>
      <c r="T75" s="12">
        <v>0</v>
      </c>
      <c r="U75" s="13"/>
      <c r="V75" s="12">
        <v>0</v>
      </c>
      <c r="W75" s="11"/>
      <c r="X75" s="12">
        <v>0</v>
      </c>
      <c r="Y75" s="11"/>
      <c r="Z75" s="12">
        <v>0</v>
      </c>
      <c r="AA75" s="13"/>
      <c r="AB75" s="12">
        <f>SUM(Tabel135[[#This Row],[CO2 elektriciteit 2022]],Tabel135[[#This Row],[CO2 LPG 2022]],Tabel135[[#This Row],[CO2 LNG 2022]],Tabel135[[#This Row],[CO2 CNG 2022]],Tabel135[[#This Row],[CO2 diesel 2022]],Tabel135[[#This Row],[CO2 benzine 2022]])</f>
        <v>18.835254847828597</v>
      </c>
      <c r="AC75" s="14">
        <f>(Tabel135[[#This Row],[CO2-emissie 2022 (ton)]]-Tabel135[[#This Row],[CO2-emissie 2019 (ton)]])/Tabel135[[#This Row],[CO2-emissie 2019 (ton)]]</f>
        <v>-0.64649212009993839</v>
      </c>
      <c r="AD75" s="40" t="s">
        <v>1276</v>
      </c>
    </row>
    <row r="76" spans="1:30" ht="29.5" customHeight="1" x14ac:dyDescent="0.35">
      <c r="A76" s="11" t="s">
        <v>240</v>
      </c>
      <c r="B76" s="11" t="s">
        <v>7</v>
      </c>
      <c r="C76" s="12">
        <v>4.0708688400000002</v>
      </c>
      <c r="D76" s="13">
        <v>2619</v>
      </c>
      <c r="E76" s="12">
        <v>78.20689800000001</v>
      </c>
      <c r="F76" s="13">
        <v>27951</v>
      </c>
      <c r="G76" s="12">
        <v>0</v>
      </c>
      <c r="H76" s="13"/>
      <c r="I76" s="12">
        <v>0</v>
      </c>
      <c r="J76" s="11"/>
      <c r="K76" s="12">
        <v>0</v>
      </c>
      <c r="L76" s="11"/>
      <c r="M76" s="12">
        <v>0</v>
      </c>
      <c r="N76" s="13"/>
      <c r="O76" s="12">
        <f>SUM(Tabel135[[#This Row],[CO2 benzine 2019]],Tabel135[[#This Row],[CO2 diesel 2019]],Tabel135[[#This Row],[CO2 CNG 2019]],Tabel135[[#This Row],[CO2 LNG 2019]],Tabel135[[#This Row],[CO2 LPG 2019]],Tabel135[[#This Row],[CO2 elektriciteit 2019]])</f>
        <v>82.277766840000012</v>
      </c>
      <c r="P76" s="12">
        <v>3.0400761299999997</v>
      </c>
      <c r="Q76" s="13">
        <v>1911</v>
      </c>
      <c r="R76" s="12">
        <v>89.611410000000006</v>
      </c>
      <c r="S76" s="13">
        <v>36420</v>
      </c>
      <c r="T76" s="12">
        <v>10.604438</v>
      </c>
      <c r="U76" s="13">
        <v>3866</v>
      </c>
      <c r="V76" s="12">
        <v>0</v>
      </c>
      <c r="W76" s="11"/>
      <c r="X76" s="12">
        <v>0</v>
      </c>
      <c r="Y76" s="11"/>
      <c r="Z76" s="12">
        <v>0</v>
      </c>
      <c r="AA76" s="13"/>
      <c r="AB76" s="12">
        <f>SUM(Tabel135[[#This Row],[CO2 elektriciteit 2022]],Tabel135[[#This Row],[CO2 LPG 2022]],Tabel135[[#This Row],[CO2 LNG 2022]],Tabel135[[#This Row],[CO2 CNG 2022]],Tabel135[[#This Row],[CO2 diesel 2022]],Tabel135[[#This Row],[CO2 benzine 2022]])</f>
        <v>103.25592413000001</v>
      </c>
      <c r="AC76" s="14">
        <f>(Tabel135[[#This Row],[CO2-emissie 2022 (ton)]]-Tabel135[[#This Row],[CO2-emissie 2019 (ton)]])/Tabel135[[#This Row],[CO2-emissie 2019 (ton)]]</f>
        <v>0.2549675093977064</v>
      </c>
      <c r="AD76" s="41" t="s">
        <v>1298</v>
      </c>
    </row>
    <row r="77" spans="1:30" x14ac:dyDescent="0.35">
      <c r="A77" s="11" t="s">
        <v>241</v>
      </c>
      <c r="B77" s="11" t="s">
        <v>7</v>
      </c>
      <c r="C77" s="12">
        <v>15.46432764</v>
      </c>
      <c r="D77" s="13">
        <v>9949</v>
      </c>
      <c r="E77" s="12">
        <v>170.79551600000002</v>
      </c>
      <c r="F77" s="13">
        <v>61042</v>
      </c>
      <c r="G77" s="12">
        <v>31.8188</v>
      </c>
      <c r="H77" s="13">
        <v>11600</v>
      </c>
      <c r="I77" s="12">
        <v>0</v>
      </c>
      <c r="J77" s="11"/>
      <c r="K77" s="12">
        <v>0</v>
      </c>
      <c r="L77" s="11"/>
      <c r="M77" s="12">
        <v>0</v>
      </c>
      <c r="N77" s="13"/>
      <c r="O77" s="12">
        <f>SUM(Tabel135[[#This Row],[CO2 benzine 2019]],Tabel135[[#This Row],[CO2 diesel 2019]],Tabel135[[#This Row],[CO2 CNG 2019]],Tabel135[[#This Row],[CO2 LNG 2019]],Tabel135[[#This Row],[CO2 LPG 2019]],Tabel135[[#This Row],[CO2 elektriciteit 2019]])</f>
        <v>218.07864364000002</v>
      </c>
      <c r="P77" s="12">
        <v>7.9286967199999996</v>
      </c>
      <c r="Q77" s="13">
        <v>4984</v>
      </c>
      <c r="R77" s="12">
        <v>81.1965</v>
      </c>
      <c r="S77" s="13">
        <v>33000</v>
      </c>
      <c r="T77" s="12">
        <v>45.330818000000001</v>
      </c>
      <c r="U77" s="13">
        <v>16526</v>
      </c>
      <c r="V77" s="12">
        <v>0</v>
      </c>
      <c r="W77" s="11"/>
      <c r="X77" s="12">
        <v>0</v>
      </c>
      <c r="Y77" s="11"/>
      <c r="Z77" s="12">
        <v>0</v>
      </c>
      <c r="AA77" s="13"/>
      <c r="AB77" s="12">
        <f>SUM(Tabel135[[#This Row],[CO2 elektriciteit 2022]],Tabel135[[#This Row],[CO2 LPG 2022]],Tabel135[[#This Row],[CO2 LNG 2022]],Tabel135[[#This Row],[CO2 CNG 2022]],Tabel135[[#This Row],[CO2 diesel 2022]],Tabel135[[#This Row],[CO2 benzine 2022]])</f>
        <v>134.45601472000001</v>
      </c>
      <c r="AC77" s="14">
        <f>(Tabel135[[#This Row],[CO2-emissie 2022 (ton)]]-Tabel135[[#This Row],[CO2-emissie 2019 (ton)]])/Tabel135[[#This Row],[CO2-emissie 2019 (ton)]]</f>
        <v>-0.38345171046662696</v>
      </c>
      <c r="AD77" s="40" t="s">
        <v>1276</v>
      </c>
    </row>
    <row r="78" spans="1:30" ht="26" x14ac:dyDescent="0.35">
      <c r="A78" s="11" t="s">
        <v>243</v>
      </c>
      <c r="B78" s="11" t="s">
        <v>7</v>
      </c>
      <c r="C78" s="12">
        <v>1.981809E-2</v>
      </c>
      <c r="D78" s="13">
        <v>12.75</v>
      </c>
      <c r="E78" s="12">
        <v>57.773859460000004</v>
      </c>
      <c r="F78" s="13">
        <v>20648.27</v>
      </c>
      <c r="G78" s="12">
        <v>5.8613521200000003</v>
      </c>
      <c r="H78" s="13">
        <v>2136.84</v>
      </c>
      <c r="I78" s="12">
        <v>0</v>
      </c>
      <c r="J78" s="11"/>
      <c r="K78" s="12">
        <v>0</v>
      </c>
      <c r="L78" s="13"/>
      <c r="M78" s="12">
        <v>0</v>
      </c>
      <c r="N78" s="13"/>
      <c r="O78" s="12">
        <f>SUM(Tabel135[[#This Row],[CO2 benzine 2019]],Tabel135[[#This Row],[CO2 diesel 2019]],Tabel135[[#This Row],[CO2 CNG 2019]],Tabel135[[#This Row],[CO2 LNG 2019]],Tabel135[[#This Row],[CO2 LPG 2019]],Tabel135[[#This Row],[CO2 elektriciteit 2019]])</f>
        <v>63.655029670000005</v>
      </c>
      <c r="P78" s="12">
        <v>0.67395512949999992</v>
      </c>
      <c r="Q78" s="13">
        <v>423.65</v>
      </c>
      <c r="R78" s="12">
        <v>50.709576329999997</v>
      </c>
      <c r="S78" s="13">
        <v>20609.46</v>
      </c>
      <c r="T78" s="12">
        <v>16.385996250000002</v>
      </c>
      <c r="U78" s="13">
        <v>5973.75</v>
      </c>
      <c r="V78" s="12">
        <v>0</v>
      </c>
      <c r="W78" s="11"/>
      <c r="X78" s="12">
        <v>0</v>
      </c>
      <c r="Y78" s="13"/>
      <c r="Z78" s="12">
        <v>0</v>
      </c>
      <c r="AA78" s="13"/>
      <c r="AB78" s="12">
        <f>SUM(Tabel135[[#This Row],[CO2 elektriciteit 2022]],Tabel135[[#This Row],[CO2 LPG 2022]],Tabel135[[#This Row],[CO2 LNG 2022]],Tabel135[[#This Row],[CO2 CNG 2022]],Tabel135[[#This Row],[CO2 diesel 2022]],Tabel135[[#This Row],[CO2 benzine 2022]])</f>
        <v>67.769527709499997</v>
      </c>
      <c r="AC78" s="14">
        <f>(Tabel135[[#This Row],[CO2-emissie 2022 (ton)]]-Tabel135[[#This Row],[CO2-emissie 2019 (ton)]])/Tabel135[[#This Row],[CO2-emissie 2019 (ton)]]</f>
        <v>6.4637438091386432E-2</v>
      </c>
      <c r="AD78" s="41" t="s">
        <v>1294</v>
      </c>
    </row>
    <row r="79" spans="1:30" x14ac:dyDescent="0.35">
      <c r="A79" s="11" t="s">
        <v>244</v>
      </c>
      <c r="B79" s="11" t="s">
        <v>7</v>
      </c>
      <c r="C79" s="12">
        <v>6.0666670800000002</v>
      </c>
      <c r="D79" s="13">
        <v>3903</v>
      </c>
      <c r="E79" s="12">
        <v>45.629784000000001</v>
      </c>
      <c r="F79" s="13">
        <v>16308</v>
      </c>
      <c r="G79" s="12">
        <v>1.4839629999999999</v>
      </c>
      <c r="H79" s="13">
        <v>541</v>
      </c>
      <c r="I79" s="12">
        <v>0</v>
      </c>
      <c r="J79" s="11"/>
      <c r="K79" s="12">
        <v>0</v>
      </c>
      <c r="L79" s="11"/>
      <c r="M79" s="12">
        <v>0</v>
      </c>
      <c r="N79" s="13"/>
      <c r="O79" s="12">
        <f>SUM(Tabel135[[#This Row],[CO2 benzine 2019]],Tabel135[[#This Row],[CO2 diesel 2019]],Tabel135[[#This Row],[CO2 CNG 2019]],Tabel135[[#This Row],[CO2 LNG 2019]],Tabel135[[#This Row],[CO2 LPG 2019]],Tabel135[[#This Row],[CO2 elektriciteit 2019]])</f>
        <v>53.180414080000006</v>
      </c>
      <c r="P79" s="12">
        <v>7.7393879499999993</v>
      </c>
      <c r="Q79" s="13">
        <v>4865</v>
      </c>
      <c r="R79" s="12">
        <v>49.013159999999999</v>
      </c>
      <c r="S79" s="13">
        <v>19920</v>
      </c>
      <c r="T79" s="12">
        <v>0.64186199999999993</v>
      </c>
      <c r="U79" s="13">
        <v>234</v>
      </c>
      <c r="V79" s="12">
        <v>0</v>
      </c>
      <c r="W79" s="11"/>
      <c r="X79" s="12">
        <v>0</v>
      </c>
      <c r="Y79" s="11"/>
      <c r="Z79" s="12">
        <v>0</v>
      </c>
      <c r="AA79" s="13"/>
      <c r="AB79" s="12">
        <f>SUM(Tabel135[[#This Row],[CO2 elektriciteit 2022]],Tabel135[[#This Row],[CO2 LPG 2022]],Tabel135[[#This Row],[CO2 LNG 2022]],Tabel135[[#This Row],[CO2 CNG 2022]],Tabel135[[#This Row],[CO2 diesel 2022]],Tabel135[[#This Row],[CO2 benzine 2022]])</f>
        <v>57.394409950000004</v>
      </c>
      <c r="AC79" s="14">
        <f>(Tabel135[[#This Row],[CO2-emissie 2022 (ton)]]-Tabel135[[#This Row],[CO2-emissie 2019 (ton)]])/Tabel135[[#This Row],[CO2-emissie 2019 (ton)]]</f>
        <v>7.9239621257194942E-2</v>
      </c>
      <c r="AD79" s="40" t="s">
        <v>1276</v>
      </c>
    </row>
    <row r="80" spans="1:30" x14ac:dyDescent="0.35">
      <c r="A80" s="11" t="s">
        <v>246</v>
      </c>
      <c r="B80" s="11" t="s">
        <v>7</v>
      </c>
      <c r="C80" s="12">
        <v>8.60804568</v>
      </c>
      <c r="D80" s="13">
        <v>5538</v>
      </c>
      <c r="E80" s="12">
        <v>93.707818000000003</v>
      </c>
      <c r="F80" s="13">
        <v>33491</v>
      </c>
      <c r="G80" s="12">
        <v>22.221042999999998</v>
      </c>
      <c r="H80" s="13">
        <v>8101</v>
      </c>
      <c r="I80" s="12">
        <v>0</v>
      </c>
      <c r="J80" s="11"/>
      <c r="K80" s="12">
        <v>0</v>
      </c>
      <c r="L80" s="11"/>
      <c r="M80" s="12">
        <v>0</v>
      </c>
      <c r="N80" s="13"/>
      <c r="O80" s="12">
        <f>SUM(Tabel135[[#This Row],[CO2 benzine 2019]],Tabel135[[#This Row],[CO2 diesel 2019]],Tabel135[[#This Row],[CO2 CNG 2019]],Tabel135[[#This Row],[CO2 LNG 2019]],Tabel135[[#This Row],[CO2 LPG 2019]],Tabel135[[#This Row],[CO2 elektriciteit 2019]])</f>
        <v>124.53690668</v>
      </c>
      <c r="P80" s="12">
        <v>9.3540803999999991</v>
      </c>
      <c r="Q80" s="13">
        <v>5880</v>
      </c>
      <c r="R80" s="12">
        <v>72.948903999999999</v>
      </c>
      <c r="S80" s="13">
        <v>29648</v>
      </c>
      <c r="T80" s="12">
        <v>17.461938</v>
      </c>
      <c r="U80" s="13">
        <v>6366</v>
      </c>
      <c r="V80" s="12">
        <v>0</v>
      </c>
      <c r="W80" s="11"/>
      <c r="X80" s="12">
        <v>0</v>
      </c>
      <c r="Y80" s="11"/>
      <c r="Z80" s="12">
        <v>0</v>
      </c>
      <c r="AA80" s="13"/>
      <c r="AB80" s="12">
        <f>SUM(Tabel135[[#This Row],[CO2 elektriciteit 2022]],Tabel135[[#This Row],[CO2 LPG 2022]],Tabel135[[#This Row],[CO2 LNG 2022]],Tabel135[[#This Row],[CO2 CNG 2022]],Tabel135[[#This Row],[CO2 diesel 2022]],Tabel135[[#This Row],[CO2 benzine 2022]])</f>
        <v>99.764922400000003</v>
      </c>
      <c r="AC80" s="14">
        <f>(Tabel135[[#This Row],[CO2-emissie 2022 (ton)]]-Tabel135[[#This Row],[CO2-emissie 2019 (ton)]])/Tabel135[[#This Row],[CO2-emissie 2019 (ton)]]</f>
        <v>-0.19891279573574194</v>
      </c>
      <c r="AD80" s="40" t="s">
        <v>1276</v>
      </c>
    </row>
    <row r="81" spans="1:30" x14ac:dyDescent="0.35">
      <c r="A81" s="11" t="s">
        <v>247</v>
      </c>
      <c r="B81" s="11" t="s">
        <v>7</v>
      </c>
      <c r="C81" s="12">
        <v>3.1911010800000001</v>
      </c>
      <c r="D81" s="13">
        <v>2053</v>
      </c>
      <c r="E81" s="12">
        <v>109.552892</v>
      </c>
      <c r="F81" s="13">
        <v>39154</v>
      </c>
      <c r="G81" s="12">
        <v>0</v>
      </c>
      <c r="H81" s="13"/>
      <c r="I81" s="12">
        <v>0</v>
      </c>
      <c r="J81" s="11"/>
      <c r="K81" s="12">
        <v>0</v>
      </c>
      <c r="L81" s="11"/>
      <c r="M81" s="12">
        <v>0</v>
      </c>
      <c r="N81" s="13"/>
      <c r="O81" s="12">
        <f>SUM(Tabel135[[#This Row],[CO2 benzine 2019]],Tabel135[[#This Row],[CO2 diesel 2019]],Tabel135[[#This Row],[CO2 CNG 2019]],Tabel135[[#This Row],[CO2 LNG 2019]],Tabel135[[#This Row],[CO2 LPG 2019]],Tabel135[[#This Row],[CO2 elektriciteit 2019]])</f>
        <v>112.74399308</v>
      </c>
      <c r="P81" s="12">
        <v>2.2446611299999999</v>
      </c>
      <c r="Q81" s="13">
        <v>1411</v>
      </c>
      <c r="R81" s="12">
        <v>89.581884000000002</v>
      </c>
      <c r="S81" s="13">
        <v>36408</v>
      </c>
      <c r="T81" s="12">
        <v>0</v>
      </c>
      <c r="U81" s="13"/>
      <c r="V81" s="12">
        <v>0</v>
      </c>
      <c r="W81" s="11"/>
      <c r="X81" s="12">
        <v>0</v>
      </c>
      <c r="Y81" s="11"/>
      <c r="Z81" s="12">
        <v>0</v>
      </c>
      <c r="AA81" s="13"/>
      <c r="AB81" s="12">
        <f>SUM(Tabel135[[#This Row],[CO2 elektriciteit 2022]],Tabel135[[#This Row],[CO2 LPG 2022]],Tabel135[[#This Row],[CO2 LNG 2022]],Tabel135[[#This Row],[CO2 CNG 2022]],Tabel135[[#This Row],[CO2 diesel 2022]],Tabel135[[#This Row],[CO2 benzine 2022]])</f>
        <v>91.82654513</v>
      </c>
      <c r="AC81" s="14">
        <f>(Tabel135[[#This Row],[CO2-emissie 2022 (ton)]]-Tabel135[[#This Row],[CO2-emissie 2019 (ton)]])/Tabel135[[#This Row],[CO2-emissie 2019 (ton)]]</f>
        <v>-0.1855304870669035</v>
      </c>
      <c r="AD81" s="40" t="s">
        <v>1276</v>
      </c>
    </row>
    <row r="82" spans="1:30" x14ac:dyDescent="0.35">
      <c r="A82" s="11" t="s">
        <v>248</v>
      </c>
      <c r="B82" s="11" t="s">
        <v>7</v>
      </c>
      <c r="C82" s="12">
        <v>8.0189432400000005</v>
      </c>
      <c r="D82" s="13">
        <v>5159</v>
      </c>
      <c r="E82" s="12">
        <v>142.51892800000002</v>
      </c>
      <c r="F82" s="13">
        <v>50936</v>
      </c>
      <c r="G82" s="12">
        <v>1.9749599999999998</v>
      </c>
      <c r="H82" s="13">
        <v>720</v>
      </c>
      <c r="I82" s="12">
        <v>0</v>
      </c>
      <c r="J82" s="11"/>
      <c r="K82" s="12">
        <v>0</v>
      </c>
      <c r="L82" s="11"/>
      <c r="M82" s="12">
        <v>0</v>
      </c>
      <c r="N82" s="13"/>
      <c r="O82" s="12">
        <f>SUM(Tabel135[[#This Row],[CO2 benzine 2019]],Tabel135[[#This Row],[CO2 diesel 2019]],Tabel135[[#This Row],[CO2 CNG 2019]],Tabel135[[#This Row],[CO2 LNG 2019]],Tabel135[[#This Row],[CO2 LPG 2019]],Tabel135[[#This Row],[CO2 elektriciteit 2019]])</f>
        <v>152.51283124000003</v>
      </c>
      <c r="P82" s="12">
        <v>6.5892178599999998</v>
      </c>
      <c r="Q82" s="13">
        <v>4142</v>
      </c>
      <c r="R82" s="12">
        <v>93.966494999999995</v>
      </c>
      <c r="S82" s="13">
        <v>38190</v>
      </c>
      <c r="T82" s="12">
        <v>24.080796999999997</v>
      </c>
      <c r="U82" s="13">
        <v>8779</v>
      </c>
      <c r="V82" s="12">
        <v>0</v>
      </c>
      <c r="W82" s="11"/>
      <c r="X82" s="12">
        <v>0</v>
      </c>
      <c r="Y82" s="11"/>
      <c r="Z82" s="12">
        <v>0</v>
      </c>
      <c r="AA82" s="13"/>
      <c r="AB82" s="12">
        <f>SUM(Tabel135[[#This Row],[CO2 elektriciteit 2022]],Tabel135[[#This Row],[CO2 LPG 2022]],Tabel135[[#This Row],[CO2 LNG 2022]],Tabel135[[#This Row],[CO2 CNG 2022]],Tabel135[[#This Row],[CO2 diesel 2022]],Tabel135[[#This Row],[CO2 benzine 2022]])</f>
        <v>124.63650986</v>
      </c>
      <c r="AC82" s="14">
        <f>(Tabel135[[#This Row],[CO2-emissie 2022 (ton)]]-Tabel135[[#This Row],[CO2-emissie 2019 (ton)]])/Tabel135[[#This Row],[CO2-emissie 2019 (ton)]]</f>
        <v>-0.18278017104103703</v>
      </c>
      <c r="AD82" s="40" t="s">
        <v>1276</v>
      </c>
    </row>
    <row r="83" spans="1:30" x14ac:dyDescent="0.35">
      <c r="A83" s="11" t="s">
        <v>249</v>
      </c>
      <c r="B83" s="11" t="s">
        <v>7</v>
      </c>
      <c r="C83" s="12">
        <v>0.23004528000000002</v>
      </c>
      <c r="D83" s="13">
        <v>148</v>
      </c>
      <c r="E83" s="12">
        <v>169.68750800000001</v>
      </c>
      <c r="F83" s="13">
        <v>60646</v>
      </c>
      <c r="G83" s="12">
        <v>0</v>
      </c>
      <c r="H83" s="13"/>
      <c r="I83" s="12">
        <v>0</v>
      </c>
      <c r="J83" s="11"/>
      <c r="K83" s="12">
        <v>0</v>
      </c>
      <c r="L83" s="11"/>
      <c r="M83" s="12">
        <v>0</v>
      </c>
      <c r="N83" s="13"/>
      <c r="O83" s="12">
        <f>SUM(Tabel135[[#This Row],[CO2 benzine 2019]],Tabel135[[#This Row],[CO2 diesel 2019]],Tabel135[[#This Row],[CO2 CNG 2019]],Tabel135[[#This Row],[CO2 LNG 2019]],Tabel135[[#This Row],[CO2 LPG 2019]],Tabel135[[#This Row],[CO2 elektriciteit 2019]])</f>
        <v>169.91755328000002</v>
      </c>
      <c r="P83" s="12">
        <v>2.704411E-2</v>
      </c>
      <c r="Q83" s="13">
        <v>17</v>
      </c>
      <c r="R83" s="12">
        <v>68.816085197285744</v>
      </c>
      <c r="S83" s="13">
        <v>27968.333752199043</v>
      </c>
      <c r="T83" s="12">
        <v>0</v>
      </c>
      <c r="U83" s="13"/>
      <c r="V83" s="12">
        <v>0</v>
      </c>
      <c r="W83" s="11"/>
      <c r="X83" s="12">
        <v>2.4074668799999999</v>
      </c>
      <c r="Y83" s="13">
        <v>1531</v>
      </c>
      <c r="Z83" s="12">
        <v>0</v>
      </c>
      <c r="AA83" s="13"/>
      <c r="AB83" s="12">
        <f>SUM(Tabel135[[#This Row],[CO2 elektriciteit 2022]],Tabel135[[#This Row],[CO2 LPG 2022]],Tabel135[[#This Row],[CO2 LNG 2022]],Tabel135[[#This Row],[CO2 CNG 2022]],Tabel135[[#This Row],[CO2 diesel 2022]],Tabel135[[#This Row],[CO2 benzine 2022]])</f>
        <v>71.250596187285751</v>
      </c>
      <c r="AC83" s="14">
        <f>(Tabel135[[#This Row],[CO2-emissie 2022 (ton)]]-Tabel135[[#This Row],[CO2-emissie 2019 (ton)]])/Tabel135[[#This Row],[CO2-emissie 2019 (ton)]]</f>
        <v>-0.58067548165624261</v>
      </c>
      <c r="AD83" s="40" t="s">
        <v>1276</v>
      </c>
    </row>
    <row r="84" spans="1:30" x14ac:dyDescent="0.35">
      <c r="A84" s="11" t="s">
        <v>251</v>
      </c>
      <c r="B84" s="11" t="s">
        <v>7</v>
      </c>
      <c r="C84" s="12">
        <v>2.9346316800000003</v>
      </c>
      <c r="D84" s="13">
        <v>1888</v>
      </c>
      <c r="E84" s="12">
        <v>74.368042000000003</v>
      </c>
      <c r="F84" s="13">
        <v>26579</v>
      </c>
      <c r="G84" s="12">
        <v>16.172727999999999</v>
      </c>
      <c r="H84" s="13">
        <v>5896</v>
      </c>
      <c r="I84" s="12">
        <v>0</v>
      </c>
      <c r="J84" s="11"/>
      <c r="K84" s="12">
        <v>0</v>
      </c>
      <c r="L84" s="11"/>
      <c r="M84" s="12">
        <v>0</v>
      </c>
      <c r="N84" s="13"/>
      <c r="O84" s="12">
        <f>SUM(Tabel135[[#This Row],[CO2 benzine 2019]],Tabel135[[#This Row],[CO2 diesel 2019]],Tabel135[[#This Row],[CO2 CNG 2019]],Tabel135[[#This Row],[CO2 LNG 2019]],Tabel135[[#This Row],[CO2 LPG 2019]],Tabel135[[#This Row],[CO2 elektriciteit 2019]])</f>
        <v>93.475401680000004</v>
      </c>
      <c r="P84" s="12">
        <v>3.5841399899999997</v>
      </c>
      <c r="Q84" s="13">
        <v>2253</v>
      </c>
      <c r="R84" s="12">
        <v>46.606791000000001</v>
      </c>
      <c r="S84" s="13">
        <v>18942</v>
      </c>
      <c r="T84" s="12">
        <v>15.185248</v>
      </c>
      <c r="U84" s="13">
        <v>5536</v>
      </c>
      <c r="V84" s="12">
        <v>0</v>
      </c>
      <c r="W84" s="11"/>
      <c r="X84" s="12">
        <v>0</v>
      </c>
      <c r="Y84" s="11"/>
      <c r="Z84" s="12">
        <v>0</v>
      </c>
      <c r="AA84" s="13"/>
      <c r="AB84" s="12">
        <f>SUM(Tabel135[[#This Row],[CO2 elektriciteit 2022]],Tabel135[[#This Row],[CO2 LPG 2022]],Tabel135[[#This Row],[CO2 LNG 2022]],Tabel135[[#This Row],[CO2 CNG 2022]],Tabel135[[#This Row],[CO2 diesel 2022]],Tabel135[[#This Row],[CO2 benzine 2022]])</f>
        <v>65.37617899</v>
      </c>
      <c r="AC84" s="14">
        <f>(Tabel135[[#This Row],[CO2-emissie 2022 (ton)]]-Tabel135[[#This Row],[CO2-emissie 2019 (ton)]])/Tabel135[[#This Row],[CO2-emissie 2019 (ton)]]</f>
        <v>-0.30060553027836961</v>
      </c>
      <c r="AD84" s="40" t="s">
        <v>1276</v>
      </c>
    </row>
    <row r="85" spans="1:30" x14ac:dyDescent="0.35">
      <c r="A85" s="11" t="s">
        <v>252</v>
      </c>
      <c r="B85" s="11" t="s">
        <v>7</v>
      </c>
      <c r="C85" s="12">
        <v>24.554224920000003</v>
      </c>
      <c r="D85" s="13">
        <v>15797</v>
      </c>
      <c r="E85" s="12">
        <v>580.05338000000006</v>
      </c>
      <c r="F85" s="13">
        <v>207310</v>
      </c>
      <c r="G85" s="12">
        <v>8.152196</v>
      </c>
      <c r="H85" s="13">
        <v>2972</v>
      </c>
      <c r="I85" s="12">
        <v>0</v>
      </c>
      <c r="J85" s="11"/>
      <c r="K85" s="12">
        <v>0</v>
      </c>
      <c r="L85" s="11"/>
      <c r="M85" s="12">
        <v>0</v>
      </c>
      <c r="N85" s="13"/>
      <c r="O85" s="12">
        <f>SUM(Tabel135[[#This Row],[CO2 benzine 2019]],Tabel135[[#This Row],[CO2 diesel 2019]],Tabel135[[#This Row],[CO2 CNG 2019]],Tabel135[[#This Row],[CO2 LNG 2019]],Tabel135[[#This Row],[CO2 LPG 2019]],Tabel135[[#This Row],[CO2 elektriciteit 2019]])</f>
        <v>612.75980092000009</v>
      </c>
      <c r="P85" s="12">
        <v>37.893570599999997</v>
      </c>
      <c r="Q85" s="13">
        <v>23820</v>
      </c>
      <c r="R85" s="12">
        <v>411.02406450000001</v>
      </c>
      <c r="S85" s="13">
        <v>167049</v>
      </c>
      <c r="T85" s="12">
        <v>22.218299999999999</v>
      </c>
      <c r="U85" s="13">
        <v>8100</v>
      </c>
      <c r="V85" s="12">
        <v>0</v>
      </c>
      <c r="W85" s="11"/>
      <c r="X85" s="12">
        <v>0</v>
      </c>
      <c r="Y85" s="11"/>
      <c r="Z85" s="12">
        <v>0</v>
      </c>
      <c r="AA85" s="13">
        <v>832.87</v>
      </c>
      <c r="AB85" s="12">
        <f>SUM(Tabel135[[#This Row],[CO2 elektriciteit 2022]],Tabel135[[#This Row],[CO2 LPG 2022]],Tabel135[[#This Row],[CO2 LNG 2022]],Tabel135[[#This Row],[CO2 CNG 2022]],Tabel135[[#This Row],[CO2 diesel 2022]],Tabel135[[#This Row],[CO2 benzine 2022]])</f>
        <v>471.13593509999998</v>
      </c>
      <c r="AC85" s="14">
        <f>(Tabel135[[#This Row],[CO2-emissie 2022 (ton)]]-Tabel135[[#This Row],[CO2-emissie 2019 (ton)]])/Tabel135[[#This Row],[CO2-emissie 2019 (ton)]]</f>
        <v>-0.23112460315994204</v>
      </c>
      <c r="AD85" s="40" t="s">
        <v>1276</v>
      </c>
    </row>
    <row r="86" spans="1:30" x14ac:dyDescent="0.35">
      <c r="A86" s="11" t="s">
        <v>253</v>
      </c>
      <c r="B86" s="11" t="s">
        <v>7</v>
      </c>
      <c r="C86" s="12">
        <v>2.6968146000000002</v>
      </c>
      <c r="D86" s="13">
        <v>1735</v>
      </c>
      <c r="E86" s="12">
        <v>36.295656000000001</v>
      </c>
      <c r="F86" s="13">
        <v>12972</v>
      </c>
      <c r="G86" s="12">
        <v>10.428886</v>
      </c>
      <c r="H86" s="13">
        <v>3802</v>
      </c>
      <c r="I86" s="12">
        <v>0</v>
      </c>
      <c r="J86" s="11"/>
      <c r="K86" s="12">
        <v>0</v>
      </c>
      <c r="L86" s="11"/>
      <c r="M86" s="12">
        <v>0</v>
      </c>
      <c r="N86" s="13"/>
      <c r="O86" s="12">
        <f>SUM(Tabel135[[#This Row],[CO2 benzine 2019]],Tabel135[[#This Row],[CO2 diesel 2019]],Tabel135[[#This Row],[CO2 CNG 2019]],Tabel135[[#This Row],[CO2 LNG 2019]],Tabel135[[#This Row],[CO2 LPG 2019]],Tabel135[[#This Row],[CO2 elektriciteit 2019]])</f>
        <v>49.421356600000003</v>
      </c>
      <c r="P86" s="12">
        <v>2.6964568499999997</v>
      </c>
      <c r="Q86" s="13">
        <v>1695</v>
      </c>
      <c r="R86" s="12">
        <v>33.1700005</v>
      </c>
      <c r="S86" s="13">
        <v>13481</v>
      </c>
      <c r="T86" s="12">
        <v>9.9680619999999998</v>
      </c>
      <c r="U86" s="13">
        <v>3634</v>
      </c>
      <c r="V86" s="12">
        <v>0</v>
      </c>
      <c r="W86" s="11"/>
      <c r="X86" s="12">
        <v>0</v>
      </c>
      <c r="Y86" s="11"/>
      <c r="Z86" s="12">
        <v>0</v>
      </c>
      <c r="AA86" s="13"/>
      <c r="AB86" s="12">
        <f>SUM(Tabel135[[#This Row],[CO2 elektriciteit 2022]],Tabel135[[#This Row],[CO2 LPG 2022]],Tabel135[[#This Row],[CO2 LNG 2022]],Tabel135[[#This Row],[CO2 CNG 2022]],Tabel135[[#This Row],[CO2 diesel 2022]],Tabel135[[#This Row],[CO2 benzine 2022]])</f>
        <v>45.834519350000001</v>
      </c>
      <c r="AC86" s="14">
        <f>(Tabel135[[#This Row],[CO2-emissie 2022 (ton)]]-Tabel135[[#This Row],[CO2-emissie 2019 (ton)]])/Tabel135[[#This Row],[CO2-emissie 2019 (ton)]]</f>
        <v>-7.2576665165844559E-2</v>
      </c>
      <c r="AD86" s="40" t="s">
        <v>1276</v>
      </c>
    </row>
    <row r="87" spans="1:30" x14ac:dyDescent="0.35">
      <c r="A87" s="11" t="s">
        <v>254</v>
      </c>
      <c r="B87" s="11" t="s">
        <v>7</v>
      </c>
      <c r="C87" s="12">
        <v>6.0479524697110909</v>
      </c>
      <c r="D87" s="13">
        <v>3890.9599254426839</v>
      </c>
      <c r="E87" s="12">
        <v>67.510600065724617</v>
      </c>
      <c r="F87" s="13">
        <v>24128.162997042393</v>
      </c>
      <c r="G87" s="12">
        <v>0</v>
      </c>
      <c r="H87" s="13"/>
      <c r="I87" s="12">
        <v>0</v>
      </c>
      <c r="J87" s="11"/>
      <c r="K87" s="12">
        <v>0</v>
      </c>
      <c r="L87" s="11"/>
      <c r="M87" s="12">
        <v>0</v>
      </c>
      <c r="N87" s="13"/>
      <c r="O87" s="12">
        <f>SUM(Tabel135[[#This Row],[CO2 benzine 2019]],Tabel135[[#This Row],[CO2 diesel 2019]],Tabel135[[#This Row],[CO2 CNG 2019]],Tabel135[[#This Row],[CO2 LNG 2019]],Tabel135[[#This Row],[CO2 LPG 2019]],Tabel135[[#This Row],[CO2 elektriciteit 2019]])</f>
        <v>73.558552535435709</v>
      </c>
      <c r="P87" s="12">
        <v>9.4792215390165957</v>
      </c>
      <c r="Q87" s="13">
        <v>5958.6640552520357</v>
      </c>
      <c r="R87" s="12">
        <v>26.458877607439057</v>
      </c>
      <c r="S87" s="13">
        <v>10753.455642121136</v>
      </c>
      <c r="T87" s="12">
        <v>0</v>
      </c>
      <c r="U87" s="13"/>
      <c r="V87" s="12">
        <v>0</v>
      </c>
      <c r="W87" s="11"/>
      <c r="X87" s="12">
        <v>0</v>
      </c>
      <c r="Y87" s="11"/>
      <c r="Z87" s="12">
        <v>0</v>
      </c>
      <c r="AA87" s="13"/>
      <c r="AB87" s="12">
        <f>SUM(Tabel135[[#This Row],[CO2 elektriciteit 2022]],Tabel135[[#This Row],[CO2 LPG 2022]],Tabel135[[#This Row],[CO2 LNG 2022]],Tabel135[[#This Row],[CO2 CNG 2022]],Tabel135[[#This Row],[CO2 diesel 2022]],Tabel135[[#This Row],[CO2 benzine 2022]])</f>
        <v>35.938099146455656</v>
      </c>
      <c r="AC87" s="14">
        <f>(Tabel135[[#This Row],[CO2-emissie 2022 (ton)]]-Tabel135[[#This Row],[CO2-emissie 2019 (ton)]])/Tabel135[[#This Row],[CO2-emissie 2019 (ton)]]</f>
        <v>-0.51143547680410073</v>
      </c>
      <c r="AD87" s="40" t="s">
        <v>1276</v>
      </c>
    </row>
    <row r="88" spans="1:30" x14ac:dyDescent="0.35">
      <c r="A88" s="11" t="s">
        <v>255</v>
      </c>
      <c r="B88" s="11" t="s">
        <v>7</v>
      </c>
      <c r="C88" s="12">
        <v>24.770280960000001</v>
      </c>
      <c r="D88" s="13">
        <v>15936</v>
      </c>
      <c r="E88" s="12">
        <v>222.78795200000002</v>
      </c>
      <c r="F88" s="13">
        <v>79624</v>
      </c>
      <c r="G88" s="12">
        <v>0</v>
      </c>
      <c r="H88" s="13"/>
      <c r="I88" s="12">
        <v>0</v>
      </c>
      <c r="J88" s="11"/>
      <c r="K88" s="12">
        <v>0</v>
      </c>
      <c r="L88" s="11"/>
      <c r="M88" s="12">
        <v>0</v>
      </c>
      <c r="N88" s="13"/>
      <c r="O88" s="12">
        <f>SUM(Tabel135[[#This Row],[CO2 benzine 2019]],Tabel135[[#This Row],[CO2 diesel 2019]],Tabel135[[#This Row],[CO2 CNG 2019]],Tabel135[[#This Row],[CO2 LNG 2019]],Tabel135[[#This Row],[CO2 LPG 2019]],Tabel135[[#This Row],[CO2 elektriciteit 2019]])</f>
        <v>247.55823296000003</v>
      </c>
      <c r="P88" s="12">
        <v>29.875787399999997</v>
      </c>
      <c r="Q88" s="13">
        <v>18780</v>
      </c>
      <c r="R88" s="12">
        <v>171.176985</v>
      </c>
      <c r="S88" s="13">
        <v>69570</v>
      </c>
      <c r="T88" s="12">
        <v>0</v>
      </c>
      <c r="U88" s="13"/>
      <c r="V88" s="12">
        <v>0</v>
      </c>
      <c r="W88" s="11"/>
      <c r="X88" s="12">
        <v>0</v>
      </c>
      <c r="Y88" s="11"/>
      <c r="Z88" s="12">
        <v>0</v>
      </c>
      <c r="AA88" s="13"/>
      <c r="AB88" s="12">
        <f>SUM(Tabel135[[#This Row],[CO2 elektriciteit 2022]],Tabel135[[#This Row],[CO2 LPG 2022]],Tabel135[[#This Row],[CO2 LNG 2022]],Tabel135[[#This Row],[CO2 CNG 2022]],Tabel135[[#This Row],[CO2 diesel 2022]],Tabel135[[#This Row],[CO2 benzine 2022]])</f>
        <v>201.05277240000001</v>
      </c>
      <c r="AC88" s="14">
        <f>(Tabel135[[#This Row],[CO2-emissie 2022 (ton)]]-Tabel135[[#This Row],[CO2-emissie 2019 (ton)]])/Tabel135[[#This Row],[CO2-emissie 2019 (ton)]]</f>
        <v>-0.18785665095417883</v>
      </c>
      <c r="AD88" s="40" t="s">
        <v>1276</v>
      </c>
    </row>
    <row r="89" spans="1:30" x14ac:dyDescent="0.35">
      <c r="A89" s="11" t="s">
        <v>256</v>
      </c>
      <c r="B89" s="11" t="s">
        <v>7</v>
      </c>
      <c r="C89" s="12">
        <v>1.6973611200000001</v>
      </c>
      <c r="D89" s="13">
        <v>1092</v>
      </c>
      <c r="E89" s="12">
        <v>100.045288</v>
      </c>
      <c r="F89" s="13">
        <v>35756</v>
      </c>
      <c r="G89" s="12">
        <v>15.995501499500167</v>
      </c>
      <c r="H89" s="13">
        <v>5831.3895368210597</v>
      </c>
      <c r="I89" s="12">
        <v>0</v>
      </c>
      <c r="J89" s="11"/>
      <c r="K89" s="12">
        <v>0</v>
      </c>
      <c r="L89" s="11"/>
      <c r="M89" s="12">
        <v>0</v>
      </c>
      <c r="N89" s="13"/>
      <c r="O89" s="12">
        <f>SUM(Tabel135[[#This Row],[CO2 benzine 2019]],Tabel135[[#This Row],[CO2 diesel 2019]],Tabel135[[#This Row],[CO2 CNG 2019]],Tabel135[[#This Row],[CO2 LNG 2019]],Tabel135[[#This Row],[CO2 LPG 2019]],Tabel135[[#This Row],[CO2 elektriciteit 2019]])</f>
        <v>117.73815061950016</v>
      </c>
      <c r="P89" s="12">
        <v>1.15812424</v>
      </c>
      <c r="Q89" s="13">
        <v>728</v>
      </c>
      <c r="R89" s="12">
        <v>58.185904000000001</v>
      </c>
      <c r="S89" s="13">
        <v>23648</v>
      </c>
      <c r="T89" s="12">
        <v>4.6763523513965142</v>
      </c>
      <c r="U89" s="13">
        <v>1704.8313348146241</v>
      </c>
      <c r="V89" s="12">
        <v>0</v>
      </c>
      <c r="W89" s="11"/>
      <c r="X89" s="12">
        <v>0</v>
      </c>
      <c r="Y89" s="11"/>
      <c r="Z89" s="12">
        <v>0</v>
      </c>
      <c r="AA89" s="13"/>
      <c r="AB89" s="12">
        <f>SUM(Tabel135[[#This Row],[CO2 elektriciteit 2022]],Tabel135[[#This Row],[CO2 LPG 2022]],Tabel135[[#This Row],[CO2 LNG 2022]],Tabel135[[#This Row],[CO2 CNG 2022]],Tabel135[[#This Row],[CO2 diesel 2022]],Tabel135[[#This Row],[CO2 benzine 2022]])</f>
        <v>64.020380591396517</v>
      </c>
      <c r="AC89" s="14">
        <f>(Tabel135[[#This Row],[CO2-emissie 2022 (ton)]]-Tabel135[[#This Row],[CO2-emissie 2019 (ton)]])/Tabel135[[#This Row],[CO2-emissie 2019 (ton)]]</f>
        <v>-0.45624778158530666</v>
      </c>
      <c r="AD89" s="40" t="s">
        <v>1276</v>
      </c>
    </row>
    <row r="90" spans="1:30" x14ac:dyDescent="0.35">
      <c r="A90" s="11" t="s">
        <v>258</v>
      </c>
      <c r="B90" s="11" t="s">
        <v>7</v>
      </c>
      <c r="C90" s="12">
        <v>0</v>
      </c>
      <c r="D90" s="13"/>
      <c r="E90" s="12">
        <v>0</v>
      </c>
      <c r="F90" s="11"/>
      <c r="G90" s="12">
        <v>0</v>
      </c>
      <c r="H90" s="13"/>
      <c r="I90" s="12">
        <v>0</v>
      </c>
      <c r="J90" s="11"/>
      <c r="K90" s="12">
        <v>0</v>
      </c>
      <c r="L90" s="11"/>
      <c r="M90" s="12">
        <v>0</v>
      </c>
      <c r="N90" s="13"/>
      <c r="O90" s="12">
        <f>SUM(Tabel135[[#This Row],[CO2 benzine 2019]],Tabel135[[#This Row],[CO2 diesel 2019]],Tabel135[[#This Row],[CO2 CNG 2019]],Tabel135[[#This Row],[CO2 LNG 2019]],Tabel135[[#This Row],[CO2 LPG 2019]],Tabel135[[#This Row],[CO2 elektriciteit 2019]])</f>
        <v>0</v>
      </c>
      <c r="P90" s="12">
        <v>7.2160048799999998</v>
      </c>
      <c r="Q90" s="13">
        <v>4536</v>
      </c>
      <c r="R90" s="12">
        <v>181.5725975</v>
      </c>
      <c r="S90" s="13">
        <v>73795</v>
      </c>
      <c r="T90" s="12">
        <v>0</v>
      </c>
      <c r="U90" s="13"/>
      <c r="V90" s="12">
        <v>0</v>
      </c>
      <c r="W90" s="11"/>
      <c r="X90" s="12">
        <v>0</v>
      </c>
      <c r="Y90" s="11"/>
      <c r="Z90" s="12">
        <v>0</v>
      </c>
      <c r="AA90" s="13"/>
      <c r="AB90" s="12">
        <f>SUM(Tabel135[[#This Row],[CO2 elektriciteit 2022]],Tabel135[[#This Row],[CO2 LPG 2022]],Tabel135[[#This Row],[CO2 LNG 2022]],Tabel135[[#This Row],[CO2 CNG 2022]],Tabel135[[#This Row],[CO2 diesel 2022]],Tabel135[[#This Row],[CO2 benzine 2022]])</f>
        <v>188.78860237999999</v>
      </c>
      <c r="AC90" s="14" t="s">
        <v>1246</v>
      </c>
      <c r="AD90" s="40" t="s">
        <v>1276</v>
      </c>
    </row>
    <row r="91" spans="1:30" x14ac:dyDescent="0.35">
      <c r="A91" s="11" t="s">
        <v>259</v>
      </c>
      <c r="B91" s="11" t="s">
        <v>7</v>
      </c>
      <c r="C91" s="12">
        <v>0</v>
      </c>
      <c r="D91" s="13"/>
      <c r="E91" s="12">
        <v>53.162000000000006</v>
      </c>
      <c r="F91" s="13">
        <v>19000</v>
      </c>
      <c r="G91" s="12">
        <v>2.2561174999999999E-2</v>
      </c>
      <c r="H91" s="13">
        <v>8.2249999999999996</v>
      </c>
      <c r="I91" s="12">
        <v>0</v>
      </c>
      <c r="J91" s="11"/>
      <c r="K91" s="12">
        <v>0</v>
      </c>
      <c r="L91" s="11"/>
      <c r="M91" s="12">
        <v>0</v>
      </c>
      <c r="N91" s="13"/>
      <c r="O91" s="12">
        <f>SUM(Tabel135[[#This Row],[CO2 benzine 2019]],Tabel135[[#This Row],[CO2 diesel 2019]],Tabel135[[#This Row],[CO2 CNG 2019]],Tabel135[[#This Row],[CO2 LNG 2019]],Tabel135[[#This Row],[CO2 LPG 2019]],Tabel135[[#This Row],[CO2 elektriciteit 2019]])</f>
        <v>53.184561175000006</v>
      </c>
      <c r="P91" s="12">
        <v>0</v>
      </c>
      <c r="Q91" s="11"/>
      <c r="R91" s="12">
        <v>61.244305500000003</v>
      </c>
      <c r="S91" s="13">
        <v>24891</v>
      </c>
      <c r="T91" s="12">
        <v>0</v>
      </c>
      <c r="U91" s="13"/>
      <c r="V91" s="12">
        <v>0</v>
      </c>
      <c r="W91" s="11"/>
      <c r="X91" s="12">
        <v>0</v>
      </c>
      <c r="Y91" s="11"/>
      <c r="Z91" s="12">
        <v>0</v>
      </c>
      <c r="AA91" s="13"/>
      <c r="AB91" s="12">
        <f>SUM(Tabel135[[#This Row],[CO2 elektriciteit 2022]],Tabel135[[#This Row],[CO2 LPG 2022]],Tabel135[[#This Row],[CO2 LNG 2022]],Tabel135[[#This Row],[CO2 CNG 2022]],Tabel135[[#This Row],[CO2 diesel 2022]],Tabel135[[#This Row],[CO2 benzine 2022]])</f>
        <v>61.244305500000003</v>
      </c>
      <c r="AC91" s="14">
        <f>(Tabel135[[#This Row],[CO2-emissie 2022 (ton)]]-Tabel135[[#This Row],[CO2-emissie 2019 (ton)]])/Tabel135[[#This Row],[CO2-emissie 2019 (ton)]]</f>
        <v>0.15154293176322323</v>
      </c>
      <c r="AD91" s="40" t="s">
        <v>1276</v>
      </c>
    </row>
    <row r="92" spans="1:30" x14ac:dyDescent="0.35">
      <c r="A92" s="11" t="s">
        <v>260</v>
      </c>
      <c r="B92" s="11" t="s">
        <v>7</v>
      </c>
      <c r="C92" s="12">
        <v>0</v>
      </c>
      <c r="D92" s="13"/>
      <c r="E92" s="12">
        <v>113.85276240552086</v>
      </c>
      <c r="F92" s="13">
        <v>40690.765691751556</v>
      </c>
      <c r="G92" s="12">
        <v>0</v>
      </c>
      <c r="H92" s="13"/>
      <c r="I92" s="12">
        <v>0</v>
      </c>
      <c r="J92" s="11"/>
      <c r="K92" s="12">
        <v>0</v>
      </c>
      <c r="L92" s="11"/>
      <c r="M92" s="12">
        <v>0</v>
      </c>
      <c r="N92" s="13"/>
      <c r="O92" s="12">
        <f>SUM(Tabel135[[#This Row],[CO2 benzine 2019]],Tabel135[[#This Row],[CO2 diesel 2019]],Tabel135[[#This Row],[CO2 CNG 2019]],Tabel135[[#This Row],[CO2 LNG 2019]],Tabel135[[#This Row],[CO2 LPG 2019]],Tabel135[[#This Row],[CO2 elektriciteit 2019]])</f>
        <v>113.85276240552086</v>
      </c>
      <c r="P92" s="12">
        <v>0</v>
      </c>
      <c r="Q92" s="11"/>
      <c r="R92" s="12">
        <v>88.018992209097775</v>
      </c>
      <c r="S92" s="13">
        <v>35772.807237999499</v>
      </c>
      <c r="T92" s="12">
        <v>0</v>
      </c>
      <c r="U92" s="13"/>
      <c r="V92" s="12">
        <v>0</v>
      </c>
      <c r="W92" s="11"/>
      <c r="X92" s="12">
        <v>0</v>
      </c>
      <c r="Y92" s="11"/>
      <c r="Z92" s="12">
        <v>0</v>
      </c>
      <c r="AA92" s="13"/>
      <c r="AB92" s="12">
        <f>SUM(Tabel135[[#This Row],[CO2 elektriciteit 2022]],Tabel135[[#This Row],[CO2 LPG 2022]],Tabel135[[#This Row],[CO2 LNG 2022]],Tabel135[[#This Row],[CO2 CNG 2022]],Tabel135[[#This Row],[CO2 diesel 2022]],Tabel135[[#This Row],[CO2 benzine 2022]])</f>
        <v>88.018992209097775</v>
      </c>
      <c r="AC92" s="14">
        <f>(Tabel135[[#This Row],[CO2-emissie 2022 (ton)]]-Tabel135[[#This Row],[CO2-emissie 2019 (ton)]])/Tabel135[[#This Row],[CO2-emissie 2019 (ton)]]</f>
        <v>-0.22690508030370266</v>
      </c>
      <c r="AD92" s="40" t="s">
        <v>1276</v>
      </c>
    </row>
    <row r="93" spans="1:30" x14ac:dyDescent="0.35">
      <c r="A93" s="11" t="s">
        <v>262</v>
      </c>
      <c r="B93" s="11" t="s">
        <v>7</v>
      </c>
      <c r="C93" s="12">
        <v>2.1761040000000002E-2</v>
      </c>
      <c r="D93" s="13">
        <v>14</v>
      </c>
      <c r="E93" s="12">
        <v>19.574808000000001</v>
      </c>
      <c r="F93" s="13">
        <v>6996</v>
      </c>
      <c r="G93" s="12">
        <v>0</v>
      </c>
      <c r="H93" s="13"/>
      <c r="I93" s="12">
        <v>0</v>
      </c>
      <c r="J93" s="11"/>
      <c r="K93" s="12">
        <v>0</v>
      </c>
      <c r="L93" s="11"/>
      <c r="M93" s="12">
        <v>0</v>
      </c>
      <c r="N93" s="13"/>
      <c r="O93" s="12">
        <f>SUM(Tabel135[[#This Row],[CO2 benzine 2019]],Tabel135[[#This Row],[CO2 diesel 2019]],Tabel135[[#This Row],[CO2 CNG 2019]],Tabel135[[#This Row],[CO2 LNG 2019]],Tabel135[[#This Row],[CO2 LPG 2019]],Tabel135[[#This Row],[CO2 elektriciteit 2019]])</f>
        <v>19.596569040000002</v>
      </c>
      <c r="P93" s="12">
        <v>0.2545328</v>
      </c>
      <c r="Q93" s="13">
        <v>160</v>
      </c>
      <c r="R93" s="12">
        <v>19.177137000000002</v>
      </c>
      <c r="S93" s="13">
        <v>7794</v>
      </c>
      <c r="T93" s="12">
        <v>0.27429999999999999</v>
      </c>
      <c r="U93" s="13">
        <v>100</v>
      </c>
      <c r="V93" s="12">
        <v>0</v>
      </c>
      <c r="W93" s="11"/>
      <c r="X93" s="12">
        <v>0</v>
      </c>
      <c r="Y93" s="11"/>
      <c r="Z93" s="12">
        <v>0</v>
      </c>
      <c r="AA93" s="13"/>
      <c r="AB93" s="12">
        <f>SUM(Tabel135[[#This Row],[CO2 elektriciteit 2022]],Tabel135[[#This Row],[CO2 LPG 2022]],Tabel135[[#This Row],[CO2 LNG 2022]],Tabel135[[#This Row],[CO2 CNG 2022]],Tabel135[[#This Row],[CO2 diesel 2022]],Tabel135[[#This Row],[CO2 benzine 2022]])</f>
        <v>19.705969800000002</v>
      </c>
      <c r="AC93" s="14">
        <f>(Tabel135[[#This Row],[CO2-emissie 2022 (ton)]]-Tabel135[[#This Row],[CO2-emissie 2019 (ton)]])/Tabel135[[#This Row],[CO2-emissie 2019 (ton)]]</f>
        <v>5.5826486655237359E-3</v>
      </c>
      <c r="AD93" s="40" t="s">
        <v>1276</v>
      </c>
    </row>
    <row r="94" spans="1:30" x14ac:dyDescent="0.35">
      <c r="A94" s="11" t="s">
        <v>265</v>
      </c>
      <c r="B94" s="11" t="s">
        <v>7</v>
      </c>
      <c r="C94" s="12">
        <v>3.6422228731194246</v>
      </c>
      <c r="D94" s="13">
        <v>2343.2299294368258</v>
      </c>
      <c r="E94" s="12">
        <v>109.40796056523168</v>
      </c>
      <c r="F94" s="13">
        <v>39102.201774564572</v>
      </c>
      <c r="G94" s="12">
        <v>11.726987670776406</v>
      </c>
      <c r="H94" s="13">
        <v>4275.2415861379541</v>
      </c>
      <c r="I94" s="12">
        <v>0</v>
      </c>
      <c r="J94" s="11"/>
      <c r="K94" s="12">
        <v>0</v>
      </c>
      <c r="L94" s="11"/>
      <c r="M94" s="12">
        <v>0</v>
      </c>
      <c r="N94" s="13"/>
      <c r="O94" s="12">
        <f>SUM(Tabel135[[#This Row],[CO2 benzine 2019]],Tabel135[[#This Row],[CO2 diesel 2019]],Tabel135[[#This Row],[CO2 CNG 2019]],Tabel135[[#This Row],[CO2 LNG 2019]],Tabel135[[#This Row],[CO2 LPG 2019]],Tabel135[[#This Row],[CO2 elektriciteit 2019]])</f>
        <v>124.77717110912751</v>
      </c>
      <c r="P94" s="12">
        <v>0</v>
      </c>
      <c r="Q94" s="11"/>
      <c r="R94" s="12">
        <v>98.741553154058806</v>
      </c>
      <c r="S94" s="13">
        <v>40130.686102035688</v>
      </c>
      <c r="T94" s="12">
        <v>11.644540463117687</v>
      </c>
      <c r="U94" s="13">
        <v>4245.1842738307287</v>
      </c>
      <c r="V94" s="12">
        <v>0</v>
      </c>
      <c r="W94" s="11"/>
      <c r="X94" s="12">
        <v>0</v>
      </c>
      <c r="Y94" s="11"/>
      <c r="Z94" s="12">
        <v>0</v>
      </c>
      <c r="AA94" s="13"/>
      <c r="AB94" s="12">
        <f>SUM(Tabel135[[#This Row],[CO2 elektriciteit 2022]],Tabel135[[#This Row],[CO2 LPG 2022]],Tabel135[[#This Row],[CO2 LNG 2022]],Tabel135[[#This Row],[CO2 CNG 2022]],Tabel135[[#This Row],[CO2 diesel 2022]],Tabel135[[#This Row],[CO2 benzine 2022]])</f>
        <v>110.3860936171765</v>
      </c>
      <c r="AC94" s="14">
        <f>(Tabel135[[#This Row],[CO2-emissie 2022 (ton)]]-Tabel135[[#This Row],[CO2-emissie 2019 (ton)]])/Tabel135[[#This Row],[CO2-emissie 2019 (ton)]]</f>
        <v>-0.11533421830316118</v>
      </c>
      <c r="AD94" s="40" t="s">
        <v>1276</v>
      </c>
    </row>
    <row r="95" spans="1:30" x14ac:dyDescent="0.35">
      <c r="A95" s="11" t="s">
        <v>266</v>
      </c>
      <c r="B95" s="11" t="s">
        <v>7</v>
      </c>
      <c r="C95" s="12">
        <v>49.618279919999999</v>
      </c>
      <c r="D95" s="13">
        <v>31922</v>
      </c>
      <c r="E95" s="12">
        <v>88.979198000000011</v>
      </c>
      <c r="F95" s="13">
        <v>31801</v>
      </c>
      <c r="G95" s="12">
        <v>6.7313220000000005</v>
      </c>
      <c r="H95" s="13">
        <v>2454</v>
      </c>
      <c r="I95" s="12">
        <v>0</v>
      </c>
      <c r="J95" s="11"/>
      <c r="K95" s="12">
        <v>0</v>
      </c>
      <c r="L95" s="11"/>
      <c r="M95" s="12">
        <v>0</v>
      </c>
      <c r="N95" s="13"/>
      <c r="O95" s="12">
        <f>SUM(Tabel135[[#This Row],[CO2 benzine 2019]],Tabel135[[#This Row],[CO2 diesel 2019]],Tabel135[[#This Row],[CO2 CNG 2019]],Tabel135[[#This Row],[CO2 LNG 2019]],Tabel135[[#This Row],[CO2 LPG 2019]],Tabel135[[#This Row],[CO2 elektriciteit 2019]])</f>
        <v>145.32879992000002</v>
      </c>
      <c r="P95" s="12">
        <v>41.089548069999999</v>
      </c>
      <c r="Q95" s="13">
        <v>25829</v>
      </c>
      <c r="R95" s="12">
        <v>74.223443000000003</v>
      </c>
      <c r="S95" s="13">
        <v>30166</v>
      </c>
      <c r="T95" s="12">
        <v>2.262975</v>
      </c>
      <c r="U95" s="13">
        <v>825</v>
      </c>
      <c r="V95" s="12">
        <v>0</v>
      </c>
      <c r="W95" s="11"/>
      <c r="X95" s="12">
        <v>0</v>
      </c>
      <c r="Y95" s="11"/>
      <c r="Z95" s="12">
        <v>0</v>
      </c>
      <c r="AA95" s="13"/>
      <c r="AB95" s="12">
        <f>SUM(Tabel135[[#This Row],[CO2 elektriciteit 2022]],Tabel135[[#This Row],[CO2 LPG 2022]],Tabel135[[#This Row],[CO2 LNG 2022]],Tabel135[[#This Row],[CO2 CNG 2022]],Tabel135[[#This Row],[CO2 diesel 2022]],Tabel135[[#This Row],[CO2 benzine 2022]])</f>
        <v>117.57596606999999</v>
      </c>
      <c r="AC95" s="14">
        <f>(Tabel135[[#This Row],[CO2-emissie 2022 (ton)]]-Tabel135[[#This Row],[CO2-emissie 2019 (ton)]])/Tabel135[[#This Row],[CO2-emissie 2019 (ton)]]</f>
        <v>-0.1909658227775726</v>
      </c>
      <c r="AD95" s="40" t="s">
        <v>1276</v>
      </c>
    </row>
    <row r="96" spans="1:30" x14ac:dyDescent="0.35">
      <c r="A96" s="11" t="s">
        <v>268</v>
      </c>
      <c r="B96" s="11" t="s">
        <v>7</v>
      </c>
      <c r="C96" s="12">
        <v>0</v>
      </c>
      <c r="D96" s="13"/>
      <c r="E96" s="12">
        <v>55.176560000000002</v>
      </c>
      <c r="F96" s="13">
        <v>19720</v>
      </c>
      <c r="G96" s="12">
        <v>0</v>
      </c>
      <c r="H96" s="13"/>
      <c r="I96" s="12">
        <v>0</v>
      </c>
      <c r="J96" s="11"/>
      <c r="K96" s="12">
        <v>0</v>
      </c>
      <c r="L96" s="11"/>
      <c r="M96" s="12">
        <v>0</v>
      </c>
      <c r="N96" s="13"/>
      <c r="O96" s="12">
        <f>SUM(Tabel135[[#This Row],[CO2 benzine 2019]],Tabel135[[#This Row],[CO2 diesel 2019]],Tabel135[[#This Row],[CO2 CNG 2019]],Tabel135[[#This Row],[CO2 LNG 2019]],Tabel135[[#This Row],[CO2 LPG 2019]],Tabel135[[#This Row],[CO2 elektriciteit 2019]])</f>
        <v>55.176560000000002</v>
      </c>
      <c r="P96" s="12">
        <v>0</v>
      </c>
      <c r="Q96" s="11"/>
      <c r="R96" s="12">
        <v>36.791856500000002</v>
      </c>
      <c r="S96" s="13">
        <v>14953</v>
      </c>
      <c r="T96" s="12">
        <v>0</v>
      </c>
      <c r="U96" s="13"/>
      <c r="V96" s="12">
        <v>0</v>
      </c>
      <c r="W96" s="11"/>
      <c r="X96" s="12">
        <v>0</v>
      </c>
      <c r="Y96" s="11"/>
      <c r="Z96" s="12">
        <v>0</v>
      </c>
      <c r="AA96" s="13"/>
      <c r="AB96" s="12">
        <f>SUM(Tabel135[[#This Row],[CO2 elektriciteit 2022]],Tabel135[[#This Row],[CO2 LPG 2022]],Tabel135[[#This Row],[CO2 LNG 2022]],Tabel135[[#This Row],[CO2 CNG 2022]],Tabel135[[#This Row],[CO2 diesel 2022]],Tabel135[[#This Row],[CO2 benzine 2022]])</f>
        <v>36.791856500000002</v>
      </c>
      <c r="AC96" s="14">
        <f>(Tabel135[[#This Row],[CO2-emissie 2022 (ton)]]-Tabel135[[#This Row],[CO2-emissie 2019 (ton)]])/Tabel135[[#This Row],[CO2-emissie 2019 (ton)]]</f>
        <v>-0.33319771112950863</v>
      </c>
      <c r="AD96" s="40" t="s">
        <v>1276</v>
      </c>
    </row>
    <row r="97" spans="1:30" x14ac:dyDescent="0.35">
      <c r="A97" s="11" t="s">
        <v>269</v>
      </c>
      <c r="B97" s="11" t="s">
        <v>7</v>
      </c>
      <c r="C97" s="12">
        <v>2.797848E-2</v>
      </c>
      <c r="D97" s="13">
        <v>18</v>
      </c>
      <c r="E97" s="12">
        <v>4.3369</v>
      </c>
      <c r="F97" s="13">
        <v>1550</v>
      </c>
      <c r="G97" s="12">
        <v>3.384862</v>
      </c>
      <c r="H97" s="13">
        <v>1234</v>
      </c>
      <c r="I97" s="12">
        <v>0</v>
      </c>
      <c r="J97" s="11"/>
      <c r="K97" s="12">
        <v>0</v>
      </c>
      <c r="L97" s="11"/>
      <c r="M97" s="12">
        <v>0</v>
      </c>
      <c r="N97" s="13"/>
      <c r="O97" s="12">
        <f>SUM(Tabel135[[#This Row],[CO2 benzine 2019]],Tabel135[[#This Row],[CO2 diesel 2019]],Tabel135[[#This Row],[CO2 CNG 2019]],Tabel135[[#This Row],[CO2 LNG 2019]],Tabel135[[#This Row],[CO2 LPG 2019]],Tabel135[[#This Row],[CO2 elektriciteit 2019]])</f>
        <v>7.7497404799999998</v>
      </c>
      <c r="P97" s="12">
        <v>0.25553502289999996</v>
      </c>
      <c r="Q97" s="13">
        <v>160.63</v>
      </c>
      <c r="R97" s="12">
        <v>24.124587375000001</v>
      </c>
      <c r="S97" s="13">
        <v>9804.75</v>
      </c>
      <c r="T97" s="12">
        <v>7.9812796700000002</v>
      </c>
      <c r="U97" s="13">
        <v>2909.69</v>
      </c>
      <c r="V97" s="12">
        <v>0</v>
      </c>
      <c r="W97" s="11"/>
      <c r="X97" s="12">
        <v>0</v>
      </c>
      <c r="Y97" s="11"/>
      <c r="Z97" s="12">
        <v>0</v>
      </c>
      <c r="AA97" s="13"/>
      <c r="AB97" s="12">
        <f>SUM(Tabel135[[#This Row],[CO2 elektriciteit 2022]],Tabel135[[#This Row],[CO2 LPG 2022]],Tabel135[[#This Row],[CO2 LNG 2022]],Tabel135[[#This Row],[CO2 CNG 2022]],Tabel135[[#This Row],[CO2 diesel 2022]],Tabel135[[#This Row],[CO2 benzine 2022]])</f>
        <v>32.361402067900002</v>
      </c>
      <c r="AC97" s="14">
        <f>(Tabel135[[#This Row],[CO2-emissie 2022 (ton)]]-Tabel135[[#This Row],[CO2-emissie 2019 (ton)]])/Tabel135[[#This Row],[CO2-emissie 2019 (ton)]]</f>
        <v>3.175804615834052</v>
      </c>
      <c r="AD97" s="40" t="s">
        <v>1276</v>
      </c>
    </row>
    <row r="98" spans="1:30" x14ac:dyDescent="0.35">
      <c r="A98" s="11" t="s">
        <v>272</v>
      </c>
      <c r="B98" s="11" t="s">
        <v>7</v>
      </c>
      <c r="C98" s="12">
        <v>1.4533266</v>
      </c>
      <c r="D98" s="13">
        <v>935</v>
      </c>
      <c r="E98" s="12">
        <v>28.648722000000003</v>
      </c>
      <c r="F98" s="13">
        <v>10239</v>
      </c>
      <c r="G98" s="12">
        <v>0</v>
      </c>
      <c r="H98" s="13"/>
      <c r="I98" s="12">
        <v>0</v>
      </c>
      <c r="J98" s="11"/>
      <c r="K98" s="12">
        <v>0</v>
      </c>
      <c r="L98" s="11"/>
      <c r="M98" s="12">
        <v>0</v>
      </c>
      <c r="N98" s="13"/>
      <c r="O98" s="12">
        <f>SUM(Tabel135[[#This Row],[CO2 benzine 2019]],Tabel135[[#This Row],[CO2 diesel 2019]],Tabel135[[#This Row],[CO2 CNG 2019]],Tabel135[[#This Row],[CO2 LNG 2019]],Tabel135[[#This Row],[CO2 LPG 2019]],Tabel135[[#This Row],[CO2 elektriciteit 2019]])</f>
        <v>30.102048600000003</v>
      </c>
      <c r="P98" s="12">
        <v>1.2997081099999999</v>
      </c>
      <c r="Q98" s="13">
        <v>817</v>
      </c>
      <c r="R98" s="12">
        <v>20.451675999999999</v>
      </c>
      <c r="S98" s="13">
        <v>8312</v>
      </c>
      <c r="T98" s="12">
        <v>0</v>
      </c>
      <c r="U98" s="13"/>
      <c r="V98" s="12">
        <v>0</v>
      </c>
      <c r="W98" s="11"/>
      <c r="X98" s="12">
        <v>0</v>
      </c>
      <c r="Y98" s="11"/>
      <c r="Z98" s="12">
        <v>0</v>
      </c>
      <c r="AA98" s="13"/>
      <c r="AB98" s="12">
        <f>SUM(Tabel135[[#This Row],[CO2 elektriciteit 2022]],Tabel135[[#This Row],[CO2 LPG 2022]],Tabel135[[#This Row],[CO2 LNG 2022]],Tabel135[[#This Row],[CO2 CNG 2022]],Tabel135[[#This Row],[CO2 diesel 2022]],Tabel135[[#This Row],[CO2 benzine 2022]])</f>
        <v>21.75138411</v>
      </c>
      <c r="AC98" s="14">
        <f>(Tabel135[[#This Row],[CO2-emissie 2022 (ton)]]-Tabel135[[#This Row],[CO2-emissie 2019 (ton)]])/Tabel135[[#This Row],[CO2-emissie 2019 (ton)]]</f>
        <v>-0.27741183335940806</v>
      </c>
      <c r="AD98" s="40" t="s">
        <v>1276</v>
      </c>
    </row>
    <row r="99" spans="1:30" x14ac:dyDescent="0.35">
      <c r="A99" s="11" t="s">
        <v>273</v>
      </c>
      <c r="B99" s="11" t="s">
        <v>7</v>
      </c>
      <c r="C99" s="12">
        <v>44.335010279999999</v>
      </c>
      <c r="D99" s="13">
        <v>28523</v>
      </c>
      <c r="E99" s="12">
        <v>114.89427400000001</v>
      </c>
      <c r="F99" s="13">
        <v>41063</v>
      </c>
      <c r="G99" s="12">
        <v>0</v>
      </c>
      <c r="H99" s="13"/>
      <c r="I99" s="12">
        <v>0</v>
      </c>
      <c r="J99" s="11"/>
      <c r="K99" s="12">
        <v>0</v>
      </c>
      <c r="L99" s="11"/>
      <c r="M99" s="12">
        <v>0</v>
      </c>
      <c r="N99" s="13"/>
      <c r="O99" s="12">
        <f>SUM(Tabel135[[#This Row],[CO2 benzine 2019]],Tabel135[[#This Row],[CO2 diesel 2019]],Tabel135[[#This Row],[CO2 CNG 2019]],Tabel135[[#This Row],[CO2 LNG 2019]],Tabel135[[#This Row],[CO2 LPG 2019]],Tabel135[[#This Row],[CO2 elektriciteit 2019]])</f>
        <v>159.22928428</v>
      </c>
      <c r="P99" s="12">
        <v>37.492681439999998</v>
      </c>
      <c r="Q99" s="13">
        <v>23568</v>
      </c>
      <c r="R99" s="12">
        <v>89.505608499999994</v>
      </c>
      <c r="S99" s="13">
        <v>36377</v>
      </c>
      <c r="T99" s="12">
        <v>0</v>
      </c>
      <c r="U99" s="13"/>
      <c r="V99" s="12">
        <v>0</v>
      </c>
      <c r="W99" s="11"/>
      <c r="X99" s="12">
        <v>0</v>
      </c>
      <c r="Y99" s="11"/>
      <c r="Z99" s="12">
        <v>0</v>
      </c>
      <c r="AA99" s="13"/>
      <c r="AB99" s="12">
        <f>SUM(Tabel135[[#This Row],[CO2 elektriciteit 2022]],Tabel135[[#This Row],[CO2 LPG 2022]],Tabel135[[#This Row],[CO2 LNG 2022]],Tabel135[[#This Row],[CO2 CNG 2022]],Tabel135[[#This Row],[CO2 diesel 2022]],Tabel135[[#This Row],[CO2 benzine 2022]])</f>
        <v>126.99828993999999</v>
      </c>
      <c r="AC99" s="14">
        <f>(Tabel135[[#This Row],[CO2-emissie 2022 (ton)]]-Tabel135[[#This Row],[CO2-emissie 2019 (ton)]])/Tabel135[[#This Row],[CO2-emissie 2019 (ton)]]</f>
        <v>-0.20241876037904408</v>
      </c>
      <c r="AD99" s="40" t="s">
        <v>1276</v>
      </c>
    </row>
    <row r="100" spans="1:30" x14ac:dyDescent="0.35">
      <c r="A100" s="11" t="s">
        <v>274</v>
      </c>
      <c r="B100" s="11" t="s">
        <v>7</v>
      </c>
      <c r="C100" s="12">
        <v>0</v>
      </c>
      <c r="D100" s="13"/>
      <c r="E100" s="12">
        <v>4.4043443969766676</v>
      </c>
      <c r="F100" s="13">
        <v>1574.1045021360499</v>
      </c>
      <c r="G100" s="12">
        <v>0</v>
      </c>
      <c r="H100" s="13"/>
      <c r="I100" s="12">
        <v>0</v>
      </c>
      <c r="J100" s="11"/>
      <c r="K100" s="12">
        <v>0</v>
      </c>
      <c r="L100" s="11"/>
      <c r="M100" s="12">
        <v>0</v>
      </c>
      <c r="N100" s="13"/>
      <c r="O100" s="12">
        <f>SUM(Tabel135[[#This Row],[CO2 benzine 2019]],Tabel135[[#This Row],[CO2 diesel 2019]],Tabel135[[#This Row],[CO2 CNG 2019]],Tabel135[[#This Row],[CO2 LNG 2019]],Tabel135[[#This Row],[CO2 LPG 2019]],Tabel135[[#This Row],[CO2 elektriciteit 2019]])</f>
        <v>4.4043443969766676</v>
      </c>
      <c r="P100" s="12">
        <v>0</v>
      </c>
      <c r="Q100" s="11"/>
      <c r="R100" s="12">
        <v>4.0515697411409901</v>
      </c>
      <c r="S100" s="13">
        <v>1646.6448856496606</v>
      </c>
      <c r="T100" s="12">
        <v>0</v>
      </c>
      <c r="U100" s="13"/>
      <c r="V100" s="12">
        <v>0</v>
      </c>
      <c r="W100" s="11"/>
      <c r="X100" s="12">
        <v>0</v>
      </c>
      <c r="Y100" s="11"/>
      <c r="Z100" s="12">
        <v>0</v>
      </c>
      <c r="AA100" s="13"/>
      <c r="AB100" s="12">
        <f>SUM(Tabel135[[#This Row],[CO2 elektriciteit 2022]],Tabel135[[#This Row],[CO2 LPG 2022]],Tabel135[[#This Row],[CO2 LNG 2022]],Tabel135[[#This Row],[CO2 CNG 2022]],Tabel135[[#This Row],[CO2 diesel 2022]],Tabel135[[#This Row],[CO2 benzine 2022]])</f>
        <v>4.0515697411409901</v>
      </c>
      <c r="AC100" s="14">
        <f>(Tabel135[[#This Row],[CO2-emissie 2022 (ton)]]-Tabel135[[#This Row],[CO2-emissie 2019 (ton)]])/Tabel135[[#This Row],[CO2-emissie 2019 (ton)]]</f>
        <v>-8.0096973360629389E-2</v>
      </c>
      <c r="AD100" s="40" t="s">
        <v>1276</v>
      </c>
    </row>
    <row r="101" spans="1:30" x14ac:dyDescent="0.35">
      <c r="A101" s="11" t="s">
        <v>275</v>
      </c>
      <c r="B101" s="11" t="s">
        <v>7</v>
      </c>
      <c r="C101" s="12">
        <v>13.38148524</v>
      </c>
      <c r="D101" s="13">
        <v>8609</v>
      </c>
      <c r="E101" s="12">
        <v>97.92440400000001</v>
      </c>
      <c r="F101" s="13">
        <v>34998</v>
      </c>
      <c r="G101" s="12">
        <v>0</v>
      </c>
      <c r="H101" s="13"/>
      <c r="I101" s="12">
        <v>0</v>
      </c>
      <c r="J101" s="11"/>
      <c r="K101" s="12">
        <v>1.6117920000000001</v>
      </c>
      <c r="L101" s="13">
        <v>1025</v>
      </c>
      <c r="M101" s="12">
        <v>0</v>
      </c>
      <c r="N101" s="13"/>
      <c r="O101" s="12">
        <f>SUM(Tabel135[[#This Row],[CO2 benzine 2019]],Tabel135[[#This Row],[CO2 diesel 2019]],Tabel135[[#This Row],[CO2 CNG 2019]],Tabel135[[#This Row],[CO2 LNG 2019]],Tabel135[[#This Row],[CO2 LPG 2019]],Tabel135[[#This Row],[CO2 elektriciteit 2019]])</f>
        <v>112.91768124000001</v>
      </c>
      <c r="P101" s="12">
        <v>10.308992015799999</v>
      </c>
      <c r="Q101" s="13">
        <v>6480.26</v>
      </c>
      <c r="R101" s="12">
        <v>90.431322415000011</v>
      </c>
      <c r="S101" s="13">
        <v>36753.230000000003</v>
      </c>
      <c r="T101" s="12">
        <v>0</v>
      </c>
      <c r="U101" s="13"/>
      <c r="V101" s="12">
        <v>0</v>
      </c>
      <c r="W101" s="11"/>
      <c r="X101" s="12">
        <v>0.83001784320000005</v>
      </c>
      <c r="Y101" s="13">
        <v>527.84</v>
      </c>
      <c r="Z101" s="12">
        <v>0</v>
      </c>
      <c r="AA101" s="13"/>
      <c r="AB101" s="12">
        <f>SUM(Tabel135[[#This Row],[CO2 elektriciteit 2022]],Tabel135[[#This Row],[CO2 LPG 2022]],Tabel135[[#This Row],[CO2 LNG 2022]],Tabel135[[#This Row],[CO2 CNG 2022]],Tabel135[[#This Row],[CO2 diesel 2022]],Tabel135[[#This Row],[CO2 benzine 2022]])</f>
        <v>101.57033227400001</v>
      </c>
      <c r="AC101" s="14">
        <f>(Tabel135[[#This Row],[CO2-emissie 2022 (ton)]]-Tabel135[[#This Row],[CO2-emissie 2019 (ton)]])/Tabel135[[#This Row],[CO2-emissie 2019 (ton)]]</f>
        <v>-0.10049222443632955</v>
      </c>
      <c r="AD101" s="40" t="s">
        <v>1276</v>
      </c>
    </row>
    <row r="102" spans="1:30" x14ac:dyDescent="0.35">
      <c r="A102" s="11" t="s">
        <v>276</v>
      </c>
      <c r="B102" s="11" t="s">
        <v>7</v>
      </c>
      <c r="C102" s="12">
        <v>1.4268821994408203</v>
      </c>
      <c r="D102" s="13">
        <v>917.98695246971113</v>
      </c>
      <c r="E102" s="12">
        <v>91.948734801183051</v>
      </c>
      <c r="F102" s="13">
        <v>32862.306933946762</v>
      </c>
      <c r="G102" s="12">
        <v>0</v>
      </c>
      <c r="H102" s="13"/>
      <c r="I102" s="12">
        <v>0</v>
      </c>
      <c r="J102" s="11"/>
      <c r="K102" s="12">
        <v>0</v>
      </c>
      <c r="L102" s="11"/>
      <c r="M102" s="12">
        <v>0</v>
      </c>
      <c r="N102" s="13"/>
      <c r="O102" s="12">
        <f>SUM(Tabel135[[#This Row],[CO2 benzine 2019]],Tabel135[[#This Row],[CO2 diesel 2019]],Tabel135[[#This Row],[CO2 CNG 2019]],Tabel135[[#This Row],[CO2 LNG 2019]],Tabel135[[#This Row],[CO2 LPG 2019]],Tabel135[[#This Row],[CO2 elektriciteit 2019]])</f>
        <v>93.375617000623876</v>
      </c>
      <c r="P102" s="12">
        <v>0.16398618699103185</v>
      </c>
      <c r="Q102" s="13">
        <v>103.08215647871354</v>
      </c>
      <c r="R102" s="12">
        <v>95.219309374214617</v>
      </c>
      <c r="S102" s="13">
        <v>38699.170645890925</v>
      </c>
      <c r="T102" s="12">
        <v>0.35309381714012888</v>
      </c>
      <c r="U102" s="13">
        <v>128.72541638356867</v>
      </c>
      <c r="V102" s="12">
        <v>0</v>
      </c>
      <c r="W102" s="11"/>
      <c r="X102" s="12">
        <v>0</v>
      </c>
      <c r="Y102" s="11"/>
      <c r="Z102" s="12">
        <v>0</v>
      </c>
      <c r="AA102" s="13"/>
      <c r="AB102" s="12">
        <f>SUM(Tabel135[[#This Row],[CO2 elektriciteit 2022]],Tabel135[[#This Row],[CO2 LPG 2022]],Tabel135[[#This Row],[CO2 LNG 2022]],Tabel135[[#This Row],[CO2 CNG 2022]],Tabel135[[#This Row],[CO2 diesel 2022]],Tabel135[[#This Row],[CO2 benzine 2022]])</f>
        <v>95.736389378345777</v>
      </c>
      <c r="AC102" s="14">
        <f>(Tabel135[[#This Row],[CO2-emissie 2022 (ton)]]-Tabel135[[#This Row],[CO2-emissie 2019 (ton)]])/Tabel135[[#This Row],[CO2-emissie 2019 (ton)]]</f>
        <v>2.5282535779186634E-2</v>
      </c>
      <c r="AD102" s="40" t="s">
        <v>1276</v>
      </c>
    </row>
    <row r="103" spans="1:30" x14ac:dyDescent="0.35">
      <c r="A103" s="11" t="s">
        <v>277</v>
      </c>
      <c r="B103" s="11" t="s">
        <v>7</v>
      </c>
      <c r="C103" s="12">
        <v>0.29999148000000003</v>
      </c>
      <c r="D103" s="13">
        <v>193</v>
      </c>
      <c r="E103" s="12">
        <v>48.397006000000005</v>
      </c>
      <c r="F103" s="13">
        <v>17297</v>
      </c>
      <c r="G103" s="12">
        <v>16.946254</v>
      </c>
      <c r="H103" s="13">
        <v>6178</v>
      </c>
      <c r="I103" s="12">
        <v>0</v>
      </c>
      <c r="J103" s="11"/>
      <c r="K103" s="12">
        <v>0</v>
      </c>
      <c r="L103" s="11"/>
      <c r="M103" s="12">
        <v>0</v>
      </c>
      <c r="N103" s="13"/>
      <c r="O103" s="12">
        <f>SUM(Tabel135[[#This Row],[CO2 benzine 2019]],Tabel135[[#This Row],[CO2 diesel 2019]],Tabel135[[#This Row],[CO2 CNG 2019]],Tabel135[[#This Row],[CO2 LNG 2019]],Tabel135[[#This Row],[CO2 LPG 2019]],Tabel135[[#This Row],[CO2 elektriciteit 2019]])</f>
        <v>65.643251480000004</v>
      </c>
      <c r="P103" s="12">
        <v>0.35952757999999996</v>
      </c>
      <c r="Q103" s="13">
        <v>226</v>
      </c>
      <c r="R103" s="12">
        <v>44.119225499999999</v>
      </c>
      <c r="S103" s="13">
        <v>17931</v>
      </c>
      <c r="T103" s="12">
        <v>20.383233000000001</v>
      </c>
      <c r="U103" s="13">
        <v>7431</v>
      </c>
      <c r="V103" s="12">
        <v>0</v>
      </c>
      <c r="W103" s="11"/>
      <c r="X103" s="12">
        <v>0</v>
      </c>
      <c r="Y103" s="11"/>
      <c r="Z103" s="12">
        <v>0</v>
      </c>
      <c r="AA103" s="13"/>
      <c r="AB103" s="12">
        <f>SUM(Tabel135[[#This Row],[CO2 elektriciteit 2022]],Tabel135[[#This Row],[CO2 LPG 2022]],Tabel135[[#This Row],[CO2 LNG 2022]],Tabel135[[#This Row],[CO2 CNG 2022]],Tabel135[[#This Row],[CO2 diesel 2022]],Tabel135[[#This Row],[CO2 benzine 2022]])</f>
        <v>64.861986080000008</v>
      </c>
      <c r="AC103" s="14">
        <f>(Tabel135[[#This Row],[CO2-emissie 2022 (ton)]]-Tabel135[[#This Row],[CO2-emissie 2019 (ton)]])/Tabel135[[#This Row],[CO2-emissie 2019 (ton)]]</f>
        <v>-1.190168650067599E-2</v>
      </c>
      <c r="AD103" s="40" t="s">
        <v>1276</v>
      </c>
    </row>
    <row r="104" spans="1:30" x14ac:dyDescent="0.35">
      <c r="A104" s="11" t="s">
        <v>278</v>
      </c>
      <c r="B104" s="11" t="s">
        <v>7</v>
      </c>
      <c r="C104" s="12">
        <v>0</v>
      </c>
      <c r="D104" s="13"/>
      <c r="E104" s="12">
        <v>51.763000000000005</v>
      </c>
      <c r="F104" s="13">
        <v>18500</v>
      </c>
      <c r="G104" s="12">
        <v>0</v>
      </c>
      <c r="H104" s="13"/>
      <c r="I104" s="12">
        <v>0</v>
      </c>
      <c r="J104" s="11"/>
      <c r="K104" s="12">
        <v>0</v>
      </c>
      <c r="L104" s="11"/>
      <c r="M104" s="12">
        <v>0</v>
      </c>
      <c r="N104" s="13"/>
      <c r="O104" s="12">
        <f>SUM(Tabel135[[#This Row],[CO2 benzine 2019]],Tabel135[[#This Row],[CO2 diesel 2019]],Tabel135[[#This Row],[CO2 CNG 2019]],Tabel135[[#This Row],[CO2 LNG 2019]],Tabel135[[#This Row],[CO2 LPG 2019]],Tabel135[[#This Row],[CO2 elektriciteit 2019]])</f>
        <v>51.763000000000005</v>
      </c>
      <c r="P104" s="12">
        <v>0</v>
      </c>
      <c r="Q104" s="11"/>
      <c r="R104" s="12">
        <v>50.440249999999999</v>
      </c>
      <c r="S104" s="13">
        <v>20500</v>
      </c>
      <c r="T104" s="12">
        <v>0</v>
      </c>
      <c r="U104" s="13"/>
      <c r="V104" s="12">
        <v>0</v>
      </c>
      <c r="W104" s="11"/>
      <c r="X104" s="12">
        <v>0</v>
      </c>
      <c r="Y104" s="11"/>
      <c r="Z104" s="12">
        <v>0</v>
      </c>
      <c r="AA104" s="13"/>
      <c r="AB104" s="12">
        <f>SUM(Tabel135[[#This Row],[CO2 elektriciteit 2022]],Tabel135[[#This Row],[CO2 LPG 2022]],Tabel135[[#This Row],[CO2 LNG 2022]],Tabel135[[#This Row],[CO2 CNG 2022]],Tabel135[[#This Row],[CO2 diesel 2022]],Tabel135[[#This Row],[CO2 benzine 2022]])</f>
        <v>50.440249999999999</v>
      </c>
      <c r="AC104" s="14">
        <f>(Tabel135[[#This Row],[CO2-emissie 2022 (ton)]]-Tabel135[[#This Row],[CO2-emissie 2019 (ton)]])/Tabel135[[#This Row],[CO2-emissie 2019 (ton)]]</f>
        <v>-2.55539671193711E-2</v>
      </c>
      <c r="AD104" s="40" t="s">
        <v>1276</v>
      </c>
    </row>
    <row r="105" spans="1:30" x14ac:dyDescent="0.35">
      <c r="A105" s="11" t="s">
        <v>279</v>
      </c>
      <c r="B105" s="11" t="s">
        <v>185</v>
      </c>
      <c r="C105" s="12">
        <v>48.185160000000003</v>
      </c>
      <c r="D105" s="13">
        <v>31000</v>
      </c>
      <c r="E105" s="12">
        <v>587.58000000000004</v>
      </c>
      <c r="F105" s="13">
        <v>210000</v>
      </c>
      <c r="G105" s="12">
        <v>1.2343499999999998</v>
      </c>
      <c r="H105" s="13">
        <v>450</v>
      </c>
      <c r="I105" s="12">
        <v>0</v>
      </c>
      <c r="J105" s="11"/>
      <c r="K105" s="12">
        <v>7.0761599999999994E-2</v>
      </c>
      <c r="L105" s="13">
        <v>45</v>
      </c>
      <c r="M105" s="12">
        <v>0</v>
      </c>
      <c r="N105" s="13"/>
      <c r="O105" s="12">
        <f>SUM(Tabel135[[#This Row],[CO2 benzine 2019]],Tabel135[[#This Row],[CO2 diesel 2019]],Tabel135[[#This Row],[CO2 CNG 2019]],Tabel135[[#This Row],[CO2 LNG 2019]],Tabel135[[#This Row],[CO2 LPG 2019]],Tabel135[[#This Row],[CO2 elektriciteit 2019]])</f>
        <v>637.07027159999996</v>
      </c>
      <c r="P105" s="12">
        <v>58.860709999999997</v>
      </c>
      <c r="Q105" s="13">
        <v>37000</v>
      </c>
      <c r="R105" s="12">
        <v>622.50649999999996</v>
      </c>
      <c r="S105" s="13">
        <v>253000</v>
      </c>
      <c r="T105" s="12">
        <v>9.6005000000000003</v>
      </c>
      <c r="U105" s="13">
        <v>3500</v>
      </c>
      <c r="V105" s="12">
        <v>0</v>
      </c>
      <c r="W105" s="11"/>
      <c r="X105" s="12">
        <v>0</v>
      </c>
      <c r="Y105" s="11"/>
      <c r="Z105" s="12">
        <v>0</v>
      </c>
      <c r="AA105" s="13"/>
      <c r="AB105" s="12">
        <f>SUM(Tabel135[[#This Row],[CO2 elektriciteit 2022]],Tabel135[[#This Row],[CO2 LPG 2022]],Tabel135[[#This Row],[CO2 LNG 2022]],Tabel135[[#This Row],[CO2 CNG 2022]],Tabel135[[#This Row],[CO2 diesel 2022]],Tabel135[[#This Row],[CO2 benzine 2022]])</f>
        <v>690.96771000000001</v>
      </c>
      <c r="AC105" s="14">
        <f>(Tabel135[[#This Row],[CO2-emissie 2022 (ton)]]-Tabel135[[#This Row],[CO2-emissie 2019 (ton)]])/Tabel135[[#This Row],[CO2-emissie 2019 (ton)]]</f>
        <v>8.4602030266828818E-2</v>
      </c>
      <c r="AD105" s="40" t="s">
        <v>1276</v>
      </c>
    </row>
    <row r="106" spans="1:30" x14ac:dyDescent="0.35">
      <c r="A106" s="11" t="s">
        <v>280</v>
      </c>
      <c r="B106" s="11" t="s">
        <v>185</v>
      </c>
      <c r="C106" s="12">
        <v>20.999403600000001</v>
      </c>
      <c r="D106" s="13">
        <v>13510</v>
      </c>
      <c r="E106" s="12">
        <v>239.514396</v>
      </c>
      <c r="F106" s="13">
        <v>85602</v>
      </c>
      <c r="G106" s="12">
        <v>0</v>
      </c>
      <c r="H106" s="13"/>
      <c r="I106" s="12">
        <v>0</v>
      </c>
      <c r="J106" s="11"/>
      <c r="K106" s="12">
        <v>0</v>
      </c>
      <c r="L106" s="11"/>
      <c r="M106" s="12">
        <v>0</v>
      </c>
      <c r="N106" s="13"/>
      <c r="O106" s="12">
        <f>SUM(Tabel135[[#This Row],[CO2 benzine 2019]],Tabel135[[#This Row],[CO2 diesel 2019]],Tabel135[[#This Row],[CO2 CNG 2019]],Tabel135[[#This Row],[CO2 LNG 2019]],Tabel135[[#This Row],[CO2 LPG 2019]],Tabel135[[#This Row],[CO2 elektriciteit 2019]])</f>
        <v>260.51379960000003</v>
      </c>
      <c r="P106" s="12">
        <v>21.983679769999998</v>
      </c>
      <c r="Q106" s="13">
        <v>13819</v>
      </c>
      <c r="R106" s="12">
        <v>193.89724200000001</v>
      </c>
      <c r="S106" s="13">
        <v>78804</v>
      </c>
      <c r="T106" s="12">
        <v>0</v>
      </c>
      <c r="U106" s="13"/>
      <c r="V106" s="12">
        <v>0</v>
      </c>
      <c r="W106" s="11"/>
      <c r="X106" s="12">
        <v>0</v>
      </c>
      <c r="Y106" s="11"/>
      <c r="Z106" s="12">
        <v>0</v>
      </c>
      <c r="AA106" s="13"/>
      <c r="AB106" s="12">
        <f>SUM(Tabel135[[#This Row],[CO2 elektriciteit 2022]],Tabel135[[#This Row],[CO2 LPG 2022]],Tabel135[[#This Row],[CO2 LNG 2022]],Tabel135[[#This Row],[CO2 CNG 2022]],Tabel135[[#This Row],[CO2 diesel 2022]],Tabel135[[#This Row],[CO2 benzine 2022]])</f>
        <v>215.88092177000001</v>
      </c>
      <c r="AC106" s="14">
        <f>(Tabel135[[#This Row],[CO2-emissie 2022 (ton)]]-Tabel135[[#This Row],[CO2-emissie 2019 (ton)]])/Tabel135[[#This Row],[CO2-emissie 2019 (ton)]]</f>
        <v>-0.17132634777324865</v>
      </c>
      <c r="AD106" s="40" t="s">
        <v>1276</v>
      </c>
    </row>
    <row r="107" spans="1:30" x14ac:dyDescent="0.35">
      <c r="A107" s="11" t="s">
        <v>1247</v>
      </c>
      <c r="B107" s="11" t="s">
        <v>185</v>
      </c>
      <c r="C107" s="12">
        <v>0</v>
      </c>
      <c r="D107" s="13"/>
      <c r="E107" s="12">
        <v>156.31284916201116</v>
      </c>
      <c r="F107" s="13">
        <v>55865.921787709492</v>
      </c>
      <c r="G107" s="12">
        <v>0</v>
      </c>
      <c r="H107" s="13"/>
      <c r="I107" s="12">
        <v>0</v>
      </c>
      <c r="J107" s="11"/>
      <c r="K107" s="12">
        <v>0</v>
      </c>
      <c r="L107" s="11"/>
      <c r="M107" s="12">
        <v>0</v>
      </c>
      <c r="N107" s="13"/>
      <c r="O107" s="12">
        <f>SUM(Tabel135[[#This Row],[CO2 benzine 2019]],Tabel135[[#This Row],[CO2 diesel 2019]],Tabel135[[#This Row],[CO2 CNG 2019]],Tabel135[[#This Row],[CO2 LNG 2019]],Tabel135[[#This Row],[CO2 LPG 2019]],Tabel135[[#This Row],[CO2 elektriciteit 2019]])</f>
        <v>156.31284916201116</v>
      </c>
      <c r="P107" s="12">
        <v>0</v>
      </c>
      <c r="Q107" s="11"/>
      <c r="R107" s="12">
        <v>349.39100000000002</v>
      </c>
      <c r="S107" s="13">
        <v>142000</v>
      </c>
      <c r="T107" s="12">
        <v>0</v>
      </c>
      <c r="U107" s="13"/>
      <c r="V107" s="12">
        <v>0</v>
      </c>
      <c r="W107" s="11"/>
      <c r="X107" s="12">
        <v>0</v>
      </c>
      <c r="Y107" s="11"/>
      <c r="Z107" s="12">
        <v>0</v>
      </c>
      <c r="AA107" s="13"/>
      <c r="AB107" s="12">
        <f>SUM(Tabel135[[#This Row],[CO2 elektriciteit 2022]],Tabel135[[#This Row],[CO2 LPG 2022]],Tabel135[[#This Row],[CO2 LNG 2022]],Tabel135[[#This Row],[CO2 CNG 2022]],Tabel135[[#This Row],[CO2 diesel 2022]],Tabel135[[#This Row],[CO2 benzine 2022]])</f>
        <v>349.39100000000002</v>
      </c>
      <c r="AC107" s="14">
        <f>(Tabel135[[#This Row],[CO2-emissie 2022 (ton)]]-Tabel135[[#This Row],[CO2-emissie 2019 (ton)]])/Tabel135[[#This Row],[CO2-emissie 2019 (ton)]]</f>
        <v>1.2352033238027165</v>
      </c>
      <c r="AD107" s="40" t="s">
        <v>1276</v>
      </c>
    </row>
    <row r="108" spans="1:30" x14ac:dyDescent="0.35">
      <c r="A108" s="11" t="s">
        <v>287</v>
      </c>
      <c r="B108" s="11" t="s">
        <v>7</v>
      </c>
      <c r="C108" s="12">
        <v>1.0585191600000001</v>
      </c>
      <c r="D108" s="13">
        <v>681</v>
      </c>
      <c r="E108" s="12">
        <v>83.875646000000003</v>
      </c>
      <c r="F108" s="13">
        <v>29977</v>
      </c>
      <c r="G108" s="12">
        <v>0</v>
      </c>
      <c r="H108" s="13"/>
      <c r="I108" s="12">
        <v>0</v>
      </c>
      <c r="J108" s="11"/>
      <c r="K108" s="12">
        <v>0</v>
      </c>
      <c r="L108" s="11"/>
      <c r="M108" s="12">
        <v>0</v>
      </c>
      <c r="N108" s="13"/>
      <c r="O108" s="12">
        <f>SUM(Tabel135[[#This Row],[CO2 benzine 2019]],Tabel135[[#This Row],[CO2 diesel 2019]],Tabel135[[#This Row],[CO2 CNG 2019]],Tabel135[[#This Row],[CO2 LNG 2019]],Tabel135[[#This Row],[CO2 LPG 2019]],Tabel135[[#This Row],[CO2 elektriciteit 2019]])</f>
        <v>84.934165160000006</v>
      </c>
      <c r="P108" s="12">
        <v>0.55679049999999997</v>
      </c>
      <c r="Q108" s="13">
        <v>350</v>
      </c>
      <c r="R108" s="12">
        <v>68.158310499999999</v>
      </c>
      <c r="S108" s="13">
        <v>27701</v>
      </c>
      <c r="T108" s="12">
        <v>0</v>
      </c>
      <c r="U108" s="13"/>
      <c r="V108" s="12">
        <v>0</v>
      </c>
      <c r="W108" s="11"/>
      <c r="X108" s="12">
        <v>0</v>
      </c>
      <c r="Y108" s="11"/>
      <c r="Z108" s="12">
        <v>0</v>
      </c>
      <c r="AA108" s="13"/>
      <c r="AB108" s="12">
        <f>SUM(Tabel135[[#This Row],[CO2 elektriciteit 2022]],Tabel135[[#This Row],[CO2 LPG 2022]],Tabel135[[#This Row],[CO2 LNG 2022]],Tabel135[[#This Row],[CO2 CNG 2022]],Tabel135[[#This Row],[CO2 diesel 2022]],Tabel135[[#This Row],[CO2 benzine 2022]])</f>
        <v>68.715101000000004</v>
      </c>
      <c r="AC108" s="14">
        <f>(Tabel135[[#This Row],[CO2-emissie 2022 (ton)]]-Tabel135[[#This Row],[CO2-emissie 2019 (ton)]])/Tabel135[[#This Row],[CO2-emissie 2019 (ton)]]</f>
        <v>-0.19096042363454485</v>
      </c>
      <c r="AD108" s="40" t="s">
        <v>1276</v>
      </c>
    </row>
    <row r="109" spans="1:30" x14ac:dyDescent="0.35">
      <c r="A109" s="11" t="s">
        <v>288</v>
      </c>
      <c r="B109" s="11" t="s">
        <v>7</v>
      </c>
      <c r="C109" s="12">
        <v>11.457187560000001</v>
      </c>
      <c r="D109" s="13">
        <v>7371</v>
      </c>
      <c r="E109" s="12">
        <v>233.79248600000003</v>
      </c>
      <c r="F109" s="13">
        <v>83557</v>
      </c>
      <c r="G109" s="12">
        <v>23.529453999999998</v>
      </c>
      <c r="H109" s="13">
        <v>8578</v>
      </c>
      <c r="I109" s="12">
        <v>0</v>
      </c>
      <c r="J109" s="11"/>
      <c r="K109" s="12">
        <v>0</v>
      </c>
      <c r="L109" s="11"/>
      <c r="M109" s="12">
        <v>0</v>
      </c>
      <c r="N109" s="13"/>
      <c r="O109" s="12">
        <f>SUM(Tabel135[[#This Row],[CO2 benzine 2019]],Tabel135[[#This Row],[CO2 diesel 2019]],Tabel135[[#This Row],[CO2 CNG 2019]],Tabel135[[#This Row],[CO2 LNG 2019]],Tabel135[[#This Row],[CO2 LPG 2019]],Tabel135[[#This Row],[CO2 elektriciteit 2019]])</f>
        <v>268.77912756000001</v>
      </c>
      <c r="P109" s="12">
        <v>10.790599889999999</v>
      </c>
      <c r="Q109" s="13">
        <v>6783</v>
      </c>
      <c r="R109" s="12">
        <v>172.07506749999999</v>
      </c>
      <c r="S109" s="13">
        <v>69935</v>
      </c>
      <c r="T109" s="12">
        <v>20.789197000000001</v>
      </c>
      <c r="U109" s="13">
        <v>7579</v>
      </c>
      <c r="V109" s="12">
        <v>0</v>
      </c>
      <c r="W109" s="11"/>
      <c r="X109" s="12">
        <v>0</v>
      </c>
      <c r="Y109" s="11"/>
      <c r="Z109" s="12">
        <v>0</v>
      </c>
      <c r="AA109" s="13"/>
      <c r="AB109" s="12">
        <f>SUM(Tabel135[[#This Row],[CO2 elektriciteit 2022]],Tabel135[[#This Row],[CO2 LPG 2022]],Tabel135[[#This Row],[CO2 LNG 2022]],Tabel135[[#This Row],[CO2 CNG 2022]],Tabel135[[#This Row],[CO2 diesel 2022]],Tabel135[[#This Row],[CO2 benzine 2022]])</f>
        <v>203.65486439</v>
      </c>
      <c r="AC109" s="14">
        <f>(Tabel135[[#This Row],[CO2-emissie 2022 (ton)]]-Tabel135[[#This Row],[CO2-emissie 2019 (ton)]])/Tabel135[[#This Row],[CO2-emissie 2019 (ton)]]</f>
        <v>-0.2422965792068888</v>
      </c>
      <c r="AD109" s="40" t="s">
        <v>1276</v>
      </c>
    </row>
    <row r="110" spans="1:30" x14ac:dyDescent="0.35">
      <c r="A110" s="11" t="s">
        <v>292</v>
      </c>
      <c r="B110" s="11" t="s">
        <v>7</v>
      </c>
      <c r="C110" s="12">
        <v>0.11813136</v>
      </c>
      <c r="D110" s="13">
        <v>76</v>
      </c>
      <c r="E110" s="12">
        <v>64.250473999999997</v>
      </c>
      <c r="F110" s="13">
        <v>22963</v>
      </c>
      <c r="G110" s="12">
        <v>15.914885999999999</v>
      </c>
      <c r="H110" s="13">
        <v>5802</v>
      </c>
      <c r="I110" s="12">
        <v>0</v>
      </c>
      <c r="J110" s="11"/>
      <c r="K110" s="12">
        <v>0</v>
      </c>
      <c r="L110" s="11"/>
      <c r="M110" s="12">
        <v>0</v>
      </c>
      <c r="N110" s="13"/>
      <c r="O110" s="12">
        <f>SUM(Tabel135[[#This Row],[CO2 benzine 2019]],Tabel135[[#This Row],[CO2 diesel 2019]],Tabel135[[#This Row],[CO2 CNG 2019]],Tabel135[[#This Row],[CO2 LNG 2019]],Tabel135[[#This Row],[CO2 LPG 2019]],Tabel135[[#This Row],[CO2 elektriciteit 2019]])</f>
        <v>80.283491359999999</v>
      </c>
      <c r="P110" s="12">
        <v>0.77632503999999991</v>
      </c>
      <c r="Q110" s="13">
        <v>488</v>
      </c>
      <c r="R110" s="12">
        <v>53.813595499999998</v>
      </c>
      <c r="S110" s="13">
        <v>21871</v>
      </c>
      <c r="T110" s="12">
        <v>9.5182099999999998</v>
      </c>
      <c r="U110" s="13">
        <v>3470</v>
      </c>
      <c r="V110" s="12">
        <v>0</v>
      </c>
      <c r="W110" s="11"/>
      <c r="X110" s="12">
        <v>0</v>
      </c>
      <c r="Y110" s="11"/>
      <c r="Z110" s="12">
        <v>0</v>
      </c>
      <c r="AA110" s="13"/>
      <c r="AB110" s="12">
        <f>SUM(Tabel135[[#This Row],[CO2 elektriciteit 2022]],Tabel135[[#This Row],[CO2 LPG 2022]],Tabel135[[#This Row],[CO2 LNG 2022]],Tabel135[[#This Row],[CO2 CNG 2022]],Tabel135[[#This Row],[CO2 diesel 2022]],Tabel135[[#This Row],[CO2 benzine 2022]])</f>
        <v>64.108130540000005</v>
      </c>
      <c r="AC110" s="14">
        <f>(Tabel135[[#This Row],[CO2-emissie 2022 (ton)]]-Tabel135[[#This Row],[CO2-emissie 2019 (ton)]])/Tabel135[[#This Row],[CO2-emissie 2019 (ton)]]</f>
        <v>-0.20147804419052853</v>
      </c>
      <c r="AD110" s="40" t="s">
        <v>1276</v>
      </c>
    </row>
    <row r="111" spans="1:30" x14ac:dyDescent="0.35">
      <c r="A111" s="11" t="s">
        <v>293</v>
      </c>
      <c r="B111" s="11" t="s">
        <v>208</v>
      </c>
      <c r="C111" s="12">
        <v>0</v>
      </c>
      <c r="D111" s="13"/>
      <c r="E111" s="12">
        <v>0</v>
      </c>
      <c r="F111" s="11"/>
      <c r="G111" s="12">
        <v>0</v>
      </c>
      <c r="H111" s="13"/>
      <c r="I111" s="12">
        <v>0</v>
      </c>
      <c r="J111" s="11"/>
      <c r="K111" s="12">
        <v>0</v>
      </c>
      <c r="L111" s="11"/>
      <c r="M111" s="12">
        <v>0</v>
      </c>
      <c r="N111" s="13">
        <v>2389</v>
      </c>
      <c r="O111" s="12">
        <f>SUM(Tabel135[[#This Row],[CO2 benzine 2019]],Tabel135[[#This Row],[CO2 diesel 2019]],Tabel135[[#This Row],[CO2 CNG 2019]],Tabel135[[#This Row],[CO2 LNG 2019]],Tabel135[[#This Row],[CO2 LPG 2019]],Tabel135[[#This Row],[CO2 elektriciteit 2019]])</f>
        <v>0</v>
      </c>
      <c r="P111" s="12">
        <v>0</v>
      </c>
      <c r="Q111" s="11"/>
      <c r="R111" s="12">
        <v>0</v>
      </c>
      <c r="S111" s="11"/>
      <c r="T111" s="12">
        <v>0</v>
      </c>
      <c r="U111" s="13"/>
      <c r="V111" s="12">
        <v>0</v>
      </c>
      <c r="W111" s="11"/>
      <c r="X111" s="12">
        <v>0</v>
      </c>
      <c r="Y111" s="11"/>
      <c r="Z111" s="12">
        <v>0</v>
      </c>
      <c r="AA111" s="13">
        <v>6426</v>
      </c>
      <c r="AB111" s="12">
        <f>SUM(Tabel135[[#This Row],[CO2 elektriciteit 2022]],Tabel135[[#This Row],[CO2 LPG 2022]],Tabel135[[#This Row],[CO2 LNG 2022]],Tabel135[[#This Row],[CO2 CNG 2022]],Tabel135[[#This Row],[CO2 diesel 2022]],Tabel135[[#This Row],[CO2 benzine 2022]])</f>
        <v>0</v>
      </c>
      <c r="AC111" s="14" t="s">
        <v>1243</v>
      </c>
      <c r="AD111" s="40" t="s">
        <v>1276</v>
      </c>
    </row>
    <row r="112" spans="1:30" x14ac:dyDescent="0.35">
      <c r="A112" s="11" t="s">
        <v>294</v>
      </c>
      <c r="B112" s="11" t="s">
        <v>7</v>
      </c>
      <c r="C112" s="12">
        <v>9.4287477600000003</v>
      </c>
      <c r="D112" s="13">
        <v>6066</v>
      </c>
      <c r="E112" s="12">
        <v>115.12371</v>
      </c>
      <c r="F112" s="13">
        <v>41145</v>
      </c>
      <c r="G112" s="12">
        <v>1.835067</v>
      </c>
      <c r="H112" s="13">
        <v>669</v>
      </c>
      <c r="I112" s="12">
        <v>0</v>
      </c>
      <c r="J112" s="11"/>
      <c r="K112" s="12">
        <v>0</v>
      </c>
      <c r="L112" s="11"/>
      <c r="M112" s="12">
        <v>0</v>
      </c>
      <c r="N112" s="13"/>
      <c r="O112" s="12">
        <f>SUM(Tabel135[[#This Row],[CO2 benzine 2019]],Tabel135[[#This Row],[CO2 diesel 2019]],Tabel135[[#This Row],[CO2 CNG 2019]],Tabel135[[#This Row],[CO2 LNG 2019]],Tabel135[[#This Row],[CO2 LPG 2019]],Tabel135[[#This Row],[CO2 elektriciteit 2019]])</f>
        <v>126.38752476000001</v>
      </c>
      <c r="P112" s="12">
        <v>6.8294331899999996</v>
      </c>
      <c r="Q112" s="13">
        <v>4293</v>
      </c>
      <c r="R112" s="12">
        <v>49.785757000000004</v>
      </c>
      <c r="S112" s="13">
        <v>20234</v>
      </c>
      <c r="T112" s="12">
        <v>2.1916569999999997</v>
      </c>
      <c r="U112" s="13">
        <v>799</v>
      </c>
      <c r="V112" s="12">
        <v>0</v>
      </c>
      <c r="W112" s="11"/>
      <c r="X112" s="12">
        <v>0</v>
      </c>
      <c r="Y112" s="11"/>
      <c r="Z112" s="12">
        <v>0</v>
      </c>
      <c r="AA112" s="13"/>
      <c r="AB112" s="12">
        <f>SUM(Tabel135[[#This Row],[CO2 elektriciteit 2022]],Tabel135[[#This Row],[CO2 LPG 2022]],Tabel135[[#This Row],[CO2 LNG 2022]],Tabel135[[#This Row],[CO2 CNG 2022]],Tabel135[[#This Row],[CO2 diesel 2022]],Tabel135[[#This Row],[CO2 benzine 2022]])</f>
        <v>58.806847189999999</v>
      </c>
      <c r="AC112" s="14">
        <f>(Tabel135[[#This Row],[CO2-emissie 2022 (ton)]]-Tabel135[[#This Row],[CO2-emissie 2019 (ton)]])/Tabel135[[#This Row],[CO2-emissie 2019 (ton)]]</f>
        <v>-0.53471003327528099</v>
      </c>
      <c r="AD112" s="40" t="s">
        <v>1276</v>
      </c>
    </row>
    <row r="113" spans="1:30" x14ac:dyDescent="0.35">
      <c r="A113" s="11" t="s">
        <v>298</v>
      </c>
      <c r="B113" s="11" t="s">
        <v>7</v>
      </c>
      <c r="C113" s="12">
        <v>9.9805455600000013</v>
      </c>
      <c r="D113" s="13">
        <v>6421</v>
      </c>
      <c r="E113" s="12">
        <v>67.61926600000001</v>
      </c>
      <c r="F113" s="13">
        <v>24167</v>
      </c>
      <c r="G113" s="12">
        <v>0</v>
      </c>
      <c r="H113" s="13"/>
      <c r="I113" s="12">
        <v>0</v>
      </c>
      <c r="J113" s="11"/>
      <c r="K113" s="12">
        <v>0</v>
      </c>
      <c r="L113" s="11"/>
      <c r="M113" s="12">
        <v>0</v>
      </c>
      <c r="N113" s="13"/>
      <c r="O113" s="12">
        <f>SUM(Tabel135[[#This Row],[CO2 benzine 2019]],Tabel135[[#This Row],[CO2 diesel 2019]],Tabel135[[#This Row],[CO2 CNG 2019]],Tabel135[[#This Row],[CO2 LNG 2019]],Tabel135[[#This Row],[CO2 LPG 2019]],Tabel135[[#This Row],[CO2 elektriciteit 2019]])</f>
        <v>77.599811560000006</v>
      </c>
      <c r="P113" s="12">
        <v>7.6678005999999996</v>
      </c>
      <c r="Q113" s="13">
        <v>4820</v>
      </c>
      <c r="R113" s="12">
        <v>56.173214999999999</v>
      </c>
      <c r="S113" s="13">
        <v>22830</v>
      </c>
      <c r="T113" s="12">
        <v>11.4605101962</v>
      </c>
      <c r="U113" s="13">
        <v>4178.0933999999997</v>
      </c>
      <c r="V113" s="12">
        <v>0</v>
      </c>
      <c r="W113" s="11"/>
      <c r="X113" s="12">
        <v>0</v>
      </c>
      <c r="Y113" s="11"/>
      <c r="Z113" s="12">
        <v>0</v>
      </c>
      <c r="AA113" s="13"/>
      <c r="AB113" s="12">
        <f>SUM(Tabel135[[#This Row],[CO2 elektriciteit 2022]],Tabel135[[#This Row],[CO2 LPG 2022]],Tabel135[[#This Row],[CO2 LNG 2022]],Tabel135[[#This Row],[CO2 CNG 2022]],Tabel135[[#This Row],[CO2 diesel 2022]],Tabel135[[#This Row],[CO2 benzine 2022]])</f>
        <v>75.301525796199996</v>
      </c>
      <c r="AC113" s="14">
        <f>(Tabel135[[#This Row],[CO2-emissie 2022 (ton)]]-Tabel135[[#This Row],[CO2-emissie 2019 (ton)]])/Tabel135[[#This Row],[CO2-emissie 2019 (ton)]]</f>
        <v>-2.9617156505888937E-2</v>
      </c>
      <c r="AD113" s="40" t="s">
        <v>1276</v>
      </c>
    </row>
    <row r="114" spans="1:30" x14ac:dyDescent="0.35">
      <c r="A114" s="11" t="s">
        <v>301</v>
      </c>
      <c r="B114" s="11" t="s">
        <v>7</v>
      </c>
      <c r="C114" s="12">
        <v>7.4345038800000003</v>
      </c>
      <c r="D114" s="13">
        <v>4783</v>
      </c>
      <c r="E114" s="12">
        <v>153.93197000000001</v>
      </c>
      <c r="F114" s="13">
        <v>55015</v>
      </c>
      <c r="G114" s="12">
        <v>0</v>
      </c>
      <c r="H114" s="13"/>
      <c r="I114" s="12">
        <v>12.927207899999999</v>
      </c>
      <c r="J114" s="13">
        <v>26930</v>
      </c>
      <c r="K114" s="12">
        <v>0</v>
      </c>
      <c r="L114" s="11"/>
      <c r="M114" s="12">
        <v>0</v>
      </c>
      <c r="N114" s="13"/>
      <c r="O114" s="12">
        <f>SUM(Tabel135[[#This Row],[CO2 benzine 2019]],Tabel135[[#This Row],[CO2 diesel 2019]],Tabel135[[#This Row],[CO2 CNG 2019]],Tabel135[[#This Row],[CO2 LNG 2019]],Tabel135[[#This Row],[CO2 LPG 2019]],Tabel135[[#This Row],[CO2 elektriciteit 2019]])</f>
        <v>174.29368177999999</v>
      </c>
      <c r="P114" s="12">
        <v>5.6633547999999996</v>
      </c>
      <c r="Q114" s="13">
        <v>3560</v>
      </c>
      <c r="R114" s="12">
        <v>112.50636249999999</v>
      </c>
      <c r="S114" s="13">
        <v>45725</v>
      </c>
      <c r="T114" s="12">
        <v>0</v>
      </c>
      <c r="U114" s="13"/>
      <c r="V114" s="12">
        <v>14.73932115</v>
      </c>
      <c r="W114" s="13">
        <v>30705</v>
      </c>
      <c r="X114" s="12">
        <v>0</v>
      </c>
      <c r="Y114" s="11"/>
      <c r="Z114" s="12">
        <v>0</v>
      </c>
      <c r="AA114" s="13"/>
      <c r="AB114" s="12">
        <f>SUM(Tabel135[[#This Row],[CO2 elektriciteit 2022]],Tabel135[[#This Row],[CO2 LPG 2022]],Tabel135[[#This Row],[CO2 LNG 2022]],Tabel135[[#This Row],[CO2 CNG 2022]],Tabel135[[#This Row],[CO2 diesel 2022]],Tabel135[[#This Row],[CO2 benzine 2022]])</f>
        <v>132.90903845</v>
      </c>
      <c r="AC114" s="14">
        <f>(Tabel135[[#This Row],[CO2-emissie 2022 (ton)]]-Tabel135[[#This Row],[CO2-emissie 2019 (ton)]])/Tabel135[[#This Row],[CO2-emissie 2019 (ton)]]</f>
        <v>-0.23744201687263244</v>
      </c>
      <c r="AD114" s="40" t="s">
        <v>1276</v>
      </c>
    </row>
    <row r="115" spans="1:30" x14ac:dyDescent="0.35">
      <c r="A115" s="11" t="s">
        <v>302</v>
      </c>
      <c r="B115" s="11" t="s">
        <v>7</v>
      </c>
      <c r="C115" s="12">
        <v>2.4869760000000003</v>
      </c>
      <c r="D115" s="13">
        <v>1600</v>
      </c>
      <c r="E115" s="12">
        <v>135.703</v>
      </c>
      <c r="F115" s="13">
        <v>48500</v>
      </c>
      <c r="G115" s="12">
        <v>1.440075</v>
      </c>
      <c r="H115" s="13">
        <v>525</v>
      </c>
      <c r="I115" s="12">
        <v>0</v>
      </c>
      <c r="J115" s="11"/>
      <c r="K115" s="12">
        <v>0</v>
      </c>
      <c r="L115" s="11"/>
      <c r="M115" s="12">
        <v>0</v>
      </c>
      <c r="N115" s="13">
        <v>500</v>
      </c>
      <c r="O115" s="12">
        <f>SUM(Tabel135[[#This Row],[CO2 benzine 2019]],Tabel135[[#This Row],[CO2 diesel 2019]],Tabel135[[#This Row],[CO2 CNG 2019]],Tabel135[[#This Row],[CO2 LNG 2019]],Tabel135[[#This Row],[CO2 LPG 2019]],Tabel135[[#This Row],[CO2 elektriciteit 2019]])</f>
        <v>139.63005100000001</v>
      </c>
      <c r="P115" s="12">
        <v>2.2271619999999999</v>
      </c>
      <c r="Q115" s="13">
        <v>1400</v>
      </c>
      <c r="R115" s="12">
        <v>110.7225</v>
      </c>
      <c r="S115" s="13">
        <v>45000</v>
      </c>
      <c r="T115" s="12">
        <v>1.440075</v>
      </c>
      <c r="U115" s="13">
        <v>525</v>
      </c>
      <c r="V115" s="12">
        <v>0</v>
      </c>
      <c r="W115" s="11"/>
      <c r="X115" s="12">
        <v>0</v>
      </c>
      <c r="Y115" s="11"/>
      <c r="Z115" s="12">
        <v>0</v>
      </c>
      <c r="AA115" s="13">
        <v>500</v>
      </c>
      <c r="AB115" s="12">
        <f>SUM(Tabel135[[#This Row],[CO2 elektriciteit 2022]],Tabel135[[#This Row],[CO2 LPG 2022]],Tabel135[[#This Row],[CO2 LNG 2022]],Tabel135[[#This Row],[CO2 CNG 2022]],Tabel135[[#This Row],[CO2 diesel 2022]],Tabel135[[#This Row],[CO2 benzine 2022]])</f>
        <v>114.389737</v>
      </c>
      <c r="AC115" s="14">
        <f>(Tabel135[[#This Row],[CO2-emissie 2022 (ton)]]-Tabel135[[#This Row],[CO2-emissie 2019 (ton)]])/Tabel135[[#This Row],[CO2-emissie 2019 (ton)]]</f>
        <v>-0.18076562902637636</v>
      </c>
      <c r="AD115" s="40" t="s">
        <v>1276</v>
      </c>
    </row>
    <row r="116" spans="1:30" x14ac:dyDescent="0.35">
      <c r="A116" s="11" t="s">
        <v>303</v>
      </c>
      <c r="B116" s="11" t="s">
        <v>7</v>
      </c>
      <c r="C116" s="12">
        <v>0.85178928000000009</v>
      </c>
      <c r="D116" s="13">
        <v>548</v>
      </c>
      <c r="E116" s="12">
        <v>101.8472</v>
      </c>
      <c r="F116" s="13">
        <v>36400</v>
      </c>
      <c r="G116" s="12">
        <v>4.5204639999999996</v>
      </c>
      <c r="H116" s="13">
        <v>1648</v>
      </c>
      <c r="I116" s="12">
        <v>0</v>
      </c>
      <c r="J116" s="11"/>
      <c r="K116" s="12">
        <v>0</v>
      </c>
      <c r="L116" s="11"/>
      <c r="M116" s="12">
        <v>0</v>
      </c>
      <c r="N116" s="13"/>
      <c r="O116" s="12">
        <f>SUM(Tabel135[[#This Row],[CO2 benzine 2019]],Tabel135[[#This Row],[CO2 diesel 2019]],Tabel135[[#This Row],[CO2 CNG 2019]],Tabel135[[#This Row],[CO2 LNG 2019]],Tabel135[[#This Row],[CO2 LPG 2019]],Tabel135[[#This Row],[CO2 elektriciteit 2019]])</f>
        <v>107.21945328000001</v>
      </c>
      <c r="P116" s="12">
        <v>1.05790195</v>
      </c>
      <c r="Q116" s="13">
        <v>665</v>
      </c>
      <c r="R116" s="12">
        <v>72.107412999999994</v>
      </c>
      <c r="S116" s="13">
        <v>29306</v>
      </c>
      <c r="T116" s="12">
        <v>3.031015</v>
      </c>
      <c r="U116" s="13">
        <v>1105</v>
      </c>
      <c r="V116" s="12">
        <v>0</v>
      </c>
      <c r="W116" s="11"/>
      <c r="X116" s="12">
        <v>0</v>
      </c>
      <c r="Y116" s="11"/>
      <c r="Z116" s="12">
        <v>0</v>
      </c>
      <c r="AA116" s="13"/>
      <c r="AB116" s="12">
        <f>SUM(Tabel135[[#This Row],[CO2 elektriciteit 2022]],Tabel135[[#This Row],[CO2 LPG 2022]],Tabel135[[#This Row],[CO2 LNG 2022]],Tabel135[[#This Row],[CO2 CNG 2022]],Tabel135[[#This Row],[CO2 diesel 2022]],Tabel135[[#This Row],[CO2 benzine 2022]])</f>
        <v>76.196329949999992</v>
      </c>
      <c r="AC116" s="14">
        <f>(Tabel135[[#This Row],[CO2-emissie 2022 (ton)]]-Tabel135[[#This Row],[CO2-emissie 2019 (ton)]])/Tabel135[[#This Row],[CO2-emissie 2019 (ton)]]</f>
        <v>-0.2893423010559863</v>
      </c>
      <c r="AD116" s="40" t="s">
        <v>1276</v>
      </c>
    </row>
    <row r="117" spans="1:30" x14ac:dyDescent="0.35">
      <c r="A117" s="11" t="s">
        <v>304</v>
      </c>
      <c r="B117" s="11" t="s">
        <v>7</v>
      </c>
      <c r="C117" s="12">
        <v>6.6837480000000005E-2</v>
      </c>
      <c r="D117" s="13">
        <v>43</v>
      </c>
      <c r="E117" s="12">
        <v>48.514521999999999</v>
      </c>
      <c r="F117" s="13">
        <v>17339</v>
      </c>
      <c r="G117" s="12">
        <v>0.59235084999999987</v>
      </c>
      <c r="H117" s="13">
        <v>215.95</v>
      </c>
      <c r="I117" s="12">
        <v>0</v>
      </c>
      <c r="J117" s="11"/>
      <c r="K117" s="12">
        <v>0</v>
      </c>
      <c r="L117" s="11"/>
      <c r="M117" s="12">
        <v>0</v>
      </c>
      <c r="N117" s="13">
        <v>364</v>
      </c>
      <c r="O117" s="12">
        <f>SUM(Tabel135[[#This Row],[CO2 benzine 2019]],Tabel135[[#This Row],[CO2 diesel 2019]],Tabel135[[#This Row],[CO2 CNG 2019]],Tabel135[[#This Row],[CO2 LNG 2019]],Tabel135[[#This Row],[CO2 LPG 2019]],Tabel135[[#This Row],[CO2 elektriciteit 2019]])</f>
        <v>49.173710329999999</v>
      </c>
      <c r="P117" s="12">
        <v>0.21953453999999997</v>
      </c>
      <c r="Q117" s="13">
        <v>138</v>
      </c>
      <c r="R117" s="12">
        <v>31.651872000000001</v>
      </c>
      <c r="S117" s="13">
        <v>12864</v>
      </c>
      <c r="T117" s="12">
        <v>5.3351350000000002</v>
      </c>
      <c r="U117" s="13">
        <v>1945</v>
      </c>
      <c r="V117" s="12">
        <v>0</v>
      </c>
      <c r="W117" s="11"/>
      <c r="X117" s="12">
        <v>0</v>
      </c>
      <c r="Y117" s="11"/>
      <c r="Z117" s="12">
        <v>0</v>
      </c>
      <c r="AA117" s="13">
        <v>1093</v>
      </c>
      <c r="AB117" s="12">
        <f>SUM(Tabel135[[#This Row],[CO2 elektriciteit 2022]],Tabel135[[#This Row],[CO2 LPG 2022]],Tabel135[[#This Row],[CO2 LNG 2022]],Tabel135[[#This Row],[CO2 CNG 2022]],Tabel135[[#This Row],[CO2 diesel 2022]],Tabel135[[#This Row],[CO2 benzine 2022]])</f>
        <v>37.206541539999996</v>
      </c>
      <c r="AC117" s="14">
        <f>(Tabel135[[#This Row],[CO2-emissie 2022 (ton)]]-Tabel135[[#This Row],[CO2-emissie 2019 (ton)]])/Tabel135[[#This Row],[CO2-emissie 2019 (ton)]]</f>
        <v>-0.24336517845998387</v>
      </c>
      <c r="AD117" s="40" t="s">
        <v>1276</v>
      </c>
    </row>
    <row r="118" spans="1:30" x14ac:dyDescent="0.35">
      <c r="A118" s="11" t="s">
        <v>305</v>
      </c>
      <c r="B118" s="11" t="s">
        <v>7</v>
      </c>
      <c r="C118" s="12">
        <v>0</v>
      </c>
      <c r="D118" s="13"/>
      <c r="E118" s="12">
        <v>323.14095563588563</v>
      </c>
      <c r="F118" s="13">
        <v>115489.97699638514</v>
      </c>
      <c r="G118" s="12">
        <v>0</v>
      </c>
      <c r="H118" s="13"/>
      <c r="I118" s="12">
        <v>0</v>
      </c>
      <c r="J118" s="11"/>
      <c r="K118" s="12">
        <v>0</v>
      </c>
      <c r="L118" s="11"/>
      <c r="M118" s="12">
        <v>0</v>
      </c>
      <c r="N118" s="13"/>
      <c r="O118" s="12">
        <f>SUM(Tabel135[[#This Row],[CO2 benzine 2019]],Tabel135[[#This Row],[CO2 diesel 2019]],Tabel135[[#This Row],[CO2 CNG 2019]],Tabel135[[#This Row],[CO2 LNG 2019]],Tabel135[[#This Row],[CO2 LPG 2019]],Tabel135[[#This Row],[CO2 elektriciteit 2019]])</f>
        <v>323.14095563588563</v>
      </c>
      <c r="P118" s="12">
        <v>0</v>
      </c>
      <c r="Q118" s="11"/>
      <c r="R118" s="12">
        <v>322.82699924604174</v>
      </c>
      <c r="S118" s="13">
        <v>131203.82005529027</v>
      </c>
      <c r="T118" s="12">
        <v>0</v>
      </c>
      <c r="U118" s="13"/>
      <c r="V118" s="12">
        <v>0</v>
      </c>
      <c r="W118" s="11"/>
      <c r="X118" s="12">
        <v>0</v>
      </c>
      <c r="Y118" s="11"/>
      <c r="Z118" s="12">
        <v>0</v>
      </c>
      <c r="AA118" s="13">
        <v>8249.5049504950493</v>
      </c>
      <c r="AB118" s="12">
        <f>SUM(Tabel135[[#This Row],[CO2 elektriciteit 2022]],Tabel135[[#This Row],[CO2 LPG 2022]],Tabel135[[#This Row],[CO2 LNG 2022]],Tabel135[[#This Row],[CO2 CNG 2022]],Tabel135[[#This Row],[CO2 diesel 2022]],Tabel135[[#This Row],[CO2 benzine 2022]])</f>
        <v>322.82699924604174</v>
      </c>
      <c r="AC118" s="14">
        <f>(Tabel135[[#This Row],[CO2-emissie 2022 (ton)]]-Tabel135[[#This Row],[CO2-emissie 2019 (ton)]])/Tabel135[[#This Row],[CO2-emissie 2019 (ton)]]</f>
        <v>-9.715772153550857E-4</v>
      </c>
      <c r="AD118" s="40" t="s">
        <v>1276</v>
      </c>
    </row>
    <row r="119" spans="1:30" x14ac:dyDescent="0.35">
      <c r="A119" s="11" t="s">
        <v>307</v>
      </c>
      <c r="B119" s="11" t="s">
        <v>7</v>
      </c>
      <c r="C119" s="12">
        <v>13.494953520000001</v>
      </c>
      <c r="D119" s="13">
        <v>8682</v>
      </c>
      <c r="E119" s="12">
        <v>364.00581</v>
      </c>
      <c r="F119" s="13">
        <v>130095</v>
      </c>
      <c r="G119" s="12">
        <v>0</v>
      </c>
      <c r="H119" s="13"/>
      <c r="I119" s="12">
        <v>0</v>
      </c>
      <c r="J119" s="11"/>
      <c r="K119" s="12">
        <v>0</v>
      </c>
      <c r="L119" s="11"/>
      <c r="M119" s="12">
        <v>0</v>
      </c>
      <c r="N119" s="13"/>
      <c r="O119" s="12">
        <f>SUM(Tabel135[[#This Row],[CO2 benzine 2019]],Tabel135[[#This Row],[CO2 diesel 2019]],Tabel135[[#This Row],[CO2 CNG 2019]],Tabel135[[#This Row],[CO2 LNG 2019]],Tabel135[[#This Row],[CO2 LPG 2019]],Tabel135[[#This Row],[CO2 elektriciteit 2019]])</f>
        <v>377.50076352000002</v>
      </c>
      <c r="P119" s="12">
        <v>17.67093964</v>
      </c>
      <c r="Q119" s="13">
        <v>11108</v>
      </c>
      <c r="R119" s="12">
        <v>313.98932600000001</v>
      </c>
      <c r="S119" s="13">
        <v>127612</v>
      </c>
      <c r="T119" s="12">
        <v>0</v>
      </c>
      <c r="U119" s="13"/>
      <c r="V119" s="12">
        <v>0</v>
      </c>
      <c r="W119" s="11"/>
      <c r="X119" s="12">
        <v>0</v>
      </c>
      <c r="Y119" s="11"/>
      <c r="Z119" s="12">
        <v>0</v>
      </c>
      <c r="AA119" s="13"/>
      <c r="AB119" s="12">
        <f>SUM(Tabel135[[#This Row],[CO2 elektriciteit 2022]],Tabel135[[#This Row],[CO2 LPG 2022]],Tabel135[[#This Row],[CO2 LNG 2022]],Tabel135[[#This Row],[CO2 CNG 2022]],Tabel135[[#This Row],[CO2 diesel 2022]],Tabel135[[#This Row],[CO2 benzine 2022]])</f>
        <v>331.66026564000003</v>
      </c>
      <c r="AC119" s="14">
        <f>(Tabel135[[#This Row],[CO2-emissie 2022 (ton)]]-Tabel135[[#This Row],[CO2-emissie 2019 (ton)]])/Tabel135[[#This Row],[CO2-emissie 2019 (ton)]]</f>
        <v>-0.12143153685984891</v>
      </c>
      <c r="AD119" s="40" t="s">
        <v>1276</v>
      </c>
    </row>
    <row r="120" spans="1:30" x14ac:dyDescent="0.35">
      <c r="A120" s="11" t="s">
        <v>308</v>
      </c>
      <c r="B120" s="11" t="s">
        <v>7</v>
      </c>
      <c r="C120" s="12">
        <v>16.834933564105977</v>
      </c>
      <c r="D120" s="13">
        <v>10830.781520436693</v>
      </c>
      <c r="E120" s="12">
        <v>100.00160499507065</v>
      </c>
      <c r="F120" s="13">
        <v>35740.387775221818</v>
      </c>
      <c r="G120" s="12">
        <v>17.279711762745752</v>
      </c>
      <c r="H120" s="13">
        <v>6299.5668110629795</v>
      </c>
      <c r="I120" s="12">
        <v>0</v>
      </c>
      <c r="J120" s="11"/>
      <c r="K120" s="12">
        <v>0</v>
      </c>
      <c r="L120" s="11"/>
      <c r="M120" s="12">
        <v>0</v>
      </c>
      <c r="N120" s="13"/>
      <c r="O120" s="12">
        <f>SUM(Tabel135[[#This Row],[CO2 benzine 2019]],Tabel135[[#This Row],[CO2 diesel 2019]],Tabel135[[#This Row],[CO2 CNG 2019]],Tabel135[[#This Row],[CO2 LNG 2019]],Tabel135[[#This Row],[CO2 LPG 2019]],Tabel135[[#This Row],[CO2 elektriciteit 2019]])</f>
        <v>134.11625032192239</v>
      </c>
      <c r="P120" s="12">
        <v>21.756867359035152</v>
      </c>
      <c r="Q120" s="13">
        <v>13676.425110813319</v>
      </c>
      <c r="R120" s="12">
        <v>69.626151796933897</v>
      </c>
      <c r="S120" s="13">
        <v>28297.562201558179</v>
      </c>
      <c r="T120" s="12">
        <v>4.4013320601575554</v>
      </c>
      <c r="U120" s="13">
        <v>1604.5687423104466</v>
      </c>
      <c r="V120" s="12">
        <v>0</v>
      </c>
      <c r="W120" s="11"/>
      <c r="X120" s="12">
        <v>0</v>
      </c>
      <c r="Y120" s="11"/>
      <c r="Z120" s="12">
        <v>0</v>
      </c>
      <c r="AA120" s="13"/>
      <c r="AB120" s="12">
        <f>SUM(Tabel135[[#This Row],[CO2 elektriciteit 2022]],Tabel135[[#This Row],[CO2 LPG 2022]],Tabel135[[#This Row],[CO2 LNG 2022]],Tabel135[[#This Row],[CO2 CNG 2022]],Tabel135[[#This Row],[CO2 diesel 2022]],Tabel135[[#This Row],[CO2 benzine 2022]])</f>
        <v>95.784351216126609</v>
      </c>
      <c r="AC120" s="14">
        <f>(Tabel135[[#This Row],[CO2-emissie 2022 (ton)]]-Tabel135[[#This Row],[CO2-emissie 2019 (ton)]])/Tabel135[[#This Row],[CO2-emissie 2019 (ton)]]</f>
        <v>-0.28581099616032229</v>
      </c>
      <c r="AD120" s="40" t="s">
        <v>1276</v>
      </c>
    </row>
    <row r="121" spans="1:30" x14ac:dyDescent="0.35">
      <c r="A121" s="11" t="s">
        <v>309</v>
      </c>
      <c r="B121" s="11" t="s">
        <v>7</v>
      </c>
      <c r="C121" s="12">
        <v>0</v>
      </c>
      <c r="D121" s="13"/>
      <c r="E121" s="12">
        <v>126.15902200000001</v>
      </c>
      <c r="F121" s="13">
        <v>45089</v>
      </c>
      <c r="G121" s="12">
        <v>0</v>
      </c>
      <c r="H121" s="13"/>
      <c r="I121" s="12">
        <v>0</v>
      </c>
      <c r="J121" s="11"/>
      <c r="K121" s="12">
        <v>0</v>
      </c>
      <c r="L121" s="11"/>
      <c r="M121" s="12">
        <v>0</v>
      </c>
      <c r="N121" s="13"/>
      <c r="O121" s="12">
        <f>SUM(Tabel135[[#This Row],[CO2 benzine 2019]],Tabel135[[#This Row],[CO2 diesel 2019]],Tabel135[[#This Row],[CO2 CNG 2019]],Tabel135[[#This Row],[CO2 LNG 2019]],Tabel135[[#This Row],[CO2 LPG 2019]],Tabel135[[#This Row],[CO2 elektriciteit 2019]])</f>
        <v>126.15902200000001</v>
      </c>
      <c r="P121" s="12">
        <v>0</v>
      </c>
      <c r="Q121" s="11"/>
      <c r="R121" s="12">
        <v>122.0777075</v>
      </c>
      <c r="S121" s="13">
        <v>49615</v>
      </c>
      <c r="T121" s="12">
        <v>0</v>
      </c>
      <c r="U121" s="13"/>
      <c r="V121" s="12">
        <v>0</v>
      </c>
      <c r="W121" s="11"/>
      <c r="X121" s="12">
        <v>0</v>
      </c>
      <c r="Y121" s="11"/>
      <c r="Z121" s="12">
        <v>0</v>
      </c>
      <c r="AA121" s="13"/>
      <c r="AB121" s="12">
        <f>SUM(Tabel135[[#This Row],[CO2 elektriciteit 2022]],Tabel135[[#This Row],[CO2 LPG 2022]],Tabel135[[#This Row],[CO2 LNG 2022]],Tabel135[[#This Row],[CO2 CNG 2022]],Tabel135[[#This Row],[CO2 diesel 2022]],Tabel135[[#This Row],[CO2 benzine 2022]])</f>
        <v>122.0777075</v>
      </c>
      <c r="AC121" s="14">
        <f>(Tabel135[[#This Row],[CO2-emissie 2022 (ton)]]-Tabel135[[#This Row],[CO2-emissie 2019 (ton)]])/Tabel135[[#This Row],[CO2-emissie 2019 (ton)]]</f>
        <v>-3.2350555951519699E-2</v>
      </c>
      <c r="AD121" s="40" t="s">
        <v>1276</v>
      </c>
    </row>
    <row r="122" spans="1:30" x14ac:dyDescent="0.35">
      <c r="A122" s="11" t="s">
        <v>310</v>
      </c>
      <c r="B122" s="11" t="s">
        <v>7</v>
      </c>
      <c r="C122" s="12">
        <v>4.5045352799999998</v>
      </c>
      <c r="D122" s="13">
        <v>2898</v>
      </c>
      <c r="E122" s="12">
        <v>50.277262</v>
      </c>
      <c r="F122" s="13">
        <v>17969</v>
      </c>
      <c r="G122" s="12">
        <v>0</v>
      </c>
      <c r="H122" s="13"/>
      <c r="I122" s="12">
        <v>0</v>
      </c>
      <c r="J122" s="11"/>
      <c r="K122" s="12">
        <v>0</v>
      </c>
      <c r="L122" s="11"/>
      <c r="M122" s="12">
        <v>0</v>
      </c>
      <c r="N122" s="13"/>
      <c r="O122" s="12">
        <f>SUM(Tabel135[[#This Row],[CO2 benzine 2019]],Tabel135[[#This Row],[CO2 diesel 2019]],Tabel135[[#This Row],[CO2 CNG 2019]],Tabel135[[#This Row],[CO2 LNG 2019]],Tabel135[[#This Row],[CO2 LPG 2019]],Tabel135[[#This Row],[CO2 elektriciteit 2019]])</f>
        <v>54.781797279999999</v>
      </c>
      <c r="P122" s="12">
        <v>5.5885857899999998</v>
      </c>
      <c r="Q122" s="13">
        <v>3513</v>
      </c>
      <c r="R122" s="12">
        <v>38.506824999999999</v>
      </c>
      <c r="S122" s="13">
        <v>15650</v>
      </c>
      <c r="T122" s="12">
        <v>0</v>
      </c>
      <c r="U122" s="13"/>
      <c r="V122" s="12">
        <v>0</v>
      </c>
      <c r="W122" s="11"/>
      <c r="X122" s="12">
        <v>0</v>
      </c>
      <c r="Y122" s="11"/>
      <c r="Z122" s="12">
        <v>0</v>
      </c>
      <c r="AA122" s="13"/>
      <c r="AB122" s="12">
        <f>SUM(Tabel135[[#This Row],[CO2 elektriciteit 2022]],Tabel135[[#This Row],[CO2 LPG 2022]],Tabel135[[#This Row],[CO2 LNG 2022]],Tabel135[[#This Row],[CO2 CNG 2022]],Tabel135[[#This Row],[CO2 diesel 2022]],Tabel135[[#This Row],[CO2 benzine 2022]])</f>
        <v>44.095410790000003</v>
      </c>
      <c r="AC122" s="14">
        <f>(Tabel135[[#This Row],[CO2-emissie 2022 (ton)]]-Tabel135[[#This Row],[CO2-emissie 2019 (ton)]])/Tabel135[[#This Row],[CO2-emissie 2019 (ton)]]</f>
        <v>-0.1950718490556248</v>
      </c>
      <c r="AD122" s="40" t="s">
        <v>1276</v>
      </c>
    </row>
    <row r="123" spans="1:30" x14ac:dyDescent="0.35">
      <c r="A123" s="11" t="s">
        <v>311</v>
      </c>
      <c r="B123" s="11" t="s">
        <v>7</v>
      </c>
      <c r="C123" s="12">
        <v>3.4817664000000002</v>
      </c>
      <c r="D123" s="13">
        <v>2240</v>
      </c>
      <c r="E123" s="12">
        <v>85.881812000000011</v>
      </c>
      <c r="F123" s="13">
        <v>30694</v>
      </c>
      <c r="G123" s="12">
        <v>0</v>
      </c>
      <c r="H123" s="13"/>
      <c r="I123" s="12">
        <v>0</v>
      </c>
      <c r="J123" s="11"/>
      <c r="K123" s="12">
        <v>0</v>
      </c>
      <c r="L123" s="11"/>
      <c r="M123" s="12">
        <v>0</v>
      </c>
      <c r="N123" s="13"/>
      <c r="O123" s="12">
        <f>SUM(Tabel135[[#This Row],[CO2 benzine 2019]],Tabel135[[#This Row],[CO2 diesel 2019]],Tabel135[[#This Row],[CO2 CNG 2019]],Tabel135[[#This Row],[CO2 LNG 2019]],Tabel135[[#This Row],[CO2 LPG 2019]],Tabel135[[#This Row],[CO2 elektriciteit 2019]])</f>
        <v>89.363578400000009</v>
      </c>
      <c r="P123" s="12">
        <v>6.6337610999999992</v>
      </c>
      <c r="Q123" s="13">
        <v>4170</v>
      </c>
      <c r="R123" s="12">
        <v>64.856319499999998</v>
      </c>
      <c r="S123" s="13">
        <v>26359</v>
      </c>
      <c r="T123" s="12">
        <v>1.817854675</v>
      </c>
      <c r="U123" s="13">
        <v>662.72500000000002</v>
      </c>
      <c r="V123" s="12">
        <v>0</v>
      </c>
      <c r="W123" s="11"/>
      <c r="X123" s="12">
        <v>0</v>
      </c>
      <c r="Y123" s="11"/>
      <c r="Z123" s="12">
        <v>0</v>
      </c>
      <c r="AA123" s="13"/>
      <c r="AB123" s="12">
        <f>SUM(Tabel135[[#This Row],[CO2 elektriciteit 2022]],Tabel135[[#This Row],[CO2 LPG 2022]],Tabel135[[#This Row],[CO2 LNG 2022]],Tabel135[[#This Row],[CO2 CNG 2022]],Tabel135[[#This Row],[CO2 diesel 2022]],Tabel135[[#This Row],[CO2 benzine 2022]])</f>
        <v>73.307935275000006</v>
      </c>
      <c r="AC123" s="14">
        <f>(Tabel135[[#This Row],[CO2-emissie 2022 (ton)]]-Tabel135[[#This Row],[CO2-emissie 2019 (ton)]])/Tabel135[[#This Row],[CO2-emissie 2019 (ton)]]</f>
        <v>-0.17966651976640186</v>
      </c>
      <c r="AD123" s="40" t="s">
        <v>1276</v>
      </c>
    </row>
    <row r="124" spans="1:30" x14ac:dyDescent="0.35">
      <c r="A124" s="11" t="s">
        <v>312</v>
      </c>
      <c r="B124" s="11" t="s">
        <v>7</v>
      </c>
      <c r="C124" s="12">
        <v>0</v>
      </c>
      <c r="D124" s="13"/>
      <c r="E124" s="12">
        <v>27.689008000000001</v>
      </c>
      <c r="F124" s="13">
        <v>9896</v>
      </c>
      <c r="G124" s="12">
        <v>0</v>
      </c>
      <c r="H124" s="13"/>
      <c r="I124" s="12">
        <v>0</v>
      </c>
      <c r="J124" s="11"/>
      <c r="K124" s="12">
        <v>0</v>
      </c>
      <c r="L124" s="11"/>
      <c r="M124" s="12">
        <v>0</v>
      </c>
      <c r="N124" s="13"/>
      <c r="O124" s="12">
        <f>SUM(Tabel135[[#This Row],[CO2 benzine 2019]],Tabel135[[#This Row],[CO2 diesel 2019]],Tabel135[[#This Row],[CO2 CNG 2019]],Tabel135[[#This Row],[CO2 LNG 2019]],Tabel135[[#This Row],[CO2 LPG 2019]],Tabel135[[#This Row],[CO2 elektriciteit 2019]])</f>
        <v>27.689008000000001</v>
      </c>
      <c r="P124" s="12">
        <v>0.29161504729999999</v>
      </c>
      <c r="Q124" s="13">
        <v>183.31</v>
      </c>
      <c r="R124" s="12">
        <v>22.213394000000001</v>
      </c>
      <c r="S124" s="13">
        <v>9028</v>
      </c>
      <c r="T124" s="12">
        <v>0</v>
      </c>
      <c r="U124" s="13"/>
      <c r="V124" s="12">
        <v>0</v>
      </c>
      <c r="W124" s="11"/>
      <c r="X124" s="12">
        <v>0.58354126148193508</v>
      </c>
      <c r="Y124" s="13">
        <v>371.09614206981018</v>
      </c>
      <c r="Z124" s="12">
        <v>0</v>
      </c>
      <c r="AA124" s="13"/>
      <c r="AB124" s="12">
        <f>SUM(Tabel135[[#This Row],[CO2 elektriciteit 2022]],Tabel135[[#This Row],[CO2 LPG 2022]],Tabel135[[#This Row],[CO2 LNG 2022]],Tabel135[[#This Row],[CO2 CNG 2022]],Tabel135[[#This Row],[CO2 diesel 2022]],Tabel135[[#This Row],[CO2 benzine 2022]])</f>
        <v>23.088550308781933</v>
      </c>
      <c r="AC124" s="14">
        <f>(Tabel135[[#This Row],[CO2-emissie 2022 (ton)]]-Tabel135[[#This Row],[CO2-emissie 2019 (ton)]])/Tabel135[[#This Row],[CO2-emissie 2019 (ton)]]</f>
        <v>-0.16614743623961059</v>
      </c>
      <c r="AD124" s="40" t="s">
        <v>1276</v>
      </c>
    </row>
    <row r="125" spans="1:30" x14ac:dyDescent="0.35">
      <c r="A125" s="11" t="s">
        <v>313</v>
      </c>
      <c r="B125" s="11" t="s">
        <v>7</v>
      </c>
      <c r="C125" s="12">
        <v>22.502469720000001</v>
      </c>
      <c r="D125" s="13">
        <v>14477</v>
      </c>
      <c r="E125" s="12">
        <v>552.50707</v>
      </c>
      <c r="F125" s="13">
        <v>197465</v>
      </c>
      <c r="G125" s="12">
        <v>23.455393000000001</v>
      </c>
      <c r="H125" s="13">
        <v>8551</v>
      </c>
      <c r="I125" s="12">
        <v>0</v>
      </c>
      <c r="J125" s="11"/>
      <c r="K125" s="12">
        <v>0</v>
      </c>
      <c r="L125" s="11"/>
      <c r="M125" s="12">
        <v>0</v>
      </c>
      <c r="N125" s="13"/>
      <c r="O125" s="12">
        <f>SUM(Tabel135[[#This Row],[CO2 benzine 2019]],Tabel135[[#This Row],[CO2 diesel 2019]],Tabel135[[#This Row],[CO2 CNG 2019]],Tabel135[[#This Row],[CO2 LNG 2019]],Tabel135[[#This Row],[CO2 LPG 2019]],Tabel135[[#This Row],[CO2 elektriciteit 2019]])</f>
        <v>598.46493271999998</v>
      </c>
      <c r="P125" s="12">
        <v>20.647382569999998</v>
      </c>
      <c r="Q125" s="13">
        <v>12979</v>
      </c>
      <c r="R125" s="12">
        <v>340.81615749999997</v>
      </c>
      <c r="S125" s="13">
        <v>138515</v>
      </c>
      <c r="T125" s="12">
        <v>125.88449899999999</v>
      </c>
      <c r="U125" s="13">
        <v>45893</v>
      </c>
      <c r="V125" s="12">
        <v>0</v>
      </c>
      <c r="W125" s="11"/>
      <c r="X125" s="12">
        <v>0</v>
      </c>
      <c r="Y125" s="11"/>
      <c r="Z125" s="12">
        <v>0</v>
      </c>
      <c r="AA125" s="13"/>
      <c r="AB125" s="12">
        <f>SUM(Tabel135[[#This Row],[CO2 elektriciteit 2022]],Tabel135[[#This Row],[CO2 LPG 2022]],Tabel135[[#This Row],[CO2 LNG 2022]],Tabel135[[#This Row],[CO2 CNG 2022]],Tabel135[[#This Row],[CO2 diesel 2022]],Tabel135[[#This Row],[CO2 benzine 2022]])</f>
        <v>487.34803906999997</v>
      </c>
      <c r="AC125" s="14">
        <f>(Tabel135[[#This Row],[CO2-emissie 2022 (ton)]]-Tabel135[[#This Row],[CO2-emissie 2019 (ton)]])/Tabel135[[#This Row],[CO2-emissie 2019 (ton)]]</f>
        <v>-0.1856698489333001</v>
      </c>
      <c r="AD125" s="40" t="s">
        <v>1276</v>
      </c>
    </row>
    <row r="126" spans="1:30" x14ac:dyDescent="0.35">
      <c r="A126" s="11" t="s">
        <v>317</v>
      </c>
      <c r="B126" s="11" t="s">
        <v>7</v>
      </c>
      <c r="C126" s="12">
        <v>1.37405424</v>
      </c>
      <c r="D126" s="13">
        <v>884</v>
      </c>
      <c r="E126" s="12">
        <v>15.713568</v>
      </c>
      <c r="F126" s="13">
        <v>5616</v>
      </c>
      <c r="G126" s="12">
        <v>7.6666849999999993</v>
      </c>
      <c r="H126" s="13">
        <v>2795</v>
      </c>
      <c r="I126" s="12">
        <v>0</v>
      </c>
      <c r="J126" s="11"/>
      <c r="K126" s="12">
        <v>0</v>
      </c>
      <c r="L126" s="11"/>
      <c r="M126" s="12">
        <v>0</v>
      </c>
      <c r="N126" s="13"/>
      <c r="O126" s="12">
        <f>SUM(Tabel135[[#This Row],[CO2 benzine 2019]],Tabel135[[#This Row],[CO2 diesel 2019]],Tabel135[[#This Row],[CO2 CNG 2019]],Tabel135[[#This Row],[CO2 LNG 2019]],Tabel135[[#This Row],[CO2 LPG 2019]],Tabel135[[#This Row],[CO2 elektriciteit 2019]])</f>
        <v>24.754307240000003</v>
      </c>
      <c r="P126" s="12">
        <v>1.9885374999999998</v>
      </c>
      <c r="Q126" s="13">
        <v>1250</v>
      </c>
      <c r="R126" s="12">
        <v>14.2832025</v>
      </c>
      <c r="S126" s="13">
        <v>5805</v>
      </c>
      <c r="T126" s="12">
        <v>13.553162999999998</v>
      </c>
      <c r="U126" s="13">
        <v>4941</v>
      </c>
      <c r="V126" s="12">
        <v>0</v>
      </c>
      <c r="W126" s="11"/>
      <c r="X126" s="12">
        <v>0</v>
      </c>
      <c r="Y126" s="11"/>
      <c r="Z126" s="12">
        <v>0</v>
      </c>
      <c r="AA126" s="13"/>
      <c r="AB126" s="12">
        <f>SUM(Tabel135[[#This Row],[CO2 elektriciteit 2022]],Tabel135[[#This Row],[CO2 LPG 2022]],Tabel135[[#This Row],[CO2 LNG 2022]],Tabel135[[#This Row],[CO2 CNG 2022]],Tabel135[[#This Row],[CO2 diesel 2022]],Tabel135[[#This Row],[CO2 benzine 2022]])</f>
        <v>29.824902999999999</v>
      </c>
      <c r="AC126" s="14">
        <f>(Tabel135[[#This Row],[CO2-emissie 2022 (ton)]]-Tabel135[[#This Row],[CO2-emissie 2019 (ton)]])/Tabel135[[#This Row],[CO2-emissie 2019 (ton)]]</f>
        <v>0.20483690821315004</v>
      </c>
      <c r="AD126" s="40" t="s">
        <v>1276</v>
      </c>
    </row>
    <row r="127" spans="1:30" x14ac:dyDescent="0.35">
      <c r="A127" s="11" t="s">
        <v>318</v>
      </c>
      <c r="B127" s="11" t="s">
        <v>7</v>
      </c>
      <c r="C127" s="12">
        <v>0</v>
      </c>
      <c r="D127" s="13"/>
      <c r="E127" s="12">
        <v>91.975856000000007</v>
      </c>
      <c r="F127" s="13">
        <v>32872</v>
      </c>
      <c r="G127" s="12">
        <v>0</v>
      </c>
      <c r="H127" s="13"/>
      <c r="I127" s="12">
        <v>0</v>
      </c>
      <c r="J127" s="11"/>
      <c r="K127" s="12">
        <v>0</v>
      </c>
      <c r="L127" s="11"/>
      <c r="M127" s="12">
        <v>0</v>
      </c>
      <c r="N127" s="13"/>
      <c r="O127" s="12">
        <f>SUM(Tabel135[[#This Row],[CO2 benzine 2019]],Tabel135[[#This Row],[CO2 diesel 2019]],Tabel135[[#This Row],[CO2 CNG 2019]],Tabel135[[#This Row],[CO2 LNG 2019]],Tabel135[[#This Row],[CO2 LPG 2019]],Tabel135[[#This Row],[CO2 elektriciteit 2019]])</f>
        <v>91.975856000000007</v>
      </c>
      <c r="P127" s="12">
        <v>1.9169501499999999</v>
      </c>
      <c r="Q127" s="13">
        <v>1205</v>
      </c>
      <c r="R127" s="12">
        <v>74.690938000000003</v>
      </c>
      <c r="S127" s="13">
        <v>30356</v>
      </c>
      <c r="T127" s="12">
        <v>5.6889820000000002</v>
      </c>
      <c r="U127" s="13">
        <v>2074</v>
      </c>
      <c r="V127" s="12">
        <v>0</v>
      </c>
      <c r="W127" s="11"/>
      <c r="X127" s="12">
        <v>0</v>
      </c>
      <c r="Y127" s="11"/>
      <c r="Z127" s="12">
        <v>0</v>
      </c>
      <c r="AA127" s="13"/>
      <c r="AB127" s="12">
        <f>SUM(Tabel135[[#This Row],[CO2 elektriciteit 2022]],Tabel135[[#This Row],[CO2 LPG 2022]],Tabel135[[#This Row],[CO2 LNG 2022]],Tabel135[[#This Row],[CO2 CNG 2022]],Tabel135[[#This Row],[CO2 diesel 2022]],Tabel135[[#This Row],[CO2 benzine 2022]])</f>
        <v>82.296870150000004</v>
      </c>
      <c r="AC127" s="14">
        <f>(Tabel135[[#This Row],[CO2-emissie 2022 (ton)]]-Tabel135[[#This Row],[CO2-emissie 2019 (ton)]])/Tabel135[[#This Row],[CO2-emissie 2019 (ton)]]</f>
        <v>-0.10523398499275727</v>
      </c>
      <c r="AD127" s="40" t="s">
        <v>1276</v>
      </c>
    </row>
    <row r="128" spans="1:30" x14ac:dyDescent="0.35">
      <c r="A128" s="11" t="s">
        <v>321</v>
      </c>
      <c r="B128" s="11" t="s">
        <v>7</v>
      </c>
      <c r="C128" s="12">
        <v>4.3510077220077221</v>
      </c>
      <c r="D128" s="13">
        <v>2799.2277992277991</v>
      </c>
      <c r="E128" s="12">
        <v>82.921208018402893</v>
      </c>
      <c r="F128" s="13">
        <v>29635.885639171869</v>
      </c>
      <c r="G128" s="12">
        <v>0</v>
      </c>
      <c r="H128" s="13"/>
      <c r="I128" s="12">
        <v>0</v>
      </c>
      <c r="J128" s="11"/>
      <c r="K128" s="12">
        <v>0</v>
      </c>
      <c r="L128" s="11"/>
      <c r="M128" s="12">
        <v>0</v>
      </c>
      <c r="N128" s="13"/>
      <c r="O128" s="12">
        <f>SUM(Tabel135[[#This Row],[CO2 benzine 2019]],Tabel135[[#This Row],[CO2 diesel 2019]],Tabel135[[#This Row],[CO2 CNG 2019]],Tabel135[[#This Row],[CO2 LNG 2019]],Tabel135[[#This Row],[CO2 LPG 2019]],Tabel135[[#This Row],[CO2 elektriciteit 2019]])</f>
        <v>87.272215740410616</v>
      </c>
      <c r="P128" s="12">
        <v>4.1365515668487784</v>
      </c>
      <c r="Q128" s="13">
        <v>2600.2473971755489</v>
      </c>
      <c r="R128" s="12">
        <v>83.985973611460167</v>
      </c>
      <c r="S128" s="13">
        <v>34133.701935159588</v>
      </c>
      <c r="T128" s="12">
        <v>0</v>
      </c>
      <c r="U128" s="13"/>
      <c r="V128" s="12">
        <v>0</v>
      </c>
      <c r="W128" s="11"/>
      <c r="X128" s="12">
        <v>0</v>
      </c>
      <c r="Y128" s="11"/>
      <c r="Z128" s="12">
        <v>0</v>
      </c>
      <c r="AA128" s="13"/>
      <c r="AB128" s="12">
        <f>SUM(Tabel135[[#This Row],[CO2 elektriciteit 2022]],Tabel135[[#This Row],[CO2 LPG 2022]],Tabel135[[#This Row],[CO2 LNG 2022]],Tabel135[[#This Row],[CO2 CNG 2022]],Tabel135[[#This Row],[CO2 diesel 2022]],Tabel135[[#This Row],[CO2 benzine 2022]])</f>
        <v>88.122525178308948</v>
      </c>
      <c r="AC128" s="14">
        <f>(Tabel135[[#This Row],[CO2-emissie 2022 (ton)]]-Tabel135[[#This Row],[CO2-emissie 2019 (ton)]])/Tabel135[[#This Row],[CO2-emissie 2019 (ton)]]</f>
        <v>9.7431860837309293E-3</v>
      </c>
      <c r="AD128" s="40" t="s">
        <v>1276</v>
      </c>
    </row>
    <row r="129" spans="1:30" x14ac:dyDescent="0.35">
      <c r="A129" s="11" t="s">
        <v>323</v>
      </c>
      <c r="B129" s="11" t="s">
        <v>7</v>
      </c>
      <c r="C129" s="12">
        <v>4.5382924776993745</v>
      </c>
      <c r="D129" s="13">
        <v>2919.7177473039542</v>
      </c>
      <c r="E129" s="12">
        <v>83.281647058823538</v>
      </c>
      <c r="F129" s="13">
        <v>29764.705882352941</v>
      </c>
      <c r="G129" s="12">
        <v>0</v>
      </c>
      <c r="H129" s="13"/>
      <c r="I129" s="12">
        <v>0</v>
      </c>
      <c r="J129" s="11"/>
      <c r="K129" s="12">
        <v>0</v>
      </c>
      <c r="L129" s="11"/>
      <c r="M129" s="12">
        <v>0</v>
      </c>
      <c r="N129" s="13"/>
      <c r="O129" s="12">
        <f>SUM(Tabel135[[#This Row],[CO2 benzine 2019]],Tabel135[[#This Row],[CO2 diesel 2019]],Tabel135[[#This Row],[CO2 CNG 2019]],Tabel135[[#This Row],[CO2 LNG 2019]],Tabel135[[#This Row],[CO2 LPG 2019]],Tabel135[[#This Row],[CO2 elektriciteit 2019]])</f>
        <v>87.819939536522909</v>
      </c>
      <c r="P129" s="12">
        <v>4.1441121499999998</v>
      </c>
      <c r="Q129" s="13">
        <v>2605</v>
      </c>
      <c r="R129" s="12">
        <v>85.066866500000003</v>
      </c>
      <c r="S129" s="13">
        <v>34573</v>
      </c>
      <c r="T129" s="12">
        <v>3.4013199999999997</v>
      </c>
      <c r="U129" s="13">
        <v>1240</v>
      </c>
      <c r="V129" s="12">
        <v>0</v>
      </c>
      <c r="W129" s="11"/>
      <c r="X129" s="12">
        <v>0</v>
      </c>
      <c r="Y129" s="11"/>
      <c r="Z129" s="12">
        <v>0</v>
      </c>
      <c r="AA129" s="13"/>
      <c r="AB129" s="12">
        <f>SUM(Tabel135[[#This Row],[CO2 elektriciteit 2022]],Tabel135[[#This Row],[CO2 LPG 2022]],Tabel135[[#This Row],[CO2 LNG 2022]],Tabel135[[#This Row],[CO2 CNG 2022]],Tabel135[[#This Row],[CO2 diesel 2022]],Tabel135[[#This Row],[CO2 benzine 2022]])</f>
        <v>92.61229865</v>
      </c>
      <c r="AC129" s="14">
        <f>(Tabel135[[#This Row],[CO2-emissie 2022 (ton)]]-Tabel135[[#This Row],[CO2-emissie 2019 (ton)]])/Tabel135[[#This Row],[CO2-emissie 2019 (ton)]]</f>
        <v>5.4570284821068737E-2</v>
      </c>
      <c r="AD129" s="40" t="s">
        <v>1276</v>
      </c>
    </row>
    <row r="130" spans="1:30" x14ac:dyDescent="0.35">
      <c r="A130" s="11" t="s">
        <v>324</v>
      </c>
      <c r="B130" s="11" t="s">
        <v>7</v>
      </c>
      <c r="C130" s="12">
        <v>4.3009141199999998</v>
      </c>
      <c r="D130" s="13">
        <v>2767</v>
      </c>
      <c r="E130" s="12">
        <v>144.73494400000001</v>
      </c>
      <c r="F130" s="13">
        <v>51728</v>
      </c>
      <c r="G130" s="12">
        <v>0</v>
      </c>
      <c r="H130" s="13"/>
      <c r="I130" s="12">
        <v>0</v>
      </c>
      <c r="J130" s="11"/>
      <c r="K130" s="12">
        <v>0</v>
      </c>
      <c r="L130" s="11"/>
      <c r="M130" s="12">
        <v>0</v>
      </c>
      <c r="N130" s="13"/>
      <c r="O130" s="12">
        <f>SUM(Tabel135[[#This Row],[CO2 benzine 2019]],Tabel135[[#This Row],[CO2 diesel 2019]],Tabel135[[#This Row],[CO2 CNG 2019]],Tabel135[[#This Row],[CO2 LNG 2019]],Tabel135[[#This Row],[CO2 LPG 2019]],Tabel135[[#This Row],[CO2 elektriciteit 2019]])</f>
        <v>149.03585812</v>
      </c>
      <c r="P130" s="12">
        <v>4.5545462899999993</v>
      </c>
      <c r="Q130" s="13">
        <v>2863</v>
      </c>
      <c r="R130" s="12">
        <v>112.61216400000001</v>
      </c>
      <c r="S130" s="13">
        <v>45768</v>
      </c>
      <c r="T130" s="12">
        <v>0</v>
      </c>
      <c r="U130" s="13"/>
      <c r="V130" s="12">
        <v>0</v>
      </c>
      <c r="W130" s="11"/>
      <c r="X130" s="12">
        <v>0</v>
      </c>
      <c r="Y130" s="11"/>
      <c r="Z130" s="12">
        <v>0</v>
      </c>
      <c r="AA130" s="13"/>
      <c r="AB130" s="12">
        <f>SUM(Tabel135[[#This Row],[CO2 elektriciteit 2022]],Tabel135[[#This Row],[CO2 LPG 2022]],Tabel135[[#This Row],[CO2 LNG 2022]],Tabel135[[#This Row],[CO2 CNG 2022]],Tabel135[[#This Row],[CO2 diesel 2022]],Tabel135[[#This Row],[CO2 benzine 2022]])</f>
        <v>117.16671029000001</v>
      </c>
      <c r="AC130" s="14">
        <f>(Tabel135[[#This Row],[CO2-emissie 2022 (ton)]]-Tabel135[[#This Row],[CO2-emissie 2019 (ton)]])/Tabel135[[#This Row],[CO2-emissie 2019 (ton)]]</f>
        <v>-0.21383543686741305</v>
      </c>
      <c r="AD130" s="40" t="s">
        <v>1276</v>
      </c>
    </row>
    <row r="131" spans="1:30" x14ac:dyDescent="0.35">
      <c r="A131" s="11" t="s">
        <v>325</v>
      </c>
      <c r="B131" s="11" t="s">
        <v>7</v>
      </c>
      <c r="C131" s="12">
        <v>1.72067652</v>
      </c>
      <c r="D131" s="13">
        <v>1107</v>
      </c>
      <c r="E131" s="12">
        <v>39.821136000000003</v>
      </c>
      <c r="F131" s="13">
        <v>14232</v>
      </c>
      <c r="G131" s="12">
        <v>0</v>
      </c>
      <c r="H131" s="13"/>
      <c r="I131" s="12">
        <v>0</v>
      </c>
      <c r="J131" s="11"/>
      <c r="K131" s="12">
        <v>0</v>
      </c>
      <c r="L131" s="11"/>
      <c r="M131" s="12">
        <v>0</v>
      </c>
      <c r="N131" s="13"/>
      <c r="O131" s="12">
        <f>SUM(Tabel135[[#This Row],[CO2 benzine 2019]],Tabel135[[#This Row],[CO2 diesel 2019]],Tabel135[[#This Row],[CO2 CNG 2019]],Tabel135[[#This Row],[CO2 LNG 2019]],Tabel135[[#This Row],[CO2 LPG 2019]],Tabel135[[#This Row],[CO2 elektriciteit 2019]])</f>
        <v>41.541812520000001</v>
      </c>
      <c r="P131" s="12">
        <v>0.9688154699999999</v>
      </c>
      <c r="Q131" s="13">
        <v>609</v>
      </c>
      <c r="R131" s="12">
        <v>42.687214500000003</v>
      </c>
      <c r="S131" s="13">
        <v>17349</v>
      </c>
      <c r="T131" s="12">
        <v>0</v>
      </c>
      <c r="U131" s="13"/>
      <c r="V131" s="12">
        <v>0</v>
      </c>
      <c r="W131" s="11"/>
      <c r="X131" s="12">
        <v>0</v>
      </c>
      <c r="Y131" s="11"/>
      <c r="Z131" s="12">
        <v>0</v>
      </c>
      <c r="AA131" s="13"/>
      <c r="AB131" s="12">
        <f>SUM(Tabel135[[#This Row],[CO2 elektriciteit 2022]],Tabel135[[#This Row],[CO2 LPG 2022]],Tabel135[[#This Row],[CO2 LNG 2022]],Tabel135[[#This Row],[CO2 CNG 2022]],Tabel135[[#This Row],[CO2 diesel 2022]],Tabel135[[#This Row],[CO2 benzine 2022]])</f>
        <v>43.656029970000006</v>
      </c>
      <c r="AC131" s="14">
        <f>(Tabel135[[#This Row],[CO2-emissie 2022 (ton)]]-Tabel135[[#This Row],[CO2-emissie 2019 (ton)]])/Tabel135[[#This Row],[CO2-emissie 2019 (ton)]]</f>
        <v>5.0893721812983746E-2</v>
      </c>
      <c r="AD131" s="40" t="s">
        <v>1276</v>
      </c>
    </row>
    <row r="132" spans="1:30" x14ac:dyDescent="0.35">
      <c r="A132" s="11" t="s">
        <v>326</v>
      </c>
      <c r="B132" s="11" t="s">
        <v>7</v>
      </c>
      <c r="C132" s="12">
        <v>12.78616536</v>
      </c>
      <c r="D132" s="13">
        <v>8226</v>
      </c>
      <c r="E132" s="12">
        <v>22.711366000000002</v>
      </c>
      <c r="F132" s="13">
        <v>8117</v>
      </c>
      <c r="G132" s="12">
        <v>0</v>
      </c>
      <c r="H132" s="13"/>
      <c r="I132" s="12">
        <v>0</v>
      </c>
      <c r="J132" s="11"/>
      <c r="K132" s="12">
        <v>0</v>
      </c>
      <c r="L132" s="11"/>
      <c r="M132" s="12">
        <v>0</v>
      </c>
      <c r="N132" s="13"/>
      <c r="O132" s="12">
        <f>SUM(Tabel135[[#This Row],[CO2 benzine 2019]],Tabel135[[#This Row],[CO2 diesel 2019]],Tabel135[[#This Row],[CO2 CNG 2019]],Tabel135[[#This Row],[CO2 LNG 2019]],Tabel135[[#This Row],[CO2 LPG 2019]],Tabel135[[#This Row],[CO2 elektriciteit 2019]])</f>
        <v>35.497531360000004</v>
      </c>
      <c r="P132" s="12">
        <v>12.985945289999998</v>
      </c>
      <c r="Q132" s="13">
        <v>8163</v>
      </c>
      <c r="R132" s="12">
        <v>13.375278</v>
      </c>
      <c r="S132" s="13">
        <v>5436</v>
      </c>
      <c r="T132" s="12">
        <v>0</v>
      </c>
      <c r="U132" s="13"/>
      <c r="V132" s="12">
        <v>0</v>
      </c>
      <c r="W132" s="11"/>
      <c r="X132" s="12">
        <v>0</v>
      </c>
      <c r="Y132" s="11"/>
      <c r="Z132" s="12">
        <v>0</v>
      </c>
      <c r="AA132" s="13">
        <v>850</v>
      </c>
      <c r="AB132" s="12">
        <f>SUM(Tabel135[[#This Row],[CO2 elektriciteit 2022]],Tabel135[[#This Row],[CO2 LPG 2022]],Tabel135[[#This Row],[CO2 LNG 2022]],Tabel135[[#This Row],[CO2 CNG 2022]],Tabel135[[#This Row],[CO2 diesel 2022]],Tabel135[[#This Row],[CO2 benzine 2022]])</f>
        <v>26.361223289999998</v>
      </c>
      <c r="AC132" s="14">
        <f>(Tabel135[[#This Row],[CO2-emissie 2022 (ton)]]-Tabel135[[#This Row],[CO2-emissie 2019 (ton)]])/Tabel135[[#This Row],[CO2-emissie 2019 (ton)]]</f>
        <v>-0.25737868860072766</v>
      </c>
      <c r="AD132" s="40" t="s">
        <v>1276</v>
      </c>
    </row>
    <row r="133" spans="1:30" x14ac:dyDescent="0.35">
      <c r="A133" s="11" t="s">
        <v>327</v>
      </c>
      <c r="B133" s="11" t="s">
        <v>7</v>
      </c>
      <c r="C133" s="12">
        <v>0.38237256000000003</v>
      </c>
      <c r="D133" s="13">
        <v>246</v>
      </c>
      <c r="E133" s="12">
        <v>15.766730000000001</v>
      </c>
      <c r="F133" s="13">
        <v>5635</v>
      </c>
      <c r="G133" s="12">
        <v>0.84868419999999989</v>
      </c>
      <c r="H133" s="13">
        <v>309.39999999999998</v>
      </c>
      <c r="I133" s="12">
        <v>0</v>
      </c>
      <c r="J133" s="11"/>
      <c r="K133" s="12">
        <v>0</v>
      </c>
      <c r="L133" s="11"/>
      <c r="M133" s="12">
        <v>0</v>
      </c>
      <c r="N133" s="13"/>
      <c r="O133" s="12">
        <f>SUM(Tabel135[[#This Row],[CO2 benzine 2019]],Tabel135[[#This Row],[CO2 diesel 2019]],Tabel135[[#This Row],[CO2 CNG 2019]],Tabel135[[#This Row],[CO2 LNG 2019]],Tabel135[[#This Row],[CO2 LPG 2019]],Tabel135[[#This Row],[CO2 elektriciteit 2019]])</f>
        <v>16.99778676</v>
      </c>
      <c r="P133" s="12">
        <v>1.8278636699999999</v>
      </c>
      <c r="Q133" s="13">
        <v>1149</v>
      </c>
      <c r="R133" s="12">
        <v>21.2119705</v>
      </c>
      <c r="S133" s="13">
        <v>8621</v>
      </c>
      <c r="T133" s="12">
        <v>0</v>
      </c>
      <c r="U133" s="13"/>
      <c r="V133" s="12">
        <v>0</v>
      </c>
      <c r="W133" s="11"/>
      <c r="X133" s="12">
        <v>0</v>
      </c>
      <c r="Y133" s="11"/>
      <c r="Z133" s="12">
        <v>0</v>
      </c>
      <c r="AA133" s="13">
        <v>1510</v>
      </c>
      <c r="AB133" s="12">
        <f>SUM(Tabel135[[#This Row],[CO2 elektriciteit 2022]],Tabel135[[#This Row],[CO2 LPG 2022]],Tabel135[[#This Row],[CO2 LNG 2022]],Tabel135[[#This Row],[CO2 CNG 2022]],Tabel135[[#This Row],[CO2 diesel 2022]],Tabel135[[#This Row],[CO2 benzine 2022]])</f>
        <v>23.039834169999999</v>
      </c>
      <c r="AC133" s="14">
        <f>(Tabel135[[#This Row],[CO2-emissie 2022 (ton)]]-Tabel135[[#This Row],[CO2-emissie 2019 (ton)]])/Tabel135[[#This Row],[CO2-emissie 2019 (ton)]]</f>
        <v>0.35546083118411814</v>
      </c>
      <c r="AD133" s="40" t="s">
        <v>1276</v>
      </c>
    </row>
    <row r="134" spans="1:30" x14ac:dyDescent="0.35">
      <c r="A134" s="11" t="s">
        <v>328</v>
      </c>
      <c r="B134" s="11" t="s">
        <v>7</v>
      </c>
      <c r="C134" s="12">
        <v>3.6682896</v>
      </c>
      <c r="D134" s="13">
        <v>2360</v>
      </c>
      <c r="E134" s="12">
        <v>74.829712000000001</v>
      </c>
      <c r="F134" s="13">
        <v>26744</v>
      </c>
      <c r="G134" s="12">
        <v>7.9409849999999995</v>
      </c>
      <c r="H134" s="13">
        <v>2895</v>
      </c>
      <c r="I134" s="12">
        <v>0</v>
      </c>
      <c r="J134" s="11"/>
      <c r="K134" s="12">
        <v>0</v>
      </c>
      <c r="L134" s="11"/>
      <c r="M134" s="12">
        <v>0</v>
      </c>
      <c r="N134" s="13"/>
      <c r="O134" s="12">
        <f>SUM(Tabel135[[#This Row],[CO2 benzine 2019]],Tabel135[[#This Row],[CO2 diesel 2019]],Tabel135[[#This Row],[CO2 CNG 2019]],Tabel135[[#This Row],[CO2 LNG 2019]],Tabel135[[#This Row],[CO2 LPG 2019]],Tabel135[[#This Row],[CO2 elektriciteit 2019]])</f>
        <v>86.438986599999993</v>
      </c>
      <c r="P134" s="12">
        <v>0.81768661999999992</v>
      </c>
      <c r="Q134" s="13">
        <v>514</v>
      </c>
      <c r="R134" s="12">
        <v>41.488951</v>
      </c>
      <c r="S134" s="13">
        <v>16862</v>
      </c>
      <c r="T134" s="12">
        <v>5.4119389999999994</v>
      </c>
      <c r="U134" s="13">
        <v>1973</v>
      </c>
      <c r="V134" s="12">
        <v>0</v>
      </c>
      <c r="W134" s="11"/>
      <c r="X134" s="12">
        <v>0</v>
      </c>
      <c r="Y134" s="11"/>
      <c r="Z134" s="12">
        <v>0</v>
      </c>
      <c r="AA134" s="13"/>
      <c r="AB134" s="12">
        <f>SUM(Tabel135[[#This Row],[CO2 elektriciteit 2022]],Tabel135[[#This Row],[CO2 LPG 2022]],Tabel135[[#This Row],[CO2 LNG 2022]],Tabel135[[#This Row],[CO2 CNG 2022]],Tabel135[[#This Row],[CO2 diesel 2022]],Tabel135[[#This Row],[CO2 benzine 2022]])</f>
        <v>47.718576619999993</v>
      </c>
      <c r="AC134" s="14">
        <f>(Tabel135[[#This Row],[CO2-emissie 2022 (ton)]]-Tabel135[[#This Row],[CO2-emissie 2019 (ton)]])/Tabel135[[#This Row],[CO2-emissie 2019 (ton)]]</f>
        <v>-0.44795076276380136</v>
      </c>
      <c r="AD134" s="40" t="s">
        <v>1276</v>
      </c>
    </row>
    <row r="135" spans="1:30" x14ac:dyDescent="0.35">
      <c r="A135" s="11" t="s">
        <v>329</v>
      </c>
      <c r="B135" s="11" t="s">
        <v>7</v>
      </c>
      <c r="C135" s="12">
        <v>28.200753480000003</v>
      </c>
      <c r="D135" s="13">
        <v>18143</v>
      </c>
      <c r="E135" s="12">
        <v>648.25463000000002</v>
      </c>
      <c r="F135" s="13">
        <v>231685</v>
      </c>
      <c r="G135" s="12">
        <v>4.6312811999999992</v>
      </c>
      <c r="H135" s="13">
        <v>1688.3999999999999</v>
      </c>
      <c r="I135" s="12">
        <v>0</v>
      </c>
      <c r="J135" s="11"/>
      <c r="K135" s="12">
        <v>0</v>
      </c>
      <c r="L135" s="11"/>
      <c r="M135" s="12">
        <v>0</v>
      </c>
      <c r="N135" s="13"/>
      <c r="O135" s="12">
        <f>SUM(Tabel135[[#This Row],[CO2 benzine 2019]],Tabel135[[#This Row],[CO2 diesel 2019]],Tabel135[[#This Row],[CO2 CNG 2019]],Tabel135[[#This Row],[CO2 LNG 2019]],Tabel135[[#This Row],[CO2 LPG 2019]],Tabel135[[#This Row],[CO2 elektriciteit 2019]])</f>
        <v>681.08666468000001</v>
      </c>
      <c r="P135" s="12">
        <v>29.731021869999999</v>
      </c>
      <c r="Q135" s="13">
        <v>18689</v>
      </c>
      <c r="R135" s="12">
        <v>559.23474250000004</v>
      </c>
      <c r="S135" s="13">
        <v>227285</v>
      </c>
      <c r="T135" s="12">
        <v>3.9251644249999993</v>
      </c>
      <c r="U135" s="13">
        <v>1430.9749999999999</v>
      </c>
      <c r="V135" s="12">
        <v>0</v>
      </c>
      <c r="W135" s="11"/>
      <c r="X135" s="12">
        <v>0</v>
      </c>
      <c r="Y135" s="11"/>
      <c r="Z135" s="12">
        <v>0</v>
      </c>
      <c r="AA135" s="13"/>
      <c r="AB135" s="12">
        <f>SUM(Tabel135[[#This Row],[CO2 elektriciteit 2022]],Tabel135[[#This Row],[CO2 LPG 2022]],Tabel135[[#This Row],[CO2 LNG 2022]],Tabel135[[#This Row],[CO2 CNG 2022]],Tabel135[[#This Row],[CO2 diesel 2022]],Tabel135[[#This Row],[CO2 benzine 2022]])</f>
        <v>592.89092879500004</v>
      </c>
      <c r="AC135" s="14">
        <f>(Tabel135[[#This Row],[CO2-emissie 2022 (ton)]]-Tabel135[[#This Row],[CO2-emissie 2019 (ton)]])/Tabel135[[#This Row],[CO2-emissie 2019 (ton)]]</f>
        <v>-0.12949267759696578</v>
      </c>
      <c r="AD135" s="40" t="s">
        <v>1276</v>
      </c>
    </row>
    <row r="136" spans="1:30" x14ac:dyDescent="0.35">
      <c r="A136" s="11" t="s">
        <v>330</v>
      </c>
      <c r="B136" s="11" t="s">
        <v>7</v>
      </c>
      <c r="C136" s="12">
        <v>2.5402435095193718</v>
      </c>
      <c r="D136" s="13">
        <v>1634.2697377180136</v>
      </c>
      <c r="E136" s="12">
        <v>25.81552678278015</v>
      </c>
      <c r="F136" s="13">
        <v>9226.4212947748929</v>
      </c>
      <c r="G136" s="12">
        <v>0</v>
      </c>
      <c r="H136" s="13"/>
      <c r="I136" s="12">
        <v>0</v>
      </c>
      <c r="J136" s="11"/>
      <c r="K136" s="12">
        <v>3.8533620858655167</v>
      </c>
      <c r="L136" s="13">
        <v>2450.4999019800039</v>
      </c>
      <c r="M136" s="12">
        <v>0</v>
      </c>
      <c r="N136" s="13"/>
      <c r="O136" s="12">
        <f>SUM(Tabel135[[#This Row],[CO2 benzine 2019]],Tabel135[[#This Row],[CO2 diesel 2019]],Tabel135[[#This Row],[CO2 CNG 2019]],Tabel135[[#This Row],[CO2 LNG 2019]],Tabel135[[#This Row],[CO2 LPG 2019]],Tabel135[[#This Row],[CO2 elektriciteit 2019]])</f>
        <v>32.209132378165037</v>
      </c>
      <c r="P136" s="12">
        <v>3.5773586692093597</v>
      </c>
      <c r="Q136" s="13">
        <v>2248.7372435831358</v>
      </c>
      <c r="R136" s="12">
        <v>26.007466448856498</v>
      </c>
      <c r="S136" s="13">
        <v>10569.99246041719</v>
      </c>
      <c r="T136" s="12">
        <v>0</v>
      </c>
      <c r="U136" s="13"/>
      <c r="V136" s="12">
        <v>0</v>
      </c>
      <c r="W136" s="11"/>
      <c r="X136" s="12">
        <v>0.89360774035517454</v>
      </c>
      <c r="Y136" s="13">
        <v>568.27924066135949</v>
      </c>
      <c r="Z136" s="12">
        <v>0</v>
      </c>
      <c r="AA136" s="13"/>
      <c r="AB136" s="12">
        <f>SUM(Tabel135[[#This Row],[CO2 elektriciteit 2022]],Tabel135[[#This Row],[CO2 LPG 2022]],Tabel135[[#This Row],[CO2 LNG 2022]],Tabel135[[#This Row],[CO2 CNG 2022]],Tabel135[[#This Row],[CO2 diesel 2022]],Tabel135[[#This Row],[CO2 benzine 2022]])</f>
        <v>30.478432858421034</v>
      </c>
      <c r="AC136" s="14">
        <f>(Tabel135[[#This Row],[CO2-emissie 2022 (ton)]]-Tabel135[[#This Row],[CO2-emissie 2019 (ton)]])/Tabel135[[#This Row],[CO2-emissie 2019 (ton)]]</f>
        <v>-5.3733192792155618E-2</v>
      </c>
      <c r="AD136" s="40" t="s">
        <v>1276</v>
      </c>
    </row>
    <row r="137" spans="1:30" x14ac:dyDescent="0.35">
      <c r="A137" s="11" t="s">
        <v>331</v>
      </c>
      <c r="B137" s="11" t="s">
        <v>7</v>
      </c>
      <c r="C137" s="12">
        <v>1.73155704</v>
      </c>
      <c r="D137" s="13">
        <v>1114</v>
      </c>
      <c r="E137" s="12">
        <v>35.987876</v>
      </c>
      <c r="F137" s="13">
        <v>12862</v>
      </c>
      <c r="G137" s="12">
        <v>1.8789549999999999</v>
      </c>
      <c r="H137" s="13">
        <v>685</v>
      </c>
      <c r="I137" s="12">
        <v>0</v>
      </c>
      <c r="J137" s="11"/>
      <c r="K137" s="12">
        <v>0</v>
      </c>
      <c r="L137" s="11"/>
      <c r="M137" s="12">
        <v>0</v>
      </c>
      <c r="N137" s="13"/>
      <c r="O137" s="12">
        <f>SUM(Tabel135[[#This Row],[CO2 benzine 2019]],Tabel135[[#This Row],[CO2 diesel 2019]],Tabel135[[#This Row],[CO2 CNG 2019]],Tabel135[[#This Row],[CO2 LNG 2019]],Tabel135[[#This Row],[CO2 LPG 2019]],Tabel135[[#This Row],[CO2 elektriciteit 2019]])</f>
        <v>39.598388039999996</v>
      </c>
      <c r="P137" s="12">
        <v>1.2249390999999998</v>
      </c>
      <c r="Q137" s="13">
        <v>770</v>
      </c>
      <c r="R137" s="12">
        <v>18.490657500000001</v>
      </c>
      <c r="S137" s="13">
        <v>7515</v>
      </c>
      <c r="T137" s="12">
        <v>2.7567510145619476</v>
      </c>
      <c r="U137" s="13">
        <v>1005.0131296252088</v>
      </c>
      <c r="V137" s="12">
        <v>0</v>
      </c>
      <c r="W137" s="11"/>
      <c r="X137" s="12">
        <v>0</v>
      </c>
      <c r="Y137" s="11"/>
      <c r="Z137" s="12">
        <v>0</v>
      </c>
      <c r="AA137" s="13"/>
      <c r="AB137" s="12">
        <f>SUM(Tabel135[[#This Row],[CO2 elektriciteit 2022]],Tabel135[[#This Row],[CO2 LPG 2022]],Tabel135[[#This Row],[CO2 LNG 2022]],Tabel135[[#This Row],[CO2 CNG 2022]],Tabel135[[#This Row],[CO2 diesel 2022]],Tabel135[[#This Row],[CO2 benzine 2022]])</f>
        <v>22.472347614561947</v>
      </c>
      <c r="AC137" s="14">
        <f>(Tabel135[[#This Row],[CO2-emissie 2022 (ton)]]-Tabel135[[#This Row],[CO2-emissie 2019 (ton)]])/Tabel135[[#This Row],[CO2-emissie 2019 (ton)]]</f>
        <v>-0.43249337342061289</v>
      </c>
      <c r="AD137" s="40" t="s">
        <v>1276</v>
      </c>
    </row>
    <row r="138" spans="1:30" x14ac:dyDescent="0.35">
      <c r="A138" s="11" t="s">
        <v>332</v>
      </c>
      <c r="B138" s="11" t="s">
        <v>7</v>
      </c>
      <c r="C138" s="12">
        <v>10.390896600000001</v>
      </c>
      <c r="D138" s="13">
        <v>6685</v>
      </c>
      <c r="E138" s="12">
        <v>238.30566000000002</v>
      </c>
      <c r="F138" s="13">
        <v>85170</v>
      </c>
      <c r="G138" s="12">
        <v>10.939083999999999</v>
      </c>
      <c r="H138" s="13">
        <v>3988</v>
      </c>
      <c r="I138" s="12">
        <v>0</v>
      </c>
      <c r="J138" s="11"/>
      <c r="K138" s="12">
        <v>0</v>
      </c>
      <c r="L138" s="11"/>
      <c r="M138" s="12">
        <v>0</v>
      </c>
      <c r="N138" s="13"/>
      <c r="O138" s="12">
        <f>SUM(Tabel135[[#This Row],[CO2 benzine 2019]],Tabel135[[#This Row],[CO2 diesel 2019]],Tabel135[[#This Row],[CO2 CNG 2019]],Tabel135[[#This Row],[CO2 LNG 2019]],Tabel135[[#This Row],[CO2 LPG 2019]],Tabel135[[#This Row],[CO2 elektriciteit 2019]])</f>
        <v>259.63564059999999</v>
      </c>
      <c r="P138" s="12">
        <v>7.1571441699999996</v>
      </c>
      <c r="Q138" s="13">
        <v>4499</v>
      </c>
      <c r="R138" s="12">
        <v>198.92650399999999</v>
      </c>
      <c r="S138" s="13">
        <v>80848</v>
      </c>
      <c r="T138" s="12">
        <v>36.564189999999996</v>
      </c>
      <c r="U138" s="13">
        <v>13330</v>
      </c>
      <c r="V138" s="12">
        <v>0</v>
      </c>
      <c r="W138" s="11"/>
      <c r="X138" s="12">
        <v>0</v>
      </c>
      <c r="Y138" s="11"/>
      <c r="Z138" s="12">
        <v>0</v>
      </c>
      <c r="AA138" s="13"/>
      <c r="AB138" s="12">
        <f>SUM(Tabel135[[#This Row],[CO2 elektriciteit 2022]],Tabel135[[#This Row],[CO2 LPG 2022]],Tabel135[[#This Row],[CO2 LNG 2022]],Tabel135[[#This Row],[CO2 CNG 2022]],Tabel135[[#This Row],[CO2 diesel 2022]],Tabel135[[#This Row],[CO2 benzine 2022]])</f>
        <v>242.64783817</v>
      </c>
      <c r="AC138" s="14">
        <f>(Tabel135[[#This Row],[CO2-emissie 2022 (ton)]]-Tabel135[[#This Row],[CO2-emissie 2019 (ton)]])/Tabel135[[#This Row],[CO2-emissie 2019 (ton)]]</f>
        <v>-6.5429393247946832E-2</v>
      </c>
      <c r="AD138" s="40" t="s">
        <v>1276</v>
      </c>
    </row>
    <row r="139" spans="1:30" x14ac:dyDescent="0.35">
      <c r="A139" s="11" t="s">
        <v>333</v>
      </c>
      <c r="B139" s="11" t="s">
        <v>7</v>
      </c>
      <c r="C139" s="12">
        <v>0</v>
      </c>
      <c r="D139" s="13"/>
      <c r="E139" s="12">
        <v>19.826627999999999</v>
      </c>
      <c r="F139" s="13">
        <v>7086</v>
      </c>
      <c r="G139" s="12">
        <v>0</v>
      </c>
      <c r="H139" s="13"/>
      <c r="I139" s="12">
        <v>0</v>
      </c>
      <c r="J139" s="11"/>
      <c r="K139" s="12">
        <v>0</v>
      </c>
      <c r="L139" s="11"/>
      <c r="M139" s="12">
        <v>0</v>
      </c>
      <c r="N139" s="13"/>
      <c r="O139" s="12">
        <f>SUM(Tabel135[[#This Row],[CO2 benzine 2019]],Tabel135[[#This Row],[CO2 diesel 2019]],Tabel135[[#This Row],[CO2 CNG 2019]],Tabel135[[#This Row],[CO2 LNG 2019]],Tabel135[[#This Row],[CO2 LPG 2019]],Tabel135[[#This Row],[CO2 elektriciteit 2019]])</f>
        <v>19.826627999999999</v>
      </c>
      <c r="P139" s="12">
        <v>0</v>
      </c>
      <c r="Q139" s="11"/>
      <c r="R139" s="12">
        <v>11.6110995</v>
      </c>
      <c r="S139" s="13">
        <v>4719</v>
      </c>
      <c r="T139" s="12">
        <v>6.7806959999999998</v>
      </c>
      <c r="U139" s="13">
        <v>2472</v>
      </c>
      <c r="V139" s="12">
        <v>0</v>
      </c>
      <c r="W139" s="11"/>
      <c r="X139" s="12">
        <v>0</v>
      </c>
      <c r="Y139" s="11"/>
      <c r="Z139" s="12">
        <v>0</v>
      </c>
      <c r="AA139" s="13"/>
      <c r="AB139" s="12">
        <f>SUM(Tabel135[[#This Row],[CO2 elektriciteit 2022]],Tabel135[[#This Row],[CO2 LPG 2022]],Tabel135[[#This Row],[CO2 LNG 2022]],Tabel135[[#This Row],[CO2 CNG 2022]],Tabel135[[#This Row],[CO2 diesel 2022]],Tabel135[[#This Row],[CO2 benzine 2022]])</f>
        <v>18.391795500000001</v>
      </c>
      <c r="AC139" s="14">
        <f>(Tabel135[[#This Row],[CO2-emissie 2022 (ton)]]-Tabel135[[#This Row],[CO2-emissie 2019 (ton)]])/Tabel135[[#This Row],[CO2-emissie 2019 (ton)]]</f>
        <v>-7.2368962589099819E-2</v>
      </c>
      <c r="AD139" s="40" t="s">
        <v>1276</v>
      </c>
    </row>
    <row r="140" spans="1:30" x14ac:dyDescent="0.35">
      <c r="A140" s="11" t="s">
        <v>334</v>
      </c>
      <c r="B140" s="11" t="s">
        <v>7</v>
      </c>
      <c r="C140" s="12">
        <v>11.298642840000001</v>
      </c>
      <c r="D140" s="13">
        <v>7269</v>
      </c>
      <c r="E140" s="12">
        <v>52.775876000000004</v>
      </c>
      <c r="F140" s="13">
        <v>18862</v>
      </c>
      <c r="G140" s="12">
        <v>10.618153</v>
      </c>
      <c r="H140" s="13">
        <v>3871</v>
      </c>
      <c r="I140" s="12">
        <v>0</v>
      </c>
      <c r="J140" s="11"/>
      <c r="K140" s="12">
        <v>0</v>
      </c>
      <c r="L140" s="11"/>
      <c r="M140" s="12">
        <v>0</v>
      </c>
      <c r="N140" s="13"/>
      <c r="O140" s="12">
        <f>SUM(Tabel135[[#This Row],[CO2 benzine 2019]],Tabel135[[#This Row],[CO2 diesel 2019]],Tabel135[[#This Row],[CO2 CNG 2019]],Tabel135[[#This Row],[CO2 LNG 2019]],Tabel135[[#This Row],[CO2 LPG 2019]],Tabel135[[#This Row],[CO2 elektriciteit 2019]])</f>
        <v>74.692671840000003</v>
      </c>
      <c r="P140" s="12">
        <v>9.2284048299999988</v>
      </c>
      <c r="Q140" s="13">
        <v>5801</v>
      </c>
      <c r="R140" s="12">
        <v>46.365662</v>
      </c>
      <c r="S140" s="13">
        <v>18844</v>
      </c>
      <c r="T140" s="12">
        <v>23.683062</v>
      </c>
      <c r="U140" s="13">
        <v>8634</v>
      </c>
      <c r="V140" s="12">
        <v>0</v>
      </c>
      <c r="W140" s="11"/>
      <c r="X140" s="12">
        <v>0</v>
      </c>
      <c r="Y140" s="11"/>
      <c r="Z140" s="12">
        <v>0</v>
      </c>
      <c r="AA140" s="13">
        <v>2431</v>
      </c>
      <c r="AB140" s="12">
        <f>SUM(Tabel135[[#This Row],[CO2 elektriciteit 2022]],Tabel135[[#This Row],[CO2 LPG 2022]],Tabel135[[#This Row],[CO2 LNG 2022]],Tabel135[[#This Row],[CO2 CNG 2022]],Tabel135[[#This Row],[CO2 diesel 2022]],Tabel135[[#This Row],[CO2 benzine 2022]])</f>
        <v>79.277128829999995</v>
      </c>
      <c r="AC140" s="14">
        <f>(Tabel135[[#This Row],[CO2-emissie 2022 (ton)]]-Tabel135[[#This Row],[CO2-emissie 2019 (ton)]])/Tabel135[[#This Row],[CO2-emissie 2019 (ton)]]</f>
        <v>6.1377600734653176E-2</v>
      </c>
      <c r="AD140" s="40" t="s">
        <v>1276</v>
      </c>
    </row>
    <row r="141" spans="1:30" x14ac:dyDescent="0.35">
      <c r="A141" s="11" t="s">
        <v>337</v>
      </c>
      <c r="B141" s="11" t="s">
        <v>7</v>
      </c>
      <c r="C141" s="12">
        <v>0.43251396618293175</v>
      </c>
      <c r="D141" s="13">
        <v>278.2585541206231</v>
      </c>
      <c r="E141" s="12">
        <v>7.7016260269470926</v>
      </c>
      <c r="F141" s="13">
        <v>2752.5468287873809</v>
      </c>
      <c r="G141" s="12">
        <v>0</v>
      </c>
      <c r="H141" s="13"/>
      <c r="I141" s="12">
        <v>0</v>
      </c>
      <c r="J141" s="11"/>
      <c r="K141" s="12">
        <v>0</v>
      </c>
      <c r="L141" s="11"/>
      <c r="M141" s="12">
        <v>0</v>
      </c>
      <c r="N141" s="13"/>
      <c r="O141" s="12">
        <f>SUM(Tabel135[[#This Row],[CO2 benzine 2019]],Tabel135[[#This Row],[CO2 diesel 2019]],Tabel135[[#This Row],[CO2 CNG 2019]],Tabel135[[#This Row],[CO2 LNG 2019]],Tabel135[[#This Row],[CO2 LPG 2019]],Tabel135[[#This Row],[CO2 elektriciteit 2019]])</f>
        <v>8.1341399931300238</v>
      </c>
      <c r="P141" s="12">
        <v>0.2869758272343057</v>
      </c>
      <c r="Q141" s="13">
        <v>180.39377383774868</v>
      </c>
      <c r="R141" s="12">
        <v>1.7932772053279717</v>
      </c>
      <c r="S141" s="13">
        <v>728.82633827594873</v>
      </c>
      <c r="T141" s="12">
        <v>0</v>
      </c>
      <c r="U141" s="13"/>
      <c r="V141" s="12">
        <v>0</v>
      </c>
      <c r="W141" s="11"/>
      <c r="X141" s="12">
        <v>0</v>
      </c>
      <c r="Y141" s="11"/>
      <c r="Z141" s="12">
        <v>0</v>
      </c>
      <c r="AA141" s="13"/>
      <c r="AB141" s="12">
        <f>SUM(Tabel135[[#This Row],[CO2 elektriciteit 2022]],Tabel135[[#This Row],[CO2 LPG 2022]],Tabel135[[#This Row],[CO2 LNG 2022]],Tabel135[[#This Row],[CO2 CNG 2022]],Tabel135[[#This Row],[CO2 diesel 2022]],Tabel135[[#This Row],[CO2 benzine 2022]])</f>
        <v>2.0802530325622772</v>
      </c>
      <c r="AC141" s="14">
        <f>(Tabel135[[#This Row],[CO2-emissie 2022 (ton)]]-Tabel135[[#This Row],[CO2-emissie 2019 (ton)]])/Tabel135[[#This Row],[CO2-emissie 2019 (ton)]]</f>
        <v>-0.74425654902433092</v>
      </c>
      <c r="AD141" s="40" t="s">
        <v>1276</v>
      </c>
    </row>
    <row r="142" spans="1:30" x14ac:dyDescent="0.35">
      <c r="A142" s="11" t="s">
        <v>338</v>
      </c>
      <c r="B142" s="11" t="s">
        <v>7</v>
      </c>
      <c r="C142" s="12">
        <v>0.89842008000000007</v>
      </c>
      <c r="D142" s="13">
        <v>578</v>
      </c>
      <c r="E142" s="12">
        <v>0.10072800000000001</v>
      </c>
      <c r="F142" s="13">
        <v>36</v>
      </c>
      <c r="G142" s="12">
        <v>0</v>
      </c>
      <c r="H142" s="13"/>
      <c r="I142" s="12">
        <v>0</v>
      </c>
      <c r="J142" s="11"/>
      <c r="K142" s="12">
        <v>0</v>
      </c>
      <c r="L142" s="11"/>
      <c r="M142" s="12">
        <v>0</v>
      </c>
      <c r="N142" s="13"/>
      <c r="O142" s="12">
        <f>SUM(Tabel135[[#This Row],[CO2 benzine 2019]],Tabel135[[#This Row],[CO2 diesel 2019]],Tabel135[[#This Row],[CO2 CNG 2019]],Tabel135[[#This Row],[CO2 LNG 2019]],Tabel135[[#This Row],[CO2 LPG 2019]],Tabel135[[#This Row],[CO2 elektriciteit 2019]])</f>
        <v>0.99914808000000011</v>
      </c>
      <c r="P142" s="12">
        <v>0.85586653999999995</v>
      </c>
      <c r="Q142" s="13">
        <v>538</v>
      </c>
      <c r="R142" s="12">
        <v>8.61175E-2</v>
      </c>
      <c r="S142" s="13">
        <v>35</v>
      </c>
      <c r="T142" s="12">
        <v>0</v>
      </c>
      <c r="U142" s="13"/>
      <c r="V142" s="12">
        <v>0</v>
      </c>
      <c r="W142" s="11"/>
      <c r="X142" s="12">
        <v>0</v>
      </c>
      <c r="Y142" s="11"/>
      <c r="Z142" s="12">
        <v>0</v>
      </c>
      <c r="AA142" s="13"/>
      <c r="AB142" s="12">
        <f>SUM(Tabel135[[#This Row],[CO2 elektriciteit 2022]],Tabel135[[#This Row],[CO2 LPG 2022]],Tabel135[[#This Row],[CO2 LNG 2022]],Tabel135[[#This Row],[CO2 CNG 2022]],Tabel135[[#This Row],[CO2 diesel 2022]],Tabel135[[#This Row],[CO2 benzine 2022]])</f>
        <v>0.94198403999999991</v>
      </c>
      <c r="AC142" s="14">
        <f>(Tabel135[[#This Row],[CO2-emissie 2022 (ton)]]-Tabel135[[#This Row],[CO2-emissie 2019 (ton)]])/Tabel135[[#This Row],[CO2-emissie 2019 (ton)]]</f>
        <v>-5.721278071214448E-2</v>
      </c>
      <c r="AD142" s="40" t="s">
        <v>1276</v>
      </c>
    </row>
    <row r="143" spans="1:30" x14ac:dyDescent="0.35">
      <c r="A143" s="11" t="s">
        <v>339</v>
      </c>
      <c r="B143" s="11" t="s">
        <v>7</v>
      </c>
      <c r="C143" s="12">
        <v>0.81759336000000005</v>
      </c>
      <c r="D143" s="13">
        <v>526</v>
      </c>
      <c r="E143" s="12">
        <v>177.23091600000001</v>
      </c>
      <c r="F143" s="13">
        <v>63342</v>
      </c>
      <c r="G143" s="12">
        <v>13.539448</v>
      </c>
      <c r="H143" s="13">
        <v>4936</v>
      </c>
      <c r="I143" s="12">
        <v>0</v>
      </c>
      <c r="J143" s="11"/>
      <c r="K143" s="12">
        <v>0</v>
      </c>
      <c r="L143" s="11"/>
      <c r="M143" s="12">
        <v>0</v>
      </c>
      <c r="N143" s="13"/>
      <c r="O143" s="12">
        <f>SUM(Tabel135[[#This Row],[CO2 benzine 2019]],Tabel135[[#This Row],[CO2 diesel 2019]],Tabel135[[#This Row],[CO2 CNG 2019]],Tabel135[[#This Row],[CO2 LNG 2019]],Tabel135[[#This Row],[CO2 LPG 2019]],Tabel135[[#This Row],[CO2 elektriciteit 2019]])</f>
        <v>191.58795735999999</v>
      </c>
      <c r="P143" s="12">
        <v>2.0648973399999999</v>
      </c>
      <c r="Q143" s="13">
        <v>1298</v>
      </c>
      <c r="R143" s="12">
        <v>121.903012</v>
      </c>
      <c r="S143" s="13">
        <v>49544</v>
      </c>
      <c r="T143" s="12">
        <v>6.1936939999999998</v>
      </c>
      <c r="U143" s="13">
        <v>2258</v>
      </c>
      <c r="V143" s="12">
        <v>0</v>
      </c>
      <c r="W143" s="11"/>
      <c r="X143" s="12">
        <v>0</v>
      </c>
      <c r="Y143" s="11"/>
      <c r="Z143" s="12">
        <v>0</v>
      </c>
      <c r="AA143" s="13"/>
      <c r="AB143" s="12">
        <f>SUM(Tabel135[[#This Row],[CO2 elektriciteit 2022]],Tabel135[[#This Row],[CO2 LPG 2022]],Tabel135[[#This Row],[CO2 LNG 2022]],Tabel135[[#This Row],[CO2 CNG 2022]],Tabel135[[#This Row],[CO2 diesel 2022]],Tabel135[[#This Row],[CO2 benzine 2022]])</f>
        <v>130.16160334</v>
      </c>
      <c r="AC143" s="14">
        <f>(Tabel135[[#This Row],[CO2-emissie 2022 (ton)]]-Tabel135[[#This Row],[CO2-emissie 2019 (ton)]])/Tabel135[[#This Row],[CO2-emissie 2019 (ton)]]</f>
        <v>-0.32061698901344765</v>
      </c>
      <c r="AD143" s="40" t="s">
        <v>1276</v>
      </c>
    </row>
    <row r="144" spans="1:30" x14ac:dyDescent="0.35">
      <c r="A144" s="11" t="s">
        <v>340</v>
      </c>
      <c r="B144" s="11" t="s">
        <v>7</v>
      </c>
      <c r="C144" s="12">
        <v>5.1216162000000001</v>
      </c>
      <c r="D144" s="13">
        <v>3295</v>
      </c>
      <c r="E144" s="12">
        <v>163.62704000000002</v>
      </c>
      <c r="F144" s="13">
        <v>58480</v>
      </c>
      <c r="G144" s="12">
        <v>0.73875847500000003</v>
      </c>
      <c r="H144" s="13">
        <v>269.32499999999999</v>
      </c>
      <c r="I144" s="12">
        <v>0</v>
      </c>
      <c r="J144" s="11"/>
      <c r="K144" s="12">
        <v>0</v>
      </c>
      <c r="L144" s="11"/>
      <c r="M144" s="12">
        <v>0</v>
      </c>
      <c r="N144" s="13"/>
      <c r="O144" s="12">
        <f>SUM(Tabel135[[#This Row],[CO2 benzine 2019]],Tabel135[[#This Row],[CO2 diesel 2019]],Tabel135[[#This Row],[CO2 CNG 2019]],Tabel135[[#This Row],[CO2 LNG 2019]],Tabel135[[#This Row],[CO2 LPG 2019]],Tabel135[[#This Row],[CO2 elektriciteit 2019]])</f>
        <v>169.48741467500002</v>
      </c>
      <c r="P144" s="12">
        <v>3.8577627499999996</v>
      </c>
      <c r="Q144" s="13">
        <v>2425</v>
      </c>
      <c r="R144" s="12">
        <v>141.124438</v>
      </c>
      <c r="S144" s="13">
        <v>57356</v>
      </c>
      <c r="T144" s="12">
        <v>0.386420125</v>
      </c>
      <c r="U144" s="13">
        <v>140.875</v>
      </c>
      <c r="V144" s="12">
        <v>0</v>
      </c>
      <c r="W144" s="11"/>
      <c r="X144" s="12">
        <v>0</v>
      </c>
      <c r="Y144" s="11"/>
      <c r="Z144" s="12">
        <v>0</v>
      </c>
      <c r="AA144" s="13"/>
      <c r="AB144" s="12">
        <f>SUM(Tabel135[[#This Row],[CO2 elektriciteit 2022]],Tabel135[[#This Row],[CO2 LPG 2022]],Tabel135[[#This Row],[CO2 LNG 2022]],Tabel135[[#This Row],[CO2 CNG 2022]],Tabel135[[#This Row],[CO2 diesel 2022]],Tabel135[[#This Row],[CO2 benzine 2022]])</f>
        <v>145.368620875</v>
      </c>
      <c r="AC144" s="14">
        <f>(Tabel135[[#This Row],[CO2-emissie 2022 (ton)]]-Tabel135[[#This Row],[CO2-emissie 2019 (ton)]])/Tabel135[[#This Row],[CO2-emissie 2019 (ton)]]</f>
        <v>-0.14230433478644372</v>
      </c>
      <c r="AD144" s="40" t="s">
        <v>1276</v>
      </c>
    </row>
    <row r="145" spans="1:30" x14ac:dyDescent="0.35">
      <c r="A145" s="11" t="s">
        <v>341</v>
      </c>
      <c r="B145" s="11" t="s">
        <v>7</v>
      </c>
      <c r="C145" s="12">
        <v>3.1926554400000002</v>
      </c>
      <c r="D145" s="13">
        <v>2054</v>
      </c>
      <c r="E145" s="12">
        <v>173.81735600000002</v>
      </c>
      <c r="F145" s="13">
        <v>62122</v>
      </c>
      <c r="G145" s="12">
        <v>0</v>
      </c>
      <c r="H145" s="13"/>
      <c r="I145" s="12">
        <v>0</v>
      </c>
      <c r="J145" s="11"/>
      <c r="K145" s="12">
        <v>0</v>
      </c>
      <c r="L145" s="11"/>
      <c r="M145" s="12">
        <v>0</v>
      </c>
      <c r="N145" s="13"/>
      <c r="O145" s="12">
        <f>SUM(Tabel135[[#This Row],[CO2 benzine 2019]],Tabel135[[#This Row],[CO2 diesel 2019]],Tabel135[[#This Row],[CO2 CNG 2019]],Tabel135[[#This Row],[CO2 LNG 2019]],Tabel135[[#This Row],[CO2 LPG 2019]],Tabel135[[#This Row],[CO2 elektriciteit 2019]])</f>
        <v>177.01001144000003</v>
      </c>
      <c r="P145" s="12">
        <v>2.1603471399999998</v>
      </c>
      <c r="Q145" s="13">
        <v>1358</v>
      </c>
      <c r="R145" s="12">
        <v>153.37526750000001</v>
      </c>
      <c r="S145" s="13">
        <v>62335</v>
      </c>
      <c r="T145" s="12">
        <v>0.22417167500000001</v>
      </c>
      <c r="U145" s="13">
        <v>81.725000000000009</v>
      </c>
      <c r="V145" s="12">
        <v>0</v>
      </c>
      <c r="W145" s="11"/>
      <c r="X145" s="12">
        <v>0</v>
      </c>
      <c r="Y145" s="11"/>
      <c r="Z145" s="12">
        <v>0</v>
      </c>
      <c r="AA145" s="13"/>
      <c r="AB145" s="12">
        <f>SUM(Tabel135[[#This Row],[CO2 elektriciteit 2022]],Tabel135[[#This Row],[CO2 LPG 2022]],Tabel135[[#This Row],[CO2 LNG 2022]],Tabel135[[#This Row],[CO2 CNG 2022]],Tabel135[[#This Row],[CO2 diesel 2022]],Tabel135[[#This Row],[CO2 benzine 2022]])</f>
        <v>155.75978631500001</v>
      </c>
      <c r="AC145" s="14">
        <f>(Tabel135[[#This Row],[CO2-emissie 2022 (ton)]]-Tabel135[[#This Row],[CO2-emissie 2019 (ton)]])/Tabel135[[#This Row],[CO2-emissie 2019 (ton)]]</f>
        <v>-0.12005097876739627</v>
      </c>
      <c r="AD145" s="40" t="s">
        <v>1276</v>
      </c>
    </row>
    <row r="146" spans="1:30" x14ac:dyDescent="0.35">
      <c r="A146" s="11" t="s">
        <v>342</v>
      </c>
      <c r="B146" s="11" t="s">
        <v>7</v>
      </c>
      <c r="C146" s="12">
        <v>7.7671369200000004</v>
      </c>
      <c r="D146" s="13">
        <v>4997</v>
      </c>
      <c r="E146" s="12">
        <v>127.865802</v>
      </c>
      <c r="F146" s="13">
        <v>45699</v>
      </c>
      <c r="G146" s="12">
        <v>0.76996009999999993</v>
      </c>
      <c r="H146" s="13">
        <v>280.7</v>
      </c>
      <c r="I146" s="12">
        <v>0</v>
      </c>
      <c r="J146" s="11"/>
      <c r="K146" s="12">
        <v>0</v>
      </c>
      <c r="L146" s="11"/>
      <c r="M146" s="12">
        <v>0</v>
      </c>
      <c r="N146" s="13"/>
      <c r="O146" s="12">
        <f>SUM(Tabel135[[#This Row],[CO2 benzine 2019]],Tabel135[[#This Row],[CO2 diesel 2019]],Tabel135[[#This Row],[CO2 CNG 2019]],Tabel135[[#This Row],[CO2 LNG 2019]],Tabel135[[#This Row],[CO2 LPG 2019]],Tabel135[[#This Row],[CO2 elektriciteit 2019]])</f>
        <v>136.40289902000001</v>
      </c>
      <c r="P146" s="12">
        <v>62.750289349999996</v>
      </c>
      <c r="Q146" s="13">
        <v>39445</v>
      </c>
      <c r="R146" s="12">
        <v>84.264743499999994</v>
      </c>
      <c r="S146" s="13">
        <v>34247</v>
      </c>
      <c r="T146" s="12">
        <v>0.76900004999999994</v>
      </c>
      <c r="U146" s="13">
        <v>280.35000000000002</v>
      </c>
      <c r="V146" s="12">
        <v>0</v>
      </c>
      <c r="W146" s="11"/>
      <c r="X146" s="12">
        <v>0</v>
      </c>
      <c r="Y146" s="11"/>
      <c r="Z146" s="12">
        <v>0</v>
      </c>
      <c r="AA146" s="13"/>
      <c r="AB146" s="12">
        <f>SUM(Tabel135[[#This Row],[CO2 elektriciteit 2022]],Tabel135[[#This Row],[CO2 LPG 2022]],Tabel135[[#This Row],[CO2 LNG 2022]],Tabel135[[#This Row],[CO2 CNG 2022]],Tabel135[[#This Row],[CO2 diesel 2022]],Tabel135[[#This Row],[CO2 benzine 2022]])</f>
        <v>147.7840329</v>
      </c>
      <c r="AC146" s="14">
        <f>(Tabel135[[#This Row],[CO2-emissie 2022 (ton)]]-Tabel135[[#This Row],[CO2-emissie 2019 (ton)]])/Tabel135[[#This Row],[CO2-emissie 2019 (ton)]]</f>
        <v>8.343762457960105E-2</v>
      </c>
      <c r="AD146" s="40" t="s">
        <v>1276</v>
      </c>
    </row>
    <row r="147" spans="1:30" x14ac:dyDescent="0.35">
      <c r="A147" s="11" t="s">
        <v>343</v>
      </c>
      <c r="B147" s="11" t="s">
        <v>7</v>
      </c>
      <c r="C147" s="12">
        <v>0</v>
      </c>
      <c r="D147" s="13"/>
      <c r="E147" s="12">
        <v>22.686184000000001</v>
      </c>
      <c r="F147" s="13">
        <v>8108</v>
      </c>
      <c r="G147" s="12">
        <v>0</v>
      </c>
      <c r="H147" s="13"/>
      <c r="I147" s="12">
        <v>0</v>
      </c>
      <c r="J147" s="11"/>
      <c r="K147" s="12">
        <v>0</v>
      </c>
      <c r="L147" s="11"/>
      <c r="M147" s="12">
        <v>0</v>
      </c>
      <c r="N147" s="13"/>
      <c r="O147" s="12">
        <f>SUM(Tabel135[[#This Row],[CO2 benzine 2019]],Tabel135[[#This Row],[CO2 diesel 2019]],Tabel135[[#This Row],[CO2 CNG 2019]],Tabel135[[#This Row],[CO2 LNG 2019]],Tabel135[[#This Row],[CO2 LPG 2019]],Tabel135[[#This Row],[CO2 elektriciteit 2019]])</f>
        <v>22.686184000000001</v>
      </c>
      <c r="P147" s="12">
        <v>0</v>
      </c>
      <c r="Q147" s="11"/>
      <c r="R147" s="12">
        <v>17.602416999999999</v>
      </c>
      <c r="S147" s="13">
        <v>7154</v>
      </c>
      <c r="T147" s="12">
        <v>0</v>
      </c>
      <c r="U147" s="13"/>
      <c r="V147" s="12">
        <v>0</v>
      </c>
      <c r="W147" s="11"/>
      <c r="X147" s="12">
        <v>0</v>
      </c>
      <c r="Y147" s="11"/>
      <c r="Z147" s="12">
        <v>0</v>
      </c>
      <c r="AA147" s="13"/>
      <c r="AB147" s="12">
        <f>SUM(Tabel135[[#This Row],[CO2 elektriciteit 2022]],Tabel135[[#This Row],[CO2 LPG 2022]],Tabel135[[#This Row],[CO2 LNG 2022]],Tabel135[[#This Row],[CO2 CNG 2022]],Tabel135[[#This Row],[CO2 diesel 2022]],Tabel135[[#This Row],[CO2 benzine 2022]])</f>
        <v>17.602416999999999</v>
      </c>
      <c r="AC147" s="14">
        <f>(Tabel135[[#This Row],[CO2-emissie 2022 (ton)]]-Tabel135[[#This Row],[CO2-emissie 2019 (ton)]])/Tabel135[[#This Row],[CO2-emissie 2019 (ton)]]</f>
        <v>-0.22409088280338382</v>
      </c>
      <c r="AD147" s="40" t="s">
        <v>1276</v>
      </c>
    </row>
    <row r="148" spans="1:30" x14ac:dyDescent="0.35">
      <c r="A148" s="11" t="s">
        <v>345</v>
      </c>
      <c r="B148" s="11" t="s">
        <v>7</v>
      </c>
      <c r="C148" s="12">
        <v>1.1921941200000001</v>
      </c>
      <c r="D148" s="13">
        <v>767</v>
      </c>
      <c r="E148" s="12">
        <v>68.66292</v>
      </c>
      <c r="F148" s="13">
        <v>24540</v>
      </c>
      <c r="G148" s="12">
        <v>0</v>
      </c>
      <c r="H148" s="13"/>
      <c r="I148" s="12">
        <v>0</v>
      </c>
      <c r="J148" s="11"/>
      <c r="K148" s="12">
        <v>0</v>
      </c>
      <c r="L148" s="11"/>
      <c r="M148" s="12">
        <v>0</v>
      </c>
      <c r="N148" s="13"/>
      <c r="O148" s="12">
        <f>SUM(Tabel135[[#This Row],[CO2 benzine 2019]],Tabel135[[#This Row],[CO2 diesel 2019]],Tabel135[[#This Row],[CO2 CNG 2019]],Tabel135[[#This Row],[CO2 LNG 2019]],Tabel135[[#This Row],[CO2 LPG 2019]],Tabel135[[#This Row],[CO2 elektriciteit 2019]])</f>
        <v>69.855114119999996</v>
      </c>
      <c r="P148" s="12">
        <v>2.1110314099999998</v>
      </c>
      <c r="Q148" s="13">
        <v>1327</v>
      </c>
      <c r="R148" s="12">
        <v>90.740779500000002</v>
      </c>
      <c r="S148" s="13">
        <v>36879</v>
      </c>
      <c r="T148" s="12">
        <v>0</v>
      </c>
      <c r="U148" s="13"/>
      <c r="V148" s="12">
        <v>0</v>
      </c>
      <c r="W148" s="11"/>
      <c r="X148" s="12">
        <v>0</v>
      </c>
      <c r="Y148" s="11"/>
      <c r="Z148" s="12">
        <v>0</v>
      </c>
      <c r="AA148" s="13"/>
      <c r="AB148" s="12">
        <f>SUM(Tabel135[[#This Row],[CO2 elektriciteit 2022]],Tabel135[[#This Row],[CO2 LPG 2022]],Tabel135[[#This Row],[CO2 LNG 2022]],Tabel135[[#This Row],[CO2 CNG 2022]],Tabel135[[#This Row],[CO2 diesel 2022]],Tabel135[[#This Row],[CO2 benzine 2022]])</f>
        <v>92.851810909999998</v>
      </c>
      <c r="AC148" s="14">
        <f>(Tabel135[[#This Row],[CO2-emissie 2022 (ton)]]-Tabel135[[#This Row],[CO2-emissie 2019 (ton)]])/Tabel135[[#This Row],[CO2-emissie 2019 (ton)]]</f>
        <v>0.32920562910390966</v>
      </c>
      <c r="AD148" s="40" t="s">
        <v>1276</v>
      </c>
    </row>
    <row r="149" spans="1:30" x14ac:dyDescent="0.35">
      <c r="A149" s="11" t="s">
        <v>347</v>
      </c>
      <c r="B149" s="11" t="s">
        <v>7</v>
      </c>
      <c r="C149" s="12">
        <v>2.2522676399999999</v>
      </c>
      <c r="D149" s="13">
        <v>1449</v>
      </c>
      <c r="E149" s="12">
        <v>174.93096</v>
      </c>
      <c r="F149" s="13">
        <v>62520</v>
      </c>
      <c r="G149" s="12">
        <v>0</v>
      </c>
      <c r="H149" s="13"/>
      <c r="I149" s="12">
        <v>0</v>
      </c>
      <c r="J149" s="11"/>
      <c r="K149" s="12">
        <v>0</v>
      </c>
      <c r="L149" s="11"/>
      <c r="M149" s="12">
        <v>0</v>
      </c>
      <c r="N149" s="13"/>
      <c r="O149" s="12">
        <f>SUM(Tabel135[[#This Row],[CO2 benzine 2019]],Tabel135[[#This Row],[CO2 diesel 2019]],Tabel135[[#This Row],[CO2 CNG 2019]],Tabel135[[#This Row],[CO2 LNG 2019]],Tabel135[[#This Row],[CO2 LPG 2019]],Tabel135[[#This Row],[CO2 elektriciteit 2019]])</f>
        <v>177.18322764000001</v>
      </c>
      <c r="P149" s="12">
        <v>3.24847486</v>
      </c>
      <c r="Q149" s="13">
        <v>2042</v>
      </c>
      <c r="R149" s="12">
        <v>144.76351750000001</v>
      </c>
      <c r="S149" s="13">
        <v>58835</v>
      </c>
      <c r="T149" s="12">
        <v>0</v>
      </c>
      <c r="U149" s="13"/>
      <c r="V149" s="12">
        <v>0</v>
      </c>
      <c r="W149" s="11"/>
      <c r="X149" s="12">
        <v>0</v>
      </c>
      <c r="Y149" s="11"/>
      <c r="Z149" s="12">
        <v>0</v>
      </c>
      <c r="AA149" s="13"/>
      <c r="AB149" s="12">
        <f>SUM(Tabel135[[#This Row],[CO2 elektriciteit 2022]],Tabel135[[#This Row],[CO2 LPG 2022]],Tabel135[[#This Row],[CO2 LNG 2022]],Tabel135[[#This Row],[CO2 CNG 2022]],Tabel135[[#This Row],[CO2 diesel 2022]],Tabel135[[#This Row],[CO2 benzine 2022]])</f>
        <v>148.01199235999999</v>
      </c>
      <c r="AC149" s="14">
        <f>(Tabel135[[#This Row],[CO2-emissie 2022 (ton)]]-Tabel135[[#This Row],[CO2-emissie 2019 (ton)]])/Tabel135[[#This Row],[CO2-emissie 2019 (ton)]]</f>
        <v>-0.16463880734394334</v>
      </c>
      <c r="AD149" s="40" t="s">
        <v>1276</v>
      </c>
    </row>
    <row r="150" spans="1:30" x14ac:dyDescent="0.35">
      <c r="A150" s="11" t="s">
        <v>348</v>
      </c>
      <c r="B150" s="11" t="s">
        <v>7</v>
      </c>
      <c r="C150" s="12">
        <v>10.86653076</v>
      </c>
      <c r="D150" s="13">
        <v>6991</v>
      </c>
      <c r="E150" s="12">
        <v>259.38579200000004</v>
      </c>
      <c r="F150" s="13">
        <v>92704</v>
      </c>
      <c r="G150" s="12">
        <v>4.8167079999999993</v>
      </c>
      <c r="H150" s="13">
        <v>1756</v>
      </c>
      <c r="I150" s="12">
        <v>0</v>
      </c>
      <c r="J150" s="11"/>
      <c r="K150" s="12">
        <v>0</v>
      </c>
      <c r="L150" s="11"/>
      <c r="M150" s="12">
        <v>0</v>
      </c>
      <c r="N150" s="13"/>
      <c r="O150" s="12">
        <f>SUM(Tabel135[[#This Row],[CO2 benzine 2019]],Tabel135[[#This Row],[CO2 diesel 2019]],Tabel135[[#This Row],[CO2 CNG 2019]],Tabel135[[#This Row],[CO2 LNG 2019]],Tabel135[[#This Row],[CO2 LPG 2019]],Tabel135[[#This Row],[CO2 elektriciteit 2019]])</f>
        <v>275.06903076000003</v>
      </c>
      <c r="P150" s="12">
        <v>10.559929539999999</v>
      </c>
      <c r="Q150" s="13">
        <v>6638</v>
      </c>
      <c r="R150" s="12">
        <v>193.902163</v>
      </c>
      <c r="S150" s="13">
        <v>78806</v>
      </c>
      <c r="T150" s="12">
        <v>7.4938759999999993</v>
      </c>
      <c r="U150" s="13">
        <v>2732</v>
      </c>
      <c r="V150" s="12">
        <v>0</v>
      </c>
      <c r="W150" s="11"/>
      <c r="X150" s="12">
        <v>0</v>
      </c>
      <c r="Y150" s="11"/>
      <c r="Z150" s="12">
        <v>0</v>
      </c>
      <c r="AA150" s="13"/>
      <c r="AB150" s="12">
        <f>SUM(Tabel135[[#This Row],[CO2 elektriciteit 2022]],Tabel135[[#This Row],[CO2 LPG 2022]],Tabel135[[#This Row],[CO2 LNG 2022]],Tabel135[[#This Row],[CO2 CNG 2022]],Tabel135[[#This Row],[CO2 diesel 2022]],Tabel135[[#This Row],[CO2 benzine 2022]])</f>
        <v>211.95596854000001</v>
      </c>
      <c r="AC150" s="14">
        <f>(Tabel135[[#This Row],[CO2-emissie 2022 (ton)]]-Tabel135[[#This Row],[CO2-emissie 2019 (ton)]])/Tabel135[[#This Row],[CO2-emissie 2019 (ton)]]</f>
        <v>-0.22944444907382786</v>
      </c>
      <c r="AD150" s="40" t="s">
        <v>1276</v>
      </c>
    </row>
    <row r="151" spans="1:30" x14ac:dyDescent="0.35">
      <c r="A151" s="11" t="s">
        <v>350</v>
      </c>
      <c r="B151" s="11" t="s">
        <v>7</v>
      </c>
      <c r="C151" s="12">
        <v>4.2434028000000001</v>
      </c>
      <c r="D151" s="13">
        <v>2730</v>
      </c>
      <c r="E151" s="12">
        <v>59.882796000000006</v>
      </c>
      <c r="F151" s="13">
        <v>21402</v>
      </c>
      <c r="G151" s="12">
        <v>11.292930999999999</v>
      </c>
      <c r="H151" s="13">
        <v>4117</v>
      </c>
      <c r="I151" s="12">
        <v>0</v>
      </c>
      <c r="J151" s="11"/>
      <c r="K151" s="12">
        <v>0</v>
      </c>
      <c r="L151" s="11"/>
      <c r="M151" s="12">
        <v>0</v>
      </c>
      <c r="N151" s="13"/>
      <c r="O151" s="12">
        <f>SUM(Tabel135[[#This Row],[CO2 benzine 2019]],Tabel135[[#This Row],[CO2 diesel 2019]],Tabel135[[#This Row],[CO2 CNG 2019]],Tabel135[[#This Row],[CO2 LNG 2019]],Tabel135[[#This Row],[CO2 LPG 2019]],Tabel135[[#This Row],[CO2 elektriciteit 2019]])</f>
        <v>75.419129800000007</v>
      </c>
      <c r="P151" s="12">
        <v>1.85331695</v>
      </c>
      <c r="Q151" s="13">
        <v>1165</v>
      </c>
      <c r="R151" s="12">
        <v>34.097608999999999</v>
      </c>
      <c r="S151" s="13">
        <v>13858</v>
      </c>
      <c r="T151" s="12">
        <v>19.491757999999997</v>
      </c>
      <c r="U151" s="13">
        <v>7106</v>
      </c>
      <c r="V151" s="12">
        <v>0</v>
      </c>
      <c r="W151" s="11"/>
      <c r="X151" s="12">
        <v>0</v>
      </c>
      <c r="Y151" s="11"/>
      <c r="Z151" s="12">
        <v>0</v>
      </c>
      <c r="AA151" s="13"/>
      <c r="AB151" s="12">
        <f>SUM(Tabel135[[#This Row],[CO2 elektriciteit 2022]],Tabel135[[#This Row],[CO2 LPG 2022]],Tabel135[[#This Row],[CO2 LNG 2022]],Tabel135[[#This Row],[CO2 CNG 2022]],Tabel135[[#This Row],[CO2 diesel 2022]],Tabel135[[#This Row],[CO2 benzine 2022]])</f>
        <v>55.442683949999996</v>
      </c>
      <c r="AC151" s="14">
        <f>(Tabel135[[#This Row],[CO2-emissie 2022 (ton)]]-Tabel135[[#This Row],[CO2-emissie 2019 (ton)]])/Tabel135[[#This Row],[CO2-emissie 2019 (ton)]]</f>
        <v>-0.26487239912439309</v>
      </c>
      <c r="AD151" s="40" t="s">
        <v>1276</v>
      </c>
    </row>
    <row r="152" spans="1:30" x14ac:dyDescent="0.35">
      <c r="A152" s="11" t="s">
        <v>351</v>
      </c>
      <c r="B152" s="11" t="s">
        <v>7</v>
      </c>
      <c r="C152" s="12">
        <v>17.941977480000002</v>
      </c>
      <c r="D152" s="13">
        <v>11543</v>
      </c>
      <c r="E152" s="12">
        <v>211.52040600000001</v>
      </c>
      <c r="F152" s="13">
        <v>75597</v>
      </c>
      <c r="G152" s="12">
        <v>0</v>
      </c>
      <c r="H152" s="13"/>
      <c r="I152" s="12">
        <v>0</v>
      </c>
      <c r="J152" s="11"/>
      <c r="K152" s="12">
        <v>0</v>
      </c>
      <c r="L152" s="11"/>
      <c r="M152" s="12">
        <v>0</v>
      </c>
      <c r="N152" s="13"/>
      <c r="O152" s="12">
        <f>SUM(Tabel135[[#This Row],[CO2 benzine 2019]],Tabel135[[#This Row],[CO2 diesel 2019]],Tabel135[[#This Row],[CO2 CNG 2019]],Tabel135[[#This Row],[CO2 LNG 2019]],Tabel135[[#This Row],[CO2 LPG 2019]],Tabel135[[#This Row],[CO2 elektriciteit 2019]])</f>
        <v>229.46238348</v>
      </c>
      <c r="P152" s="12">
        <v>14.746994099999998</v>
      </c>
      <c r="Q152" s="13">
        <v>9270</v>
      </c>
      <c r="R152" s="12">
        <v>142.14308500000001</v>
      </c>
      <c r="S152" s="13">
        <v>57770</v>
      </c>
      <c r="T152" s="12">
        <v>40.991391999999998</v>
      </c>
      <c r="U152" s="13">
        <v>14944</v>
      </c>
      <c r="V152" s="12">
        <v>0</v>
      </c>
      <c r="W152" s="11"/>
      <c r="X152" s="12">
        <v>0</v>
      </c>
      <c r="Y152" s="11"/>
      <c r="Z152" s="12">
        <v>0</v>
      </c>
      <c r="AA152" s="13"/>
      <c r="AB152" s="12">
        <f>SUM(Tabel135[[#This Row],[CO2 elektriciteit 2022]],Tabel135[[#This Row],[CO2 LPG 2022]],Tabel135[[#This Row],[CO2 LNG 2022]],Tabel135[[#This Row],[CO2 CNG 2022]],Tabel135[[#This Row],[CO2 diesel 2022]],Tabel135[[#This Row],[CO2 benzine 2022]])</f>
        <v>197.8814711</v>
      </c>
      <c r="AC152" s="14">
        <f>(Tabel135[[#This Row],[CO2-emissie 2022 (ton)]]-Tabel135[[#This Row],[CO2-emissie 2019 (ton)]])/Tabel135[[#This Row],[CO2-emissie 2019 (ton)]]</f>
        <v>-0.13763001979255829</v>
      </c>
      <c r="AD152" s="40" t="s">
        <v>1276</v>
      </c>
    </row>
    <row r="153" spans="1:30" x14ac:dyDescent="0.35">
      <c r="A153" s="11" t="s">
        <v>353</v>
      </c>
      <c r="B153" s="11" t="s">
        <v>7</v>
      </c>
      <c r="C153" s="12">
        <v>19.712393520000003</v>
      </c>
      <c r="D153" s="13">
        <v>12682</v>
      </c>
      <c r="E153" s="12">
        <v>673.05330400000003</v>
      </c>
      <c r="F153" s="13">
        <v>240548</v>
      </c>
      <c r="G153" s="12">
        <v>0</v>
      </c>
      <c r="H153" s="13"/>
      <c r="I153" s="12">
        <v>0</v>
      </c>
      <c r="J153" s="11"/>
      <c r="K153" s="12">
        <v>0</v>
      </c>
      <c r="L153" s="11"/>
      <c r="M153" s="12">
        <v>0</v>
      </c>
      <c r="N153" s="13"/>
      <c r="O153" s="12">
        <f>SUM(Tabel135[[#This Row],[CO2 benzine 2019]],Tabel135[[#This Row],[CO2 diesel 2019]],Tabel135[[#This Row],[CO2 CNG 2019]],Tabel135[[#This Row],[CO2 LNG 2019]],Tabel135[[#This Row],[CO2 LPG 2019]],Tabel135[[#This Row],[CO2 elektriciteit 2019]])</f>
        <v>692.76569752</v>
      </c>
      <c r="P153" s="12">
        <v>21.493704129999998</v>
      </c>
      <c r="Q153" s="13">
        <v>13511</v>
      </c>
      <c r="R153" s="12">
        <v>512.29332350000004</v>
      </c>
      <c r="S153" s="13">
        <v>208207</v>
      </c>
      <c r="T153" s="12">
        <v>0</v>
      </c>
      <c r="U153" s="13"/>
      <c r="V153" s="12">
        <v>0</v>
      </c>
      <c r="W153" s="11"/>
      <c r="X153" s="12">
        <v>0</v>
      </c>
      <c r="Y153" s="11"/>
      <c r="Z153" s="12">
        <v>0</v>
      </c>
      <c r="AA153" s="13"/>
      <c r="AB153" s="12">
        <f>SUM(Tabel135[[#This Row],[CO2 elektriciteit 2022]],Tabel135[[#This Row],[CO2 LPG 2022]],Tabel135[[#This Row],[CO2 LNG 2022]],Tabel135[[#This Row],[CO2 CNG 2022]],Tabel135[[#This Row],[CO2 diesel 2022]],Tabel135[[#This Row],[CO2 benzine 2022]])</f>
        <v>533.78702763000001</v>
      </c>
      <c r="AC153" s="14">
        <f>(Tabel135[[#This Row],[CO2-emissie 2022 (ton)]]-Tabel135[[#This Row],[CO2-emissie 2019 (ton)]])/Tabel135[[#This Row],[CO2-emissie 2019 (ton)]]</f>
        <v>-0.22948403833954309</v>
      </c>
      <c r="AD153" s="40" t="s">
        <v>1276</v>
      </c>
    </row>
    <row r="154" spans="1:30" x14ac:dyDescent="0.35">
      <c r="A154" s="11" t="s">
        <v>354</v>
      </c>
      <c r="B154" s="11" t="s">
        <v>7</v>
      </c>
      <c r="C154" s="12">
        <v>3.1786662000000003</v>
      </c>
      <c r="D154" s="13">
        <v>2045</v>
      </c>
      <c r="E154" s="12">
        <v>56.516802000000006</v>
      </c>
      <c r="F154" s="13">
        <v>20199</v>
      </c>
      <c r="G154" s="12">
        <v>0</v>
      </c>
      <c r="H154" s="13"/>
      <c r="I154" s="12">
        <v>0</v>
      </c>
      <c r="J154" s="11"/>
      <c r="K154" s="12">
        <v>0</v>
      </c>
      <c r="L154" s="11"/>
      <c r="M154" s="12">
        <v>0</v>
      </c>
      <c r="N154" s="13"/>
      <c r="O154" s="12">
        <f>SUM(Tabel135[[#This Row],[CO2 benzine 2019]],Tabel135[[#This Row],[CO2 diesel 2019]],Tabel135[[#This Row],[CO2 CNG 2019]],Tabel135[[#This Row],[CO2 LNG 2019]],Tabel135[[#This Row],[CO2 LPG 2019]],Tabel135[[#This Row],[CO2 elektriciteit 2019]])</f>
        <v>59.695468200000008</v>
      </c>
      <c r="P154" s="12">
        <v>3.15143423</v>
      </c>
      <c r="Q154" s="13">
        <v>1981</v>
      </c>
      <c r="R154" s="12">
        <v>48.476770999999999</v>
      </c>
      <c r="S154" s="13">
        <v>19702</v>
      </c>
      <c r="T154" s="12">
        <v>0</v>
      </c>
      <c r="U154" s="13"/>
      <c r="V154" s="12">
        <v>0</v>
      </c>
      <c r="W154" s="11"/>
      <c r="X154" s="12">
        <v>0</v>
      </c>
      <c r="Y154" s="11"/>
      <c r="Z154" s="12">
        <v>0</v>
      </c>
      <c r="AA154" s="13"/>
      <c r="AB154" s="12">
        <f>SUM(Tabel135[[#This Row],[CO2 elektriciteit 2022]],Tabel135[[#This Row],[CO2 LPG 2022]],Tabel135[[#This Row],[CO2 LNG 2022]],Tabel135[[#This Row],[CO2 CNG 2022]],Tabel135[[#This Row],[CO2 diesel 2022]],Tabel135[[#This Row],[CO2 benzine 2022]])</f>
        <v>51.628205229999999</v>
      </c>
      <c r="AC154" s="14">
        <f>(Tabel135[[#This Row],[CO2-emissie 2022 (ton)]]-Tabel135[[#This Row],[CO2-emissie 2019 (ton)]])/Tabel135[[#This Row],[CO2-emissie 2019 (ton)]]</f>
        <v>-0.13514029143672932</v>
      </c>
      <c r="AD154" s="40" t="s">
        <v>1276</v>
      </c>
    </row>
    <row r="155" spans="1:30" x14ac:dyDescent="0.35">
      <c r="A155" s="11" t="s">
        <v>355</v>
      </c>
      <c r="B155" s="11" t="s">
        <v>7</v>
      </c>
      <c r="C155" s="12">
        <v>0</v>
      </c>
      <c r="D155" s="13"/>
      <c r="E155" s="12">
        <v>171.47543000000002</v>
      </c>
      <c r="F155" s="13">
        <v>61285</v>
      </c>
      <c r="G155" s="12">
        <v>0</v>
      </c>
      <c r="H155" s="13"/>
      <c r="I155" s="12">
        <v>0</v>
      </c>
      <c r="J155" s="11"/>
      <c r="K155" s="12">
        <v>0</v>
      </c>
      <c r="L155" s="11"/>
      <c r="M155" s="12">
        <v>0</v>
      </c>
      <c r="N155" s="13"/>
      <c r="O155" s="12">
        <f>SUM(Tabel135[[#This Row],[CO2 benzine 2019]],Tabel135[[#This Row],[CO2 diesel 2019]],Tabel135[[#This Row],[CO2 CNG 2019]],Tabel135[[#This Row],[CO2 LNG 2019]],Tabel135[[#This Row],[CO2 LPG 2019]],Tabel135[[#This Row],[CO2 elektriciteit 2019]])</f>
        <v>171.47543000000002</v>
      </c>
      <c r="P155" s="12">
        <v>0</v>
      </c>
      <c r="Q155" s="11"/>
      <c r="R155" s="12">
        <v>140.465024</v>
      </c>
      <c r="S155" s="13">
        <v>57088</v>
      </c>
      <c r="T155" s="12">
        <v>0</v>
      </c>
      <c r="U155" s="13"/>
      <c r="V155" s="12">
        <v>0</v>
      </c>
      <c r="W155" s="11"/>
      <c r="X155" s="12">
        <v>0</v>
      </c>
      <c r="Y155" s="11"/>
      <c r="Z155" s="12">
        <v>0</v>
      </c>
      <c r="AA155" s="13"/>
      <c r="AB155" s="12">
        <f>SUM(Tabel135[[#This Row],[CO2 elektriciteit 2022]],Tabel135[[#This Row],[CO2 LPG 2022]],Tabel135[[#This Row],[CO2 LNG 2022]],Tabel135[[#This Row],[CO2 CNG 2022]],Tabel135[[#This Row],[CO2 diesel 2022]],Tabel135[[#This Row],[CO2 benzine 2022]])</f>
        <v>140.465024</v>
      </c>
      <c r="AC155" s="14">
        <f>(Tabel135[[#This Row],[CO2-emissie 2022 (ton)]]-Tabel135[[#This Row],[CO2-emissie 2019 (ton)]])/Tabel135[[#This Row],[CO2-emissie 2019 (ton)]]</f>
        <v>-0.18084460263490817</v>
      </c>
      <c r="AD155" s="40" t="s">
        <v>1276</v>
      </c>
    </row>
    <row r="156" spans="1:30" x14ac:dyDescent="0.35">
      <c r="A156" s="11" t="s">
        <v>357</v>
      </c>
      <c r="B156" s="11" t="s">
        <v>7</v>
      </c>
      <c r="C156" s="12">
        <v>27.128245080000003</v>
      </c>
      <c r="D156" s="13">
        <v>17453</v>
      </c>
      <c r="E156" s="12">
        <v>302.62608399999999</v>
      </c>
      <c r="F156" s="13">
        <v>108158</v>
      </c>
      <c r="G156" s="12">
        <v>0.95456399999999997</v>
      </c>
      <c r="H156" s="13">
        <v>348</v>
      </c>
      <c r="I156" s="12">
        <v>0</v>
      </c>
      <c r="J156" s="11"/>
      <c r="K156" s="12">
        <v>0</v>
      </c>
      <c r="L156" s="11"/>
      <c r="M156" s="12">
        <v>0</v>
      </c>
      <c r="N156" s="13"/>
      <c r="O156" s="12">
        <f>SUM(Tabel135[[#This Row],[CO2 benzine 2019]],Tabel135[[#This Row],[CO2 diesel 2019]],Tabel135[[#This Row],[CO2 CNG 2019]],Tabel135[[#This Row],[CO2 LNG 2019]],Tabel135[[#This Row],[CO2 LPG 2019]],Tabel135[[#This Row],[CO2 elektriciteit 2019]])</f>
        <v>330.70889308</v>
      </c>
      <c r="P156" s="12">
        <v>8.9977344800000001</v>
      </c>
      <c r="Q156" s="13">
        <v>5656</v>
      </c>
      <c r="R156" s="12">
        <v>139.95816099999999</v>
      </c>
      <c r="S156" s="13">
        <v>56882</v>
      </c>
      <c r="T156" s="12">
        <v>3.7057929999999994</v>
      </c>
      <c r="U156" s="13">
        <v>1351</v>
      </c>
      <c r="V156" s="12">
        <v>0</v>
      </c>
      <c r="W156" s="11"/>
      <c r="X156" s="12">
        <v>0</v>
      </c>
      <c r="Y156" s="11"/>
      <c r="Z156" s="12">
        <v>0</v>
      </c>
      <c r="AA156" s="13"/>
      <c r="AB156" s="12">
        <f>SUM(Tabel135[[#This Row],[CO2 elektriciteit 2022]],Tabel135[[#This Row],[CO2 LPG 2022]],Tabel135[[#This Row],[CO2 LNG 2022]],Tabel135[[#This Row],[CO2 CNG 2022]],Tabel135[[#This Row],[CO2 diesel 2022]],Tabel135[[#This Row],[CO2 benzine 2022]])</f>
        <v>152.66168847999998</v>
      </c>
      <c r="AC156" s="14">
        <f>(Tabel135[[#This Row],[CO2-emissie 2022 (ton)]]-Tabel135[[#This Row],[CO2-emissie 2019 (ton)]])/Tabel135[[#This Row],[CO2-emissie 2019 (ton)]]</f>
        <v>-0.5383804558195826</v>
      </c>
      <c r="AD156" s="40" t="s">
        <v>1276</v>
      </c>
    </row>
    <row r="157" spans="1:30" x14ac:dyDescent="0.35">
      <c r="A157" s="11" t="s">
        <v>358</v>
      </c>
      <c r="B157" s="11" t="s">
        <v>7</v>
      </c>
      <c r="C157" s="12">
        <v>1.56036138996139</v>
      </c>
      <c r="D157" s="13">
        <v>1003.8610038610038</v>
      </c>
      <c r="E157" s="12">
        <v>78.858832000000007</v>
      </c>
      <c r="F157" s="13">
        <v>28184</v>
      </c>
      <c r="G157" s="12">
        <v>2.7649439999999998</v>
      </c>
      <c r="H157" s="13">
        <v>1008</v>
      </c>
      <c r="I157" s="12">
        <v>0</v>
      </c>
      <c r="J157" s="11"/>
      <c r="K157" s="12">
        <v>0</v>
      </c>
      <c r="L157" s="11"/>
      <c r="M157" s="12">
        <v>0</v>
      </c>
      <c r="N157" s="13"/>
      <c r="O157" s="12">
        <f>SUM(Tabel135[[#This Row],[CO2 benzine 2019]],Tabel135[[#This Row],[CO2 diesel 2019]],Tabel135[[#This Row],[CO2 CNG 2019]],Tabel135[[#This Row],[CO2 LNG 2019]],Tabel135[[#This Row],[CO2 LPG 2019]],Tabel135[[#This Row],[CO2 elektriciteit 2019]])</f>
        <v>83.184137389961393</v>
      </c>
      <c r="P157" s="12">
        <v>3.1100726499999998</v>
      </c>
      <c r="Q157" s="13">
        <v>1955</v>
      </c>
      <c r="R157" s="12">
        <v>79.976091999999994</v>
      </c>
      <c r="S157" s="13">
        <v>32504</v>
      </c>
      <c r="T157" s="12">
        <v>1.8789549999999999</v>
      </c>
      <c r="U157" s="13">
        <v>685</v>
      </c>
      <c r="V157" s="12">
        <v>0</v>
      </c>
      <c r="W157" s="11"/>
      <c r="X157" s="12">
        <v>0</v>
      </c>
      <c r="Y157" s="11"/>
      <c r="Z157" s="12">
        <v>0</v>
      </c>
      <c r="AA157" s="13"/>
      <c r="AB157" s="12">
        <f>SUM(Tabel135[[#This Row],[CO2 elektriciteit 2022]],Tabel135[[#This Row],[CO2 LPG 2022]],Tabel135[[#This Row],[CO2 LNG 2022]],Tabel135[[#This Row],[CO2 CNG 2022]],Tabel135[[#This Row],[CO2 diesel 2022]],Tabel135[[#This Row],[CO2 benzine 2022]])</f>
        <v>84.965119650000005</v>
      </c>
      <c r="AC157" s="14">
        <f>(Tabel135[[#This Row],[CO2-emissie 2022 (ton)]]-Tabel135[[#This Row],[CO2-emissie 2019 (ton)]])/Tabel135[[#This Row],[CO2-emissie 2019 (ton)]]</f>
        <v>2.1410118754847371E-2</v>
      </c>
      <c r="AD157" s="40" t="s">
        <v>1276</v>
      </c>
    </row>
    <row r="158" spans="1:30" x14ac:dyDescent="0.35">
      <c r="A158" s="11" t="s">
        <v>360</v>
      </c>
      <c r="B158" s="11" t="s">
        <v>7</v>
      </c>
      <c r="C158" s="12">
        <v>5.2863783600000005</v>
      </c>
      <c r="D158" s="13">
        <v>3401</v>
      </c>
      <c r="E158" s="12">
        <v>138.68846600000001</v>
      </c>
      <c r="F158" s="13">
        <v>49567</v>
      </c>
      <c r="G158" s="12">
        <v>0</v>
      </c>
      <c r="H158" s="13"/>
      <c r="I158" s="12">
        <v>0</v>
      </c>
      <c r="J158" s="11"/>
      <c r="K158" s="12">
        <v>0.49690368000000001</v>
      </c>
      <c r="L158" s="13">
        <v>316</v>
      </c>
      <c r="M158" s="12">
        <v>0</v>
      </c>
      <c r="N158" s="13"/>
      <c r="O158" s="12">
        <f>SUM(Tabel135[[#This Row],[CO2 benzine 2019]],Tabel135[[#This Row],[CO2 diesel 2019]],Tabel135[[#This Row],[CO2 CNG 2019]],Tabel135[[#This Row],[CO2 LNG 2019]],Tabel135[[#This Row],[CO2 LPG 2019]],Tabel135[[#This Row],[CO2 elektriciteit 2019]])</f>
        <v>144.47174804000002</v>
      </c>
      <c r="P158" s="12">
        <v>4.7613541899999996</v>
      </c>
      <c r="Q158" s="13">
        <v>2993</v>
      </c>
      <c r="R158" s="12">
        <v>116.603095</v>
      </c>
      <c r="S158" s="13">
        <v>47390</v>
      </c>
      <c r="T158" s="12">
        <v>0</v>
      </c>
      <c r="U158" s="13"/>
      <c r="V158" s="12">
        <v>0</v>
      </c>
      <c r="W158" s="11"/>
      <c r="X158" s="12">
        <v>0</v>
      </c>
      <c r="Y158" s="11"/>
      <c r="Z158" s="12">
        <v>0</v>
      </c>
      <c r="AA158" s="13"/>
      <c r="AB158" s="12">
        <f>SUM(Tabel135[[#This Row],[CO2 elektriciteit 2022]],Tabel135[[#This Row],[CO2 LPG 2022]],Tabel135[[#This Row],[CO2 LNG 2022]],Tabel135[[#This Row],[CO2 CNG 2022]],Tabel135[[#This Row],[CO2 diesel 2022]],Tabel135[[#This Row],[CO2 benzine 2022]])</f>
        <v>121.36444919</v>
      </c>
      <c r="AC158" s="14">
        <f>(Tabel135[[#This Row],[CO2-emissie 2022 (ton)]]-Tabel135[[#This Row],[CO2-emissie 2019 (ton)]])/Tabel135[[#This Row],[CO2-emissie 2019 (ton)]]</f>
        <v>-0.15994337414400414</v>
      </c>
      <c r="AD158" s="40" t="s">
        <v>1276</v>
      </c>
    </row>
    <row r="159" spans="1:30" x14ac:dyDescent="0.35">
      <c r="A159" s="11" t="s">
        <v>362</v>
      </c>
      <c r="B159" s="11" t="s">
        <v>7</v>
      </c>
      <c r="C159" s="12">
        <v>0</v>
      </c>
      <c r="D159" s="13"/>
      <c r="E159" s="12">
        <v>30.778000000000002</v>
      </c>
      <c r="F159" s="13">
        <v>11000</v>
      </c>
      <c r="G159" s="12">
        <v>0</v>
      </c>
      <c r="H159" s="13"/>
      <c r="I159" s="12">
        <v>0</v>
      </c>
      <c r="J159" s="11"/>
      <c r="K159" s="12">
        <v>0</v>
      </c>
      <c r="L159" s="11"/>
      <c r="M159" s="12">
        <v>0</v>
      </c>
      <c r="N159" s="13"/>
      <c r="O159" s="12">
        <f>SUM(Tabel135[[#This Row],[CO2 benzine 2019]],Tabel135[[#This Row],[CO2 diesel 2019]],Tabel135[[#This Row],[CO2 CNG 2019]],Tabel135[[#This Row],[CO2 LNG 2019]],Tabel135[[#This Row],[CO2 LPG 2019]],Tabel135[[#This Row],[CO2 elektriciteit 2019]])</f>
        <v>30.778000000000002</v>
      </c>
      <c r="P159" s="12">
        <v>0</v>
      </c>
      <c r="Q159" s="11"/>
      <c r="R159" s="12">
        <v>21.15696079416939</v>
      </c>
      <c r="S159" s="13">
        <v>8598.642875094245</v>
      </c>
      <c r="T159" s="12">
        <v>0</v>
      </c>
      <c r="U159" s="13"/>
      <c r="V159" s="12">
        <v>0</v>
      </c>
      <c r="W159" s="11"/>
      <c r="X159" s="12">
        <v>0</v>
      </c>
      <c r="Y159" s="11"/>
      <c r="Z159" s="12">
        <v>0</v>
      </c>
      <c r="AA159" s="13"/>
      <c r="AB159" s="12">
        <f>SUM(Tabel135[[#This Row],[CO2 elektriciteit 2022]],Tabel135[[#This Row],[CO2 LPG 2022]],Tabel135[[#This Row],[CO2 LNG 2022]],Tabel135[[#This Row],[CO2 CNG 2022]],Tabel135[[#This Row],[CO2 diesel 2022]],Tabel135[[#This Row],[CO2 benzine 2022]])</f>
        <v>21.15696079416939</v>
      </c>
      <c r="AC159" s="14">
        <f>(Tabel135[[#This Row],[CO2-emissie 2022 (ton)]]-Tabel135[[#This Row],[CO2-emissie 2019 (ton)]])/Tabel135[[#This Row],[CO2-emissie 2019 (ton)]]</f>
        <v>-0.31259468470435414</v>
      </c>
      <c r="AD159" s="40" t="s">
        <v>1276</v>
      </c>
    </row>
    <row r="160" spans="1:30" x14ac:dyDescent="0.35">
      <c r="A160" s="11" t="s">
        <v>364</v>
      </c>
      <c r="B160" s="11" t="s">
        <v>7</v>
      </c>
      <c r="C160" s="12">
        <v>0</v>
      </c>
      <c r="D160" s="13"/>
      <c r="E160" s="12">
        <v>33.631959999999999</v>
      </c>
      <c r="F160" s="13">
        <v>12020</v>
      </c>
      <c r="G160" s="12">
        <v>0</v>
      </c>
      <c r="H160" s="13"/>
      <c r="I160" s="12">
        <v>0</v>
      </c>
      <c r="J160" s="11"/>
      <c r="K160" s="12">
        <v>0</v>
      </c>
      <c r="L160" s="11"/>
      <c r="M160" s="12">
        <v>0</v>
      </c>
      <c r="N160" s="13"/>
      <c r="O160" s="12">
        <f>SUM(Tabel135[[#This Row],[CO2 benzine 2019]],Tabel135[[#This Row],[CO2 diesel 2019]],Tabel135[[#This Row],[CO2 CNG 2019]],Tabel135[[#This Row],[CO2 LNG 2019]],Tabel135[[#This Row],[CO2 LPG 2019]],Tabel135[[#This Row],[CO2 elektriciteit 2019]])</f>
        <v>33.631959999999999</v>
      </c>
      <c r="P160" s="12">
        <v>0</v>
      </c>
      <c r="Q160" s="11"/>
      <c r="R160" s="12">
        <v>19.691381499999999</v>
      </c>
      <c r="S160" s="13">
        <v>8003</v>
      </c>
      <c r="T160" s="12">
        <v>0</v>
      </c>
      <c r="U160" s="13"/>
      <c r="V160" s="12">
        <v>0</v>
      </c>
      <c r="W160" s="11"/>
      <c r="X160" s="12">
        <v>0</v>
      </c>
      <c r="Y160" s="11"/>
      <c r="Z160" s="12">
        <v>0</v>
      </c>
      <c r="AA160" s="13"/>
      <c r="AB160" s="12">
        <f>SUM(Tabel135[[#This Row],[CO2 elektriciteit 2022]],Tabel135[[#This Row],[CO2 LPG 2022]],Tabel135[[#This Row],[CO2 LNG 2022]],Tabel135[[#This Row],[CO2 CNG 2022]],Tabel135[[#This Row],[CO2 diesel 2022]],Tabel135[[#This Row],[CO2 benzine 2022]])</f>
        <v>19.691381499999999</v>
      </c>
      <c r="AC160" s="14">
        <f>(Tabel135[[#This Row],[CO2-emissie 2022 (ton)]]-Tabel135[[#This Row],[CO2-emissie 2019 (ton)]])/Tabel135[[#This Row],[CO2-emissie 2019 (ton)]]</f>
        <v>-0.4145038974832273</v>
      </c>
      <c r="AD160" s="40" t="s">
        <v>1276</v>
      </c>
    </row>
    <row r="161" spans="1:30" x14ac:dyDescent="0.35">
      <c r="A161" s="11" t="s">
        <v>1249</v>
      </c>
      <c r="B161" s="11" t="s">
        <v>551</v>
      </c>
      <c r="C161" s="12">
        <v>0.62704177872453737</v>
      </c>
      <c r="D161" s="13">
        <v>403.40833444281719</v>
      </c>
      <c r="E161" s="12">
        <v>6.3830811698981273</v>
      </c>
      <c r="F161" s="13">
        <v>2281.3013473545843</v>
      </c>
      <c r="G161" s="12">
        <v>0</v>
      </c>
      <c r="H161" s="13"/>
      <c r="I161" s="12">
        <v>0</v>
      </c>
      <c r="J161" s="11"/>
      <c r="K161" s="12">
        <v>9.2480690060772405E-2</v>
      </c>
      <c r="L161" s="13">
        <v>58.811997647520094</v>
      </c>
      <c r="M161" s="12">
        <v>0</v>
      </c>
      <c r="N161" s="13"/>
      <c r="O161" s="12">
        <f>SUM(Tabel135[[#This Row],[CO2 benzine 2019]],Tabel135[[#This Row],[CO2 diesel 2019]],Tabel135[[#This Row],[CO2 CNG 2019]],Tabel135[[#This Row],[CO2 LNG 2019]],Tabel135[[#This Row],[CO2 LPG 2019]],Tabel135[[#This Row],[CO2 elektriciteit 2019]])</f>
        <v>7.102603638683437</v>
      </c>
      <c r="P161" s="12">
        <v>0.79205328316668377</v>
      </c>
      <c r="Q161" s="13">
        <v>497.88681579218638</v>
      </c>
      <c r="R161" s="12">
        <v>5.9141045488816282</v>
      </c>
      <c r="S161" s="13">
        <v>2403.6189997486804</v>
      </c>
      <c r="T161" s="12">
        <v>0</v>
      </c>
      <c r="U161" s="13"/>
      <c r="V161" s="12">
        <v>0</v>
      </c>
      <c r="W161" s="11"/>
      <c r="X161" s="12">
        <v>7.5109271279853035E-2</v>
      </c>
      <c r="Y161" s="13">
        <v>47.764849969381508</v>
      </c>
      <c r="Z161" s="12">
        <v>0</v>
      </c>
      <c r="AA161" s="13"/>
      <c r="AB161" s="12">
        <f>SUM(Tabel135[[#This Row],[CO2 elektriciteit 2022]],Tabel135[[#This Row],[CO2 LPG 2022]],Tabel135[[#This Row],[CO2 LNG 2022]],Tabel135[[#This Row],[CO2 CNG 2022]],Tabel135[[#This Row],[CO2 diesel 2022]],Tabel135[[#This Row],[CO2 benzine 2022]])</f>
        <v>6.7812671033281653</v>
      </c>
      <c r="AC161" s="14">
        <f>(Tabel135[[#This Row],[CO2-emissie 2022 (ton)]]-Tabel135[[#This Row],[CO2-emissie 2019 (ton)]])/Tabel135[[#This Row],[CO2-emissie 2019 (ton)]]</f>
        <v>-4.5242076244428553E-2</v>
      </c>
      <c r="AD161" s="40" t="s">
        <v>1276</v>
      </c>
    </row>
    <row r="162" spans="1:30" x14ac:dyDescent="0.35">
      <c r="A162" s="11" t="s">
        <v>366</v>
      </c>
      <c r="B162" s="11" t="s">
        <v>7</v>
      </c>
      <c r="C162" s="12">
        <v>0.55150704300359477</v>
      </c>
      <c r="D162" s="13">
        <v>354.81294101983758</v>
      </c>
      <c r="E162" s="12">
        <v>47.596778</v>
      </c>
      <c r="F162" s="13">
        <v>17011</v>
      </c>
      <c r="G162" s="12">
        <v>0</v>
      </c>
      <c r="H162" s="13"/>
      <c r="I162" s="12">
        <v>0</v>
      </c>
      <c r="J162" s="11"/>
      <c r="K162" s="12">
        <v>0</v>
      </c>
      <c r="L162" s="11"/>
      <c r="M162" s="12">
        <v>0</v>
      </c>
      <c r="N162" s="13"/>
      <c r="O162" s="12">
        <f>SUM(Tabel135[[#This Row],[CO2 benzine 2019]],Tabel135[[#This Row],[CO2 diesel 2019]],Tabel135[[#This Row],[CO2 CNG 2019]],Tabel135[[#This Row],[CO2 LNG 2019]],Tabel135[[#This Row],[CO2 LPG 2019]],Tabel135[[#This Row],[CO2 elektriciteit 2019]])</f>
        <v>48.148285043003597</v>
      </c>
      <c r="P162" s="12">
        <v>0.37384504999999996</v>
      </c>
      <c r="Q162" s="13">
        <v>235</v>
      </c>
      <c r="R162" s="12">
        <v>39.739535500000002</v>
      </c>
      <c r="S162" s="13">
        <v>16151</v>
      </c>
      <c r="T162" s="12">
        <v>0</v>
      </c>
      <c r="U162" s="13"/>
      <c r="V162" s="12">
        <v>0</v>
      </c>
      <c r="W162" s="11"/>
      <c r="X162" s="12">
        <v>0</v>
      </c>
      <c r="Y162" s="11"/>
      <c r="Z162" s="12">
        <v>0</v>
      </c>
      <c r="AA162" s="13"/>
      <c r="AB162" s="12">
        <f>SUM(Tabel135[[#This Row],[CO2 elektriciteit 2022]],Tabel135[[#This Row],[CO2 LPG 2022]],Tabel135[[#This Row],[CO2 LNG 2022]],Tabel135[[#This Row],[CO2 CNG 2022]],Tabel135[[#This Row],[CO2 diesel 2022]],Tabel135[[#This Row],[CO2 benzine 2022]])</f>
        <v>40.113380550000002</v>
      </c>
      <c r="AC162" s="14">
        <f>(Tabel135[[#This Row],[CO2-emissie 2022 (ton)]]-Tabel135[[#This Row],[CO2-emissie 2019 (ton)]])/Tabel135[[#This Row],[CO2-emissie 2019 (ton)]]</f>
        <v>-0.16687831115536569</v>
      </c>
      <c r="AD162" s="40" t="s">
        <v>1276</v>
      </c>
    </row>
    <row r="163" spans="1:30" x14ac:dyDescent="0.35">
      <c r="A163" s="11" t="s">
        <v>368</v>
      </c>
      <c r="B163" s="11" t="s">
        <v>7</v>
      </c>
      <c r="C163" s="12">
        <v>2.5273893599999999</v>
      </c>
      <c r="D163" s="13">
        <v>1626</v>
      </c>
      <c r="E163" s="12">
        <v>32.814944000000004</v>
      </c>
      <c r="F163" s="13">
        <v>11728</v>
      </c>
      <c r="G163" s="12">
        <v>5.1403819999999998</v>
      </c>
      <c r="H163" s="13">
        <v>1874</v>
      </c>
      <c r="I163" s="12">
        <v>0</v>
      </c>
      <c r="J163" s="11"/>
      <c r="K163" s="12">
        <v>0</v>
      </c>
      <c r="L163" s="11"/>
      <c r="M163" s="12">
        <v>0</v>
      </c>
      <c r="N163" s="13"/>
      <c r="O163" s="12">
        <f>SUM(Tabel135[[#This Row],[CO2 benzine 2019]],Tabel135[[#This Row],[CO2 diesel 2019]],Tabel135[[#This Row],[CO2 CNG 2019]],Tabel135[[#This Row],[CO2 LNG 2019]],Tabel135[[#This Row],[CO2 LPG 2019]],Tabel135[[#This Row],[CO2 elektriciteit 2019]])</f>
        <v>40.482715360000007</v>
      </c>
      <c r="P163" s="12">
        <v>1.6417365599999998</v>
      </c>
      <c r="Q163" s="13">
        <v>1032</v>
      </c>
      <c r="R163" s="12">
        <v>21.4973885</v>
      </c>
      <c r="S163" s="13">
        <v>8737</v>
      </c>
      <c r="T163" s="12">
        <v>22.114065999999998</v>
      </c>
      <c r="U163" s="13">
        <v>8062</v>
      </c>
      <c r="V163" s="12">
        <v>0</v>
      </c>
      <c r="W163" s="11"/>
      <c r="X163" s="12">
        <v>0</v>
      </c>
      <c r="Y163" s="11"/>
      <c r="Z163" s="12">
        <v>0</v>
      </c>
      <c r="AA163" s="13"/>
      <c r="AB163" s="12">
        <f>SUM(Tabel135[[#This Row],[CO2 elektriciteit 2022]],Tabel135[[#This Row],[CO2 LPG 2022]],Tabel135[[#This Row],[CO2 LNG 2022]],Tabel135[[#This Row],[CO2 CNG 2022]],Tabel135[[#This Row],[CO2 diesel 2022]],Tabel135[[#This Row],[CO2 benzine 2022]])</f>
        <v>45.253191059999992</v>
      </c>
      <c r="AC163" s="14">
        <f>(Tabel135[[#This Row],[CO2-emissie 2022 (ton)]]-Tabel135[[#This Row],[CO2-emissie 2019 (ton)]])/Tabel135[[#This Row],[CO2-emissie 2019 (ton)]]</f>
        <v>0.11783981527863559</v>
      </c>
      <c r="AD163" s="40" t="s">
        <v>1276</v>
      </c>
    </row>
    <row r="164" spans="1:30" x14ac:dyDescent="0.35">
      <c r="A164" s="11" t="s">
        <v>369</v>
      </c>
      <c r="B164" s="11" t="s">
        <v>7</v>
      </c>
      <c r="C164" s="12">
        <v>0.7988477784000001</v>
      </c>
      <c r="D164" s="13">
        <v>513.94000000000005</v>
      </c>
      <c r="E164" s="12">
        <v>32.834194240000002</v>
      </c>
      <c r="F164" s="13">
        <v>11734.88</v>
      </c>
      <c r="G164" s="12">
        <v>0</v>
      </c>
      <c r="H164" s="13"/>
      <c r="I164" s="12">
        <v>0</v>
      </c>
      <c r="J164" s="11"/>
      <c r="K164" s="12">
        <v>0</v>
      </c>
      <c r="L164" s="11"/>
      <c r="M164" s="12">
        <v>0</v>
      </c>
      <c r="N164" s="13"/>
      <c r="O164" s="12">
        <f>SUM(Tabel135[[#This Row],[CO2 benzine 2019]],Tabel135[[#This Row],[CO2 diesel 2019]],Tabel135[[#This Row],[CO2 CNG 2019]],Tabel135[[#This Row],[CO2 LNG 2019]],Tabel135[[#This Row],[CO2 LPG 2019]],Tabel135[[#This Row],[CO2 elektriciteit 2019]])</f>
        <v>33.633042018400005</v>
      </c>
      <c r="P164" s="12">
        <v>1.9720883177999999</v>
      </c>
      <c r="Q164" s="13">
        <v>1239.6600000000001</v>
      </c>
      <c r="R164" s="12">
        <v>24.863696969999999</v>
      </c>
      <c r="S164" s="13">
        <v>10105.14</v>
      </c>
      <c r="T164" s="12">
        <v>0</v>
      </c>
      <c r="U164" s="13"/>
      <c r="V164" s="12">
        <v>0</v>
      </c>
      <c r="W164" s="11"/>
      <c r="X164" s="12">
        <v>0</v>
      </c>
      <c r="Y164" s="11"/>
      <c r="Z164" s="12">
        <v>0</v>
      </c>
      <c r="AA164" s="13"/>
      <c r="AB164" s="12">
        <f>SUM(Tabel135[[#This Row],[CO2 elektriciteit 2022]],Tabel135[[#This Row],[CO2 LPG 2022]],Tabel135[[#This Row],[CO2 LNG 2022]],Tabel135[[#This Row],[CO2 CNG 2022]],Tabel135[[#This Row],[CO2 diesel 2022]],Tabel135[[#This Row],[CO2 benzine 2022]])</f>
        <v>26.8357852878</v>
      </c>
      <c r="AC164" s="14">
        <f>(Tabel135[[#This Row],[CO2-emissie 2022 (ton)]]-Tabel135[[#This Row],[CO2-emissie 2019 (ton)]])/Tabel135[[#This Row],[CO2-emissie 2019 (ton)]]</f>
        <v>-0.2021005630974847</v>
      </c>
      <c r="AD164" s="40" t="s">
        <v>1276</v>
      </c>
    </row>
    <row r="165" spans="1:30" x14ac:dyDescent="0.35">
      <c r="A165" s="11" t="s">
        <v>372</v>
      </c>
      <c r="B165" s="11" t="s">
        <v>7</v>
      </c>
      <c r="C165" s="12">
        <v>3.47865768</v>
      </c>
      <c r="D165" s="13">
        <v>2238</v>
      </c>
      <c r="E165" s="12">
        <v>94.860594000000006</v>
      </c>
      <c r="F165" s="13">
        <v>33903</v>
      </c>
      <c r="G165" s="12">
        <v>0</v>
      </c>
      <c r="H165" s="13"/>
      <c r="I165" s="12">
        <v>0</v>
      </c>
      <c r="J165" s="11"/>
      <c r="K165" s="12">
        <v>0</v>
      </c>
      <c r="L165" s="11"/>
      <c r="M165" s="12">
        <v>0</v>
      </c>
      <c r="N165" s="13"/>
      <c r="O165" s="12">
        <f>SUM(Tabel135[[#This Row],[CO2 benzine 2019]],Tabel135[[#This Row],[CO2 diesel 2019]],Tabel135[[#This Row],[CO2 CNG 2019]],Tabel135[[#This Row],[CO2 LNG 2019]],Tabel135[[#This Row],[CO2 LPG 2019]],Tabel135[[#This Row],[CO2 elektriciteit 2019]])</f>
        <v>98.339251680000004</v>
      </c>
      <c r="P165" s="12">
        <v>8.0957338700000001</v>
      </c>
      <c r="Q165" s="13">
        <v>5089</v>
      </c>
      <c r="R165" s="12">
        <v>97.686771000000007</v>
      </c>
      <c r="S165" s="13">
        <v>39702</v>
      </c>
      <c r="T165" s="12">
        <v>0</v>
      </c>
      <c r="U165" s="13"/>
      <c r="V165" s="12">
        <v>0</v>
      </c>
      <c r="W165" s="11"/>
      <c r="X165" s="12">
        <v>0</v>
      </c>
      <c r="Y165" s="11"/>
      <c r="Z165" s="12">
        <v>0</v>
      </c>
      <c r="AA165" s="13"/>
      <c r="AB165" s="12">
        <f>SUM(Tabel135[[#This Row],[CO2 elektriciteit 2022]],Tabel135[[#This Row],[CO2 LPG 2022]],Tabel135[[#This Row],[CO2 LNG 2022]],Tabel135[[#This Row],[CO2 CNG 2022]],Tabel135[[#This Row],[CO2 diesel 2022]],Tabel135[[#This Row],[CO2 benzine 2022]])</f>
        <v>105.78250487000001</v>
      </c>
      <c r="AC165" s="14">
        <f>(Tabel135[[#This Row],[CO2-emissie 2022 (ton)]]-Tabel135[[#This Row],[CO2-emissie 2019 (ton)]])/Tabel135[[#This Row],[CO2-emissie 2019 (ton)]]</f>
        <v>7.5689544742730611E-2</v>
      </c>
      <c r="AD165" s="40" t="s">
        <v>1276</v>
      </c>
    </row>
    <row r="166" spans="1:30" x14ac:dyDescent="0.35">
      <c r="A166" s="11" t="s">
        <v>373</v>
      </c>
      <c r="B166" s="11" t="s">
        <v>7</v>
      </c>
      <c r="C166" s="12">
        <v>9.9152624400000011</v>
      </c>
      <c r="D166" s="13">
        <v>6379</v>
      </c>
      <c r="E166" s="12">
        <v>202.56121000000002</v>
      </c>
      <c r="F166" s="13">
        <v>72395</v>
      </c>
      <c r="G166" s="12">
        <v>11.064316894368543</v>
      </c>
      <c r="H166" s="13">
        <v>4033.6554481839389</v>
      </c>
      <c r="I166" s="12">
        <v>0</v>
      </c>
      <c r="J166" s="11"/>
      <c r="K166" s="12">
        <v>0</v>
      </c>
      <c r="L166" s="11"/>
      <c r="M166" s="12">
        <v>0</v>
      </c>
      <c r="N166" s="13"/>
      <c r="O166" s="12">
        <f>SUM(Tabel135[[#This Row],[CO2 benzine 2019]],Tabel135[[#This Row],[CO2 diesel 2019]],Tabel135[[#This Row],[CO2 CNG 2019]],Tabel135[[#This Row],[CO2 LNG 2019]],Tabel135[[#This Row],[CO2 LPG 2019]],Tabel135[[#This Row],[CO2 elektriciteit 2019]])</f>
        <v>223.54078933436855</v>
      </c>
      <c r="P166" s="12">
        <v>8.8020623899999997</v>
      </c>
      <c r="Q166" s="13">
        <v>5533</v>
      </c>
      <c r="R166" s="12">
        <v>143.23308650000001</v>
      </c>
      <c r="S166" s="13">
        <v>58213</v>
      </c>
      <c r="T166" s="12">
        <v>11.075862974456911</v>
      </c>
      <c r="U166" s="13">
        <v>4037.86473731568</v>
      </c>
      <c r="V166" s="12">
        <v>0</v>
      </c>
      <c r="W166" s="11"/>
      <c r="X166" s="12">
        <v>0</v>
      </c>
      <c r="Y166" s="11"/>
      <c r="Z166" s="12">
        <v>0</v>
      </c>
      <c r="AA166" s="13">
        <v>3809.90099009901</v>
      </c>
      <c r="AB166" s="12">
        <f>SUM(Tabel135[[#This Row],[CO2 elektriciteit 2022]],Tabel135[[#This Row],[CO2 LPG 2022]],Tabel135[[#This Row],[CO2 LNG 2022]],Tabel135[[#This Row],[CO2 CNG 2022]],Tabel135[[#This Row],[CO2 diesel 2022]],Tabel135[[#This Row],[CO2 benzine 2022]])</f>
        <v>163.11101186445694</v>
      </c>
      <c r="AC166" s="14">
        <f>(Tabel135[[#This Row],[CO2-emissie 2022 (ton)]]-Tabel135[[#This Row],[CO2-emissie 2019 (ton)]])/Tabel135[[#This Row],[CO2-emissie 2019 (ton)]]</f>
        <v>-0.2703299816102992</v>
      </c>
      <c r="AD166" s="40" t="s">
        <v>1276</v>
      </c>
    </row>
    <row r="167" spans="1:30" x14ac:dyDescent="0.35">
      <c r="A167" s="11" t="s">
        <v>374</v>
      </c>
      <c r="B167" s="11" t="s">
        <v>7</v>
      </c>
      <c r="C167" s="12">
        <v>1.9118628000000002</v>
      </c>
      <c r="D167" s="13">
        <v>1230</v>
      </c>
      <c r="E167" s="12">
        <v>79.919274000000001</v>
      </c>
      <c r="F167" s="13">
        <v>28563</v>
      </c>
      <c r="G167" s="12">
        <v>1.2711062</v>
      </c>
      <c r="H167" s="13">
        <v>463.40000000000003</v>
      </c>
      <c r="I167" s="12">
        <v>0</v>
      </c>
      <c r="J167" s="11"/>
      <c r="K167" s="12">
        <v>0</v>
      </c>
      <c r="L167" s="11"/>
      <c r="M167" s="12">
        <v>0</v>
      </c>
      <c r="N167" s="13"/>
      <c r="O167" s="12">
        <f>SUM(Tabel135[[#This Row],[CO2 benzine 2019]],Tabel135[[#This Row],[CO2 diesel 2019]],Tabel135[[#This Row],[CO2 CNG 2019]],Tabel135[[#This Row],[CO2 LNG 2019]],Tabel135[[#This Row],[CO2 LPG 2019]],Tabel135[[#This Row],[CO2 elektriciteit 2019]])</f>
        <v>83.102243000000001</v>
      </c>
      <c r="P167" s="12">
        <v>2.5962345599999996</v>
      </c>
      <c r="Q167" s="13">
        <v>1632</v>
      </c>
      <c r="R167" s="12">
        <v>59.445680000000003</v>
      </c>
      <c r="S167" s="13">
        <v>24160</v>
      </c>
      <c r="T167" s="12">
        <v>2.0813884000000002</v>
      </c>
      <c r="U167" s="13">
        <v>758.80000000000007</v>
      </c>
      <c r="V167" s="12">
        <v>0</v>
      </c>
      <c r="W167" s="11"/>
      <c r="X167" s="12">
        <v>0</v>
      </c>
      <c r="Y167" s="11"/>
      <c r="Z167" s="12">
        <v>0</v>
      </c>
      <c r="AA167" s="13"/>
      <c r="AB167" s="12">
        <f>SUM(Tabel135[[#This Row],[CO2 elektriciteit 2022]],Tabel135[[#This Row],[CO2 LPG 2022]],Tabel135[[#This Row],[CO2 LNG 2022]],Tabel135[[#This Row],[CO2 CNG 2022]],Tabel135[[#This Row],[CO2 diesel 2022]],Tabel135[[#This Row],[CO2 benzine 2022]])</f>
        <v>64.123302960000004</v>
      </c>
      <c r="AC167" s="14">
        <f>(Tabel135[[#This Row],[CO2-emissie 2022 (ton)]]-Tabel135[[#This Row],[CO2-emissie 2019 (ton)]])/Tabel135[[#This Row],[CO2-emissie 2019 (ton)]]</f>
        <v>-0.22838059906517802</v>
      </c>
      <c r="AD167" s="40" t="s">
        <v>1276</v>
      </c>
    </row>
    <row r="168" spans="1:30" x14ac:dyDescent="0.35">
      <c r="A168" s="11" t="s">
        <v>375</v>
      </c>
      <c r="B168" s="11" t="s">
        <v>7</v>
      </c>
      <c r="C168" s="12">
        <v>61.182718320000006</v>
      </c>
      <c r="D168" s="13">
        <v>39362</v>
      </c>
      <c r="E168" s="12">
        <v>624.11068799999998</v>
      </c>
      <c r="F168" s="13">
        <v>223056</v>
      </c>
      <c r="G168" s="12">
        <v>0</v>
      </c>
      <c r="H168" s="13"/>
      <c r="I168" s="12">
        <v>0</v>
      </c>
      <c r="J168" s="11"/>
      <c r="K168" s="12">
        <v>0</v>
      </c>
      <c r="L168" s="11"/>
      <c r="M168" s="12">
        <v>0</v>
      </c>
      <c r="N168" s="13"/>
      <c r="O168" s="12">
        <f>SUM(Tabel135[[#This Row],[CO2 benzine 2019]],Tabel135[[#This Row],[CO2 diesel 2019]],Tabel135[[#This Row],[CO2 CNG 2019]],Tabel135[[#This Row],[CO2 LNG 2019]],Tabel135[[#This Row],[CO2 LPG 2019]],Tabel135[[#This Row],[CO2 elektriciteit 2019]])</f>
        <v>685.29340632000003</v>
      </c>
      <c r="P168" s="12">
        <v>58.055750019999998</v>
      </c>
      <c r="Q168" s="13">
        <v>36494</v>
      </c>
      <c r="R168" s="12">
        <v>490.53758249999998</v>
      </c>
      <c r="S168" s="13">
        <v>199365</v>
      </c>
      <c r="T168" s="12">
        <v>0</v>
      </c>
      <c r="U168" s="13"/>
      <c r="V168" s="12">
        <v>0</v>
      </c>
      <c r="W168" s="11"/>
      <c r="X168" s="12">
        <v>0</v>
      </c>
      <c r="Y168" s="11"/>
      <c r="Z168" s="12">
        <v>0</v>
      </c>
      <c r="AA168" s="13"/>
      <c r="AB168" s="12">
        <f>SUM(Tabel135[[#This Row],[CO2 elektriciteit 2022]],Tabel135[[#This Row],[CO2 LPG 2022]],Tabel135[[#This Row],[CO2 LNG 2022]],Tabel135[[#This Row],[CO2 CNG 2022]],Tabel135[[#This Row],[CO2 diesel 2022]],Tabel135[[#This Row],[CO2 benzine 2022]])</f>
        <v>548.59333251999999</v>
      </c>
      <c r="AC168" s="14">
        <f>(Tabel135[[#This Row],[CO2-emissie 2022 (ton)]]-Tabel135[[#This Row],[CO2-emissie 2019 (ton)]])/Tabel135[[#This Row],[CO2-emissie 2019 (ton)]]</f>
        <v>-0.1994767095952</v>
      </c>
      <c r="AD168" s="40" t="s">
        <v>1276</v>
      </c>
    </row>
    <row r="169" spans="1:30" x14ac:dyDescent="0.35">
      <c r="A169" s="11" t="s">
        <v>376</v>
      </c>
      <c r="B169" s="11" t="s">
        <v>7</v>
      </c>
      <c r="C169" s="12">
        <v>0.51293880000000003</v>
      </c>
      <c r="D169" s="13">
        <v>330</v>
      </c>
      <c r="E169" s="12">
        <v>68.612555999999998</v>
      </c>
      <c r="F169" s="13">
        <v>24522</v>
      </c>
      <c r="G169" s="12">
        <v>2.0429864000000002</v>
      </c>
      <c r="H169" s="13">
        <v>744.80000000000007</v>
      </c>
      <c r="I169" s="12">
        <v>0</v>
      </c>
      <c r="J169" s="11"/>
      <c r="K169" s="12">
        <v>0</v>
      </c>
      <c r="L169" s="11"/>
      <c r="M169" s="12">
        <v>0</v>
      </c>
      <c r="N169" s="13"/>
      <c r="O169" s="12">
        <f>SUM(Tabel135[[#This Row],[CO2 benzine 2019]],Tabel135[[#This Row],[CO2 diesel 2019]],Tabel135[[#This Row],[CO2 CNG 2019]],Tabel135[[#This Row],[CO2 LNG 2019]],Tabel135[[#This Row],[CO2 LPG 2019]],Tabel135[[#This Row],[CO2 elektriciteit 2019]])</f>
        <v>71.168481200000002</v>
      </c>
      <c r="P169" s="12">
        <v>0.81927744999999996</v>
      </c>
      <c r="Q169" s="13">
        <v>515</v>
      </c>
      <c r="R169" s="12">
        <v>53.171405</v>
      </c>
      <c r="S169" s="13">
        <v>21610</v>
      </c>
      <c r="T169" s="12">
        <v>2.7779046749999998</v>
      </c>
      <c r="U169" s="13">
        <v>1012.725</v>
      </c>
      <c r="V169" s="12">
        <v>0</v>
      </c>
      <c r="W169" s="11"/>
      <c r="X169" s="12">
        <v>0</v>
      </c>
      <c r="Y169" s="11"/>
      <c r="Z169" s="12">
        <v>0</v>
      </c>
      <c r="AA169" s="13"/>
      <c r="AB169" s="12">
        <f>SUM(Tabel135[[#This Row],[CO2 elektriciteit 2022]],Tabel135[[#This Row],[CO2 LPG 2022]],Tabel135[[#This Row],[CO2 LNG 2022]],Tabel135[[#This Row],[CO2 CNG 2022]],Tabel135[[#This Row],[CO2 diesel 2022]],Tabel135[[#This Row],[CO2 benzine 2022]])</f>
        <v>56.768587125000003</v>
      </c>
      <c r="AC169" s="14">
        <f>(Tabel135[[#This Row],[CO2-emissie 2022 (ton)]]-Tabel135[[#This Row],[CO2-emissie 2019 (ton)]])/Tabel135[[#This Row],[CO2-emissie 2019 (ton)]]</f>
        <v>-0.20233527303375975</v>
      </c>
      <c r="AD169" s="40" t="s">
        <v>1276</v>
      </c>
    </row>
    <row r="170" spans="1:30" x14ac:dyDescent="0.35">
      <c r="A170" s="11" t="s">
        <v>377</v>
      </c>
      <c r="B170" s="11" t="s">
        <v>7</v>
      </c>
      <c r="C170" s="12">
        <v>7.1426887764611902</v>
      </c>
      <c r="D170" s="13">
        <v>4595.2602849154573</v>
      </c>
      <c r="E170" s="12">
        <v>156.08643000000001</v>
      </c>
      <c r="F170" s="13">
        <v>55785</v>
      </c>
      <c r="G170" s="12">
        <v>0</v>
      </c>
      <c r="H170" s="13"/>
      <c r="I170" s="12">
        <v>0</v>
      </c>
      <c r="J170" s="11"/>
      <c r="K170" s="12">
        <v>0</v>
      </c>
      <c r="L170" s="11"/>
      <c r="M170" s="12">
        <v>0</v>
      </c>
      <c r="N170" s="13"/>
      <c r="O170" s="12">
        <f>SUM(Tabel135[[#This Row],[CO2 benzine 2019]],Tabel135[[#This Row],[CO2 diesel 2019]],Tabel135[[#This Row],[CO2 CNG 2019]],Tabel135[[#This Row],[CO2 LNG 2019]],Tabel135[[#This Row],[CO2 LPG 2019]],Tabel135[[#This Row],[CO2 elektriciteit 2019]])</f>
        <v>163.22911877646121</v>
      </c>
      <c r="P170" s="12">
        <v>8.0558214359344387</v>
      </c>
      <c r="Q170" s="13">
        <v>5063.9109370168026</v>
      </c>
      <c r="R170" s="12">
        <v>97.526838499999997</v>
      </c>
      <c r="S170" s="13">
        <v>39637</v>
      </c>
      <c r="T170" s="12">
        <v>0</v>
      </c>
      <c r="U170" s="13"/>
      <c r="V170" s="12">
        <v>0</v>
      </c>
      <c r="W170" s="11"/>
      <c r="X170" s="12">
        <v>0</v>
      </c>
      <c r="Y170" s="11"/>
      <c r="Z170" s="12">
        <v>0</v>
      </c>
      <c r="AA170" s="13"/>
      <c r="AB170" s="12">
        <f>SUM(Tabel135[[#This Row],[CO2 elektriciteit 2022]],Tabel135[[#This Row],[CO2 LPG 2022]],Tabel135[[#This Row],[CO2 LNG 2022]],Tabel135[[#This Row],[CO2 CNG 2022]],Tabel135[[#This Row],[CO2 diesel 2022]],Tabel135[[#This Row],[CO2 benzine 2022]])</f>
        <v>105.58265993593443</v>
      </c>
      <c r="AC170" s="14">
        <f>(Tabel135[[#This Row],[CO2-emissie 2022 (ton)]]-Tabel135[[#This Row],[CO2-emissie 2019 (ton)]])/Tabel135[[#This Row],[CO2-emissie 2019 (ton)]]</f>
        <v>-0.35316283805631749</v>
      </c>
      <c r="AD170" s="40" t="s">
        <v>1276</v>
      </c>
    </row>
    <row r="171" spans="1:30" x14ac:dyDescent="0.35">
      <c r="A171" s="11" t="s">
        <v>378</v>
      </c>
      <c r="B171" s="11" t="s">
        <v>7</v>
      </c>
      <c r="C171" s="12">
        <v>1.3087711200000001</v>
      </c>
      <c r="D171" s="13">
        <v>842</v>
      </c>
      <c r="E171" s="12">
        <v>10.66038</v>
      </c>
      <c r="F171" s="13">
        <v>3810</v>
      </c>
      <c r="G171" s="12">
        <v>0</v>
      </c>
      <c r="H171" s="13"/>
      <c r="I171" s="12">
        <v>0</v>
      </c>
      <c r="J171" s="11"/>
      <c r="K171" s="12">
        <v>0</v>
      </c>
      <c r="L171" s="11"/>
      <c r="M171" s="12">
        <v>0</v>
      </c>
      <c r="N171" s="13"/>
      <c r="O171" s="12">
        <f>SUM(Tabel135[[#This Row],[CO2 benzine 2019]],Tabel135[[#This Row],[CO2 diesel 2019]],Tabel135[[#This Row],[CO2 CNG 2019]],Tabel135[[#This Row],[CO2 LNG 2019]],Tabel135[[#This Row],[CO2 LPG 2019]],Tabel135[[#This Row],[CO2 elektriciteit 2019]])</f>
        <v>11.969151119999999</v>
      </c>
      <c r="P171" s="12">
        <v>1.1278984699999999</v>
      </c>
      <c r="Q171" s="13">
        <v>709</v>
      </c>
      <c r="R171" s="12">
        <v>10.690872499999999</v>
      </c>
      <c r="S171" s="13">
        <v>4345</v>
      </c>
      <c r="T171" s="12">
        <v>9.0518999999999988E-2</v>
      </c>
      <c r="U171" s="13">
        <v>33</v>
      </c>
      <c r="V171" s="12">
        <v>0</v>
      </c>
      <c r="W171" s="11"/>
      <c r="X171" s="12">
        <v>0</v>
      </c>
      <c r="Y171" s="11"/>
      <c r="Z171" s="12">
        <v>0</v>
      </c>
      <c r="AA171" s="13"/>
      <c r="AB171" s="12">
        <f>SUM(Tabel135[[#This Row],[CO2 elektriciteit 2022]],Tabel135[[#This Row],[CO2 LPG 2022]],Tabel135[[#This Row],[CO2 LNG 2022]],Tabel135[[#This Row],[CO2 CNG 2022]],Tabel135[[#This Row],[CO2 diesel 2022]],Tabel135[[#This Row],[CO2 benzine 2022]])</f>
        <v>11.90928997</v>
      </c>
      <c r="AC171" s="14">
        <f>(Tabel135[[#This Row],[CO2-emissie 2022 (ton)]]-Tabel135[[#This Row],[CO2-emissie 2019 (ton)]])/Tabel135[[#This Row],[CO2-emissie 2019 (ton)]]</f>
        <v>-5.0012861730832333E-3</v>
      </c>
      <c r="AD171" s="40" t="s">
        <v>1276</v>
      </c>
    </row>
    <row r="172" spans="1:30" x14ac:dyDescent="0.35">
      <c r="A172" s="11" t="s">
        <v>379</v>
      </c>
      <c r="B172" s="11" t="s">
        <v>208</v>
      </c>
      <c r="C172" s="12">
        <v>4.5076440000000002E-2</v>
      </c>
      <c r="D172" s="13">
        <v>29</v>
      </c>
      <c r="E172" s="12">
        <v>2812.8294000000001</v>
      </c>
      <c r="F172" s="13">
        <v>1005300</v>
      </c>
      <c r="G172" s="12">
        <v>1.6348279999999999</v>
      </c>
      <c r="H172" s="13">
        <v>596</v>
      </c>
      <c r="I172" s="12">
        <v>0</v>
      </c>
      <c r="J172" s="11"/>
      <c r="K172" s="12">
        <v>0</v>
      </c>
      <c r="L172" s="11"/>
      <c r="M172" s="12">
        <v>0</v>
      </c>
      <c r="N172" s="13"/>
      <c r="O172" s="12">
        <f>SUM(Tabel135[[#This Row],[CO2 benzine 2019]],Tabel135[[#This Row],[CO2 diesel 2019]],Tabel135[[#This Row],[CO2 CNG 2019]],Tabel135[[#This Row],[CO2 LNG 2019]],Tabel135[[#This Row],[CO2 LPG 2019]],Tabel135[[#This Row],[CO2 elektriciteit 2019]])</f>
        <v>2814.5093044400001</v>
      </c>
      <c r="P172" s="12">
        <v>0.17976378999999998</v>
      </c>
      <c r="Q172" s="13">
        <v>113</v>
      </c>
      <c r="R172" s="12">
        <v>2348.6825775000002</v>
      </c>
      <c r="S172" s="13">
        <v>954555</v>
      </c>
      <c r="T172" s="12">
        <v>1.9612449999999999</v>
      </c>
      <c r="U172" s="13">
        <v>715</v>
      </c>
      <c r="V172" s="12">
        <v>0</v>
      </c>
      <c r="W172" s="11"/>
      <c r="X172" s="12">
        <v>0</v>
      </c>
      <c r="Y172" s="11"/>
      <c r="Z172" s="12">
        <v>0</v>
      </c>
      <c r="AA172" s="13"/>
      <c r="AB172" s="12">
        <f>SUM(Tabel135[[#This Row],[CO2 elektriciteit 2022]],Tabel135[[#This Row],[CO2 LPG 2022]],Tabel135[[#This Row],[CO2 LNG 2022]],Tabel135[[#This Row],[CO2 CNG 2022]],Tabel135[[#This Row],[CO2 diesel 2022]],Tabel135[[#This Row],[CO2 benzine 2022]])</f>
        <v>2350.8235862900001</v>
      </c>
      <c r="AC172" s="14">
        <f>(Tabel135[[#This Row],[CO2-emissie 2022 (ton)]]-Tabel135[[#This Row],[CO2-emissie 2019 (ton)]])/Tabel135[[#This Row],[CO2-emissie 2019 (ton)]]</f>
        <v>-0.1647483337214474</v>
      </c>
      <c r="AD172" s="40" t="s">
        <v>1276</v>
      </c>
    </row>
    <row r="173" spans="1:30" x14ac:dyDescent="0.35">
      <c r="A173" s="11" t="s">
        <v>382</v>
      </c>
      <c r="B173" s="11" t="s">
        <v>208</v>
      </c>
      <c r="C173" s="12">
        <v>0</v>
      </c>
      <c r="D173" s="13"/>
      <c r="E173" s="12">
        <v>79.684241999999998</v>
      </c>
      <c r="F173" s="13">
        <v>28479</v>
      </c>
      <c r="G173" s="12">
        <v>0</v>
      </c>
      <c r="H173" s="13"/>
      <c r="I173" s="12">
        <v>0</v>
      </c>
      <c r="J173" s="11"/>
      <c r="K173" s="12">
        <v>0</v>
      </c>
      <c r="L173" s="11"/>
      <c r="M173" s="12">
        <v>0</v>
      </c>
      <c r="N173" s="13"/>
      <c r="O173" s="12">
        <f>SUM(Tabel135[[#This Row],[CO2 benzine 2019]],Tabel135[[#This Row],[CO2 diesel 2019]],Tabel135[[#This Row],[CO2 CNG 2019]],Tabel135[[#This Row],[CO2 LNG 2019]],Tabel135[[#This Row],[CO2 LPG 2019]],Tabel135[[#This Row],[CO2 elektriciteit 2019]])</f>
        <v>79.684241999999998</v>
      </c>
      <c r="P173" s="12">
        <v>2.9303088599999998</v>
      </c>
      <c r="Q173" s="13">
        <v>1842</v>
      </c>
      <c r="R173" s="12">
        <v>28.782928999999999</v>
      </c>
      <c r="S173" s="13">
        <v>11698</v>
      </c>
      <c r="T173" s="12">
        <v>0</v>
      </c>
      <c r="U173" s="13"/>
      <c r="V173" s="12">
        <v>0</v>
      </c>
      <c r="W173" s="11"/>
      <c r="X173" s="12">
        <v>0</v>
      </c>
      <c r="Y173" s="11"/>
      <c r="Z173" s="12">
        <v>0</v>
      </c>
      <c r="AA173" s="13"/>
      <c r="AB173" s="12">
        <f>SUM(Tabel135[[#This Row],[CO2 elektriciteit 2022]],Tabel135[[#This Row],[CO2 LPG 2022]],Tabel135[[#This Row],[CO2 LNG 2022]],Tabel135[[#This Row],[CO2 CNG 2022]],Tabel135[[#This Row],[CO2 diesel 2022]],Tabel135[[#This Row],[CO2 benzine 2022]])</f>
        <v>31.71323786</v>
      </c>
      <c r="AC173" s="14">
        <f>(Tabel135[[#This Row],[CO2-emissie 2022 (ton)]]-Tabel135[[#This Row],[CO2-emissie 2019 (ton)]])/Tabel135[[#This Row],[CO2-emissie 2019 (ton)]]</f>
        <v>-0.60201368471322092</v>
      </c>
      <c r="AD173" s="40" t="s">
        <v>1276</v>
      </c>
    </row>
    <row r="174" spans="1:30" x14ac:dyDescent="0.35">
      <c r="A174" s="11" t="s">
        <v>384</v>
      </c>
      <c r="B174" s="11" t="s">
        <v>208</v>
      </c>
      <c r="C174" s="12">
        <v>22.555913753162031</v>
      </c>
      <c r="D174" s="13">
        <v>14511.383304486753</v>
      </c>
      <c r="E174" s="12">
        <v>866.63889319750251</v>
      </c>
      <c r="F174" s="13">
        <v>309735.12980611238</v>
      </c>
      <c r="G174" s="12">
        <v>457.78211262912367</v>
      </c>
      <c r="H174" s="13">
        <v>166891.03632122627</v>
      </c>
      <c r="I174" s="12">
        <v>0</v>
      </c>
      <c r="J174" s="11"/>
      <c r="K174" s="12">
        <v>0</v>
      </c>
      <c r="L174" s="11"/>
      <c r="M174" s="12">
        <v>0</v>
      </c>
      <c r="N174" s="13"/>
      <c r="O174" s="12">
        <f>SUM(Tabel135[[#This Row],[CO2 benzine 2019]],Tabel135[[#This Row],[CO2 diesel 2019]],Tabel135[[#This Row],[CO2 CNG 2019]],Tabel135[[#This Row],[CO2 LNG 2019]],Tabel135[[#This Row],[CO2 LPG 2019]],Tabel135[[#This Row],[CO2 elektriciteit 2019]])</f>
        <v>1346.9769195797883</v>
      </c>
      <c r="P174" s="12">
        <v>1.540650226780744</v>
      </c>
      <c r="Q174" s="13">
        <v>968.45686011751366</v>
      </c>
      <c r="R174" s="12">
        <v>1286.3758662980649</v>
      </c>
      <c r="S174" s="13">
        <v>522810.75647147524</v>
      </c>
      <c r="T174" s="12">
        <v>213.03998567677249</v>
      </c>
      <c r="U174" s="13">
        <v>77666.782966377141</v>
      </c>
      <c r="V174" s="12">
        <v>0</v>
      </c>
      <c r="W174" s="11"/>
      <c r="X174" s="12">
        <v>0</v>
      </c>
      <c r="Y174" s="11"/>
      <c r="Z174" s="12">
        <v>0</v>
      </c>
      <c r="AA174" s="13"/>
      <c r="AB174" s="12">
        <f>SUM(Tabel135[[#This Row],[CO2 elektriciteit 2022]],Tabel135[[#This Row],[CO2 LPG 2022]],Tabel135[[#This Row],[CO2 LNG 2022]],Tabel135[[#This Row],[CO2 CNG 2022]],Tabel135[[#This Row],[CO2 diesel 2022]],Tabel135[[#This Row],[CO2 benzine 2022]])</f>
        <v>1500.9565022016182</v>
      </c>
      <c r="AC174" s="14">
        <f>(Tabel135[[#This Row],[CO2-emissie 2022 (ton)]]-Tabel135[[#This Row],[CO2-emissie 2019 (ton)]])/Tabel135[[#This Row],[CO2-emissie 2019 (ton)]]</f>
        <v>0.11431493768272315</v>
      </c>
      <c r="AD174" s="40" t="s">
        <v>1276</v>
      </c>
    </row>
    <row r="175" spans="1:30" x14ac:dyDescent="0.35">
      <c r="A175" s="11" t="s">
        <v>385</v>
      </c>
      <c r="B175" s="11" t="s">
        <v>208</v>
      </c>
      <c r="C175" s="12">
        <v>0</v>
      </c>
      <c r="D175" s="13"/>
      <c r="E175" s="12">
        <v>107.26923299375616</v>
      </c>
      <c r="F175" s="13">
        <v>38337.824515280969</v>
      </c>
      <c r="G175" s="12">
        <v>0</v>
      </c>
      <c r="H175" s="13"/>
      <c r="I175" s="12">
        <v>0</v>
      </c>
      <c r="J175" s="11"/>
      <c r="K175" s="12">
        <v>0</v>
      </c>
      <c r="L175" s="11"/>
      <c r="M175" s="12">
        <v>0</v>
      </c>
      <c r="N175" s="13"/>
      <c r="O175" s="12">
        <f>SUM(Tabel135[[#This Row],[CO2 benzine 2019]],Tabel135[[#This Row],[CO2 diesel 2019]],Tabel135[[#This Row],[CO2 CNG 2019]],Tabel135[[#This Row],[CO2 LNG 2019]],Tabel135[[#This Row],[CO2 LPG 2019]],Tabel135[[#This Row],[CO2 elektriciteit 2019]])</f>
        <v>107.26923299375616</v>
      </c>
      <c r="P175" s="12">
        <v>0</v>
      </c>
      <c r="Q175" s="11"/>
      <c r="R175" s="12">
        <v>87.3598082432772</v>
      </c>
      <c r="S175" s="13">
        <v>35504.900728826338</v>
      </c>
      <c r="T175" s="12">
        <v>0</v>
      </c>
      <c r="U175" s="13"/>
      <c r="V175" s="12">
        <v>0</v>
      </c>
      <c r="W175" s="11"/>
      <c r="X175" s="12">
        <v>0</v>
      </c>
      <c r="Y175" s="11"/>
      <c r="Z175" s="12">
        <v>0</v>
      </c>
      <c r="AA175" s="13"/>
      <c r="AB175" s="12">
        <f>SUM(Tabel135[[#This Row],[CO2 elektriciteit 2022]],Tabel135[[#This Row],[CO2 LPG 2022]],Tabel135[[#This Row],[CO2 LNG 2022]],Tabel135[[#This Row],[CO2 CNG 2022]],Tabel135[[#This Row],[CO2 diesel 2022]],Tabel135[[#This Row],[CO2 benzine 2022]])</f>
        <v>87.3598082432772</v>
      </c>
      <c r="AC175" s="14">
        <f>(Tabel135[[#This Row],[CO2-emissie 2022 (ton)]]-Tabel135[[#This Row],[CO2-emissie 2019 (ton)]])/Tabel135[[#This Row],[CO2-emissie 2019 (ton)]]</f>
        <v>-0.18560237819205655</v>
      </c>
      <c r="AD175" s="40" t="s">
        <v>1276</v>
      </c>
    </row>
    <row r="176" spans="1:30" x14ac:dyDescent="0.35">
      <c r="A176" s="11" t="s">
        <v>387</v>
      </c>
      <c r="B176" s="11" t="s">
        <v>208</v>
      </c>
      <c r="C176" s="12">
        <v>0</v>
      </c>
      <c r="D176" s="13"/>
      <c r="E176" s="12">
        <v>1273.9377940000002</v>
      </c>
      <c r="F176" s="13">
        <v>455303</v>
      </c>
      <c r="G176" s="12">
        <v>29.114201999999999</v>
      </c>
      <c r="H176" s="13">
        <v>10614</v>
      </c>
      <c r="I176" s="12">
        <v>0</v>
      </c>
      <c r="J176" s="11"/>
      <c r="K176" s="12">
        <v>0</v>
      </c>
      <c r="L176" s="11"/>
      <c r="M176" s="12">
        <v>0</v>
      </c>
      <c r="N176" s="13"/>
      <c r="O176" s="12">
        <f>SUM(Tabel135[[#This Row],[CO2 benzine 2019]],Tabel135[[#This Row],[CO2 diesel 2019]],Tabel135[[#This Row],[CO2 CNG 2019]],Tabel135[[#This Row],[CO2 LNG 2019]],Tabel135[[#This Row],[CO2 LPG 2019]],Tabel135[[#This Row],[CO2 elektriciteit 2019]])</f>
        <v>1303.0519960000001</v>
      </c>
      <c r="P176" s="12">
        <v>0</v>
      </c>
      <c r="Q176" s="13"/>
      <c r="R176" s="12">
        <v>807.98391100000003</v>
      </c>
      <c r="S176" s="13">
        <v>328382</v>
      </c>
      <c r="T176" s="12">
        <v>24.212460999999998</v>
      </c>
      <c r="U176" s="13">
        <v>8827</v>
      </c>
      <c r="V176" s="12">
        <v>0</v>
      </c>
      <c r="W176" s="11"/>
      <c r="X176" s="12">
        <v>0</v>
      </c>
      <c r="Y176" s="11"/>
      <c r="Z176" s="12">
        <v>0</v>
      </c>
      <c r="AA176" s="13"/>
      <c r="AB176" s="12">
        <f>SUM(Tabel135[[#This Row],[CO2 elektriciteit 2022]],Tabel135[[#This Row],[CO2 LPG 2022]],Tabel135[[#This Row],[CO2 LNG 2022]],Tabel135[[#This Row],[CO2 CNG 2022]],Tabel135[[#This Row],[CO2 diesel 2022]],Tabel135[[#This Row],[CO2 benzine 2022]])</f>
        <v>832.196372</v>
      </c>
      <c r="AC176" s="14">
        <f>(Tabel135[[#This Row],[CO2-emissie 2022 (ton)]]-Tabel135[[#This Row],[CO2-emissie 2019 (ton)]])/Tabel135[[#This Row],[CO2-emissie 2019 (ton)]]</f>
        <v>-0.3613483003329056</v>
      </c>
      <c r="AD176" s="40" t="s">
        <v>1276</v>
      </c>
    </row>
    <row r="177" spans="1:30" x14ac:dyDescent="0.35">
      <c r="A177" s="11" t="s">
        <v>388</v>
      </c>
      <c r="B177" s="11" t="s">
        <v>208</v>
      </c>
      <c r="C177" s="12">
        <v>0</v>
      </c>
      <c r="D177" s="13"/>
      <c r="E177" s="12">
        <v>416.7190220177456</v>
      </c>
      <c r="F177" s="13">
        <v>148934.60400920143</v>
      </c>
      <c r="G177" s="12">
        <v>0</v>
      </c>
      <c r="H177" s="13"/>
      <c r="I177" s="12">
        <v>0</v>
      </c>
      <c r="J177" s="11"/>
      <c r="K177" s="12">
        <v>0</v>
      </c>
      <c r="L177" s="11"/>
      <c r="M177" s="12">
        <v>0</v>
      </c>
      <c r="N177" s="13"/>
      <c r="O177" s="12">
        <f>SUM(Tabel135[[#This Row],[CO2 benzine 2019]],Tabel135[[#This Row],[CO2 diesel 2019]],Tabel135[[#This Row],[CO2 CNG 2019]],Tabel135[[#This Row],[CO2 LNG 2019]],Tabel135[[#This Row],[CO2 LPG 2019]],Tabel135[[#This Row],[CO2 elektriciteit 2019]])</f>
        <v>416.7190220177456</v>
      </c>
      <c r="P177" s="12">
        <v>0</v>
      </c>
      <c r="Q177" s="11"/>
      <c r="R177" s="12">
        <v>444.5076597134958</v>
      </c>
      <c r="S177" s="13">
        <v>180657.45162101029</v>
      </c>
      <c r="T177" s="12">
        <v>0</v>
      </c>
      <c r="U177" s="13"/>
      <c r="V177" s="12">
        <v>0</v>
      </c>
      <c r="W177" s="11"/>
      <c r="X177" s="12">
        <v>0</v>
      </c>
      <c r="Y177" s="11"/>
      <c r="Z177" s="12">
        <v>0</v>
      </c>
      <c r="AA177" s="13"/>
      <c r="AB177" s="12">
        <f>SUM(Tabel135[[#This Row],[CO2 elektriciteit 2022]],Tabel135[[#This Row],[CO2 LPG 2022]],Tabel135[[#This Row],[CO2 LNG 2022]],Tabel135[[#This Row],[CO2 CNG 2022]],Tabel135[[#This Row],[CO2 diesel 2022]],Tabel135[[#This Row],[CO2 benzine 2022]])</f>
        <v>444.5076597134958</v>
      </c>
      <c r="AC177" s="14">
        <f>(Tabel135[[#This Row],[CO2-emissie 2022 (ton)]]-Tabel135[[#This Row],[CO2-emissie 2019 (ton)]])/Tabel135[[#This Row],[CO2-emissie 2019 (ton)]]</f>
        <v>6.6684351391491897E-2</v>
      </c>
      <c r="AD177" s="40" t="s">
        <v>1276</v>
      </c>
    </row>
    <row r="178" spans="1:30" x14ac:dyDescent="0.35">
      <c r="A178" s="11" t="s">
        <v>1250</v>
      </c>
      <c r="B178" s="11" t="s">
        <v>208</v>
      </c>
      <c r="C178" s="12">
        <v>0.78535430701637599</v>
      </c>
      <c r="D178" s="13">
        <v>505.25895353481559</v>
      </c>
      <c r="E178" s="12">
        <v>0.23538876109102858</v>
      </c>
      <c r="F178" s="13">
        <v>84.127505750903708</v>
      </c>
      <c r="G178" s="12">
        <v>0</v>
      </c>
      <c r="H178" s="13"/>
      <c r="I178" s="12">
        <v>0</v>
      </c>
      <c r="J178" s="11"/>
      <c r="K178" s="12">
        <v>0</v>
      </c>
      <c r="L178" s="11"/>
      <c r="M178" s="12">
        <v>0</v>
      </c>
      <c r="N178" s="13"/>
      <c r="O178" s="12">
        <f>SUM(Tabel135[[#This Row],[CO2 benzine 2019]],Tabel135[[#This Row],[CO2 diesel 2019]],Tabel135[[#This Row],[CO2 CNG 2019]],Tabel135[[#This Row],[CO2 LNG 2019]],Tabel135[[#This Row],[CO2 LPG 2019]],Tabel135[[#This Row],[CO2 elektriciteit 2019]])</f>
        <v>1.0207430681074046</v>
      </c>
      <c r="P178" s="12">
        <v>0.58953034223275946</v>
      </c>
      <c r="Q178" s="13">
        <v>370.58035254097518</v>
      </c>
      <c r="R178" s="12">
        <v>0.25724252324704699</v>
      </c>
      <c r="S178" s="13">
        <v>104.54888162854988</v>
      </c>
      <c r="T178" s="12">
        <v>0</v>
      </c>
      <c r="U178" s="13"/>
      <c r="V178" s="12">
        <v>0</v>
      </c>
      <c r="W178" s="11"/>
      <c r="X178" s="12">
        <v>0</v>
      </c>
      <c r="Y178" s="11"/>
      <c r="Z178" s="12">
        <v>0</v>
      </c>
      <c r="AA178" s="13"/>
      <c r="AB178" s="12">
        <f>SUM(Tabel135[[#This Row],[CO2 elektriciteit 2022]],Tabel135[[#This Row],[CO2 LPG 2022]],Tabel135[[#This Row],[CO2 LNG 2022]],Tabel135[[#This Row],[CO2 CNG 2022]],Tabel135[[#This Row],[CO2 diesel 2022]],Tabel135[[#This Row],[CO2 benzine 2022]])</f>
        <v>0.84677286547980646</v>
      </c>
      <c r="AC178" s="14">
        <f>(Tabel135[[#This Row],[CO2-emissie 2022 (ton)]]-Tabel135[[#This Row],[CO2-emissie 2019 (ton)]])/Tabel135[[#This Row],[CO2-emissie 2019 (ton)]]</f>
        <v>-0.17043486070413619</v>
      </c>
      <c r="AD178" s="40" t="s">
        <v>1276</v>
      </c>
    </row>
    <row r="179" spans="1:30" x14ac:dyDescent="0.35">
      <c r="A179" s="11" t="s">
        <v>1251</v>
      </c>
      <c r="B179" s="11" t="s">
        <v>208</v>
      </c>
      <c r="C179" s="12">
        <v>2.4698780400000002</v>
      </c>
      <c r="D179" s="13">
        <v>1589</v>
      </c>
      <c r="E179" s="12">
        <v>8.724164</v>
      </c>
      <c r="F179" s="13">
        <v>3118</v>
      </c>
      <c r="G179" s="12">
        <v>0</v>
      </c>
      <c r="H179" s="13"/>
      <c r="I179" s="12">
        <v>0</v>
      </c>
      <c r="J179" s="11"/>
      <c r="K179" s="12">
        <v>0</v>
      </c>
      <c r="L179" s="11"/>
      <c r="M179" s="12">
        <v>0</v>
      </c>
      <c r="N179" s="13">
        <v>85</v>
      </c>
      <c r="O179" s="12">
        <f>SUM(Tabel135[[#This Row],[CO2 benzine 2019]],Tabel135[[#This Row],[CO2 diesel 2019]],Tabel135[[#This Row],[CO2 CNG 2019]],Tabel135[[#This Row],[CO2 LNG 2019]],Tabel135[[#This Row],[CO2 LPG 2019]],Tabel135[[#This Row],[CO2 elektriciteit 2019]])</f>
        <v>11.194042039999999</v>
      </c>
      <c r="P179" s="12">
        <v>3.4998259999999997</v>
      </c>
      <c r="Q179" s="13">
        <v>2200</v>
      </c>
      <c r="R179" s="12">
        <v>4.0278384999999997</v>
      </c>
      <c r="S179" s="13">
        <v>1637</v>
      </c>
      <c r="T179" s="12">
        <v>0</v>
      </c>
      <c r="U179" s="13"/>
      <c r="V179" s="12">
        <v>0</v>
      </c>
      <c r="W179" s="11"/>
      <c r="X179" s="12">
        <v>0</v>
      </c>
      <c r="Y179" s="11"/>
      <c r="Z179" s="12">
        <v>0</v>
      </c>
      <c r="AA179" s="13">
        <v>5120</v>
      </c>
      <c r="AB179" s="12">
        <f>SUM(Tabel135[[#This Row],[CO2 elektriciteit 2022]],Tabel135[[#This Row],[CO2 LPG 2022]],Tabel135[[#This Row],[CO2 LNG 2022]],Tabel135[[#This Row],[CO2 CNG 2022]],Tabel135[[#This Row],[CO2 diesel 2022]],Tabel135[[#This Row],[CO2 benzine 2022]])</f>
        <v>7.5276644999999993</v>
      </c>
      <c r="AC179" s="14">
        <f>(Tabel135[[#This Row],[CO2-emissie 2022 (ton)]]-Tabel135[[#This Row],[CO2-emissie 2019 (ton)]])/Tabel135[[#This Row],[CO2-emissie 2019 (ton)]]</f>
        <v>-0.32752937025775186</v>
      </c>
      <c r="AD179" s="40" t="s">
        <v>1276</v>
      </c>
    </row>
    <row r="180" spans="1:30" x14ac:dyDescent="0.35">
      <c r="A180" s="11" t="s">
        <v>390</v>
      </c>
      <c r="B180" s="11" t="s">
        <v>208</v>
      </c>
      <c r="C180" s="12">
        <v>0</v>
      </c>
      <c r="D180" s="13"/>
      <c r="E180" s="12">
        <v>2074.3896340000001</v>
      </c>
      <c r="F180" s="13">
        <v>741383</v>
      </c>
      <c r="G180" s="12">
        <v>969.94278722249999</v>
      </c>
      <c r="H180" s="13">
        <v>353606.5575</v>
      </c>
      <c r="I180" s="12">
        <v>0</v>
      </c>
      <c r="J180" s="11"/>
      <c r="K180" s="12">
        <v>0</v>
      </c>
      <c r="L180" s="11"/>
      <c r="M180" s="12">
        <v>0</v>
      </c>
      <c r="N180" s="13"/>
      <c r="O180" s="12">
        <f>SUM(Tabel135[[#This Row],[CO2 benzine 2019]],Tabel135[[#This Row],[CO2 diesel 2019]],Tabel135[[#This Row],[CO2 CNG 2019]],Tabel135[[#This Row],[CO2 LNG 2019]],Tabel135[[#This Row],[CO2 LPG 2019]],Tabel135[[#This Row],[CO2 elektriciteit 2019]])</f>
        <v>3044.3324212225002</v>
      </c>
      <c r="P180" s="12">
        <v>0</v>
      </c>
      <c r="Q180" s="11"/>
      <c r="R180" s="12">
        <v>1090.906964</v>
      </c>
      <c r="S180" s="13">
        <v>443368</v>
      </c>
      <c r="T180" s="12">
        <v>1865.1799540841998</v>
      </c>
      <c r="U180" s="13">
        <v>679978.10939999996</v>
      </c>
      <c r="V180" s="12">
        <v>0</v>
      </c>
      <c r="W180" s="11"/>
      <c r="X180" s="12">
        <v>0</v>
      </c>
      <c r="Y180" s="11"/>
      <c r="Z180" s="12">
        <v>0</v>
      </c>
      <c r="AA180" s="13"/>
      <c r="AB180" s="12">
        <f>SUM(Tabel135[[#This Row],[CO2 elektriciteit 2022]],Tabel135[[#This Row],[CO2 LPG 2022]],Tabel135[[#This Row],[CO2 LNG 2022]],Tabel135[[#This Row],[CO2 CNG 2022]],Tabel135[[#This Row],[CO2 diesel 2022]],Tabel135[[#This Row],[CO2 benzine 2022]])</f>
        <v>2956.0869180842001</v>
      </c>
      <c r="AC180" s="14">
        <f>(Tabel135[[#This Row],[CO2-emissie 2022 (ton)]]-Tabel135[[#This Row],[CO2-emissie 2019 (ton)]])/Tabel135[[#This Row],[CO2-emissie 2019 (ton)]]</f>
        <v>-2.898681580340157E-2</v>
      </c>
      <c r="AD180" s="40" t="s">
        <v>1276</v>
      </c>
    </row>
    <row r="181" spans="1:30" x14ac:dyDescent="0.35">
      <c r="A181" s="11" t="s">
        <v>1252</v>
      </c>
      <c r="B181" s="11" t="s">
        <v>208</v>
      </c>
      <c r="C181" s="12">
        <v>0</v>
      </c>
      <c r="D181" s="13"/>
      <c r="E181" s="12">
        <v>1081.11922</v>
      </c>
      <c r="F181" s="13">
        <v>386390</v>
      </c>
      <c r="G181" s="12">
        <v>1.0203959999999999</v>
      </c>
      <c r="H181" s="13">
        <v>372</v>
      </c>
      <c r="I181" s="12">
        <v>0</v>
      </c>
      <c r="J181" s="11"/>
      <c r="K181" s="12">
        <v>0</v>
      </c>
      <c r="L181" s="11"/>
      <c r="M181" s="12">
        <v>0</v>
      </c>
      <c r="N181" s="13"/>
      <c r="O181" s="12">
        <f>SUM(Tabel135[[#This Row],[CO2 benzine 2019]],Tabel135[[#This Row],[CO2 diesel 2019]],Tabel135[[#This Row],[CO2 CNG 2019]],Tabel135[[#This Row],[CO2 LNG 2019]],Tabel135[[#This Row],[CO2 LPG 2019]],Tabel135[[#This Row],[CO2 elektriciteit 2019]])</f>
        <v>1082.1396159999999</v>
      </c>
      <c r="P181" s="12">
        <v>0</v>
      </c>
      <c r="Q181" s="11"/>
      <c r="R181" s="12">
        <v>1130.5259350000001</v>
      </c>
      <c r="S181" s="13">
        <v>459470</v>
      </c>
      <c r="T181" s="12">
        <v>0.96553599999999995</v>
      </c>
      <c r="U181" s="13">
        <v>352</v>
      </c>
      <c r="V181" s="12">
        <v>0</v>
      </c>
      <c r="W181" s="11"/>
      <c r="X181" s="12">
        <v>0</v>
      </c>
      <c r="Y181" s="11"/>
      <c r="Z181" s="12">
        <v>0</v>
      </c>
      <c r="AA181" s="13"/>
      <c r="AB181" s="12">
        <f>SUM(Tabel135[[#This Row],[CO2 elektriciteit 2022]],Tabel135[[#This Row],[CO2 LPG 2022]],Tabel135[[#This Row],[CO2 LNG 2022]],Tabel135[[#This Row],[CO2 CNG 2022]],Tabel135[[#This Row],[CO2 diesel 2022]],Tabel135[[#This Row],[CO2 benzine 2022]])</f>
        <v>1131.491471</v>
      </c>
      <c r="AC181" s="14">
        <f>(Tabel135[[#This Row],[CO2-emissie 2022 (ton)]]-Tabel135[[#This Row],[CO2-emissie 2019 (ton)]])/Tabel135[[#This Row],[CO2-emissie 2019 (ton)]]</f>
        <v>4.5605811182131341E-2</v>
      </c>
      <c r="AD181" s="40" t="s">
        <v>1276</v>
      </c>
    </row>
    <row r="182" spans="1:30" x14ac:dyDescent="0.35">
      <c r="A182" s="11" t="s">
        <v>1253</v>
      </c>
      <c r="B182" s="11" t="s">
        <v>208</v>
      </c>
      <c r="C182" s="12">
        <v>6.53452944</v>
      </c>
      <c r="D182" s="13">
        <v>4204</v>
      </c>
      <c r="E182" s="12">
        <v>194.970236</v>
      </c>
      <c r="F182" s="13">
        <v>69682</v>
      </c>
      <c r="G182" s="12">
        <v>4.594525</v>
      </c>
      <c r="H182" s="13">
        <v>1675</v>
      </c>
      <c r="I182" s="12">
        <v>0</v>
      </c>
      <c r="J182" s="11"/>
      <c r="K182" s="12">
        <v>0</v>
      </c>
      <c r="L182" s="11"/>
      <c r="M182" s="12">
        <v>0</v>
      </c>
      <c r="N182" s="13">
        <v>4349</v>
      </c>
      <c r="O182" s="12">
        <f>SUM(Tabel135[[#This Row],[CO2 benzine 2019]],Tabel135[[#This Row],[CO2 diesel 2019]],Tabel135[[#This Row],[CO2 CNG 2019]],Tabel135[[#This Row],[CO2 LNG 2019]],Tabel135[[#This Row],[CO2 LPG 2019]],Tabel135[[#This Row],[CO2 elektriciteit 2019]])</f>
        <v>206.09929044</v>
      </c>
      <c r="P182" s="12">
        <v>1.8326361599999998</v>
      </c>
      <c r="Q182" s="13">
        <v>1152</v>
      </c>
      <c r="R182" s="12">
        <v>150.13478900000001</v>
      </c>
      <c r="S182" s="13">
        <v>61018</v>
      </c>
      <c r="T182" s="12">
        <v>16.485430000000001</v>
      </c>
      <c r="U182" s="13">
        <v>6010</v>
      </c>
      <c r="V182" s="12">
        <v>0</v>
      </c>
      <c r="W182" s="11"/>
      <c r="X182" s="12">
        <v>0</v>
      </c>
      <c r="Y182" s="11"/>
      <c r="Z182" s="12">
        <v>0</v>
      </c>
      <c r="AA182" s="13">
        <v>5993</v>
      </c>
      <c r="AB182" s="12">
        <f>SUM(Tabel135[[#This Row],[CO2 elektriciteit 2022]],Tabel135[[#This Row],[CO2 LPG 2022]],Tabel135[[#This Row],[CO2 LNG 2022]],Tabel135[[#This Row],[CO2 CNG 2022]],Tabel135[[#This Row],[CO2 diesel 2022]],Tabel135[[#This Row],[CO2 benzine 2022]])</f>
        <v>168.45285516000001</v>
      </c>
      <c r="AC182" s="14">
        <f>(Tabel135[[#This Row],[CO2-emissie 2022 (ton)]]-Tabel135[[#This Row],[CO2-emissie 2019 (ton)]])/Tabel135[[#This Row],[CO2-emissie 2019 (ton)]]</f>
        <v>-0.18266164429595497</v>
      </c>
      <c r="AD182" s="40" t="s">
        <v>1276</v>
      </c>
    </row>
    <row r="183" spans="1:30" x14ac:dyDescent="0.35">
      <c r="A183" s="11" t="s">
        <v>393</v>
      </c>
      <c r="B183" s="11" t="s">
        <v>208</v>
      </c>
      <c r="C183" s="12">
        <v>0</v>
      </c>
      <c r="D183" s="13"/>
      <c r="E183" s="12">
        <v>96.20083600000001</v>
      </c>
      <c r="F183" s="13">
        <v>34382</v>
      </c>
      <c r="G183" s="12">
        <v>0</v>
      </c>
      <c r="H183" s="13"/>
      <c r="I183" s="12">
        <v>0</v>
      </c>
      <c r="J183" s="11"/>
      <c r="K183" s="12">
        <v>0</v>
      </c>
      <c r="L183" s="11"/>
      <c r="M183" s="12">
        <v>0</v>
      </c>
      <c r="N183" s="13"/>
      <c r="O183" s="12">
        <f>SUM(Tabel135[[#This Row],[CO2 benzine 2019]],Tabel135[[#This Row],[CO2 diesel 2019]],Tabel135[[#This Row],[CO2 CNG 2019]],Tabel135[[#This Row],[CO2 LNG 2019]],Tabel135[[#This Row],[CO2 LPG 2019]],Tabel135[[#This Row],[CO2 elektriciteit 2019]])</f>
        <v>96.20083600000001</v>
      </c>
      <c r="P183" s="12">
        <v>0</v>
      </c>
      <c r="Q183" s="11"/>
      <c r="R183" s="12">
        <v>55.115200000000002</v>
      </c>
      <c r="S183" s="13">
        <v>22400</v>
      </c>
      <c r="T183" s="12">
        <v>0</v>
      </c>
      <c r="U183" s="13"/>
      <c r="V183" s="12">
        <v>0</v>
      </c>
      <c r="W183" s="11"/>
      <c r="X183" s="12">
        <v>0</v>
      </c>
      <c r="Y183" s="11"/>
      <c r="Z183" s="12">
        <v>0</v>
      </c>
      <c r="AA183" s="13"/>
      <c r="AB183" s="12">
        <f>SUM(Tabel135[[#This Row],[CO2 elektriciteit 2022]],Tabel135[[#This Row],[CO2 LPG 2022]],Tabel135[[#This Row],[CO2 LNG 2022]],Tabel135[[#This Row],[CO2 CNG 2022]],Tabel135[[#This Row],[CO2 diesel 2022]],Tabel135[[#This Row],[CO2 benzine 2022]])</f>
        <v>55.115200000000002</v>
      </c>
      <c r="AC183" s="14">
        <f>(Tabel135[[#This Row],[CO2-emissie 2022 (ton)]]-Tabel135[[#This Row],[CO2-emissie 2019 (ton)]])/Tabel135[[#This Row],[CO2-emissie 2019 (ton)]]</f>
        <v>-0.4270819018662167</v>
      </c>
      <c r="AD183" s="40" t="s">
        <v>1276</v>
      </c>
    </row>
    <row r="184" spans="1:30" x14ac:dyDescent="0.35">
      <c r="A184" s="11" t="s">
        <v>395</v>
      </c>
      <c r="B184" s="11" t="s">
        <v>208</v>
      </c>
      <c r="C184" s="12">
        <v>0</v>
      </c>
      <c r="D184" s="13"/>
      <c r="E184" s="12">
        <v>260.23638399999999</v>
      </c>
      <c r="F184" s="13">
        <v>93008</v>
      </c>
      <c r="G184" s="12">
        <v>0</v>
      </c>
      <c r="H184" s="13"/>
      <c r="I184" s="12">
        <v>0</v>
      </c>
      <c r="J184" s="11"/>
      <c r="K184" s="12">
        <v>0</v>
      </c>
      <c r="L184" s="11"/>
      <c r="M184" s="12">
        <v>0</v>
      </c>
      <c r="N184" s="13"/>
      <c r="O184" s="12">
        <f>SUM(Tabel135[[#This Row],[CO2 benzine 2019]],Tabel135[[#This Row],[CO2 diesel 2019]],Tabel135[[#This Row],[CO2 CNG 2019]],Tabel135[[#This Row],[CO2 LNG 2019]],Tabel135[[#This Row],[CO2 LPG 2019]],Tabel135[[#This Row],[CO2 elektriciteit 2019]])</f>
        <v>260.23638399999999</v>
      </c>
      <c r="P184" s="12">
        <v>0</v>
      </c>
      <c r="Q184" s="11"/>
      <c r="R184" s="12">
        <v>175.72891000000001</v>
      </c>
      <c r="S184" s="13">
        <v>71420</v>
      </c>
      <c r="T184" s="12">
        <v>0</v>
      </c>
      <c r="U184" s="13"/>
      <c r="V184" s="12">
        <v>0</v>
      </c>
      <c r="W184" s="11"/>
      <c r="X184" s="12">
        <v>0</v>
      </c>
      <c r="Y184" s="11"/>
      <c r="Z184" s="12">
        <v>0</v>
      </c>
      <c r="AA184" s="13"/>
      <c r="AB184" s="12">
        <f>SUM(Tabel135[[#This Row],[CO2 elektriciteit 2022]],Tabel135[[#This Row],[CO2 LPG 2022]],Tabel135[[#This Row],[CO2 LNG 2022]],Tabel135[[#This Row],[CO2 CNG 2022]],Tabel135[[#This Row],[CO2 diesel 2022]],Tabel135[[#This Row],[CO2 benzine 2022]])</f>
        <v>175.72891000000001</v>
      </c>
      <c r="AC184" s="14">
        <f>(Tabel135[[#This Row],[CO2-emissie 2022 (ton)]]-Tabel135[[#This Row],[CO2-emissie 2019 (ton)]])/Tabel135[[#This Row],[CO2-emissie 2019 (ton)]]</f>
        <v>-0.32473350843977289</v>
      </c>
      <c r="AD184" s="40" t="s">
        <v>1276</v>
      </c>
    </row>
    <row r="185" spans="1:30" x14ac:dyDescent="0.35">
      <c r="A185" s="11" t="s">
        <v>1254</v>
      </c>
      <c r="B185" s="11" t="s">
        <v>208</v>
      </c>
      <c r="C185" s="12">
        <v>0</v>
      </c>
      <c r="D185" s="13"/>
      <c r="E185" s="12">
        <v>83.534289999999999</v>
      </c>
      <c r="F185" s="13">
        <v>29855</v>
      </c>
      <c r="G185" s="12">
        <v>0</v>
      </c>
      <c r="H185" s="13"/>
      <c r="I185" s="12">
        <v>0</v>
      </c>
      <c r="J185" s="11"/>
      <c r="K185" s="12">
        <v>0</v>
      </c>
      <c r="L185" s="11"/>
      <c r="M185" s="12">
        <v>0</v>
      </c>
      <c r="N185" s="13"/>
      <c r="O185" s="12">
        <f>SUM(Tabel135[[#This Row],[CO2 benzine 2019]],Tabel135[[#This Row],[CO2 diesel 2019]],Tabel135[[#This Row],[CO2 CNG 2019]],Tabel135[[#This Row],[CO2 LNG 2019]],Tabel135[[#This Row],[CO2 LPG 2019]],Tabel135[[#This Row],[CO2 elektriciteit 2019]])</f>
        <v>83.534289999999999</v>
      </c>
      <c r="P185" s="12">
        <v>0</v>
      </c>
      <c r="Q185" s="11"/>
      <c r="R185" s="12">
        <v>178.19679149999999</v>
      </c>
      <c r="S185" s="13">
        <v>72423</v>
      </c>
      <c r="T185" s="12">
        <v>0</v>
      </c>
      <c r="U185" s="13"/>
      <c r="V185" s="12">
        <v>0</v>
      </c>
      <c r="W185" s="11"/>
      <c r="X185" s="12">
        <v>0</v>
      </c>
      <c r="Y185" s="11"/>
      <c r="Z185" s="12">
        <v>0</v>
      </c>
      <c r="AA185" s="13"/>
      <c r="AB185" s="12">
        <f>SUM(Tabel135[[#This Row],[CO2 elektriciteit 2022]],Tabel135[[#This Row],[CO2 LPG 2022]],Tabel135[[#This Row],[CO2 LNG 2022]],Tabel135[[#This Row],[CO2 CNG 2022]],Tabel135[[#This Row],[CO2 diesel 2022]],Tabel135[[#This Row],[CO2 benzine 2022]])</f>
        <v>178.19679149999999</v>
      </c>
      <c r="AC185" s="14">
        <f>(Tabel135[[#This Row],[CO2-emissie 2022 (ton)]]-Tabel135[[#This Row],[CO2-emissie 2019 (ton)]])/Tabel135[[#This Row],[CO2-emissie 2019 (ton)]]</f>
        <v>1.13321728717632</v>
      </c>
      <c r="AD185" s="40" t="s">
        <v>1276</v>
      </c>
    </row>
    <row r="186" spans="1:30" x14ac:dyDescent="0.35">
      <c r="A186" s="11" t="s">
        <v>397</v>
      </c>
      <c r="B186" s="11" t="s">
        <v>208</v>
      </c>
      <c r="C186" s="12">
        <v>25.620515880000003</v>
      </c>
      <c r="D186" s="13">
        <v>16483</v>
      </c>
      <c r="E186" s="12">
        <v>1578.4413360000001</v>
      </c>
      <c r="F186" s="13">
        <v>564132</v>
      </c>
      <c r="G186" s="12">
        <v>16.490916000000002</v>
      </c>
      <c r="H186" s="13">
        <v>6012</v>
      </c>
      <c r="I186" s="12">
        <v>0</v>
      </c>
      <c r="J186" s="11"/>
      <c r="K186" s="12">
        <v>0</v>
      </c>
      <c r="L186" s="11"/>
      <c r="M186" s="12">
        <v>0</v>
      </c>
      <c r="N186" s="13"/>
      <c r="O186" s="12">
        <f>SUM(Tabel135[[#This Row],[CO2 benzine 2019]],Tabel135[[#This Row],[CO2 diesel 2019]],Tabel135[[#This Row],[CO2 CNG 2019]],Tabel135[[#This Row],[CO2 LNG 2019]],Tabel135[[#This Row],[CO2 LPG 2019]],Tabel135[[#This Row],[CO2 elektriciteit 2019]])</f>
        <v>1620.5527678800001</v>
      </c>
      <c r="P186" s="12">
        <v>42.829916089999998</v>
      </c>
      <c r="Q186" s="13">
        <v>26923</v>
      </c>
      <c r="R186" s="12">
        <v>1349.8081555000001</v>
      </c>
      <c r="S186" s="13">
        <v>548591</v>
      </c>
      <c r="T186" s="12">
        <v>11.177725000000001</v>
      </c>
      <c r="U186" s="13">
        <v>4075</v>
      </c>
      <c r="V186" s="12">
        <v>0</v>
      </c>
      <c r="W186" s="11"/>
      <c r="X186" s="12">
        <v>0</v>
      </c>
      <c r="Y186" s="11"/>
      <c r="Z186" s="12">
        <v>0</v>
      </c>
      <c r="AA186" s="13">
        <v>11218</v>
      </c>
      <c r="AB186" s="12">
        <f>SUM(Tabel135[[#This Row],[CO2 elektriciteit 2022]],Tabel135[[#This Row],[CO2 LPG 2022]],Tabel135[[#This Row],[CO2 LNG 2022]],Tabel135[[#This Row],[CO2 CNG 2022]],Tabel135[[#This Row],[CO2 diesel 2022]],Tabel135[[#This Row],[CO2 benzine 2022]])</f>
        <v>1403.8157965900002</v>
      </c>
      <c r="AC186" s="14">
        <f>(Tabel135[[#This Row],[CO2-emissie 2022 (ton)]]-Tabel135[[#This Row],[CO2-emissie 2019 (ton)]])/Tabel135[[#This Row],[CO2-emissie 2019 (ton)]]</f>
        <v>-0.13374261892967193</v>
      </c>
      <c r="AD186" s="40" t="s">
        <v>1276</v>
      </c>
    </row>
    <row r="187" spans="1:30" x14ac:dyDescent="0.35">
      <c r="A187" s="11" t="s">
        <v>398</v>
      </c>
      <c r="B187" s="11" t="s">
        <v>208</v>
      </c>
      <c r="C187" s="12">
        <v>5.6485442400000005</v>
      </c>
      <c r="D187" s="13">
        <v>3634</v>
      </c>
      <c r="E187" s="12">
        <v>19.429311999999999</v>
      </c>
      <c r="F187" s="13">
        <v>6944</v>
      </c>
      <c r="G187" s="12">
        <v>0</v>
      </c>
      <c r="H187" s="13"/>
      <c r="I187" s="12">
        <v>0</v>
      </c>
      <c r="J187" s="11"/>
      <c r="K187" s="12">
        <v>0</v>
      </c>
      <c r="L187" s="11"/>
      <c r="M187" s="12">
        <v>0</v>
      </c>
      <c r="N187" s="13"/>
      <c r="O187" s="12">
        <f>SUM(Tabel135[[#This Row],[CO2 benzine 2019]],Tabel135[[#This Row],[CO2 diesel 2019]],Tabel135[[#This Row],[CO2 CNG 2019]],Tabel135[[#This Row],[CO2 LNG 2019]],Tabel135[[#This Row],[CO2 LPG 2019]],Tabel135[[#This Row],[CO2 elektriciteit 2019]])</f>
        <v>25.077856239999999</v>
      </c>
      <c r="P187" s="12">
        <v>5.4024586799999996</v>
      </c>
      <c r="Q187" s="13">
        <v>3396</v>
      </c>
      <c r="R187" s="12">
        <v>25.010982500000001</v>
      </c>
      <c r="S187" s="13">
        <v>10165</v>
      </c>
      <c r="T187" s="12">
        <v>0</v>
      </c>
      <c r="U187" s="13"/>
      <c r="V187" s="12">
        <v>0</v>
      </c>
      <c r="W187" s="11"/>
      <c r="X187" s="12">
        <v>0</v>
      </c>
      <c r="Y187" s="11"/>
      <c r="Z187" s="12">
        <v>0</v>
      </c>
      <c r="AA187" s="13"/>
      <c r="AB187" s="12">
        <f>SUM(Tabel135[[#This Row],[CO2 elektriciteit 2022]],Tabel135[[#This Row],[CO2 LPG 2022]],Tabel135[[#This Row],[CO2 LNG 2022]],Tabel135[[#This Row],[CO2 CNG 2022]],Tabel135[[#This Row],[CO2 diesel 2022]],Tabel135[[#This Row],[CO2 benzine 2022]])</f>
        <v>30.41344118</v>
      </c>
      <c r="AC187" s="14">
        <f>(Tabel135[[#This Row],[CO2-emissie 2022 (ton)]]-Tabel135[[#This Row],[CO2-emissie 2019 (ton)]])/Tabel135[[#This Row],[CO2-emissie 2019 (ton)]]</f>
        <v>0.21276080734084313</v>
      </c>
      <c r="AD187" s="40" t="s">
        <v>1276</v>
      </c>
    </row>
    <row r="188" spans="1:30" x14ac:dyDescent="0.35">
      <c r="A188" s="11" t="s">
        <v>399</v>
      </c>
      <c r="B188" s="11" t="s">
        <v>208</v>
      </c>
      <c r="C188" s="12">
        <v>0</v>
      </c>
      <c r="D188" s="13"/>
      <c r="E188" s="12">
        <v>0.86178399999999999</v>
      </c>
      <c r="F188" s="13">
        <v>308</v>
      </c>
      <c r="G188" s="12">
        <v>0</v>
      </c>
      <c r="H188" s="13"/>
      <c r="I188" s="12">
        <v>0</v>
      </c>
      <c r="J188" s="11"/>
      <c r="K188" s="12">
        <v>0</v>
      </c>
      <c r="L188" s="11"/>
      <c r="M188" s="12">
        <v>0</v>
      </c>
      <c r="N188" s="13"/>
      <c r="O188" s="12">
        <f>SUM(Tabel135[[#This Row],[CO2 benzine 2019]],Tabel135[[#This Row],[CO2 diesel 2019]],Tabel135[[#This Row],[CO2 CNG 2019]],Tabel135[[#This Row],[CO2 LNG 2019]],Tabel135[[#This Row],[CO2 LPG 2019]],Tabel135[[#This Row],[CO2 elektriciteit 2019]])</f>
        <v>0.86178399999999999</v>
      </c>
      <c r="P188" s="12">
        <v>0</v>
      </c>
      <c r="Q188" s="11"/>
      <c r="R188" s="12">
        <v>0.52162600000000003</v>
      </c>
      <c r="S188" s="13">
        <v>212</v>
      </c>
      <c r="T188" s="12">
        <v>0</v>
      </c>
      <c r="U188" s="13"/>
      <c r="V188" s="12">
        <v>0</v>
      </c>
      <c r="W188" s="11"/>
      <c r="X188" s="12">
        <v>0</v>
      </c>
      <c r="Y188" s="11"/>
      <c r="Z188" s="12">
        <v>0</v>
      </c>
      <c r="AA188" s="13"/>
      <c r="AB188" s="12">
        <f>SUM(Tabel135[[#This Row],[CO2 elektriciteit 2022]],Tabel135[[#This Row],[CO2 LPG 2022]],Tabel135[[#This Row],[CO2 LNG 2022]],Tabel135[[#This Row],[CO2 CNG 2022]],Tabel135[[#This Row],[CO2 diesel 2022]],Tabel135[[#This Row],[CO2 benzine 2022]])</f>
        <v>0.52162600000000003</v>
      </c>
      <c r="AC188" s="14">
        <f>(Tabel135[[#This Row],[CO2-emissie 2022 (ton)]]-Tabel135[[#This Row],[CO2-emissie 2019 (ton)]])/Tabel135[[#This Row],[CO2-emissie 2019 (ton)]]</f>
        <v>-0.39471375657937485</v>
      </c>
      <c r="AD188" s="40" t="s">
        <v>1276</v>
      </c>
    </row>
    <row r="189" spans="1:30" x14ac:dyDescent="0.35">
      <c r="A189" s="11" t="s">
        <v>400</v>
      </c>
      <c r="B189" s="11" t="s">
        <v>208</v>
      </c>
      <c r="C189" s="12">
        <v>305.29651068000004</v>
      </c>
      <c r="D189" s="13">
        <v>196413</v>
      </c>
      <c r="E189" s="12">
        <v>1407.1197960000002</v>
      </c>
      <c r="F189" s="13">
        <v>502902</v>
      </c>
      <c r="G189" s="12">
        <v>0</v>
      </c>
      <c r="H189" s="13"/>
      <c r="I189" s="12">
        <v>0</v>
      </c>
      <c r="J189" s="11"/>
      <c r="K189" s="12">
        <v>0</v>
      </c>
      <c r="L189" s="11"/>
      <c r="M189" s="12">
        <v>0</v>
      </c>
      <c r="N189" s="13"/>
      <c r="O189" s="12">
        <f>SUM(Tabel135[[#This Row],[CO2 benzine 2019]],Tabel135[[#This Row],[CO2 diesel 2019]],Tabel135[[#This Row],[CO2 CNG 2019]],Tabel135[[#This Row],[CO2 LNG 2019]],Tabel135[[#This Row],[CO2 LPG 2019]],Tabel135[[#This Row],[CO2 elektriciteit 2019]])</f>
        <v>1712.4163066800002</v>
      </c>
      <c r="P189" s="12">
        <v>361.25363054999997</v>
      </c>
      <c r="Q189" s="13">
        <v>227085</v>
      </c>
      <c r="R189" s="12">
        <v>900.05336050000005</v>
      </c>
      <c r="S189" s="13">
        <v>365801</v>
      </c>
      <c r="T189" s="12">
        <v>73.172268000000003</v>
      </c>
      <c r="U189" s="13">
        <v>26676</v>
      </c>
      <c r="V189" s="12">
        <v>0</v>
      </c>
      <c r="W189" s="11"/>
      <c r="X189" s="12">
        <v>0</v>
      </c>
      <c r="Y189" s="11"/>
      <c r="Z189" s="12">
        <v>0</v>
      </c>
      <c r="AA189" s="13"/>
      <c r="AB189" s="12">
        <f>SUM(Tabel135[[#This Row],[CO2 elektriciteit 2022]],Tabel135[[#This Row],[CO2 LPG 2022]],Tabel135[[#This Row],[CO2 LNG 2022]],Tabel135[[#This Row],[CO2 CNG 2022]],Tabel135[[#This Row],[CO2 diesel 2022]],Tabel135[[#This Row],[CO2 benzine 2022]])</f>
        <v>1334.4792590500001</v>
      </c>
      <c r="AC189" s="14">
        <f>(Tabel135[[#This Row],[CO2-emissie 2022 (ton)]]-Tabel135[[#This Row],[CO2-emissie 2019 (ton)]])/Tabel135[[#This Row],[CO2-emissie 2019 (ton)]]</f>
        <v>-0.22070395274542623</v>
      </c>
      <c r="AD189" s="40" t="s">
        <v>1276</v>
      </c>
    </row>
    <row r="190" spans="1:30" x14ac:dyDescent="0.35">
      <c r="A190" s="11" t="s">
        <v>401</v>
      </c>
      <c r="B190" s="11" t="s">
        <v>208</v>
      </c>
      <c r="C190" s="12">
        <v>98.799784680000002</v>
      </c>
      <c r="D190" s="13">
        <v>63563</v>
      </c>
      <c r="E190" s="12">
        <v>948.24499800000001</v>
      </c>
      <c r="F190" s="13">
        <v>338901</v>
      </c>
      <c r="G190" s="12">
        <v>0</v>
      </c>
      <c r="H190" s="13"/>
      <c r="I190" s="12">
        <v>0</v>
      </c>
      <c r="J190" s="11"/>
      <c r="K190" s="12">
        <v>0</v>
      </c>
      <c r="L190" s="11"/>
      <c r="M190" s="12">
        <v>0</v>
      </c>
      <c r="N190" s="13"/>
      <c r="O190" s="12">
        <f>SUM(Tabel135[[#This Row],[CO2 benzine 2019]],Tabel135[[#This Row],[CO2 diesel 2019]],Tabel135[[#This Row],[CO2 CNG 2019]],Tabel135[[#This Row],[CO2 LNG 2019]],Tabel135[[#This Row],[CO2 LPG 2019]],Tabel135[[#This Row],[CO2 elektriciteit 2019]])</f>
        <v>1047.04478268</v>
      </c>
      <c r="P190" s="12">
        <v>159.61751887999998</v>
      </c>
      <c r="Q190" s="13">
        <v>100336</v>
      </c>
      <c r="R190" s="12">
        <v>711.97028</v>
      </c>
      <c r="S190" s="13">
        <v>289360</v>
      </c>
      <c r="T190" s="12">
        <v>0</v>
      </c>
      <c r="U190" s="13"/>
      <c r="V190" s="12">
        <v>0</v>
      </c>
      <c r="W190" s="11"/>
      <c r="X190" s="12">
        <v>0</v>
      </c>
      <c r="Y190" s="11"/>
      <c r="Z190" s="12">
        <v>0</v>
      </c>
      <c r="AA190" s="13">
        <v>10905</v>
      </c>
      <c r="AB190" s="12">
        <f>SUM(Tabel135[[#This Row],[CO2 elektriciteit 2022]],Tabel135[[#This Row],[CO2 LPG 2022]],Tabel135[[#This Row],[CO2 LNG 2022]],Tabel135[[#This Row],[CO2 CNG 2022]],Tabel135[[#This Row],[CO2 diesel 2022]],Tabel135[[#This Row],[CO2 benzine 2022]])</f>
        <v>871.58779888000004</v>
      </c>
      <c r="AC190" s="14">
        <f>(Tabel135[[#This Row],[CO2-emissie 2022 (ton)]]-Tabel135[[#This Row],[CO2-emissie 2019 (ton)]])/Tabel135[[#This Row],[CO2-emissie 2019 (ton)]]</f>
        <v>-0.16757352379036067</v>
      </c>
      <c r="AD190" s="40" t="s">
        <v>1276</v>
      </c>
    </row>
    <row r="191" spans="1:30" x14ac:dyDescent="0.35">
      <c r="A191" s="11" t="s">
        <v>402</v>
      </c>
      <c r="B191" s="11" t="s">
        <v>208</v>
      </c>
      <c r="C191" s="12">
        <v>3.2955908667287983</v>
      </c>
      <c r="D191" s="13">
        <v>2120.2236719478101</v>
      </c>
      <c r="E191" s="12">
        <v>2.9276477160696679</v>
      </c>
      <c r="F191" s="13">
        <v>1046.3358527768648</v>
      </c>
      <c r="G191" s="12">
        <v>0</v>
      </c>
      <c r="H191" s="13"/>
      <c r="I191" s="12">
        <v>0</v>
      </c>
      <c r="J191" s="11"/>
      <c r="K191" s="12">
        <v>0</v>
      </c>
      <c r="L191" s="11"/>
      <c r="M191" s="12">
        <v>0</v>
      </c>
      <c r="N191" s="13">
        <v>1958.4837545126354</v>
      </c>
      <c r="O191" s="12">
        <f>SUM(Tabel135[[#This Row],[CO2 benzine 2019]],Tabel135[[#This Row],[CO2 diesel 2019]],Tabel135[[#This Row],[CO2 CNG 2019]],Tabel135[[#This Row],[CO2 LNG 2019]],Tabel135[[#This Row],[CO2 LPG 2019]],Tabel135[[#This Row],[CO2 elektriciteit 2019]])</f>
        <v>6.2232385827984658</v>
      </c>
      <c r="P191" s="12">
        <v>5.8944834913926396</v>
      </c>
      <c r="Q191" s="13">
        <v>3705.288114627358</v>
      </c>
      <c r="R191" s="12">
        <v>4.4448539834129175</v>
      </c>
      <c r="S191" s="13">
        <v>1806.484041216386</v>
      </c>
      <c r="T191" s="12">
        <v>0</v>
      </c>
      <c r="U191" s="13"/>
      <c r="V191" s="12">
        <v>0</v>
      </c>
      <c r="W191" s="11"/>
      <c r="X191" s="12">
        <v>0</v>
      </c>
      <c r="Y191" s="11"/>
      <c r="Z191" s="12">
        <v>0</v>
      </c>
      <c r="AA191" s="13">
        <v>2506.9306930693069</v>
      </c>
      <c r="AB191" s="12">
        <f>SUM(Tabel135[[#This Row],[CO2 elektriciteit 2022]],Tabel135[[#This Row],[CO2 LPG 2022]],Tabel135[[#This Row],[CO2 LNG 2022]],Tabel135[[#This Row],[CO2 CNG 2022]],Tabel135[[#This Row],[CO2 diesel 2022]],Tabel135[[#This Row],[CO2 benzine 2022]])</f>
        <v>10.339337474805557</v>
      </c>
      <c r="AC191" s="14">
        <f>(Tabel135[[#This Row],[CO2-emissie 2022 (ton)]]-Tabel135[[#This Row],[CO2-emissie 2019 (ton)]])/Tabel135[[#This Row],[CO2-emissie 2019 (ton)]]</f>
        <v>0.66140785657556522</v>
      </c>
      <c r="AD191" s="40" t="s">
        <v>1276</v>
      </c>
    </row>
    <row r="192" spans="1:30" x14ac:dyDescent="0.35">
      <c r="A192" s="11" t="s">
        <v>403</v>
      </c>
      <c r="B192" s="11" t="s">
        <v>7</v>
      </c>
      <c r="C192" s="12">
        <v>4.5200788799999998</v>
      </c>
      <c r="D192" s="13">
        <v>2908</v>
      </c>
      <c r="E192" s="12">
        <v>29.625224000000003</v>
      </c>
      <c r="F192" s="13">
        <v>10588</v>
      </c>
      <c r="G192" s="12">
        <v>1.3989299999999998</v>
      </c>
      <c r="H192" s="13">
        <v>510</v>
      </c>
      <c r="I192" s="12">
        <v>0</v>
      </c>
      <c r="J192" s="11"/>
      <c r="K192" s="12">
        <v>0</v>
      </c>
      <c r="L192" s="11"/>
      <c r="M192" s="12">
        <v>0</v>
      </c>
      <c r="N192" s="13"/>
      <c r="O192" s="12">
        <f>SUM(Tabel135[[#This Row],[CO2 benzine 2019]],Tabel135[[#This Row],[CO2 diesel 2019]],Tabel135[[#This Row],[CO2 CNG 2019]],Tabel135[[#This Row],[CO2 LNG 2019]],Tabel135[[#This Row],[CO2 LPG 2019]],Tabel135[[#This Row],[CO2 elektriciteit 2019]])</f>
        <v>35.544232880000003</v>
      </c>
      <c r="P192" s="12">
        <v>4.3302392599999999</v>
      </c>
      <c r="Q192" s="13">
        <v>2722</v>
      </c>
      <c r="R192" s="12">
        <v>43.622204500000002</v>
      </c>
      <c r="S192" s="13">
        <v>17729</v>
      </c>
      <c r="T192" s="12">
        <v>3.2751419999999998</v>
      </c>
      <c r="U192" s="13">
        <v>1194</v>
      </c>
      <c r="V192" s="12">
        <v>0</v>
      </c>
      <c r="W192" s="11"/>
      <c r="X192" s="12">
        <v>0</v>
      </c>
      <c r="Y192" s="11"/>
      <c r="Z192" s="12">
        <v>0</v>
      </c>
      <c r="AA192" s="13"/>
      <c r="AB192" s="12">
        <f>SUM(Tabel135[[#This Row],[CO2 elektriciteit 2022]],Tabel135[[#This Row],[CO2 LPG 2022]],Tabel135[[#This Row],[CO2 LNG 2022]],Tabel135[[#This Row],[CO2 CNG 2022]],Tabel135[[#This Row],[CO2 diesel 2022]],Tabel135[[#This Row],[CO2 benzine 2022]])</f>
        <v>51.227585760000004</v>
      </c>
      <c r="AC192" s="14">
        <f>(Tabel135[[#This Row],[CO2-emissie 2022 (ton)]]-Tabel135[[#This Row],[CO2-emissie 2019 (ton)]])/Tabel135[[#This Row],[CO2-emissie 2019 (ton)]]</f>
        <v>0.44123481108589901</v>
      </c>
      <c r="AD192" s="40" t="s">
        <v>1276</v>
      </c>
    </row>
    <row r="193" spans="1:30" x14ac:dyDescent="0.35">
      <c r="A193" s="11" t="s">
        <v>404</v>
      </c>
      <c r="B193" s="11" t="s">
        <v>7</v>
      </c>
      <c r="C193" s="12">
        <v>4.0413360000000002E-2</v>
      </c>
      <c r="D193" s="13">
        <v>26</v>
      </c>
      <c r="E193" s="12">
        <v>95.672014000000004</v>
      </c>
      <c r="F193" s="13">
        <v>34193</v>
      </c>
      <c r="G193" s="12">
        <v>0</v>
      </c>
      <c r="H193" s="13"/>
      <c r="I193" s="12">
        <v>0</v>
      </c>
      <c r="J193" s="11"/>
      <c r="K193" s="12">
        <v>0</v>
      </c>
      <c r="L193" s="11"/>
      <c r="M193" s="12">
        <v>0</v>
      </c>
      <c r="N193" s="13">
        <v>128</v>
      </c>
      <c r="O193" s="12">
        <f>SUM(Tabel135[[#This Row],[CO2 benzine 2019]],Tabel135[[#This Row],[CO2 diesel 2019]],Tabel135[[#This Row],[CO2 CNG 2019]],Tabel135[[#This Row],[CO2 LNG 2019]],Tabel135[[#This Row],[CO2 LPG 2019]],Tabel135[[#This Row],[CO2 elektriciteit 2019]])</f>
        <v>95.712427360000007</v>
      </c>
      <c r="P193" s="12">
        <v>4.4654598099999996</v>
      </c>
      <c r="Q193" s="13">
        <v>2807</v>
      </c>
      <c r="R193" s="12">
        <v>85.699214999999995</v>
      </c>
      <c r="S193" s="13">
        <v>34830</v>
      </c>
      <c r="T193" s="12">
        <v>0</v>
      </c>
      <c r="U193" s="13"/>
      <c r="V193" s="12">
        <v>0</v>
      </c>
      <c r="W193" s="11"/>
      <c r="X193" s="12">
        <v>0</v>
      </c>
      <c r="Y193" s="11"/>
      <c r="Z193" s="12">
        <v>0</v>
      </c>
      <c r="AA193" s="13"/>
      <c r="AB193" s="12">
        <f>SUM(Tabel135[[#This Row],[CO2 elektriciteit 2022]],Tabel135[[#This Row],[CO2 LPG 2022]],Tabel135[[#This Row],[CO2 LNG 2022]],Tabel135[[#This Row],[CO2 CNG 2022]],Tabel135[[#This Row],[CO2 diesel 2022]],Tabel135[[#This Row],[CO2 benzine 2022]])</f>
        <v>90.164674809999994</v>
      </c>
      <c r="AC193" s="14">
        <f>(Tabel135[[#This Row],[CO2-emissie 2022 (ton)]]-Tabel135[[#This Row],[CO2-emissie 2019 (ton)]])/Tabel135[[#This Row],[CO2-emissie 2019 (ton)]]</f>
        <v>-5.7962719189363292E-2</v>
      </c>
      <c r="AD193" s="40" t="s">
        <v>1276</v>
      </c>
    </row>
    <row r="194" spans="1:30" x14ac:dyDescent="0.35">
      <c r="A194" s="11" t="s">
        <v>405</v>
      </c>
      <c r="B194" s="11" t="s">
        <v>7</v>
      </c>
      <c r="C194" s="12">
        <v>8.1495094800000007</v>
      </c>
      <c r="D194" s="13">
        <v>5243</v>
      </c>
      <c r="E194" s="12">
        <v>36.813286000000005</v>
      </c>
      <c r="F194" s="13">
        <v>13157</v>
      </c>
      <c r="G194" s="12">
        <v>0</v>
      </c>
      <c r="H194" s="13"/>
      <c r="I194" s="12">
        <v>0</v>
      </c>
      <c r="J194" s="11"/>
      <c r="K194" s="12">
        <v>0</v>
      </c>
      <c r="L194" s="11"/>
      <c r="M194" s="12">
        <v>0</v>
      </c>
      <c r="N194" s="13"/>
      <c r="O194" s="12">
        <f>SUM(Tabel135[[#This Row],[CO2 benzine 2019]],Tabel135[[#This Row],[CO2 diesel 2019]],Tabel135[[#This Row],[CO2 CNG 2019]],Tabel135[[#This Row],[CO2 LNG 2019]],Tabel135[[#This Row],[CO2 LPG 2019]],Tabel135[[#This Row],[CO2 elektriciteit 2019]])</f>
        <v>44.962795480000004</v>
      </c>
      <c r="P194" s="12">
        <v>4.4336432099999996</v>
      </c>
      <c r="Q194" s="13">
        <v>2787</v>
      </c>
      <c r="R194" s="12">
        <v>49.849730000000001</v>
      </c>
      <c r="S194" s="13">
        <v>20260</v>
      </c>
      <c r="T194" s="12">
        <v>0</v>
      </c>
      <c r="U194" s="13"/>
      <c r="V194" s="12">
        <v>0</v>
      </c>
      <c r="W194" s="11"/>
      <c r="X194" s="12">
        <v>0</v>
      </c>
      <c r="Y194" s="11"/>
      <c r="Z194" s="12">
        <v>0</v>
      </c>
      <c r="AA194" s="13"/>
      <c r="AB194" s="12">
        <f>SUM(Tabel135[[#This Row],[CO2 elektriciteit 2022]],Tabel135[[#This Row],[CO2 LPG 2022]],Tabel135[[#This Row],[CO2 LNG 2022]],Tabel135[[#This Row],[CO2 CNG 2022]],Tabel135[[#This Row],[CO2 diesel 2022]],Tabel135[[#This Row],[CO2 benzine 2022]])</f>
        <v>54.283373210000001</v>
      </c>
      <c r="AC194" s="14">
        <f>(Tabel135[[#This Row],[CO2-emissie 2022 (ton)]]-Tabel135[[#This Row],[CO2-emissie 2019 (ton)]])/Tabel135[[#This Row],[CO2-emissie 2019 (ton)]]</f>
        <v>0.20729533452042373</v>
      </c>
      <c r="AD194" s="40" t="s">
        <v>1276</v>
      </c>
    </row>
    <row r="195" spans="1:30" x14ac:dyDescent="0.35">
      <c r="A195" s="11" t="s">
        <v>407</v>
      </c>
      <c r="B195" s="11" t="s">
        <v>7</v>
      </c>
      <c r="C195" s="12">
        <v>1.9724828400000001</v>
      </c>
      <c r="D195" s="13">
        <v>1269</v>
      </c>
      <c r="E195" s="12">
        <v>191.26288600000001</v>
      </c>
      <c r="F195" s="13">
        <v>68357</v>
      </c>
      <c r="G195" s="12">
        <v>2.3754379999999999</v>
      </c>
      <c r="H195" s="13">
        <v>866</v>
      </c>
      <c r="I195" s="12">
        <v>0</v>
      </c>
      <c r="J195" s="11"/>
      <c r="K195" s="12">
        <v>0</v>
      </c>
      <c r="L195" s="11"/>
      <c r="M195" s="12">
        <v>0</v>
      </c>
      <c r="N195" s="13"/>
      <c r="O195" s="12">
        <f>SUM(Tabel135[[#This Row],[CO2 benzine 2019]],Tabel135[[#This Row],[CO2 diesel 2019]],Tabel135[[#This Row],[CO2 CNG 2019]],Tabel135[[#This Row],[CO2 LNG 2019]],Tabel135[[#This Row],[CO2 LPG 2019]],Tabel135[[#This Row],[CO2 elektriciteit 2019]])</f>
        <v>195.61080684000001</v>
      </c>
      <c r="P195" s="12">
        <v>1.81195537</v>
      </c>
      <c r="Q195" s="13">
        <v>1139</v>
      </c>
      <c r="R195" s="12">
        <v>148.49609599999999</v>
      </c>
      <c r="S195" s="13">
        <v>60352</v>
      </c>
      <c r="T195" s="12">
        <v>5.6889820000000002</v>
      </c>
      <c r="U195" s="13">
        <v>2074</v>
      </c>
      <c r="V195" s="12">
        <v>0</v>
      </c>
      <c r="W195" s="11"/>
      <c r="X195" s="12">
        <v>0</v>
      </c>
      <c r="Y195" s="11"/>
      <c r="Z195" s="12">
        <v>0</v>
      </c>
      <c r="AA195" s="13"/>
      <c r="AB195" s="12">
        <f>SUM(Tabel135[[#This Row],[CO2 elektriciteit 2022]],Tabel135[[#This Row],[CO2 LPG 2022]],Tabel135[[#This Row],[CO2 LNG 2022]],Tabel135[[#This Row],[CO2 CNG 2022]],Tabel135[[#This Row],[CO2 diesel 2022]],Tabel135[[#This Row],[CO2 benzine 2022]])</f>
        <v>155.99703337</v>
      </c>
      <c r="AC195" s="14">
        <f>(Tabel135[[#This Row],[CO2-emissie 2022 (ton)]]-Tabel135[[#This Row],[CO2-emissie 2019 (ton)]])/Tabel135[[#This Row],[CO2-emissie 2019 (ton)]]</f>
        <v>-0.20251321545032083</v>
      </c>
      <c r="AD195" s="40" t="s">
        <v>1276</v>
      </c>
    </row>
    <row r="196" spans="1:30" x14ac:dyDescent="0.35">
      <c r="A196" s="11" t="s">
        <v>410</v>
      </c>
      <c r="B196" s="11" t="s">
        <v>7</v>
      </c>
      <c r="C196" s="12">
        <v>0.84246312000000001</v>
      </c>
      <c r="D196" s="13">
        <v>542</v>
      </c>
      <c r="E196" s="12">
        <v>103.12308800000001</v>
      </c>
      <c r="F196" s="13">
        <v>36856</v>
      </c>
      <c r="G196" s="12">
        <v>0</v>
      </c>
      <c r="H196" s="13"/>
      <c r="I196" s="12">
        <v>0</v>
      </c>
      <c r="J196" s="11"/>
      <c r="K196" s="12">
        <v>0.79095744000000001</v>
      </c>
      <c r="L196" s="13">
        <v>503</v>
      </c>
      <c r="M196" s="12">
        <v>0</v>
      </c>
      <c r="N196" s="13"/>
      <c r="O196" s="12">
        <f>SUM(Tabel135[[#This Row],[CO2 benzine 2019]],Tabel135[[#This Row],[CO2 diesel 2019]],Tabel135[[#This Row],[CO2 CNG 2019]],Tabel135[[#This Row],[CO2 LNG 2019]],Tabel135[[#This Row],[CO2 LPG 2019]],Tabel135[[#This Row],[CO2 elektriciteit 2019]])</f>
        <v>104.75650856000001</v>
      </c>
      <c r="P196" s="12">
        <v>1.37924961</v>
      </c>
      <c r="Q196" s="13">
        <v>867</v>
      </c>
      <c r="R196" s="12">
        <v>99.404200000000003</v>
      </c>
      <c r="S196" s="13">
        <v>40400</v>
      </c>
      <c r="T196" s="12">
        <v>0</v>
      </c>
      <c r="U196" s="13"/>
      <c r="V196" s="12">
        <v>0</v>
      </c>
      <c r="W196" s="11"/>
      <c r="X196" s="12">
        <v>0.21377254133496632</v>
      </c>
      <c r="Y196" s="13">
        <v>135.9461114513166</v>
      </c>
      <c r="Z196" s="12">
        <v>0</v>
      </c>
      <c r="AA196" s="13"/>
      <c r="AB196" s="12">
        <f>SUM(Tabel135[[#This Row],[CO2 elektriciteit 2022]],Tabel135[[#This Row],[CO2 LPG 2022]],Tabel135[[#This Row],[CO2 LNG 2022]],Tabel135[[#This Row],[CO2 CNG 2022]],Tabel135[[#This Row],[CO2 diesel 2022]],Tabel135[[#This Row],[CO2 benzine 2022]])</f>
        <v>100.99722215133497</v>
      </c>
      <c r="AC196" s="14">
        <f>(Tabel135[[#This Row],[CO2-emissie 2022 (ton)]]-Tabel135[[#This Row],[CO2-emissie 2019 (ton)]])/Tabel135[[#This Row],[CO2-emissie 2019 (ton)]]</f>
        <v>-3.5885945993626649E-2</v>
      </c>
      <c r="AD196" s="40" t="s">
        <v>1276</v>
      </c>
    </row>
    <row r="197" spans="1:30" x14ac:dyDescent="0.35">
      <c r="A197" s="11" t="s">
        <v>411</v>
      </c>
      <c r="B197" s="11" t="s">
        <v>7</v>
      </c>
      <c r="C197" s="12">
        <v>3.5563756800000004</v>
      </c>
      <c r="D197" s="13">
        <v>2288</v>
      </c>
      <c r="E197" s="12">
        <v>144.16695000000001</v>
      </c>
      <c r="F197" s="13">
        <v>51525</v>
      </c>
      <c r="G197" s="12">
        <v>0</v>
      </c>
      <c r="H197" s="13"/>
      <c r="I197" s="12">
        <v>0</v>
      </c>
      <c r="J197" s="11"/>
      <c r="K197" s="12">
        <v>0</v>
      </c>
      <c r="L197" s="11"/>
      <c r="M197" s="12">
        <v>0</v>
      </c>
      <c r="N197" s="13"/>
      <c r="O197" s="12">
        <f>SUM(Tabel135[[#This Row],[CO2 benzine 2019]],Tabel135[[#This Row],[CO2 diesel 2019]],Tabel135[[#This Row],[CO2 CNG 2019]],Tabel135[[#This Row],[CO2 LNG 2019]],Tabel135[[#This Row],[CO2 LPG 2019]],Tabel135[[#This Row],[CO2 elektriciteit 2019]])</f>
        <v>147.72332568000002</v>
      </c>
      <c r="P197" s="12">
        <v>6.71171177</v>
      </c>
      <c r="Q197" s="13">
        <v>4219</v>
      </c>
      <c r="R197" s="12">
        <v>125.628209</v>
      </c>
      <c r="S197" s="13">
        <v>51058</v>
      </c>
      <c r="T197" s="12">
        <v>0</v>
      </c>
      <c r="U197" s="13"/>
      <c r="V197" s="12">
        <v>0</v>
      </c>
      <c r="W197" s="11"/>
      <c r="X197" s="12">
        <v>0</v>
      </c>
      <c r="Y197" s="11"/>
      <c r="Z197" s="12">
        <v>0</v>
      </c>
      <c r="AA197" s="13"/>
      <c r="AB197" s="12">
        <f>SUM(Tabel135[[#This Row],[CO2 elektriciteit 2022]],Tabel135[[#This Row],[CO2 LPG 2022]],Tabel135[[#This Row],[CO2 LNG 2022]],Tabel135[[#This Row],[CO2 CNG 2022]],Tabel135[[#This Row],[CO2 diesel 2022]],Tabel135[[#This Row],[CO2 benzine 2022]])</f>
        <v>132.33992076999999</v>
      </c>
      <c r="AC197" s="14">
        <f>(Tabel135[[#This Row],[CO2-emissie 2022 (ton)]]-Tabel135[[#This Row],[CO2-emissie 2019 (ton)]])/Tabel135[[#This Row],[CO2-emissie 2019 (ton)]]</f>
        <v>-0.10413660022333734</v>
      </c>
      <c r="AD197" s="40" t="s">
        <v>1276</v>
      </c>
    </row>
    <row r="198" spans="1:30" x14ac:dyDescent="0.35">
      <c r="A198" s="11" t="s">
        <v>412</v>
      </c>
      <c r="B198" s="11" t="s">
        <v>7</v>
      </c>
      <c r="C198" s="12">
        <v>0.69946200000000003</v>
      </c>
      <c r="D198" s="13">
        <v>450</v>
      </c>
      <c r="E198" s="12">
        <v>48.321460000000002</v>
      </c>
      <c r="F198" s="13">
        <v>17270</v>
      </c>
      <c r="G198" s="12">
        <v>7.4033569999999997</v>
      </c>
      <c r="H198" s="13">
        <v>2699</v>
      </c>
      <c r="I198" s="12">
        <v>0</v>
      </c>
      <c r="J198" s="11"/>
      <c r="K198" s="12">
        <v>0</v>
      </c>
      <c r="L198" s="11"/>
      <c r="M198" s="12">
        <v>0</v>
      </c>
      <c r="N198" s="13"/>
      <c r="O198" s="12">
        <f>SUM(Tabel135[[#This Row],[CO2 benzine 2019]],Tabel135[[#This Row],[CO2 diesel 2019]],Tabel135[[#This Row],[CO2 CNG 2019]],Tabel135[[#This Row],[CO2 LNG 2019]],Tabel135[[#This Row],[CO2 LPG 2019]],Tabel135[[#This Row],[CO2 elektriciteit 2019]])</f>
        <v>56.424278999999999</v>
      </c>
      <c r="P198" s="12">
        <v>0.55997215999999994</v>
      </c>
      <c r="Q198" s="13">
        <v>352</v>
      </c>
      <c r="R198" s="12">
        <v>51.1907025</v>
      </c>
      <c r="S198" s="13">
        <v>20805</v>
      </c>
      <c r="T198" s="12">
        <v>7.7818909999999999</v>
      </c>
      <c r="U198" s="13">
        <v>2837</v>
      </c>
      <c r="V198" s="12">
        <v>0</v>
      </c>
      <c r="W198" s="11"/>
      <c r="X198" s="12">
        <v>0</v>
      </c>
      <c r="Y198" s="11"/>
      <c r="Z198" s="12">
        <v>0</v>
      </c>
      <c r="AA198" s="13"/>
      <c r="AB198" s="12">
        <f>SUM(Tabel135[[#This Row],[CO2 elektriciteit 2022]],Tabel135[[#This Row],[CO2 LPG 2022]],Tabel135[[#This Row],[CO2 LNG 2022]],Tabel135[[#This Row],[CO2 CNG 2022]],Tabel135[[#This Row],[CO2 diesel 2022]],Tabel135[[#This Row],[CO2 benzine 2022]])</f>
        <v>59.532565660000003</v>
      </c>
      <c r="AC198" s="14">
        <f>(Tabel135[[#This Row],[CO2-emissie 2022 (ton)]]-Tabel135[[#This Row],[CO2-emissie 2019 (ton)]])/Tabel135[[#This Row],[CO2-emissie 2019 (ton)]]</f>
        <v>5.5087751497896936E-2</v>
      </c>
      <c r="AD198" s="40" t="s">
        <v>1276</v>
      </c>
    </row>
    <row r="199" spans="1:30" x14ac:dyDescent="0.35">
      <c r="A199" s="11" t="s">
        <v>413</v>
      </c>
      <c r="B199" s="11" t="s">
        <v>7</v>
      </c>
      <c r="C199" s="12">
        <v>0.39169872</v>
      </c>
      <c r="D199" s="13">
        <v>252</v>
      </c>
      <c r="E199" s="12">
        <v>48.189954</v>
      </c>
      <c r="F199" s="13">
        <v>17223</v>
      </c>
      <c r="G199" s="12">
        <v>2.059993</v>
      </c>
      <c r="H199" s="13">
        <v>751</v>
      </c>
      <c r="I199" s="12">
        <v>0</v>
      </c>
      <c r="J199" s="11"/>
      <c r="K199" s="12">
        <v>0</v>
      </c>
      <c r="L199" s="11"/>
      <c r="M199" s="12">
        <v>0</v>
      </c>
      <c r="N199" s="13"/>
      <c r="O199" s="12">
        <f>SUM(Tabel135[[#This Row],[CO2 benzine 2019]],Tabel135[[#This Row],[CO2 diesel 2019]],Tabel135[[#This Row],[CO2 CNG 2019]],Tabel135[[#This Row],[CO2 LNG 2019]],Tabel135[[#This Row],[CO2 LPG 2019]],Tabel135[[#This Row],[CO2 elektriciteit 2019]])</f>
        <v>50.64164572</v>
      </c>
      <c r="P199" s="12">
        <v>0.39611666999999995</v>
      </c>
      <c r="Q199" s="13">
        <v>249</v>
      </c>
      <c r="R199" s="12">
        <v>42.1459045</v>
      </c>
      <c r="S199" s="13">
        <v>17129</v>
      </c>
      <c r="T199" s="12">
        <v>1.884441</v>
      </c>
      <c r="U199" s="13">
        <v>687</v>
      </c>
      <c r="V199" s="12">
        <v>0</v>
      </c>
      <c r="W199" s="11"/>
      <c r="X199" s="12">
        <v>0</v>
      </c>
      <c r="Y199" s="11"/>
      <c r="Z199" s="12">
        <v>0</v>
      </c>
      <c r="AA199" s="13"/>
      <c r="AB199" s="12">
        <f>SUM(Tabel135[[#This Row],[CO2 elektriciteit 2022]],Tabel135[[#This Row],[CO2 LPG 2022]],Tabel135[[#This Row],[CO2 LNG 2022]],Tabel135[[#This Row],[CO2 CNG 2022]],Tabel135[[#This Row],[CO2 diesel 2022]],Tabel135[[#This Row],[CO2 benzine 2022]])</f>
        <v>44.426462170000001</v>
      </c>
      <c r="AC199" s="14">
        <f>(Tabel135[[#This Row],[CO2-emissie 2022 (ton)]]-Tabel135[[#This Row],[CO2-emissie 2019 (ton)]])/Tabel135[[#This Row],[CO2-emissie 2019 (ton)]]</f>
        <v>-0.1227287040465477</v>
      </c>
      <c r="AD199" s="40" t="s">
        <v>1276</v>
      </c>
    </row>
    <row r="200" spans="1:30" x14ac:dyDescent="0.35">
      <c r="A200" s="11" t="s">
        <v>602</v>
      </c>
      <c r="B200" s="11" t="s">
        <v>415</v>
      </c>
      <c r="C200" s="12">
        <v>20.126385541206233</v>
      </c>
      <c r="D200" s="13">
        <v>12948.342431101051</v>
      </c>
      <c r="E200" s="12">
        <v>14.18585080512652</v>
      </c>
      <c r="F200" s="13">
        <v>5069.9967137693066</v>
      </c>
      <c r="G200" s="12">
        <v>1.7686454515161614</v>
      </c>
      <c r="H200" s="13">
        <v>644.78507164278574</v>
      </c>
      <c r="I200" s="12">
        <v>0</v>
      </c>
      <c r="J200" s="11"/>
      <c r="K200" s="12">
        <v>0</v>
      </c>
      <c r="L200" s="11"/>
      <c r="M200" s="12">
        <v>0</v>
      </c>
      <c r="N200" s="13"/>
      <c r="O200" s="12">
        <f>SUM(Tabel135[[#This Row],[CO2 benzine 2019]],Tabel135[[#This Row],[CO2 diesel 2019]],Tabel135[[#This Row],[CO2 CNG 2019]],Tabel135[[#This Row],[CO2 LNG 2019]],Tabel135[[#This Row],[CO2 LPG 2019]],Tabel135[[#This Row],[CO2 elektriciteit 2019]])</f>
        <v>36.080881797848917</v>
      </c>
      <c r="P200" s="12">
        <v>20.449897448716627</v>
      </c>
      <c r="Q200" s="13">
        <v>12854.860323677973</v>
      </c>
      <c r="R200" s="12">
        <v>15.655928373963308</v>
      </c>
      <c r="S200" s="13">
        <v>6362.9052525760244</v>
      </c>
      <c r="T200" s="12">
        <v>0.93688231081403661</v>
      </c>
      <c r="U200" s="13">
        <v>341.55388655269292</v>
      </c>
      <c r="V200" s="12">
        <v>0</v>
      </c>
      <c r="W200" s="11"/>
      <c r="X200" s="12">
        <v>0</v>
      </c>
      <c r="Y200" s="11"/>
      <c r="Z200" s="12">
        <v>0</v>
      </c>
      <c r="AA200" s="13"/>
      <c r="AB200" s="12">
        <f>SUM(Tabel135[[#This Row],[CO2 elektriciteit 2022]],Tabel135[[#This Row],[CO2 LPG 2022]],Tabel135[[#This Row],[CO2 LNG 2022]],Tabel135[[#This Row],[CO2 CNG 2022]],Tabel135[[#This Row],[CO2 diesel 2022]],Tabel135[[#This Row],[CO2 benzine 2022]])</f>
        <v>37.042708133493974</v>
      </c>
      <c r="AC200" s="14">
        <f>(Tabel135[[#This Row],[CO2-emissie 2022 (ton)]]-Tabel135[[#This Row],[CO2-emissie 2019 (ton)]])/Tabel135[[#This Row],[CO2-emissie 2019 (ton)]]</f>
        <v>2.6657506350146892E-2</v>
      </c>
      <c r="AD200" s="40" t="s">
        <v>1276</v>
      </c>
    </row>
    <row r="201" spans="1:30" x14ac:dyDescent="0.35">
      <c r="A201" s="11" t="s">
        <v>1255</v>
      </c>
      <c r="B201" s="11" t="s">
        <v>415</v>
      </c>
      <c r="C201" s="12">
        <v>243.20604612000002</v>
      </c>
      <c r="D201" s="13">
        <v>156467</v>
      </c>
      <c r="E201" s="12">
        <v>1695.0787640000001</v>
      </c>
      <c r="F201" s="13">
        <v>605818</v>
      </c>
      <c r="G201" s="12">
        <v>0</v>
      </c>
      <c r="H201" s="13"/>
      <c r="I201" s="12">
        <v>0</v>
      </c>
      <c r="J201" s="11"/>
      <c r="K201" s="12">
        <v>0</v>
      </c>
      <c r="L201" s="11"/>
      <c r="M201" s="12">
        <v>0</v>
      </c>
      <c r="N201" s="13"/>
      <c r="O201" s="12">
        <f>SUM(Tabel135[[#This Row],[CO2 benzine 2019]],Tabel135[[#This Row],[CO2 diesel 2019]],Tabel135[[#This Row],[CO2 CNG 2019]],Tabel135[[#This Row],[CO2 LNG 2019]],Tabel135[[#This Row],[CO2 LPG 2019]],Tabel135[[#This Row],[CO2 elektriciteit 2019]])</f>
        <v>1938.2848101200002</v>
      </c>
      <c r="P201" s="12">
        <v>262.08287917999996</v>
      </c>
      <c r="Q201" s="13">
        <v>164746</v>
      </c>
      <c r="R201" s="12">
        <v>1289.0338055</v>
      </c>
      <c r="S201" s="13">
        <v>523891</v>
      </c>
      <c r="T201" s="12">
        <v>0</v>
      </c>
      <c r="U201" s="13"/>
      <c r="V201" s="12">
        <v>0</v>
      </c>
      <c r="W201" s="11"/>
      <c r="X201" s="12">
        <v>0</v>
      </c>
      <c r="Y201" s="11"/>
      <c r="Z201" s="12">
        <v>0</v>
      </c>
      <c r="AA201" s="13">
        <v>243</v>
      </c>
      <c r="AB201" s="12">
        <f>SUM(Tabel135[[#This Row],[CO2 elektriciteit 2022]],Tabel135[[#This Row],[CO2 LPG 2022]],Tabel135[[#This Row],[CO2 LNG 2022]],Tabel135[[#This Row],[CO2 CNG 2022]],Tabel135[[#This Row],[CO2 diesel 2022]],Tabel135[[#This Row],[CO2 benzine 2022]])</f>
        <v>1551.1166846799999</v>
      </c>
      <c r="AC201" s="14">
        <f>(Tabel135[[#This Row],[CO2-emissie 2022 (ton)]]-Tabel135[[#This Row],[CO2-emissie 2019 (ton)]])/Tabel135[[#This Row],[CO2-emissie 2019 (ton)]]</f>
        <v>-0.19974779940417037</v>
      </c>
      <c r="AD201" s="40" t="s">
        <v>1276</v>
      </c>
    </row>
    <row r="202" spans="1:30" x14ac:dyDescent="0.35">
      <c r="A202" s="11" t="s">
        <v>605</v>
      </c>
      <c r="B202" s="11" t="s">
        <v>415</v>
      </c>
      <c r="C202" s="12">
        <v>27.401518785780855</v>
      </c>
      <c r="D202" s="13">
        <v>17628.811077086939</v>
      </c>
      <c r="E202" s="12">
        <v>48.699727900098587</v>
      </c>
      <c r="F202" s="13">
        <v>17405.192244495564</v>
      </c>
      <c r="G202" s="12">
        <v>0</v>
      </c>
      <c r="H202" s="13"/>
      <c r="I202" s="12">
        <v>0</v>
      </c>
      <c r="J202" s="11"/>
      <c r="K202" s="12">
        <v>0</v>
      </c>
      <c r="L202" s="11"/>
      <c r="M202" s="12">
        <v>0</v>
      </c>
      <c r="N202" s="13"/>
      <c r="O202" s="12">
        <f>SUM(Tabel135[[#This Row],[CO2 benzine 2019]],Tabel135[[#This Row],[CO2 diesel 2019]],Tabel135[[#This Row],[CO2 CNG 2019]],Tabel135[[#This Row],[CO2 LNG 2019]],Tabel135[[#This Row],[CO2 LPG 2019]],Tabel135[[#This Row],[CO2 elektriciteit 2019]])</f>
        <v>76.101246685879445</v>
      </c>
      <c r="P202" s="12">
        <v>30.697394273786209</v>
      </c>
      <c r="Q202" s="13">
        <v>19296.464282032783</v>
      </c>
      <c r="R202" s="12">
        <v>46.302417441568231</v>
      </c>
      <c r="S202" s="13">
        <v>18818.296054284994</v>
      </c>
      <c r="T202" s="12">
        <v>3.3349988063977078</v>
      </c>
      <c r="U202" s="13">
        <v>1215.8216574545054</v>
      </c>
      <c r="V202" s="12">
        <v>0</v>
      </c>
      <c r="W202" s="11"/>
      <c r="X202" s="12">
        <v>0</v>
      </c>
      <c r="Y202" s="11"/>
      <c r="Z202" s="12">
        <v>0</v>
      </c>
      <c r="AA202" s="13"/>
      <c r="AB202" s="12">
        <f>SUM(Tabel135[[#This Row],[CO2 elektriciteit 2022]],Tabel135[[#This Row],[CO2 LPG 2022]],Tabel135[[#This Row],[CO2 LNG 2022]],Tabel135[[#This Row],[CO2 CNG 2022]],Tabel135[[#This Row],[CO2 diesel 2022]],Tabel135[[#This Row],[CO2 benzine 2022]])</f>
        <v>80.334810521752146</v>
      </c>
      <c r="AC202" s="14">
        <f>(Tabel135[[#This Row],[CO2-emissie 2022 (ton)]]-Tabel135[[#This Row],[CO2-emissie 2019 (ton)]])/Tabel135[[#This Row],[CO2-emissie 2019 (ton)]]</f>
        <v>5.5630676503204211E-2</v>
      </c>
      <c r="AD202" s="40" t="s">
        <v>1276</v>
      </c>
    </row>
    <row r="203" spans="1:30" x14ac:dyDescent="0.35">
      <c r="A203" s="11" t="s">
        <v>419</v>
      </c>
      <c r="B203" s="11" t="s">
        <v>415</v>
      </c>
      <c r="C203" s="12">
        <v>9.1433361768000001</v>
      </c>
      <c r="D203" s="13">
        <v>5882.38</v>
      </c>
      <c r="E203" s="12">
        <v>56.308351000000002</v>
      </c>
      <c r="F203" s="13">
        <v>20124.5</v>
      </c>
      <c r="G203" s="12">
        <v>0</v>
      </c>
      <c r="H203" s="13"/>
      <c r="I203" s="12">
        <v>0</v>
      </c>
      <c r="J203" s="11"/>
      <c r="K203" s="12">
        <v>0</v>
      </c>
      <c r="L203" s="11"/>
      <c r="M203" s="12">
        <v>0</v>
      </c>
      <c r="N203" s="13"/>
      <c r="O203" s="12">
        <f>SUM(Tabel135[[#This Row],[CO2 benzine 2019]],Tabel135[[#This Row],[CO2 diesel 2019]],Tabel135[[#This Row],[CO2 CNG 2019]],Tabel135[[#This Row],[CO2 LNG 2019]],Tabel135[[#This Row],[CO2 LPG 2019]],Tabel135[[#This Row],[CO2 elektriciteit 2019]])</f>
        <v>65.451687176800007</v>
      </c>
      <c r="P203" s="12">
        <v>10.524724472099999</v>
      </c>
      <c r="Q203" s="13">
        <v>6615.87</v>
      </c>
      <c r="R203" s="12">
        <v>41.822176515000002</v>
      </c>
      <c r="S203" s="13">
        <v>16997.43</v>
      </c>
      <c r="T203" s="12">
        <v>3.7222509999999995</v>
      </c>
      <c r="U203" s="13">
        <v>1357</v>
      </c>
      <c r="V203" s="12">
        <v>0</v>
      </c>
      <c r="W203" s="11"/>
      <c r="X203" s="12">
        <v>0</v>
      </c>
      <c r="Y203" s="11"/>
      <c r="Z203" s="12">
        <v>0</v>
      </c>
      <c r="AA203" s="13"/>
      <c r="AB203" s="12">
        <f>SUM(Tabel135[[#This Row],[CO2 elektriciteit 2022]],Tabel135[[#This Row],[CO2 LPG 2022]],Tabel135[[#This Row],[CO2 LNG 2022]],Tabel135[[#This Row],[CO2 CNG 2022]],Tabel135[[#This Row],[CO2 diesel 2022]],Tabel135[[#This Row],[CO2 benzine 2022]])</f>
        <v>56.0691519871</v>
      </c>
      <c r="AC203" s="14">
        <f>(Tabel135[[#This Row],[CO2-emissie 2022 (ton)]]-Tabel135[[#This Row],[CO2-emissie 2019 (ton)]])/Tabel135[[#This Row],[CO2-emissie 2019 (ton)]]</f>
        <v>-0.14335054747107787</v>
      </c>
      <c r="AD203" s="40" t="s">
        <v>1296</v>
      </c>
    </row>
    <row r="204" spans="1:30" x14ac:dyDescent="0.35">
      <c r="A204" s="11" t="s">
        <v>421</v>
      </c>
      <c r="B204" s="11" t="s">
        <v>415</v>
      </c>
      <c r="C204" s="12">
        <v>21.753268200000001</v>
      </c>
      <c r="D204" s="13">
        <v>13995</v>
      </c>
      <c r="E204" s="12">
        <v>31.206094</v>
      </c>
      <c r="F204" s="13">
        <v>11153</v>
      </c>
      <c r="G204" s="12">
        <v>4.7645909999999994</v>
      </c>
      <c r="H204" s="13">
        <v>1737</v>
      </c>
      <c r="I204" s="12">
        <v>0</v>
      </c>
      <c r="J204" s="11"/>
      <c r="K204" s="12">
        <v>0</v>
      </c>
      <c r="L204" s="11"/>
      <c r="M204" s="12">
        <v>0</v>
      </c>
      <c r="N204" s="13"/>
      <c r="O204" s="12">
        <f>SUM(Tabel135[[#This Row],[CO2 benzine 2019]],Tabel135[[#This Row],[CO2 diesel 2019]],Tabel135[[#This Row],[CO2 CNG 2019]],Tabel135[[#This Row],[CO2 LNG 2019]],Tabel135[[#This Row],[CO2 LPG 2019]],Tabel135[[#This Row],[CO2 elektriciteit 2019]])</f>
        <v>57.723953199999997</v>
      </c>
      <c r="P204" s="12">
        <v>32.69473816</v>
      </c>
      <c r="Q204" s="13">
        <v>20552</v>
      </c>
      <c r="R204" s="12">
        <v>41.924459499999998</v>
      </c>
      <c r="S204" s="13">
        <v>17039</v>
      </c>
      <c r="T204" s="12">
        <v>5.8398469999999998</v>
      </c>
      <c r="U204" s="13">
        <v>2129</v>
      </c>
      <c r="V204" s="12">
        <v>0</v>
      </c>
      <c r="W204" s="11"/>
      <c r="X204" s="12">
        <v>0</v>
      </c>
      <c r="Y204" s="11"/>
      <c r="Z204" s="12">
        <v>0</v>
      </c>
      <c r="AA204" s="13"/>
      <c r="AB204" s="12">
        <f>SUM(Tabel135[[#This Row],[CO2 elektriciteit 2022]],Tabel135[[#This Row],[CO2 LPG 2022]],Tabel135[[#This Row],[CO2 LNG 2022]],Tabel135[[#This Row],[CO2 CNG 2022]],Tabel135[[#This Row],[CO2 diesel 2022]],Tabel135[[#This Row],[CO2 benzine 2022]])</f>
        <v>80.459044659999989</v>
      </c>
      <c r="AC204" s="14">
        <f>(Tabel135[[#This Row],[CO2-emissie 2022 (ton)]]-Tabel135[[#This Row],[CO2-emissie 2019 (ton)]])/Tabel135[[#This Row],[CO2-emissie 2019 (ton)]]</f>
        <v>0.39385887832782723</v>
      </c>
      <c r="AD204" s="40" t="s">
        <v>1276</v>
      </c>
    </row>
    <row r="205" spans="1:30" x14ac:dyDescent="0.35">
      <c r="A205" s="11" t="s">
        <v>422</v>
      </c>
      <c r="B205" s="11" t="s">
        <v>415</v>
      </c>
      <c r="C205" s="12">
        <v>30.768556200000003</v>
      </c>
      <c r="D205" s="13">
        <v>19795</v>
      </c>
      <c r="E205" s="12">
        <v>64.247675999999998</v>
      </c>
      <c r="F205" s="13">
        <v>22962</v>
      </c>
      <c r="G205" s="12">
        <v>0</v>
      </c>
      <c r="H205" s="13"/>
      <c r="I205" s="12">
        <v>0</v>
      </c>
      <c r="J205" s="11"/>
      <c r="K205" s="12">
        <v>0</v>
      </c>
      <c r="L205" s="11"/>
      <c r="M205" s="12">
        <v>0</v>
      </c>
      <c r="N205" s="13"/>
      <c r="O205" s="12">
        <f>SUM(Tabel135[[#This Row],[CO2 benzine 2019]],Tabel135[[#This Row],[CO2 diesel 2019]],Tabel135[[#This Row],[CO2 CNG 2019]],Tabel135[[#This Row],[CO2 LNG 2019]],Tabel135[[#This Row],[CO2 LPG 2019]],Tabel135[[#This Row],[CO2 elektriciteit 2019]])</f>
        <v>95.016232200000005</v>
      </c>
      <c r="P205" s="12">
        <v>30.722108959999996</v>
      </c>
      <c r="Q205" s="13">
        <v>19312</v>
      </c>
      <c r="R205" s="12">
        <v>47.758305</v>
      </c>
      <c r="S205" s="13">
        <v>19410</v>
      </c>
      <c r="T205" s="12">
        <v>0</v>
      </c>
      <c r="U205" s="13"/>
      <c r="V205" s="12">
        <v>0</v>
      </c>
      <c r="W205" s="11"/>
      <c r="X205" s="12">
        <v>0</v>
      </c>
      <c r="Y205" s="11"/>
      <c r="Z205" s="12">
        <v>0</v>
      </c>
      <c r="AA205" s="13"/>
      <c r="AB205" s="12">
        <f>SUM(Tabel135[[#This Row],[CO2 elektriciteit 2022]],Tabel135[[#This Row],[CO2 LPG 2022]],Tabel135[[#This Row],[CO2 LNG 2022]],Tabel135[[#This Row],[CO2 CNG 2022]],Tabel135[[#This Row],[CO2 diesel 2022]],Tabel135[[#This Row],[CO2 benzine 2022]])</f>
        <v>78.480413959999993</v>
      </c>
      <c r="AC205" s="14">
        <f>(Tabel135[[#This Row],[CO2-emissie 2022 (ton)]]-Tabel135[[#This Row],[CO2-emissie 2019 (ton)]])/Tabel135[[#This Row],[CO2-emissie 2019 (ton)]]</f>
        <v>-0.17403150869204864</v>
      </c>
      <c r="AD205" s="40" t="s">
        <v>1276</v>
      </c>
    </row>
    <row r="206" spans="1:30" x14ac:dyDescent="0.35">
      <c r="A206" s="11" t="s">
        <v>1256</v>
      </c>
      <c r="B206" s="11" t="s">
        <v>415</v>
      </c>
      <c r="C206" s="12">
        <v>13.470083760000001</v>
      </c>
      <c r="D206" s="13">
        <v>8666</v>
      </c>
      <c r="E206" s="12">
        <v>33.296199999999999</v>
      </c>
      <c r="F206" s="13">
        <v>11900</v>
      </c>
      <c r="G206" s="12">
        <v>3.8100269999999998</v>
      </c>
      <c r="H206" s="13">
        <v>1389</v>
      </c>
      <c r="I206" s="12">
        <v>0</v>
      </c>
      <c r="J206" s="11"/>
      <c r="K206" s="12">
        <v>0</v>
      </c>
      <c r="L206" s="11"/>
      <c r="M206" s="12">
        <v>0</v>
      </c>
      <c r="N206" s="13"/>
      <c r="O206" s="12">
        <f>SUM(Tabel135[[#This Row],[CO2 benzine 2019]],Tabel135[[#This Row],[CO2 diesel 2019]],Tabel135[[#This Row],[CO2 CNG 2019]],Tabel135[[#This Row],[CO2 LNG 2019]],Tabel135[[#This Row],[CO2 LPG 2019]],Tabel135[[#This Row],[CO2 elektriciteit 2019]])</f>
        <v>50.576310759999998</v>
      </c>
      <c r="P206" s="12">
        <v>16.888251279999999</v>
      </c>
      <c r="Q206" s="13">
        <v>10616</v>
      </c>
      <c r="R206" s="12">
        <v>29.026518500000002</v>
      </c>
      <c r="S206" s="13">
        <v>11797</v>
      </c>
      <c r="T206" s="12">
        <v>1.1549401499999998</v>
      </c>
      <c r="U206" s="13">
        <v>421.05</v>
      </c>
      <c r="V206" s="12">
        <v>0</v>
      </c>
      <c r="W206" s="11"/>
      <c r="X206" s="12">
        <v>0</v>
      </c>
      <c r="Y206" s="11"/>
      <c r="Z206" s="12">
        <v>0</v>
      </c>
      <c r="AA206" s="13"/>
      <c r="AB206" s="12">
        <f>SUM(Tabel135[[#This Row],[CO2 elektriciteit 2022]],Tabel135[[#This Row],[CO2 LPG 2022]],Tabel135[[#This Row],[CO2 LNG 2022]],Tabel135[[#This Row],[CO2 CNG 2022]],Tabel135[[#This Row],[CO2 diesel 2022]],Tabel135[[#This Row],[CO2 benzine 2022]])</f>
        <v>47.069709930000002</v>
      </c>
      <c r="AC206" s="14">
        <f>(Tabel135[[#This Row],[CO2-emissie 2022 (ton)]]-Tabel135[[#This Row],[CO2-emissie 2019 (ton)]])/Tabel135[[#This Row],[CO2-emissie 2019 (ton)]]</f>
        <v>-6.9332871008324151E-2</v>
      </c>
      <c r="AD206" s="40" t="s">
        <v>1276</v>
      </c>
    </row>
    <row r="207" spans="1:30" x14ac:dyDescent="0.35">
      <c r="A207" s="11" t="s">
        <v>425</v>
      </c>
      <c r="B207" s="11" t="s">
        <v>415</v>
      </c>
      <c r="C207" s="12">
        <v>3.47865768</v>
      </c>
      <c r="D207" s="13">
        <v>2238</v>
      </c>
      <c r="E207" s="12">
        <v>34.636442000000002</v>
      </c>
      <c r="F207" s="13">
        <v>12379</v>
      </c>
      <c r="G207" s="12">
        <v>0</v>
      </c>
      <c r="H207" s="13"/>
      <c r="I207" s="12">
        <v>0</v>
      </c>
      <c r="J207" s="11"/>
      <c r="K207" s="12">
        <v>0</v>
      </c>
      <c r="L207" s="11"/>
      <c r="M207" s="12">
        <v>0</v>
      </c>
      <c r="N207" s="13"/>
      <c r="O207" s="12">
        <f>SUM(Tabel135[[#This Row],[CO2 benzine 2019]],Tabel135[[#This Row],[CO2 diesel 2019]],Tabel135[[#This Row],[CO2 CNG 2019]],Tabel135[[#This Row],[CO2 LNG 2019]],Tabel135[[#This Row],[CO2 LPG 2019]],Tabel135[[#This Row],[CO2 elektriciteit 2019]])</f>
        <v>38.11509968</v>
      </c>
      <c r="P207" s="12">
        <v>6.3219584199999996</v>
      </c>
      <c r="Q207" s="13">
        <v>3974</v>
      </c>
      <c r="R207" s="12">
        <v>33.273341500000001</v>
      </c>
      <c r="S207" s="13">
        <v>13523</v>
      </c>
      <c r="T207" s="12">
        <v>0</v>
      </c>
      <c r="U207" s="13"/>
      <c r="V207" s="12">
        <v>0</v>
      </c>
      <c r="W207" s="11"/>
      <c r="X207" s="12">
        <v>0</v>
      </c>
      <c r="Y207" s="11"/>
      <c r="Z207" s="12">
        <v>0</v>
      </c>
      <c r="AA207" s="13"/>
      <c r="AB207" s="12">
        <f>SUM(Tabel135[[#This Row],[CO2 elektriciteit 2022]],Tabel135[[#This Row],[CO2 LPG 2022]],Tabel135[[#This Row],[CO2 LNG 2022]],Tabel135[[#This Row],[CO2 CNG 2022]],Tabel135[[#This Row],[CO2 diesel 2022]],Tabel135[[#This Row],[CO2 benzine 2022]])</f>
        <v>39.595299920000002</v>
      </c>
      <c r="AC207" s="14">
        <f>(Tabel135[[#This Row],[CO2-emissie 2022 (ton)]]-Tabel135[[#This Row],[CO2-emissie 2019 (ton)]])/Tabel135[[#This Row],[CO2-emissie 2019 (ton)]]</f>
        <v>3.8835009023384562E-2</v>
      </c>
      <c r="AD207" s="40" t="s">
        <v>1276</v>
      </c>
    </row>
    <row r="208" spans="1:30" x14ac:dyDescent="0.35">
      <c r="A208" s="11" t="s">
        <v>610</v>
      </c>
      <c r="B208" s="11" t="s">
        <v>415</v>
      </c>
      <c r="C208" s="12">
        <v>68.056796884569295</v>
      </c>
      <c r="D208" s="13">
        <v>43784.449474104644</v>
      </c>
      <c r="E208" s="12">
        <v>188.10872165626029</v>
      </c>
      <c r="F208" s="13">
        <v>67229.707525468286</v>
      </c>
      <c r="G208" s="12">
        <v>19.491661112962344</v>
      </c>
      <c r="H208" s="13">
        <v>7105.9646784405204</v>
      </c>
      <c r="I208" s="12">
        <v>0</v>
      </c>
      <c r="J208" s="11"/>
      <c r="K208" s="12">
        <v>0.16338255244069791</v>
      </c>
      <c r="L208" s="13">
        <v>103.90119584395217</v>
      </c>
      <c r="M208" s="12">
        <v>0</v>
      </c>
      <c r="N208" s="13"/>
      <c r="O208" s="12">
        <f>SUM(Tabel135[[#This Row],[CO2 benzine 2019]],Tabel135[[#This Row],[CO2 diesel 2019]],Tabel135[[#This Row],[CO2 CNG 2019]],Tabel135[[#This Row],[CO2 LNG 2019]],Tabel135[[#This Row],[CO2 LPG 2019]],Tabel135[[#This Row],[CO2 elektriciteit 2019]])</f>
        <v>275.82056220623258</v>
      </c>
      <c r="P208" s="12">
        <v>96.736271636944636</v>
      </c>
      <c r="Q208" s="13">
        <v>60808.679517575511</v>
      </c>
      <c r="R208" s="12">
        <v>148.81356295551646</v>
      </c>
      <c r="S208" s="13">
        <v>60481.025383262124</v>
      </c>
      <c r="T208" s="12">
        <v>5.1881117211745043</v>
      </c>
      <c r="U208" s="13">
        <v>1891.4005545659877</v>
      </c>
      <c r="V208" s="12">
        <v>0</v>
      </c>
      <c r="W208" s="11"/>
      <c r="X208" s="12">
        <v>0</v>
      </c>
      <c r="Y208" s="11"/>
      <c r="Z208" s="12">
        <v>0</v>
      </c>
      <c r="AA208" s="13">
        <v>357</v>
      </c>
      <c r="AB208" s="12">
        <f>SUM(Tabel135[[#This Row],[CO2 elektriciteit 2022]],Tabel135[[#This Row],[CO2 LPG 2022]],Tabel135[[#This Row],[CO2 LNG 2022]],Tabel135[[#This Row],[CO2 CNG 2022]],Tabel135[[#This Row],[CO2 diesel 2022]],Tabel135[[#This Row],[CO2 benzine 2022]])</f>
        <v>250.73794631363558</v>
      </c>
      <c r="AC208" s="14">
        <f>(Tabel135[[#This Row],[CO2-emissie 2022 (ton)]]-Tabel135[[#This Row],[CO2-emissie 2019 (ton)]])/Tabel135[[#This Row],[CO2-emissie 2019 (ton)]]</f>
        <v>-9.0938165349117778E-2</v>
      </c>
      <c r="AD208" s="40" t="s">
        <v>1276</v>
      </c>
    </row>
    <row r="209" spans="1:30" x14ac:dyDescent="0.35">
      <c r="A209" s="11" t="s">
        <v>427</v>
      </c>
      <c r="B209" s="11" t="s">
        <v>415</v>
      </c>
      <c r="C209" s="12">
        <v>20.365224720000001</v>
      </c>
      <c r="D209" s="13">
        <v>13102</v>
      </c>
      <c r="E209" s="12">
        <v>97.776110000000003</v>
      </c>
      <c r="F209" s="13">
        <v>34945</v>
      </c>
      <c r="G209" s="12">
        <v>0</v>
      </c>
      <c r="H209" s="13"/>
      <c r="I209" s="12">
        <v>0</v>
      </c>
      <c r="J209" s="11"/>
      <c r="K209" s="12">
        <v>0</v>
      </c>
      <c r="L209" s="11"/>
      <c r="M209" s="12">
        <v>0</v>
      </c>
      <c r="N209" s="13"/>
      <c r="O209" s="12">
        <f>SUM(Tabel135[[#This Row],[CO2 benzine 2019]],Tabel135[[#This Row],[CO2 diesel 2019]],Tabel135[[#This Row],[CO2 CNG 2019]],Tabel135[[#This Row],[CO2 LNG 2019]],Tabel135[[#This Row],[CO2 LPG 2019]],Tabel135[[#This Row],[CO2 elektriciteit 2019]])</f>
        <v>118.14133472</v>
      </c>
      <c r="P209" s="12">
        <v>25.085798269999998</v>
      </c>
      <c r="Q209" s="13">
        <v>15769</v>
      </c>
      <c r="R209" s="12">
        <v>79.855527499999994</v>
      </c>
      <c r="S209" s="13">
        <v>32455</v>
      </c>
      <c r="T209" s="12">
        <v>0.52939899999999995</v>
      </c>
      <c r="U209" s="13">
        <v>193</v>
      </c>
      <c r="V209" s="12">
        <v>0</v>
      </c>
      <c r="W209" s="11"/>
      <c r="X209" s="12">
        <v>0</v>
      </c>
      <c r="Y209" s="11"/>
      <c r="Z209" s="12">
        <v>0</v>
      </c>
      <c r="AA209" s="13"/>
      <c r="AB209" s="12">
        <f>SUM(Tabel135[[#This Row],[CO2 elektriciteit 2022]],Tabel135[[#This Row],[CO2 LPG 2022]],Tabel135[[#This Row],[CO2 LNG 2022]],Tabel135[[#This Row],[CO2 CNG 2022]],Tabel135[[#This Row],[CO2 diesel 2022]],Tabel135[[#This Row],[CO2 benzine 2022]])</f>
        <v>105.47072476999999</v>
      </c>
      <c r="AC209" s="14">
        <f>(Tabel135[[#This Row],[CO2-emissie 2022 (ton)]]-Tabel135[[#This Row],[CO2-emissie 2019 (ton)]])/Tabel135[[#This Row],[CO2-emissie 2019 (ton)]]</f>
        <v>-0.10724959202492421</v>
      </c>
      <c r="AD209" s="40" t="s">
        <v>1276</v>
      </c>
    </row>
    <row r="210" spans="1:30" x14ac:dyDescent="0.35">
      <c r="A210" s="11" t="s">
        <v>428</v>
      </c>
      <c r="B210" s="11" t="s">
        <v>415</v>
      </c>
      <c r="C210" s="12">
        <v>16.599010440000001</v>
      </c>
      <c r="D210" s="13">
        <v>10679</v>
      </c>
      <c r="E210" s="12">
        <v>71.723932000000005</v>
      </c>
      <c r="F210" s="13">
        <v>25634</v>
      </c>
      <c r="G210" s="12">
        <v>0</v>
      </c>
      <c r="H210" s="13"/>
      <c r="I210" s="12">
        <v>0</v>
      </c>
      <c r="J210" s="11"/>
      <c r="K210" s="12">
        <v>0</v>
      </c>
      <c r="L210" s="11"/>
      <c r="M210" s="12">
        <v>0</v>
      </c>
      <c r="N210" s="13"/>
      <c r="O210" s="12">
        <f>SUM(Tabel135[[#This Row],[CO2 benzine 2019]],Tabel135[[#This Row],[CO2 diesel 2019]],Tabel135[[#This Row],[CO2 CNG 2019]],Tabel135[[#This Row],[CO2 LNG 2019]],Tabel135[[#This Row],[CO2 LPG 2019]],Tabel135[[#This Row],[CO2 elektriciteit 2019]])</f>
        <v>88.322942440000006</v>
      </c>
      <c r="P210" s="12">
        <v>14.233156009999998</v>
      </c>
      <c r="Q210" s="13">
        <v>8947</v>
      </c>
      <c r="R210" s="12">
        <v>52.940117999999998</v>
      </c>
      <c r="S210" s="13">
        <v>21516</v>
      </c>
      <c r="T210" s="12">
        <v>0.25681337500000001</v>
      </c>
      <c r="U210" s="13">
        <v>93.625</v>
      </c>
      <c r="V210" s="12">
        <v>0</v>
      </c>
      <c r="W210" s="11"/>
      <c r="X210" s="12">
        <v>0</v>
      </c>
      <c r="Y210" s="11"/>
      <c r="Z210" s="12">
        <v>0</v>
      </c>
      <c r="AA210" s="13">
        <v>2895</v>
      </c>
      <c r="AB210" s="12">
        <f>SUM(Tabel135[[#This Row],[CO2 elektriciteit 2022]],Tabel135[[#This Row],[CO2 LPG 2022]],Tabel135[[#This Row],[CO2 LNG 2022]],Tabel135[[#This Row],[CO2 CNG 2022]],Tabel135[[#This Row],[CO2 diesel 2022]],Tabel135[[#This Row],[CO2 benzine 2022]])</f>
        <v>67.430087384999993</v>
      </c>
      <c r="AC210" s="14">
        <f>(Tabel135[[#This Row],[CO2-emissie 2022 (ton)]]-Tabel135[[#This Row],[CO2-emissie 2019 (ton)]])/Tabel135[[#This Row],[CO2-emissie 2019 (ton)]]</f>
        <v>-0.23655071352715693</v>
      </c>
      <c r="AD210" s="40" t="s">
        <v>1276</v>
      </c>
    </row>
    <row r="211" spans="1:30" x14ac:dyDescent="0.35">
      <c r="A211" s="11" t="s">
        <v>612</v>
      </c>
      <c r="B211" s="11" t="s">
        <v>415</v>
      </c>
      <c r="C211" s="12">
        <v>11.05460832</v>
      </c>
      <c r="D211" s="13">
        <v>7112</v>
      </c>
      <c r="E211" s="12">
        <v>45.492682000000002</v>
      </c>
      <c r="F211" s="13">
        <v>16259</v>
      </c>
      <c r="G211" s="12">
        <v>5.2336439999999991</v>
      </c>
      <c r="H211" s="13">
        <v>1908</v>
      </c>
      <c r="I211" s="12">
        <v>0</v>
      </c>
      <c r="J211" s="11"/>
      <c r="K211" s="12">
        <v>0</v>
      </c>
      <c r="L211" s="11"/>
      <c r="M211" s="12">
        <v>0</v>
      </c>
      <c r="N211" s="13"/>
      <c r="O211" s="12">
        <f>SUM(Tabel135[[#This Row],[CO2 benzine 2019]],Tabel135[[#This Row],[CO2 diesel 2019]],Tabel135[[#This Row],[CO2 CNG 2019]],Tabel135[[#This Row],[CO2 LNG 2019]],Tabel135[[#This Row],[CO2 LPG 2019]],Tabel135[[#This Row],[CO2 elektriciteit 2019]])</f>
        <v>61.78093432</v>
      </c>
      <c r="P211" s="12">
        <v>10.559929539999999</v>
      </c>
      <c r="Q211" s="13">
        <v>6638</v>
      </c>
      <c r="R211" s="12">
        <v>42.239403500000002</v>
      </c>
      <c r="S211" s="13">
        <v>17167</v>
      </c>
      <c r="T211" s="12">
        <v>5.0718069999999997</v>
      </c>
      <c r="U211" s="13">
        <v>1849</v>
      </c>
      <c r="V211" s="12">
        <v>0</v>
      </c>
      <c r="W211" s="11"/>
      <c r="X211" s="12">
        <v>0</v>
      </c>
      <c r="Y211" s="11"/>
      <c r="Z211" s="12">
        <v>0</v>
      </c>
      <c r="AA211" s="13"/>
      <c r="AB211" s="12">
        <f>SUM(Tabel135[[#This Row],[CO2 elektriciteit 2022]],Tabel135[[#This Row],[CO2 LPG 2022]],Tabel135[[#This Row],[CO2 LNG 2022]],Tabel135[[#This Row],[CO2 CNG 2022]],Tabel135[[#This Row],[CO2 diesel 2022]],Tabel135[[#This Row],[CO2 benzine 2022]])</f>
        <v>57.87114004</v>
      </c>
      <c r="AC211" s="14">
        <f>(Tabel135[[#This Row],[CO2-emissie 2022 (ton)]]-Tabel135[[#This Row],[CO2-emissie 2019 (ton)]])/Tabel135[[#This Row],[CO2-emissie 2019 (ton)]]</f>
        <v>-6.3284803362617714E-2</v>
      </c>
      <c r="AD211" s="40" t="s">
        <v>1276</v>
      </c>
    </row>
    <row r="212" spans="1:30" x14ac:dyDescent="0.35">
      <c r="A212" s="11" t="s">
        <v>429</v>
      </c>
      <c r="B212" s="11" t="s">
        <v>415</v>
      </c>
      <c r="C212" s="12">
        <v>10.51679976</v>
      </c>
      <c r="D212" s="13">
        <v>6766</v>
      </c>
      <c r="E212" s="12">
        <v>67.003706000000008</v>
      </c>
      <c r="F212" s="13">
        <v>23947</v>
      </c>
      <c r="G212" s="12">
        <v>0</v>
      </c>
      <c r="H212" s="13"/>
      <c r="I212" s="12">
        <v>0</v>
      </c>
      <c r="J212" s="11"/>
      <c r="K212" s="12">
        <v>0</v>
      </c>
      <c r="L212" s="11"/>
      <c r="M212" s="12">
        <v>0</v>
      </c>
      <c r="N212" s="13"/>
      <c r="O212" s="12">
        <f>SUM(Tabel135[[#This Row],[CO2 benzine 2019]],Tabel135[[#This Row],[CO2 diesel 2019]],Tabel135[[#This Row],[CO2 CNG 2019]],Tabel135[[#This Row],[CO2 LNG 2019]],Tabel135[[#This Row],[CO2 LPG 2019]],Tabel135[[#This Row],[CO2 elektriciteit 2019]])</f>
        <v>77.520505760000006</v>
      </c>
      <c r="P212" s="12">
        <v>23.046354209999997</v>
      </c>
      <c r="Q212" s="13">
        <v>14487</v>
      </c>
      <c r="R212" s="12">
        <v>57.519108500000002</v>
      </c>
      <c r="S212" s="13">
        <v>23377</v>
      </c>
      <c r="T212" s="12">
        <v>0.53762799999999999</v>
      </c>
      <c r="U212" s="13">
        <v>196.00000000000003</v>
      </c>
      <c r="V212" s="12">
        <v>0</v>
      </c>
      <c r="W212" s="11"/>
      <c r="X212" s="12">
        <v>0</v>
      </c>
      <c r="Y212" s="11"/>
      <c r="Z212" s="12">
        <v>0</v>
      </c>
      <c r="AA212" s="13"/>
      <c r="AB212" s="12">
        <f>SUM(Tabel135[[#This Row],[CO2 elektriciteit 2022]],Tabel135[[#This Row],[CO2 LPG 2022]],Tabel135[[#This Row],[CO2 LNG 2022]],Tabel135[[#This Row],[CO2 CNG 2022]],Tabel135[[#This Row],[CO2 diesel 2022]],Tabel135[[#This Row],[CO2 benzine 2022]])</f>
        <v>81.103090710000004</v>
      </c>
      <c r="AC212" s="14">
        <f>(Tabel135[[#This Row],[CO2-emissie 2022 (ton)]]-Tabel135[[#This Row],[CO2-emissie 2019 (ton)]])/Tabel135[[#This Row],[CO2-emissie 2019 (ton)]]</f>
        <v>4.6214674619016537E-2</v>
      </c>
      <c r="AD212" s="40" t="s">
        <v>1276</v>
      </c>
    </row>
    <row r="213" spans="1:30" x14ac:dyDescent="0.35">
      <c r="A213" s="11" t="s">
        <v>613</v>
      </c>
      <c r="B213" s="11" t="s">
        <v>415</v>
      </c>
      <c r="C213" s="12">
        <v>31.433832006390631</v>
      </c>
      <c r="D213" s="13">
        <v>20223.006257489018</v>
      </c>
      <c r="E213" s="12">
        <v>0</v>
      </c>
      <c r="F213" s="11"/>
      <c r="G213" s="12">
        <v>0</v>
      </c>
      <c r="H213" s="13"/>
      <c r="I213" s="12">
        <v>0</v>
      </c>
      <c r="J213" s="11"/>
      <c r="K213" s="12">
        <v>0</v>
      </c>
      <c r="L213" s="11"/>
      <c r="M213" s="12">
        <v>0</v>
      </c>
      <c r="N213" s="13"/>
      <c r="O213" s="12">
        <f>SUM(Tabel135[[#This Row],[CO2 benzine 2019]],Tabel135[[#This Row],[CO2 diesel 2019]],Tabel135[[#This Row],[CO2 CNG 2019]],Tabel135[[#This Row],[CO2 LNG 2019]],Tabel135[[#This Row],[CO2 LPG 2019]],Tabel135[[#This Row],[CO2 elektriciteit 2019]])</f>
        <v>31.433832006390631</v>
      </c>
      <c r="P213" s="12">
        <v>33.612248747551796</v>
      </c>
      <c r="Q213" s="13">
        <v>21128.749613441913</v>
      </c>
      <c r="R213" s="12">
        <v>0</v>
      </c>
      <c r="S213" s="11"/>
      <c r="T213" s="12">
        <v>0</v>
      </c>
      <c r="U213" s="13"/>
      <c r="V213" s="12">
        <v>0</v>
      </c>
      <c r="W213" s="11"/>
      <c r="X213" s="12">
        <v>0</v>
      </c>
      <c r="Y213" s="11"/>
      <c r="Z213" s="12">
        <v>0</v>
      </c>
      <c r="AA213" s="13"/>
      <c r="AB213" s="12">
        <f>SUM(Tabel135[[#This Row],[CO2 elektriciteit 2022]],Tabel135[[#This Row],[CO2 LPG 2022]],Tabel135[[#This Row],[CO2 LNG 2022]],Tabel135[[#This Row],[CO2 CNG 2022]],Tabel135[[#This Row],[CO2 diesel 2022]],Tabel135[[#This Row],[CO2 benzine 2022]])</f>
        <v>33.612248747551796</v>
      </c>
      <c r="AC213" s="14">
        <f>(Tabel135[[#This Row],[CO2-emissie 2022 (ton)]]-Tabel135[[#This Row],[CO2-emissie 2019 (ton)]])/Tabel135[[#This Row],[CO2-emissie 2019 (ton)]]</f>
        <v>6.9301660094075818E-2</v>
      </c>
      <c r="AD213" s="40" t="s">
        <v>1276</v>
      </c>
    </row>
    <row r="214" spans="1:30" x14ac:dyDescent="0.35">
      <c r="A214" s="11" t="s">
        <v>431</v>
      </c>
      <c r="B214" s="11" t="s">
        <v>415</v>
      </c>
      <c r="C214" s="12">
        <v>39.295775160000005</v>
      </c>
      <c r="D214" s="13">
        <v>25281</v>
      </c>
      <c r="E214" s="12">
        <v>26.656546000000002</v>
      </c>
      <c r="F214" s="13">
        <v>9527</v>
      </c>
      <c r="G214" s="12">
        <v>0</v>
      </c>
      <c r="H214" s="13"/>
      <c r="I214" s="12">
        <v>0</v>
      </c>
      <c r="J214" s="11"/>
      <c r="K214" s="12">
        <v>0</v>
      </c>
      <c r="L214" s="11"/>
      <c r="M214" s="12">
        <v>0</v>
      </c>
      <c r="N214" s="13"/>
      <c r="O214" s="12">
        <f>SUM(Tabel135[[#This Row],[CO2 benzine 2019]],Tabel135[[#This Row],[CO2 diesel 2019]],Tabel135[[#This Row],[CO2 CNG 2019]],Tabel135[[#This Row],[CO2 LNG 2019]],Tabel135[[#This Row],[CO2 LPG 2019]],Tabel135[[#This Row],[CO2 elektriciteit 2019]])</f>
        <v>65.952321160000011</v>
      </c>
      <c r="P214" s="12">
        <v>43.687373459999996</v>
      </c>
      <c r="Q214" s="13">
        <v>27462</v>
      </c>
      <c r="R214" s="12">
        <v>4.5199385000000003</v>
      </c>
      <c r="S214" s="13">
        <v>1837</v>
      </c>
      <c r="T214" s="12">
        <v>0</v>
      </c>
      <c r="U214" s="13"/>
      <c r="V214" s="12">
        <v>0</v>
      </c>
      <c r="W214" s="11"/>
      <c r="X214" s="12">
        <v>0</v>
      </c>
      <c r="Y214" s="11"/>
      <c r="Z214" s="12">
        <v>0</v>
      </c>
      <c r="AA214" s="13"/>
      <c r="AB214" s="12">
        <f>SUM(Tabel135[[#This Row],[CO2 elektriciteit 2022]],Tabel135[[#This Row],[CO2 LPG 2022]],Tabel135[[#This Row],[CO2 LNG 2022]],Tabel135[[#This Row],[CO2 CNG 2022]],Tabel135[[#This Row],[CO2 diesel 2022]],Tabel135[[#This Row],[CO2 benzine 2022]])</f>
        <v>48.207311959999998</v>
      </c>
      <c r="AC214" s="14">
        <f>(Tabel135[[#This Row],[CO2-emissie 2022 (ton)]]-Tabel135[[#This Row],[CO2-emissie 2019 (ton)]])/Tabel135[[#This Row],[CO2-emissie 2019 (ton)]]</f>
        <v>-0.26905814515535709</v>
      </c>
      <c r="AD214" s="40" t="s">
        <v>1276</v>
      </c>
    </row>
    <row r="215" spans="1:30" x14ac:dyDescent="0.35">
      <c r="A215" s="11" t="s">
        <v>432</v>
      </c>
      <c r="B215" s="11" t="s">
        <v>415</v>
      </c>
      <c r="C215" s="12">
        <v>12.496342510983892</v>
      </c>
      <c r="D215" s="13">
        <v>8039.5420050592465</v>
      </c>
      <c r="E215" s="12">
        <v>75.932124000000002</v>
      </c>
      <c r="F215" s="13">
        <v>27138</v>
      </c>
      <c r="G215" s="12">
        <v>0</v>
      </c>
      <c r="H215" s="13"/>
      <c r="I215" s="12">
        <v>0</v>
      </c>
      <c r="J215" s="11"/>
      <c r="K215" s="12">
        <v>0</v>
      </c>
      <c r="L215" s="11"/>
      <c r="M215" s="12">
        <v>0</v>
      </c>
      <c r="N215" s="13"/>
      <c r="O215" s="12">
        <f>SUM(Tabel135[[#This Row],[CO2 benzine 2019]],Tabel135[[#This Row],[CO2 diesel 2019]],Tabel135[[#This Row],[CO2 CNG 2019]],Tabel135[[#This Row],[CO2 LNG 2019]],Tabel135[[#This Row],[CO2 LPG 2019]],Tabel135[[#This Row],[CO2 elektriciteit 2019]])</f>
        <v>88.428466510983895</v>
      </c>
      <c r="P215" s="12">
        <v>12.152196386970415</v>
      </c>
      <c r="Q215" s="13">
        <v>7638.9032058550665</v>
      </c>
      <c r="R215" s="12">
        <v>63.039259110329226</v>
      </c>
      <c r="S215" s="13">
        <v>25620.507665242523</v>
      </c>
      <c r="T215" s="12">
        <v>1.1635473860109811</v>
      </c>
      <c r="U215" s="13">
        <v>424.18789136382833</v>
      </c>
      <c r="V215" s="12">
        <v>0</v>
      </c>
      <c r="W215" s="11"/>
      <c r="X215" s="12">
        <v>0</v>
      </c>
      <c r="Y215" s="11"/>
      <c r="Z215" s="12">
        <v>0</v>
      </c>
      <c r="AA215" s="13"/>
      <c r="AB215" s="12">
        <f>SUM(Tabel135[[#This Row],[CO2 elektriciteit 2022]],Tabel135[[#This Row],[CO2 LPG 2022]],Tabel135[[#This Row],[CO2 LNG 2022]],Tabel135[[#This Row],[CO2 CNG 2022]],Tabel135[[#This Row],[CO2 diesel 2022]],Tabel135[[#This Row],[CO2 benzine 2022]])</f>
        <v>76.355002883310618</v>
      </c>
      <c r="AC215" s="14">
        <f>(Tabel135[[#This Row],[CO2-emissie 2022 (ton)]]-Tabel135[[#This Row],[CO2-emissie 2019 (ton)]])/Tabel135[[#This Row],[CO2-emissie 2019 (ton)]]</f>
        <v>-0.13653367636058245</v>
      </c>
      <c r="AD215" s="40" t="s">
        <v>1276</v>
      </c>
    </row>
    <row r="216" spans="1:30" x14ac:dyDescent="0.35">
      <c r="A216" s="11" t="s">
        <v>434</v>
      </c>
      <c r="B216" s="11" t="s">
        <v>415</v>
      </c>
      <c r="C216" s="12">
        <v>19.03935564</v>
      </c>
      <c r="D216" s="13">
        <v>12249</v>
      </c>
      <c r="E216" s="12">
        <v>50.047826000000001</v>
      </c>
      <c r="F216" s="13">
        <v>17887</v>
      </c>
      <c r="G216" s="12">
        <v>0</v>
      </c>
      <c r="H216" s="13"/>
      <c r="I216" s="12">
        <v>0</v>
      </c>
      <c r="J216" s="11"/>
      <c r="K216" s="12">
        <v>0</v>
      </c>
      <c r="L216" s="11"/>
      <c r="M216" s="12">
        <v>0</v>
      </c>
      <c r="N216" s="13"/>
      <c r="O216" s="12">
        <f>SUM(Tabel135[[#This Row],[CO2 benzine 2019]],Tabel135[[#This Row],[CO2 diesel 2019]],Tabel135[[#This Row],[CO2 CNG 2019]],Tabel135[[#This Row],[CO2 LNG 2019]],Tabel135[[#This Row],[CO2 LPG 2019]],Tabel135[[#This Row],[CO2 elektriciteit 2019]])</f>
        <v>69.087181639999997</v>
      </c>
      <c r="P216" s="12">
        <v>22.462519599999997</v>
      </c>
      <c r="Q216" s="13">
        <v>14120</v>
      </c>
      <c r="R216" s="12">
        <v>31.482097500000002</v>
      </c>
      <c r="S216" s="13">
        <v>12795</v>
      </c>
      <c r="T216" s="12">
        <v>0</v>
      </c>
      <c r="U216" s="13"/>
      <c r="V216" s="12">
        <v>0</v>
      </c>
      <c r="W216" s="11"/>
      <c r="X216" s="12">
        <v>0</v>
      </c>
      <c r="Y216" s="11"/>
      <c r="Z216" s="12">
        <v>0</v>
      </c>
      <c r="AA216" s="13"/>
      <c r="AB216" s="12">
        <f>SUM(Tabel135[[#This Row],[CO2 elektriciteit 2022]],Tabel135[[#This Row],[CO2 LPG 2022]],Tabel135[[#This Row],[CO2 LNG 2022]],Tabel135[[#This Row],[CO2 CNG 2022]],Tabel135[[#This Row],[CO2 diesel 2022]],Tabel135[[#This Row],[CO2 benzine 2022]])</f>
        <v>53.944617100000002</v>
      </c>
      <c r="AC216" s="14">
        <f>(Tabel135[[#This Row],[CO2-emissie 2022 (ton)]]-Tabel135[[#This Row],[CO2-emissie 2019 (ton)]])/Tabel135[[#This Row],[CO2-emissie 2019 (ton)]]</f>
        <v>-0.21918052206710331</v>
      </c>
      <c r="AD216" s="40" t="s">
        <v>1276</v>
      </c>
    </row>
    <row r="217" spans="1:30" x14ac:dyDescent="0.35">
      <c r="A217" s="11" t="s">
        <v>435</v>
      </c>
      <c r="B217" s="11" t="s">
        <v>415</v>
      </c>
      <c r="C217" s="12">
        <v>38.384920200000003</v>
      </c>
      <c r="D217" s="13">
        <v>24695</v>
      </c>
      <c r="E217" s="12">
        <v>120.63297200000001</v>
      </c>
      <c r="F217" s="13">
        <v>43114</v>
      </c>
      <c r="G217" s="12">
        <v>0</v>
      </c>
      <c r="H217" s="13"/>
      <c r="I217" s="12">
        <v>0</v>
      </c>
      <c r="J217" s="11"/>
      <c r="K217" s="12">
        <v>0</v>
      </c>
      <c r="L217" s="11"/>
      <c r="M217" s="12">
        <v>0</v>
      </c>
      <c r="N217" s="13"/>
      <c r="O217" s="12">
        <f>SUM(Tabel135[[#This Row],[CO2 benzine 2019]],Tabel135[[#This Row],[CO2 diesel 2019]],Tabel135[[#This Row],[CO2 CNG 2019]],Tabel135[[#This Row],[CO2 LNG 2019]],Tabel135[[#This Row],[CO2 LPG 2019]],Tabel135[[#This Row],[CO2 elektriciteit 2019]])</f>
        <v>159.01789220000001</v>
      </c>
      <c r="P217" s="12">
        <v>31.842053279999998</v>
      </c>
      <c r="Q217" s="13">
        <v>20016</v>
      </c>
      <c r="R217" s="12">
        <v>96.084985500000002</v>
      </c>
      <c r="S217" s="13">
        <v>39051</v>
      </c>
      <c r="T217" s="12">
        <v>0</v>
      </c>
      <c r="U217" s="13"/>
      <c r="V217" s="12">
        <v>0</v>
      </c>
      <c r="W217" s="11"/>
      <c r="X217" s="12">
        <v>0</v>
      </c>
      <c r="Y217" s="11"/>
      <c r="Z217" s="12">
        <v>0</v>
      </c>
      <c r="AA217" s="13"/>
      <c r="AB217" s="12">
        <f>SUM(Tabel135[[#This Row],[CO2 elektriciteit 2022]],Tabel135[[#This Row],[CO2 LPG 2022]],Tabel135[[#This Row],[CO2 LNG 2022]],Tabel135[[#This Row],[CO2 CNG 2022]],Tabel135[[#This Row],[CO2 diesel 2022]],Tabel135[[#This Row],[CO2 benzine 2022]])</f>
        <v>127.92703878</v>
      </c>
      <c r="AC217" s="14">
        <f>(Tabel135[[#This Row],[CO2-emissie 2022 (ton)]]-Tabel135[[#This Row],[CO2-emissie 2019 (ton)]])/Tabel135[[#This Row],[CO2-emissie 2019 (ton)]]</f>
        <v>-0.19551795706672057</v>
      </c>
      <c r="AD217" s="40" t="s">
        <v>1276</v>
      </c>
    </row>
    <row r="218" spans="1:30" x14ac:dyDescent="0.35">
      <c r="A218" s="11" t="s">
        <v>616</v>
      </c>
      <c r="B218" s="11" t="s">
        <v>415</v>
      </c>
      <c r="C218" s="12">
        <v>27.664499280000001</v>
      </c>
      <c r="D218" s="13">
        <v>17798</v>
      </c>
      <c r="E218" s="12">
        <v>84.424053999999998</v>
      </c>
      <c r="F218" s="13">
        <v>30173</v>
      </c>
      <c r="G218" s="12">
        <v>0</v>
      </c>
      <c r="H218" s="13"/>
      <c r="I218" s="12">
        <v>0</v>
      </c>
      <c r="J218" s="11"/>
      <c r="K218" s="12">
        <v>0</v>
      </c>
      <c r="L218" s="11"/>
      <c r="M218" s="12">
        <v>0</v>
      </c>
      <c r="N218" s="13"/>
      <c r="O218" s="12">
        <f>SUM(Tabel135[[#This Row],[CO2 benzine 2019]],Tabel135[[#This Row],[CO2 diesel 2019]],Tabel135[[#This Row],[CO2 CNG 2019]],Tabel135[[#This Row],[CO2 LNG 2019]],Tabel135[[#This Row],[CO2 LPG 2019]],Tabel135[[#This Row],[CO2 elektriciteit 2019]])</f>
        <v>112.08855328</v>
      </c>
      <c r="P218" s="12">
        <v>27.344776869999997</v>
      </c>
      <c r="Q218" s="13">
        <v>17189</v>
      </c>
      <c r="R218" s="12">
        <v>69.061313999999996</v>
      </c>
      <c r="S218" s="13">
        <v>28068</v>
      </c>
      <c r="T218" s="12">
        <v>0</v>
      </c>
      <c r="U218" s="13"/>
      <c r="V218" s="12">
        <v>0</v>
      </c>
      <c r="W218" s="11"/>
      <c r="X218" s="12">
        <v>0</v>
      </c>
      <c r="Y218" s="11"/>
      <c r="Z218" s="12">
        <v>0</v>
      </c>
      <c r="AA218" s="13"/>
      <c r="AB218" s="12">
        <f>SUM(Tabel135[[#This Row],[CO2 elektriciteit 2022]],Tabel135[[#This Row],[CO2 LPG 2022]],Tabel135[[#This Row],[CO2 LNG 2022]],Tabel135[[#This Row],[CO2 CNG 2022]],Tabel135[[#This Row],[CO2 diesel 2022]],Tabel135[[#This Row],[CO2 benzine 2022]])</f>
        <v>96.406090869999986</v>
      </c>
      <c r="AC218" s="14">
        <f>(Tabel135[[#This Row],[CO2-emissie 2022 (ton)]]-Tabel135[[#This Row],[CO2-emissie 2019 (ton)]])/Tabel135[[#This Row],[CO2-emissie 2019 (ton)]]</f>
        <v>-0.13991136428378045</v>
      </c>
      <c r="AD218" s="40" t="s">
        <v>1276</v>
      </c>
    </row>
    <row r="219" spans="1:30" x14ac:dyDescent="0.35">
      <c r="A219" s="11" t="s">
        <v>436</v>
      </c>
      <c r="B219" s="11" t="s">
        <v>415</v>
      </c>
      <c r="C219" s="12">
        <v>9.6572386800000007</v>
      </c>
      <c r="D219" s="13">
        <v>6213</v>
      </c>
      <c r="E219" s="12">
        <v>51.656676000000004</v>
      </c>
      <c r="F219" s="13">
        <v>18462</v>
      </c>
      <c r="G219" s="12">
        <v>0</v>
      </c>
      <c r="H219" s="13"/>
      <c r="I219" s="12">
        <v>0</v>
      </c>
      <c r="J219" s="11"/>
      <c r="K219" s="12">
        <v>2.4703660800000002</v>
      </c>
      <c r="L219" s="13">
        <v>1571</v>
      </c>
      <c r="M219" s="12">
        <v>0</v>
      </c>
      <c r="N219" s="13"/>
      <c r="O219" s="12">
        <f>SUM(Tabel135[[#This Row],[CO2 benzine 2019]],Tabel135[[#This Row],[CO2 diesel 2019]],Tabel135[[#This Row],[CO2 CNG 2019]],Tabel135[[#This Row],[CO2 LNG 2019]],Tabel135[[#This Row],[CO2 LPG 2019]],Tabel135[[#This Row],[CO2 elektriciteit 2019]])</f>
        <v>63.784280760000001</v>
      </c>
      <c r="P219" s="12">
        <v>4.9061197199999995</v>
      </c>
      <c r="Q219" s="13">
        <v>3084</v>
      </c>
      <c r="R219" s="12">
        <v>44.151212000000001</v>
      </c>
      <c r="S219" s="13">
        <v>17944</v>
      </c>
      <c r="T219" s="12">
        <v>0</v>
      </c>
      <c r="U219" s="13"/>
      <c r="V219" s="12">
        <v>0</v>
      </c>
      <c r="W219" s="11"/>
      <c r="X219" s="12">
        <v>0.87744383999999997</v>
      </c>
      <c r="Y219" s="13">
        <v>558</v>
      </c>
      <c r="Z219" s="12">
        <v>0</v>
      </c>
      <c r="AA219" s="13"/>
      <c r="AB219" s="12">
        <f>SUM(Tabel135[[#This Row],[CO2 elektriciteit 2022]],Tabel135[[#This Row],[CO2 LPG 2022]],Tabel135[[#This Row],[CO2 LNG 2022]],Tabel135[[#This Row],[CO2 CNG 2022]],Tabel135[[#This Row],[CO2 diesel 2022]],Tabel135[[#This Row],[CO2 benzine 2022]])</f>
        <v>49.934775559999999</v>
      </c>
      <c r="AC219" s="14">
        <f>(Tabel135[[#This Row],[CO2-emissie 2022 (ton)]]-Tabel135[[#This Row],[CO2-emissie 2019 (ton)]])/Tabel135[[#This Row],[CO2-emissie 2019 (ton)]]</f>
        <v>-0.21713038126292108</v>
      </c>
      <c r="AD219" s="40" t="s">
        <v>1276</v>
      </c>
    </row>
    <row r="220" spans="1:30" x14ac:dyDescent="0.35">
      <c r="A220" s="11" t="s">
        <v>1257</v>
      </c>
      <c r="B220" s="11" t="s">
        <v>415</v>
      </c>
      <c r="C220" s="12">
        <v>15.3337614</v>
      </c>
      <c r="D220" s="13">
        <v>9865</v>
      </c>
      <c r="E220" s="12">
        <v>51.807768000000003</v>
      </c>
      <c r="F220" s="13">
        <v>18516</v>
      </c>
      <c r="G220" s="12">
        <v>0</v>
      </c>
      <c r="H220" s="13"/>
      <c r="I220" s="12">
        <v>0</v>
      </c>
      <c r="J220" s="11"/>
      <c r="K220" s="12">
        <v>0</v>
      </c>
      <c r="L220" s="11"/>
      <c r="M220" s="12">
        <v>0</v>
      </c>
      <c r="N220" s="13"/>
      <c r="O220" s="12">
        <f>SUM(Tabel135[[#This Row],[CO2 benzine 2019]],Tabel135[[#This Row],[CO2 diesel 2019]],Tabel135[[#This Row],[CO2 CNG 2019]],Tabel135[[#This Row],[CO2 LNG 2019]],Tabel135[[#This Row],[CO2 LPG 2019]],Tabel135[[#This Row],[CO2 elektriciteit 2019]])</f>
        <v>67.141529399999996</v>
      </c>
      <c r="P220" s="12">
        <v>18.647709259999999</v>
      </c>
      <c r="Q220" s="13">
        <v>11722</v>
      </c>
      <c r="R220" s="12">
        <v>34.835759000000003</v>
      </c>
      <c r="S220" s="13">
        <v>14158</v>
      </c>
      <c r="T220" s="12">
        <v>0</v>
      </c>
      <c r="U220" s="13"/>
      <c r="V220" s="12">
        <v>0</v>
      </c>
      <c r="W220" s="11"/>
      <c r="X220" s="12">
        <v>0</v>
      </c>
      <c r="Y220" s="11"/>
      <c r="Z220" s="12">
        <v>0</v>
      </c>
      <c r="AA220" s="13"/>
      <c r="AB220" s="12">
        <f>SUM(Tabel135[[#This Row],[CO2 elektriciteit 2022]],Tabel135[[#This Row],[CO2 LPG 2022]],Tabel135[[#This Row],[CO2 LNG 2022]],Tabel135[[#This Row],[CO2 CNG 2022]],Tabel135[[#This Row],[CO2 diesel 2022]],Tabel135[[#This Row],[CO2 benzine 2022]])</f>
        <v>53.483468260000002</v>
      </c>
      <c r="AC220" s="14">
        <f>(Tabel135[[#This Row],[CO2-emissie 2022 (ton)]]-Tabel135[[#This Row],[CO2-emissie 2019 (ton)]])/Tabel135[[#This Row],[CO2-emissie 2019 (ton)]]</f>
        <v>-0.20342195451985035</v>
      </c>
      <c r="AD220" s="40" t="s">
        <v>1276</v>
      </c>
    </row>
    <row r="221" spans="1:30" x14ac:dyDescent="0.35">
      <c r="A221" s="11" t="s">
        <v>620</v>
      </c>
      <c r="B221" s="11" t="s">
        <v>415</v>
      </c>
      <c r="C221" s="12">
        <v>29.666514960000001</v>
      </c>
      <c r="D221" s="13">
        <v>19086</v>
      </c>
      <c r="E221" s="12">
        <v>83.690978000000001</v>
      </c>
      <c r="F221" s="13">
        <v>29911</v>
      </c>
      <c r="G221" s="12">
        <v>0</v>
      </c>
      <c r="H221" s="13"/>
      <c r="I221" s="12">
        <v>0</v>
      </c>
      <c r="J221" s="11"/>
      <c r="K221" s="12">
        <v>0</v>
      </c>
      <c r="L221" s="11"/>
      <c r="M221" s="12">
        <v>0</v>
      </c>
      <c r="N221" s="13"/>
      <c r="O221" s="12">
        <f>SUM(Tabel135[[#This Row],[CO2 benzine 2019]],Tabel135[[#This Row],[CO2 diesel 2019]],Tabel135[[#This Row],[CO2 CNG 2019]],Tabel135[[#This Row],[CO2 LNG 2019]],Tabel135[[#This Row],[CO2 LPG 2019]],Tabel135[[#This Row],[CO2 elektriciteit 2019]])</f>
        <v>113.35749296</v>
      </c>
      <c r="P221" s="12">
        <v>38.439225289999996</v>
      </c>
      <c r="Q221" s="13">
        <v>24163</v>
      </c>
      <c r="R221" s="12">
        <v>71.826915999999997</v>
      </c>
      <c r="S221" s="13">
        <v>29192</v>
      </c>
      <c r="T221" s="12">
        <v>0</v>
      </c>
      <c r="U221" s="13"/>
      <c r="V221" s="12">
        <v>0</v>
      </c>
      <c r="W221" s="11"/>
      <c r="X221" s="12">
        <v>0</v>
      </c>
      <c r="Y221" s="11"/>
      <c r="Z221" s="12">
        <v>0</v>
      </c>
      <c r="AA221" s="13">
        <v>9500</v>
      </c>
      <c r="AB221" s="12">
        <f>SUM(Tabel135[[#This Row],[CO2 elektriciteit 2022]],Tabel135[[#This Row],[CO2 LPG 2022]],Tabel135[[#This Row],[CO2 LNG 2022]],Tabel135[[#This Row],[CO2 CNG 2022]],Tabel135[[#This Row],[CO2 diesel 2022]],Tabel135[[#This Row],[CO2 benzine 2022]])</f>
        <v>110.26614128999999</v>
      </c>
      <c r="AC221" s="14">
        <f>(Tabel135[[#This Row],[CO2-emissie 2022 (ton)]]-Tabel135[[#This Row],[CO2-emissie 2019 (ton)]])/Tabel135[[#This Row],[CO2-emissie 2019 (ton)]]</f>
        <v>-2.7270818975247111E-2</v>
      </c>
      <c r="AD221" s="40" t="s">
        <v>1276</v>
      </c>
    </row>
    <row r="222" spans="1:30" x14ac:dyDescent="0.35">
      <c r="A222" s="11" t="s">
        <v>438</v>
      </c>
      <c r="B222" s="11" t="s">
        <v>415</v>
      </c>
      <c r="C222" s="12">
        <v>16.064310600000002</v>
      </c>
      <c r="D222" s="13">
        <v>10335</v>
      </c>
      <c r="E222" s="12">
        <v>27.568694000000001</v>
      </c>
      <c r="F222" s="13">
        <v>9853</v>
      </c>
      <c r="G222" s="12">
        <v>0.20846799999999999</v>
      </c>
      <c r="H222" s="13">
        <v>76</v>
      </c>
      <c r="I222" s="12">
        <v>0</v>
      </c>
      <c r="J222" s="11"/>
      <c r="K222" s="12">
        <v>0</v>
      </c>
      <c r="L222" s="11"/>
      <c r="M222" s="12">
        <v>0</v>
      </c>
      <c r="N222" s="13"/>
      <c r="O222" s="12">
        <f>SUM(Tabel135[[#This Row],[CO2 benzine 2019]],Tabel135[[#This Row],[CO2 diesel 2019]],Tabel135[[#This Row],[CO2 CNG 2019]],Tabel135[[#This Row],[CO2 LNG 2019]],Tabel135[[#This Row],[CO2 LPG 2019]],Tabel135[[#This Row],[CO2 elektriciteit 2019]])</f>
        <v>43.84147260000001</v>
      </c>
      <c r="P222" s="12">
        <v>23.137031519999997</v>
      </c>
      <c r="Q222" s="13">
        <v>14544</v>
      </c>
      <c r="R222" s="12">
        <v>15.978486999999999</v>
      </c>
      <c r="S222" s="13">
        <v>6494</v>
      </c>
      <c r="T222" s="12">
        <v>2.1121099999999999</v>
      </c>
      <c r="U222" s="13">
        <v>770</v>
      </c>
      <c r="V222" s="12">
        <v>0</v>
      </c>
      <c r="W222" s="11"/>
      <c r="X222" s="12">
        <v>0</v>
      </c>
      <c r="Y222" s="11"/>
      <c r="Z222" s="12">
        <v>0</v>
      </c>
      <c r="AA222" s="13"/>
      <c r="AB222" s="12">
        <f>SUM(Tabel135[[#This Row],[CO2 elektriciteit 2022]],Tabel135[[#This Row],[CO2 LPG 2022]],Tabel135[[#This Row],[CO2 LNG 2022]],Tabel135[[#This Row],[CO2 CNG 2022]],Tabel135[[#This Row],[CO2 diesel 2022]],Tabel135[[#This Row],[CO2 benzine 2022]])</f>
        <v>41.227628519999996</v>
      </c>
      <c r="AC222" s="14">
        <f>(Tabel135[[#This Row],[CO2-emissie 2022 (ton)]]-Tabel135[[#This Row],[CO2-emissie 2019 (ton)]])/Tabel135[[#This Row],[CO2-emissie 2019 (ton)]]</f>
        <v>-5.9620353172169981E-2</v>
      </c>
      <c r="AD222" s="40" t="s">
        <v>1276</v>
      </c>
    </row>
    <row r="223" spans="1:30" x14ac:dyDescent="0.35">
      <c r="A223" s="11" t="s">
        <v>439</v>
      </c>
      <c r="B223" s="11" t="s">
        <v>415</v>
      </c>
      <c r="C223" s="12">
        <v>2.2911266400000003</v>
      </c>
      <c r="D223" s="13">
        <v>1474</v>
      </c>
      <c r="E223" s="12">
        <v>78.962358000000009</v>
      </c>
      <c r="F223" s="13">
        <v>28221</v>
      </c>
      <c r="G223" s="12">
        <v>0</v>
      </c>
      <c r="H223" s="13"/>
      <c r="I223" s="12">
        <v>0</v>
      </c>
      <c r="J223" s="11"/>
      <c r="K223" s="12">
        <v>0</v>
      </c>
      <c r="L223" s="11"/>
      <c r="M223" s="12">
        <v>0</v>
      </c>
      <c r="N223" s="13"/>
      <c r="O223" s="12">
        <f>SUM(Tabel135[[#This Row],[CO2 benzine 2019]],Tabel135[[#This Row],[CO2 diesel 2019]],Tabel135[[#This Row],[CO2 CNG 2019]],Tabel135[[#This Row],[CO2 LNG 2019]],Tabel135[[#This Row],[CO2 LPG 2019]],Tabel135[[#This Row],[CO2 elektriciteit 2019]])</f>
        <v>81.253484640000011</v>
      </c>
      <c r="P223" s="12">
        <v>12.64868933</v>
      </c>
      <c r="Q223" s="13">
        <v>7951</v>
      </c>
      <c r="R223" s="12">
        <v>59.059381500000001</v>
      </c>
      <c r="S223" s="13">
        <v>24003</v>
      </c>
      <c r="T223" s="12">
        <v>0</v>
      </c>
      <c r="U223" s="13"/>
      <c r="V223" s="12">
        <v>0</v>
      </c>
      <c r="W223" s="11"/>
      <c r="X223" s="12">
        <v>0</v>
      </c>
      <c r="Y223" s="11"/>
      <c r="Z223" s="12">
        <v>0</v>
      </c>
      <c r="AA223" s="13"/>
      <c r="AB223" s="12">
        <f>SUM(Tabel135[[#This Row],[CO2 elektriciteit 2022]],Tabel135[[#This Row],[CO2 LPG 2022]],Tabel135[[#This Row],[CO2 LNG 2022]],Tabel135[[#This Row],[CO2 CNG 2022]],Tabel135[[#This Row],[CO2 diesel 2022]],Tabel135[[#This Row],[CO2 benzine 2022]])</f>
        <v>71.708070829999997</v>
      </c>
      <c r="AC223" s="14">
        <f>(Tabel135[[#This Row],[CO2-emissie 2022 (ton)]]-Tabel135[[#This Row],[CO2-emissie 2019 (ton)]])/Tabel135[[#This Row],[CO2-emissie 2019 (ton)]]</f>
        <v>-0.11747697778491255</v>
      </c>
      <c r="AD223" s="40" t="s">
        <v>1276</v>
      </c>
    </row>
    <row r="224" spans="1:30" x14ac:dyDescent="0.35">
      <c r="A224" s="11" t="s">
        <v>622</v>
      </c>
      <c r="B224" s="11" t="s">
        <v>415</v>
      </c>
      <c r="C224" s="12">
        <v>7.5775050000000004</v>
      </c>
      <c r="D224" s="13">
        <v>4875</v>
      </c>
      <c r="E224" s="12">
        <v>46.760176000000001</v>
      </c>
      <c r="F224" s="13">
        <v>16712</v>
      </c>
      <c r="G224" s="12">
        <v>0</v>
      </c>
      <c r="H224" s="13"/>
      <c r="I224" s="12">
        <v>0</v>
      </c>
      <c r="J224" s="11"/>
      <c r="K224" s="12">
        <v>0</v>
      </c>
      <c r="L224" s="11"/>
      <c r="M224" s="12">
        <v>0</v>
      </c>
      <c r="N224" s="13"/>
      <c r="O224" s="12">
        <f>SUM(Tabel135[[#This Row],[CO2 benzine 2019]],Tabel135[[#This Row],[CO2 diesel 2019]],Tabel135[[#This Row],[CO2 CNG 2019]],Tabel135[[#This Row],[CO2 LNG 2019]],Tabel135[[#This Row],[CO2 LPG 2019]],Tabel135[[#This Row],[CO2 elektriciteit 2019]])</f>
        <v>54.337681000000003</v>
      </c>
      <c r="P224" s="12">
        <v>13.989759019999999</v>
      </c>
      <c r="Q224" s="13">
        <v>8794</v>
      </c>
      <c r="R224" s="12">
        <v>40.143057499999998</v>
      </c>
      <c r="S224" s="13">
        <v>16315</v>
      </c>
      <c r="T224" s="12">
        <v>0</v>
      </c>
      <c r="U224" s="13"/>
      <c r="V224" s="12">
        <v>0</v>
      </c>
      <c r="W224" s="11"/>
      <c r="X224" s="12">
        <v>0</v>
      </c>
      <c r="Y224" s="11"/>
      <c r="Z224" s="12">
        <v>0</v>
      </c>
      <c r="AA224" s="13"/>
      <c r="AB224" s="12">
        <f>SUM(Tabel135[[#This Row],[CO2 elektriciteit 2022]],Tabel135[[#This Row],[CO2 LPG 2022]],Tabel135[[#This Row],[CO2 LNG 2022]],Tabel135[[#This Row],[CO2 CNG 2022]],Tabel135[[#This Row],[CO2 diesel 2022]],Tabel135[[#This Row],[CO2 benzine 2022]])</f>
        <v>54.132816519999999</v>
      </c>
      <c r="AC224" s="14">
        <f>(Tabel135[[#This Row],[CO2-emissie 2022 (ton)]]-Tabel135[[#This Row],[CO2-emissie 2019 (ton)]])/Tabel135[[#This Row],[CO2-emissie 2019 (ton)]]</f>
        <v>-3.7702102156329559E-3</v>
      </c>
      <c r="AD224" s="40" t="s">
        <v>1276</v>
      </c>
    </row>
    <row r="225" spans="1:30" x14ac:dyDescent="0.35">
      <c r="A225" s="11" t="s">
        <v>440</v>
      </c>
      <c r="B225" s="11" t="s">
        <v>415</v>
      </c>
      <c r="C225" s="12">
        <v>17.831617919999999</v>
      </c>
      <c r="D225" s="13">
        <v>11472</v>
      </c>
      <c r="E225" s="12">
        <v>76.189540000000008</v>
      </c>
      <c r="F225" s="13">
        <v>27230</v>
      </c>
      <c r="G225" s="12">
        <v>0</v>
      </c>
      <c r="H225" s="13"/>
      <c r="I225" s="12">
        <v>0</v>
      </c>
      <c r="J225" s="11"/>
      <c r="K225" s="12">
        <v>0</v>
      </c>
      <c r="L225" s="11"/>
      <c r="M225" s="12">
        <v>0</v>
      </c>
      <c r="N225" s="13"/>
      <c r="O225" s="12">
        <f>SUM(Tabel135[[#This Row],[CO2 benzine 2019]],Tabel135[[#This Row],[CO2 diesel 2019]],Tabel135[[#This Row],[CO2 CNG 2019]],Tabel135[[#This Row],[CO2 LNG 2019]],Tabel135[[#This Row],[CO2 LPG 2019]],Tabel135[[#This Row],[CO2 elektriciteit 2019]])</f>
        <v>94.021157920000007</v>
      </c>
      <c r="P225" s="12">
        <v>26.458684559999998</v>
      </c>
      <c r="Q225" s="13">
        <v>16632</v>
      </c>
      <c r="R225" s="12">
        <v>56.975338000000001</v>
      </c>
      <c r="S225" s="13">
        <v>23156</v>
      </c>
      <c r="T225" s="12">
        <v>0</v>
      </c>
      <c r="U225" s="13"/>
      <c r="V225" s="12">
        <v>0</v>
      </c>
      <c r="W225" s="11"/>
      <c r="X225" s="12">
        <v>0</v>
      </c>
      <c r="Y225" s="11"/>
      <c r="Z225" s="12">
        <v>0</v>
      </c>
      <c r="AA225" s="13"/>
      <c r="AB225" s="12">
        <f>SUM(Tabel135[[#This Row],[CO2 elektriciteit 2022]],Tabel135[[#This Row],[CO2 LPG 2022]],Tabel135[[#This Row],[CO2 LNG 2022]],Tabel135[[#This Row],[CO2 CNG 2022]],Tabel135[[#This Row],[CO2 diesel 2022]],Tabel135[[#This Row],[CO2 benzine 2022]])</f>
        <v>83.434022560000002</v>
      </c>
      <c r="AC225" s="14">
        <f>(Tabel135[[#This Row],[CO2-emissie 2022 (ton)]]-Tabel135[[#This Row],[CO2-emissie 2019 (ton)]])/Tabel135[[#This Row],[CO2-emissie 2019 (ton)]]</f>
        <v>-0.11260375424229836</v>
      </c>
      <c r="AD225" s="40" t="s">
        <v>1276</v>
      </c>
    </row>
    <row r="226" spans="1:30" x14ac:dyDescent="0.35">
      <c r="A226" s="11" t="s">
        <v>441</v>
      </c>
      <c r="B226" s="11" t="s">
        <v>415</v>
      </c>
      <c r="C226" s="12">
        <v>24.303972959999999</v>
      </c>
      <c r="D226" s="13">
        <v>15636</v>
      </c>
      <c r="E226" s="12">
        <v>39.160808000000003</v>
      </c>
      <c r="F226" s="13">
        <v>13996</v>
      </c>
      <c r="G226" s="12">
        <v>4.5701432855714756</v>
      </c>
      <c r="H226" s="13">
        <v>1666.1112962345885</v>
      </c>
      <c r="I226" s="12">
        <v>0</v>
      </c>
      <c r="J226" s="11"/>
      <c r="K226" s="12">
        <v>0</v>
      </c>
      <c r="L226" s="11"/>
      <c r="M226" s="12">
        <v>0</v>
      </c>
      <c r="N226" s="13">
        <v>3600</v>
      </c>
      <c r="O226" s="12">
        <f>SUM(Tabel135[[#This Row],[CO2 benzine 2019]],Tabel135[[#This Row],[CO2 diesel 2019]],Tabel135[[#This Row],[CO2 CNG 2019]],Tabel135[[#This Row],[CO2 LNG 2019]],Tabel135[[#This Row],[CO2 LPG 2019]],Tabel135[[#This Row],[CO2 elektriciteit 2019]])</f>
        <v>68.034924245571474</v>
      </c>
      <c r="P226" s="12">
        <v>33.521969759999998</v>
      </c>
      <c r="Q226" s="13">
        <v>21072</v>
      </c>
      <c r="R226" s="12">
        <v>21.864003</v>
      </c>
      <c r="S226" s="13">
        <v>8886</v>
      </c>
      <c r="T226" s="12">
        <v>5.0370016710432085E-2</v>
      </c>
      <c r="U226" s="13">
        <v>18.363112180252308</v>
      </c>
      <c r="V226" s="12">
        <v>0</v>
      </c>
      <c r="W226" s="11"/>
      <c r="X226" s="12">
        <v>0</v>
      </c>
      <c r="Y226" s="11"/>
      <c r="Z226" s="12">
        <v>0</v>
      </c>
      <c r="AA226" s="13">
        <v>9600</v>
      </c>
      <c r="AB226" s="12">
        <f>SUM(Tabel135[[#This Row],[CO2 elektriciteit 2022]],Tabel135[[#This Row],[CO2 LPG 2022]],Tabel135[[#This Row],[CO2 LNG 2022]],Tabel135[[#This Row],[CO2 CNG 2022]],Tabel135[[#This Row],[CO2 diesel 2022]],Tabel135[[#This Row],[CO2 benzine 2022]])</f>
        <v>55.436342776710433</v>
      </c>
      <c r="AC226" s="14">
        <f>(Tabel135[[#This Row],[CO2-emissie 2022 (ton)]]-Tabel135[[#This Row],[CO2-emissie 2019 (ton)]])/Tabel135[[#This Row],[CO2-emissie 2019 (ton)]]</f>
        <v>-0.18517815090653397</v>
      </c>
      <c r="AD226" s="40" t="s">
        <v>1276</v>
      </c>
    </row>
    <row r="227" spans="1:30" x14ac:dyDescent="0.35">
      <c r="A227" s="11" t="s">
        <v>625</v>
      </c>
      <c r="B227" s="11" t="s">
        <v>415</v>
      </c>
      <c r="C227" s="12">
        <v>40.83842396485155</v>
      </c>
      <c r="D227" s="13">
        <v>26273.465583810412</v>
      </c>
      <c r="E227" s="12">
        <v>145.93735392704568</v>
      </c>
      <c r="F227" s="13">
        <v>52157.739073282944</v>
      </c>
      <c r="G227" s="12">
        <v>0</v>
      </c>
      <c r="H227" s="13"/>
      <c r="I227" s="12">
        <v>0</v>
      </c>
      <c r="J227" s="11"/>
      <c r="K227" s="12">
        <v>0</v>
      </c>
      <c r="L227" s="11"/>
      <c r="M227" s="12">
        <v>0</v>
      </c>
      <c r="N227" s="13"/>
      <c r="O227" s="12">
        <f>SUM(Tabel135[[#This Row],[CO2 benzine 2019]],Tabel135[[#This Row],[CO2 diesel 2019]],Tabel135[[#This Row],[CO2 CNG 2019]],Tabel135[[#This Row],[CO2 LNG 2019]],Tabel135[[#This Row],[CO2 LPG 2019]],Tabel135[[#This Row],[CO2 elektriciteit 2019]])</f>
        <v>186.77577789189723</v>
      </c>
      <c r="P227" s="12">
        <v>34.687178203278016</v>
      </c>
      <c r="Q227" s="13">
        <v>21804.453149159883</v>
      </c>
      <c r="R227" s="12">
        <v>52.167052274440813</v>
      </c>
      <c r="S227" s="13">
        <v>21201.80949987434</v>
      </c>
      <c r="T227" s="12">
        <v>0</v>
      </c>
      <c r="U227" s="13"/>
      <c r="V227" s="12">
        <v>0</v>
      </c>
      <c r="W227" s="11"/>
      <c r="X227" s="12">
        <v>0</v>
      </c>
      <c r="Y227" s="11"/>
      <c r="Z227" s="12">
        <v>0</v>
      </c>
      <c r="AA227" s="13"/>
      <c r="AB227" s="12">
        <f>SUM(Tabel135[[#This Row],[CO2 elektriciteit 2022]],Tabel135[[#This Row],[CO2 LPG 2022]],Tabel135[[#This Row],[CO2 LNG 2022]],Tabel135[[#This Row],[CO2 CNG 2022]],Tabel135[[#This Row],[CO2 diesel 2022]],Tabel135[[#This Row],[CO2 benzine 2022]])</f>
        <v>86.854230477718829</v>
      </c>
      <c r="AC227" s="14">
        <f>(Tabel135[[#This Row],[CO2-emissie 2022 (ton)]]-Tabel135[[#This Row],[CO2-emissie 2019 (ton)]])/Tabel135[[#This Row],[CO2-emissie 2019 (ton)]]</f>
        <v>-0.53498129437325304</v>
      </c>
      <c r="AD227" s="40" t="s">
        <v>1276</v>
      </c>
    </row>
    <row r="228" spans="1:30" x14ac:dyDescent="0.35">
      <c r="A228" s="11" t="s">
        <v>1258</v>
      </c>
      <c r="B228" s="11" t="s">
        <v>415</v>
      </c>
      <c r="C228" s="12">
        <v>13.938745546531754</v>
      </c>
      <c r="D228" s="13">
        <v>8967.5143123418984</v>
      </c>
      <c r="E228" s="12">
        <v>46.253891554387117</v>
      </c>
      <c r="F228" s="13">
        <v>16531.054880052579</v>
      </c>
      <c r="G228" s="12">
        <v>0</v>
      </c>
      <c r="H228" s="13"/>
      <c r="I228" s="12">
        <v>0</v>
      </c>
      <c r="J228" s="11"/>
      <c r="K228" s="12">
        <v>0</v>
      </c>
      <c r="L228" s="11"/>
      <c r="M228" s="12">
        <v>0</v>
      </c>
      <c r="N228" s="13"/>
      <c r="O228" s="12">
        <f>SUM(Tabel135[[#This Row],[CO2 benzine 2019]],Tabel135[[#This Row],[CO2 diesel 2019]],Tabel135[[#This Row],[CO2 CNG 2019]],Tabel135[[#This Row],[CO2 LNG 2019]],Tabel135[[#This Row],[CO2 LPG 2019]],Tabel135[[#This Row],[CO2 elektriciteit 2019]])</f>
        <v>60.192637100918873</v>
      </c>
      <c r="P228" s="12">
        <v>17.747405087104422</v>
      </c>
      <c r="Q228" s="13">
        <v>11156.066384908772</v>
      </c>
      <c r="R228" s="12">
        <v>36.09434154310128</v>
      </c>
      <c r="S228" s="13">
        <v>14669.514953505906</v>
      </c>
      <c r="T228" s="12">
        <v>0</v>
      </c>
      <c r="U228" s="13"/>
      <c r="V228" s="12">
        <v>0</v>
      </c>
      <c r="W228" s="11"/>
      <c r="X228" s="12">
        <v>0</v>
      </c>
      <c r="Y228" s="11"/>
      <c r="Z228" s="12">
        <v>0</v>
      </c>
      <c r="AA228" s="13"/>
      <c r="AB228" s="12">
        <f>SUM(Tabel135[[#This Row],[CO2 elektriciteit 2022]],Tabel135[[#This Row],[CO2 LPG 2022]],Tabel135[[#This Row],[CO2 LNG 2022]],Tabel135[[#This Row],[CO2 CNG 2022]],Tabel135[[#This Row],[CO2 diesel 2022]],Tabel135[[#This Row],[CO2 benzine 2022]])</f>
        <v>53.841746630205705</v>
      </c>
      <c r="AC228" s="14">
        <f>(Tabel135[[#This Row],[CO2-emissie 2022 (ton)]]-Tabel135[[#This Row],[CO2-emissie 2019 (ton)]])/Tabel135[[#This Row],[CO2-emissie 2019 (ton)]]</f>
        <v>-0.1055094240191749</v>
      </c>
      <c r="AD228" s="40" t="s">
        <v>1276</v>
      </c>
    </row>
    <row r="229" spans="1:30" x14ac:dyDescent="0.35">
      <c r="A229" s="11" t="s">
        <v>450</v>
      </c>
      <c r="B229" s="11" t="s">
        <v>415</v>
      </c>
      <c r="C229" s="12">
        <v>16.017502862468383</v>
      </c>
      <c r="D229" s="13">
        <v>10304.886166955133</v>
      </c>
      <c r="E229" s="12">
        <v>85.401984883338812</v>
      </c>
      <c r="F229" s="13">
        <v>30522.51068024975</v>
      </c>
      <c r="G229" s="12">
        <v>0</v>
      </c>
      <c r="H229" s="13"/>
      <c r="I229" s="12">
        <v>0</v>
      </c>
      <c r="J229" s="11"/>
      <c r="K229" s="12">
        <v>0</v>
      </c>
      <c r="L229" s="11"/>
      <c r="M229" s="12">
        <v>0</v>
      </c>
      <c r="N229" s="13"/>
      <c r="O229" s="12">
        <f>SUM(Tabel135[[#This Row],[CO2 benzine 2019]],Tabel135[[#This Row],[CO2 diesel 2019]],Tabel135[[#This Row],[CO2 CNG 2019]],Tabel135[[#This Row],[CO2 LNG 2019]],Tabel135[[#This Row],[CO2 LPG 2019]],Tabel135[[#This Row],[CO2 elektriciteit 2019]])</f>
        <v>101.4194877458072</v>
      </c>
      <c r="P229" s="12">
        <v>22.099598489846407</v>
      </c>
      <c r="Q229" s="13">
        <v>13891.86681785383</v>
      </c>
      <c r="R229" s="12">
        <v>100.0017941693893</v>
      </c>
      <c r="S229" s="13">
        <v>40642.875094244788</v>
      </c>
      <c r="T229" s="12">
        <v>0</v>
      </c>
      <c r="U229" s="13"/>
      <c r="V229" s="12">
        <v>0</v>
      </c>
      <c r="W229" s="11"/>
      <c r="X229" s="12">
        <v>0</v>
      </c>
      <c r="Y229" s="11"/>
      <c r="Z229" s="12">
        <v>0</v>
      </c>
      <c r="AA229" s="13"/>
      <c r="AB229" s="12">
        <f>SUM(Tabel135[[#This Row],[CO2 elektriciteit 2022]],Tabel135[[#This Row],[CO2 LPG 2022]],Tabel135[[#This Row],[CO2 LNG 2022]],Tabel135[[#This Row],[CO2 CNG 2022]],Tabel135[[#This Row],[CO2 diesel 2022]],Tabel135[[#This Row],[CO2 benzine 2022]])</f>
        <v>122.1013926592357</v>
      </c>
      <c r="AC229" s="14">
        <f>(Tabel135[[#This Row],[CO2-emissie 2022 (ton)]]-Tabel135[[#This Row],[CO2-emissie 2019 (ton)]])/Tabel135[[#This Row],[CO2-emissie 2019 (ton)]]</f>
        <v>0.20392436772373176</v>
      </c>
      <c r="AD229" s="40" t="s">
        <v>1276</v>
      </c>
    </row>
    <row r="230" spans="1:30" x14ac:dyDescent="0.35">
      <c r="A230" s="11" t="s">
        <v>628</v>
      </c>
      <c r="B230" s="11" t="s">
        <v>415</v>
      </c>
      <c r="C230" s="12">
        <v>31.091863080000003</v>
      </c>
      <c r="D230" s="13">
        <v>20003</v>
      </c>
      <c r="E230" s="12">
        <v>123.257496</v>
      </c>
      <c r="F230" s="13">
        <v>44052</v>
      </c>
      <c r="G230" s="12">
        <v>0</v>
      </c>
      <c r="H230" s="13"/>
      <c r="I230" s="12">
        <v>0</v>
      </c>
      <c r="J230" s="11"/>
      <c r="K230" s="12">
        <v>0</v>
      </c>
      <c r="L230" s="11"/>
      <c r="M230" s="12">
        <v>0</v>
      </c>
      <c r="N230" s="13"/>
      <c r="O230" s="12">
        <f>SUM(Tabel135[[#This Row],[CO2 benzine 2019]],Tabel135[[#This Row],[CO2 diesel 2019]],Tabel135[[#This Row],[CO2 CNG 2019]],Tabel135[[#This Row],[CO2 LNG 2019]],Tabel135[[#This Row],[CO2 LPG 2019]],Tabel135[[#This Row],[CO2 elektriciteit 2019]])</f>
        <v>154.34935908</v>
      </c>
      <c r="P230" s="12">
        <v>42.957182489999994</v>
      </c>
      <c r="Q230" s="13">
        <v>27003</v>
      </c>
      <c r="R230" s="12">
        <v>88.051452999999995</v>
      </c>
      <c r="S230" s="13">
        <v>35786</v>
      </c>
      <c r="T230" s="12">
        <v>1.6211129999999998</v>
      </c>
      <c r="U230" s="13">
        <v>591</v>
      </c>
      <c r="V230" s="12">
        <v>0</v>
      </c>
      <c r="W230" s="11"/>
      <c r="X230" s="12">
        <v>0</v>
      </c>
      <c r="Y230" s="11"/>
      <c r="Z230" s="12">
        <v>0</v>
      </c>
      <c r="AA230" s="13">
        <v>1068</v>
      </c>
      <c r="AB230" s="12">
        <f>SUM(Tabel135[[#This Row],[CO2 elektriciteit 2022]],Tabel135[[#This Row],[CO2 LPG 2022]],Tabel135[[#This Row],[CO2 LNG 2022]],Tabel135[[#This Row],[CO2 CNG 2022]],Tabel135[[#This Row],[CO2 diesel 2022]],Tabel135[[#This Row],[CO2 benzine 2022]])</f>
        <v>132.62974849</v>
      </c>
      <c r="AC230" s="14">
        <f>(Tabel135[[#This Row],[CO2-emissie 2022 (ton)]]-Tabel135[[#This Row],[CO2-emissie 2019 (ton)]])/Tabel135[[#This Row],[CO2-emissie 2019 (ton)]]</f>
        <v>-0.14071720620972988</v>
      </c>
      <c r="AD230" s="40" t="s">
        <v>1276</v>
      </c>
    </row>
    <row r="231" spans="1:30" x14ac:dyDescent="0.35">
      <c r="A231" s="11" t="s">
        <v>452</v>
      </c>
      <c r="B231" s="11" t="s">
        <v>415</v>
      </c>
      <c r="C231" s="12">
        <v>0</v>
      </c>
      <c r="D231" s="13"/>
      <c r="E231" s="12">
        <v>0</v>
      </c>
      <c r="F231" s="11"/>
      <c r="G231" s="12">
        <v>0</v>
      </c>
      <c r="H231" s="13"/>
      <c r="I231" s="12">
        <v>0</v>
      </c>
      <c r="J231" s="11"/>
      <c r="K231" s="12">
        <v>0</v>
      </c>
      <c r="L231" s="11"/>
      <c r="M231" s="12">
        <v>0</v>
      </c>
      <c r="N231" s="13">
        <v>121645</v>
      </c>
      <c r="O231" s="12">
        <f>SUM(Tabel135[[#This Row],[CO2 benzine 2019]],Tabel135[[#This Row],[CO2 diesel 2019]],Tabel135[[#This Row],[CO2 CNG 2019]],Tabel135[[#This Row],[CO2 LNG 2019]],Tabel135[[#This Row],[CO2 LPG 2019]],Tabel135[[#This Row],[CO2 elektriciteit 2019]])</f>
        <v>0</v>
      </c>
      <c r="P231" s="12">
        <v>27.222282959999998</v>
      </c>
      <c r="Q231" s="13">
        <v>17112</v>
      </c>
      <c r="R231" s="12">
        <v>21.807411500000001</v>
      </c>
      <c r="S231" s="13">
        <v>8863</v>
      </c>
      <c r="T231" s="12">
        <v>0</v>
      </c>
      <c r="U231" s="13"/>
      <c r="V231" s="12">
        <v>0</v>
      </c>
      <c r="W231" s="11"/>
      <c r="X231" s="12">
        <v>0</v>
      </c>
      <c r="Y231" s="11"/>
      <c r="Z231" s="12">
        <v>0</v>
      </c>
      <c r="AA231" s="13"/>
      <c r="AB231" s="12">
        <f>SUM(Tabel135[[#This Row],[CO2 elektriciteit 2022]],Tabel135[[#This Row],[CO2 LPG 2022]],Tabel135[[#This Row],[CO2 LNG 2022]],Tabel135[[#This Row],[CO2 CNG 2022]],Tabel135[[#This Row],[CO2 diesel 2022]],Tabel135[[#This Row],[CO2 benzine 2022]])</f>
        <v>49.029694460000002</v>
      </c>
      <c r="AC231" s="14" t="s">
        <v>1246</v>
      </c>
      <c r="AD231" s="40" t="s">
        <v>1276</v>
      </c>
    </row>
    <row r="232" spans="1:30" x14ac:dyDescent="0.35">
      <c r="A232" s="11" t="s">
        <v>453</v>
      </c>
      <c r="B232" s="11" t="s">
        <v>415</v>
      </c>
      <c r="C232" s="12">
        <v>30.047333160000001</v>
      </c>
      <c r="D232" s="13">
        <v>19331</v>
      </c>
      <c r="E232" s="12">
        <v>38.024820000000005</v>
      </c>
      <c r="F232" s="13">
        <v>13590</v>
      </c>
      <c r="G232" s="12">
        <v>0</v>
      </c>
      <c r="H232" s="13"/>
      <c r="I232" s="12">
        <v>0</v>
      </c>
      <c r="J232" s="11"/>
      <c r="K232" s="12">
        <v>0</v>
      </c>
      <c r="L232" s="11"/>
      <c r="M232" s="12">
        <v>0</v>
      </c>
      <c r="N232" s="13"/>
      <c r="O232" s="12">
        <f>SUM(Tabel135[[#This Row],[CO2 benzine 2019]],Tabel135[[#This Row],[CO2 diesel 2019]],Tabel135[[#This Row],[CO2 CNG 2019]],Tabel135[[#This Row],[CO2 LNG 2019]],Tabel135[[#This Row],[CO2 LPG 2019]],Tabel135[[#This Row],[CO2 elektriciteit 2019]])</f>
        <v>68.072153159999999</v>
      </c>
      <c r="P232" s="12">
        <v>21.358483579999998</v>
      </c>
      <c r="Q232" s="13">
        <v>13426</v>
      </c>
      <c r="R232" s="12">
        <v>25.217664500000001</v>
      </c>
      <c r="S232" s="13">
        <v>10249</v>
      </c>
      <c r="T232" s="12">
        <v>0</v>
      </c>
      <c r="U232" s="13"/>
      <c r="V232" s="12">
        <v>0</v>
      </c>
      <c r="W232" s="11"/>
      <c r="X232" s="12">
        <v>0</v>
      </c>
      <c r="Y232" s="11"/>
      <c r="Z232" s="12">
        <v>0</v>
      </c>
      <c r="AA232" s="13"/>
      <c r="AB232" s="12">
        <f>SUM(Tabel135[[#This Row],[CO2 elektriciteit 2022]],Tabel135[[#This Row],[CO2 LPG 2022]],Tabel135[[#This Row],[CO2 LNG 2022]],Tabel135[[#This Row],[CO2 CNG 2022]],Tabel135[[#This Row],[CO2 diesel 2022]],Tabel135[[#This Row],[CO2 benzine 2022]])</f>
        <v>46.576148079999996</v>
      </c>
      <c r="AC232" s="14">
        <f>(Tabel135[[#This Row],[CO2-emissie 2022 (ton)]]-Tabel135[[#This Row],[CO2-emissie 2019 (ton)]])/Tabel135[[#This Row],[CO2-emissie 2019 (ton)]]</f>
        <v>-0.31578265240817016</v>
      </c>
      <c r="AD232" s="40" t="s">
        <v>1276</v>
      </c>
    </row>
    <row r="233" spans="1:30" x14ac:dyDescent="0.35">
      <c r="A233" s="11" t="s">
        <v>630</v>
      </c>
      <c r="B233" s="11" t="s">
        <v>415</v>
      </c>
      <c r="C233" s="12">
        <v>31.820857920000002</v>
      </c>
      <c r="D233" s="13">
        <v>20472</v>
      </c>
      <c r="E233" s="12">
        <v>164.50001600000002</v>
      </c>
      <c r="F233" s="13">
        <v>58792</v>
      </c>
      <c r="G233" s="12">
        <v>0</v>
      </c>
      <c r="H233" s="13"/>
      <c r="I233" s="12">
        <v>0</v>
      </c>
      <c r="J233" s="11"/>
      <c r="K233" s="12">
        <v>0</v>
      </c>
      <c r="L233" s="11"/>
      <c r="M233" s="12">
        <v>0</v>
      </c>
      <c r="N233" s="13"/>
      <c r="O233" s="12">
        <f>SUM(Tabel135[[#This Row],[CO2 benzine 2019]],Tabel135[[#This Row],[CO2 diesel 2019]],Tabel135[[#This Row],[CO2 CNG 2019]],Tabel135[[#This Row],[CO2 LNG 2019]],Tabel135[[#This Row],[CO2 LPG 2019]],Tabel135[[#This Row],[CO2 elektriciteit 2019]])</f>
        <v>196.32087392000003</v>
      </c>
      <c r="P233" s="12">
        <v>43.832138989999997</v>
      </c>
      <c r="Q233" s="13">
        <v>27553</v>
      </c>
      <c r="R233" s="12">
        <v>101.830253</v>
      </c>
      <c r="S233" s="13">
        <v>41386</v>
      </c>
      <c r="T233" s="12">
        <v>4.3833139999999995</v>
      </c>
      <c r="U233" s="13">
        <v>1598</v>
      </c>
      <c r="V233" s="12">
        <v>0</v>
      </c>
      <c r="W233" s="11"/>
      <c r="X233" s="12">
        <v>0</v>
      </c>
      <c r="Y233" s="11"/>
      <c r="Z233" s="12">
        <v>0</v>
      </c>
      <c r="AA233" s="13"/>
      <c r="AB233" s="12">
        <f>SUM(Tabel135[[#This Row],[CO2 elektriciteit 2022]],Tabel135[[#This Row],[CO2 LPG 2022]],Tabel135[[#This Row],[CO2 LNG 2022]],Tabel135[[#This Row],[CO2 CNG 2022]],Tabel135[[#This Row],[CO2 diesel 2022]],Tabel135[[#This Row],[CO2 benzine 2022]])</f>
        <v>150.04570598999999</v>
      </c>
      <c r="AC233" s="14">
        <f>(Tabel135[[#This Row],[CO2-emissie 2022 (ton)]]-Tabel135[[#This Row],[CO2-emissie 2019 (ton)]])/Tabel135[[#This Row],[CO2-emissie 2019 (ton)]]</f>
        <v>-0.23571190880526022</v>
      </c>
      <c r="AD233" s="40" t="s">
        <v>1276</v>
      </c>
    </row>
    <row r="234" spans="1:30" x14ac:dyDescent="0.35">
      <c r="A234" s="11" t="s">
        <v>459</v>
      </c>
      <c r="B234" s="11" t="s">
        <v>415</v>
      </c>
      <c r="C234" s="12">
        <v>32.200121760000002</v>
      </c>
      <c r="D234" s="13">
        <v>20716</v>
      </c>
      <c r="E234" s="12">
        <v>224.98438200000001</v>
      </c>
      <c r="F234" s="13">
        <v>80409</v>
      </c>
      <c r="G234" s="12">
        <v>0</v>
      </c>
      <c r="H234" s="13"/>
      <c r="I234" s="12">
        <v>0</v>
      </c>
      <c r="J234" s="11"/>
      <c r="K234" s="12">
        <v>0</v>
      </c>
      <c r="L234" s="11"/>
      <c r="M234" s="12">
        <v>0</v>
      </c>
      <c r="N234" s="13"/>
      <c r="O234" s="12">
        <f>SUM(Tabel135[[#This Row],[CO2 benzine 2019]],Tabel135[[#This Row],[CO2 diesel 2019]],Tabel135[[#This Row],[CO2 CNG 2019]],Tabel135[[#This Row],[CO2 LNG 2019]],Tabel135[[#This Row],[CO2 LPG 2019]],Tabel135[[#This Row],[CO2 elektriciteit 2019]])</f>
        <v>257.18450375999998</v>
      </c>
      <c r="P234" s="12">
        <v>52.971457339999994</v>
      </c>
      <c r="Q234" s="13">
        <v>33298</v>
      </c>
      <c r="R234" s="12">
        <v>158.8474195</v>
      </c>
      <c r="S234" s="13">
        <v>64559</v>
      </c>
      <c r="T234" s="12">
        <v>0</v>
      </c>
      <c r="U234" s="13"/>
      <c r="V234" s="12">
        <v>0</v>
      </c>
      <c r="W234" s="11"/>
      <c r="X234" s="12">
        <v>0</v>
      </c>
      <c r="Y234" s="11"/>
      <c r="Z234" s="12">
        <v>0</v>
      </c>
      <c r="AA234" s="13"/>
      <c r="AB234" s="12">
        <f>SUM(Tabel135[[#This Row],[CO2 elektriciteit 2022]],Tabel135[[#This Row],[CO2 LPG 2022]],Tabel135[[#This Row],[CO2 LNG 2022]],Tabel135[[#This Row],[CO2 CNG 2022]],Tabel135[[#This Row],[CO2 diesel 2022]],Tabel135[[#This Row],[CO2 benzine 2022]])</f>
        <v>211.81887684</v>
      </c>
      <c r="AC234" s="14">
        <f>(Tabel135[[#This Row],[CO2-emissie 2022 (ton)]]-Tabel135[[#This Row],[CO2-emissie 2019 (ton)]])/Tabel135[[#This Row],[CO2-emissie 2019 (ton)]]</f>
        <v>-0.17639331397016977</v>
      </c>
      <c r="AD234" s="40" t="s">
        <v>1276</v>
      </c>
    </row>
    <row r="235" spans="1:30" x14ac:dyDescent="0.35">
      <c r="A235" s="11" t="s">
        <v>461</v>
      </c>
      <c r="B235" s="11" t="s">
        <v>415</v>
      </c>
      <c r="C235" s="12">
        <v>33.284950392757295</v>
      </c>
      <c r="D235" s="13">
        <v>21413.92624151245</v>
      </c>
      <c r="E235" s="12">
        <v>45.849317121261919</v>
      </c>
      <c r="F235" s="13">
        <v>16386.460729543214</v>
      </c>
      <c r="G235" s="12">
        <v>0</v>
      </c>
      <c r="H235" s="13"/>
      <c r="I235" s="12">
        <v>0</v>
      </c>
      <c r="J235" s="11"/>
      <c r="K235" s="12">
        <v>0</v>
      </c>
      <c r="L235" s="11"/>
      <c r="M235" s="12">
        <v>0</v>
      </c>
      <c r="N235" s="13"/>
      <c r="O235" s="12">
        <f>SUM(Tabel135[[#This Row],[CO2 benzine 2019]],Tabel135[[#This Row],[CO2 diesel 2019]],Tabel135[[#This Row],[CO2 CNG 2019]],Tabel135[[#This Row],[CO2 LNG 2019]],Tabel135[[#This Row],[CO2 LPG 2019]],Tabel135[[#This Row],[CO2 elektriciteit 2019]])</f>
        <v>79.134267514019214</v>
      </c>
      <c r="P235" s="12">
        <v>25.220255628285745</v>
      </c>
      <c r="Q235" s="13">
        <v>15853.520255643749</v>
      </c>
      <c r="R235" s="12">
        <v>31.256203317416436</v>
      </c>
      <c r="S235" s="13">
        <v>12703.191756722794</v>
      </c>
      <c r="T235" s="12">
        <v>2.1910957269037952</v>
      </c>
      <c r="U235" s="13">
        <v>798.79537984097533</v>
      </c>
      <c r="V235" s="12">
        <v>0</v>
      </c>
      <c r="W235" s="11"/>
      <c r="X235" s="12">
        <v>0</v>
      </c>
      <c r="Y235" s="11"/>
      <c r="Z235" s="12">
        <v>0</v>
      </c>
      <c r="AA235" s="13"/>
      <c r="AB235" s="12">
        <f>SUM(Tabel135[[#This Row],[CO2 elektriciteit 2022]],Tabel135[[#This Row],[CO2 LPG 2022]],Tabel135[[#This Row],[CO2 LNG 2022]],Tabel135[[#This Row],[CO2 CNG 2022]],Tabel135[[#This Row],[CO2 diesel 2022]],Tabel135[[#This Row],[CO2 benzine 2022]])</f>
        <v>58.667554672605974</v>
      </c>
      <c r="AC235" s="14">
        <f>(Tabel135[[#This Row],[CO2-emissie 2022 (ton)]]-Tabel135[[#This Row],[CO2-emissie 2019 (ton)]])/Tabel135[[#This Row],[CO2-emissie 2019 (ton)]]</f>
        <v>-0.25863274513518952</v>
      </c>
      <c r="AD235" s="40" t="s">
        <v>1276</v>
      </c>
    </row>
    <row r="236" spans="1:30" x14ac:dyDescent="0.35">
      <c r="A236" s="11" t="s">
        <v>463</v>
      </c>
      <c r="B236" s="11" t="s">
        <v>415</v>
      </c>
      <c r="C236" s="12">
        <v>36.05804328</v>
      </c>
      <c r="D236" s="13">
        <v>23198</v>
      </c>
      <c r="E236" s="12">
        <v>12.672142000000001</v>
      </c>
      <c r="F236" s="13">
        <v>4529</v>
      </c>
      <c r="G236" s="12">
        <v>0</v>
      </c>
      <c r="H236" s="13"/>
      <c r="I236" s="12">
        <v>0</v>
      </c>
      <c r="J236" s="11"/>
      <c r="K236" s="12">
        <v>0</v>
      </c>
      <c r="L236" s="11"/>
      <c r="M236" s="12">
        <v>0</v>
      </c>
      <c r="N236" s="13"/>
      <c r="O236" s="12">
        <f>SUM(Tabel135[[#This Row],[CO2 benzine 2019]],Tabel135[[#This Row],[CO2 diesel 2019]],Tabel135[[#This Row],[CO2 CNG 2019]],Tabel135[[#This Row],[CO2 LNG 2019]],Tabel135[[#This Row],[CO2 LPG 2019]],Tabel135[[#This Row],[CO2 elektriciteit 2019]])</f>
        <v>48.730185280000001</v>
      </c>
      <c r="P236" s="12">
        <v>30.508937739999997</v>
      </c>
      <c r="Q236" s="13">
        <v>19178</v>
      </c>
      <c r="R236" s="12">
        <v>14.167559000000001</v>
      </c>
      <c r="S236" s="13">
        <v>5758</v>
      </c>
      <c r="T236" s="12">
        <v>0</v>
      </c>
      <c r="U236" s="13"/>
      <c r="V236" s="12">
        <v>0</v>
      </c>
      <c r="W236" s="11"/>
      <c r="X236" s="12">
        <v>0</v>
      </c>
      <c r="Y236" s="11"/>
      <c r="Z236" s="12">
        <v>0</v>
      </c>
      <c r="AA236" s="13"/>
      <c r="AB236" s="12">
        <f>SUM(Tabel135[[#This Row],[CO2 elektriciteit 2022]],Tabel135[[#This Row],[CO2 LPG 2022]],Tabel135[[#This Row],[CO2 LNG 2022]],Tabel135[[#This Row],[CO2 CNG 2022]],Tabel135[[#This Row],[CO2 diesel 2022]],Tabel135[[#This Row],[CO2 benzine 2022]])</f>
        <v>44.676496739999997</v>
      </c>
      <c r="AC236" s="14">
        <f>(Tabel135[[#This Row],[CO2-emissie 2022 (ton)]]-Tabel135[[#This Row],[CO2-emissie 2019 (ton)]])/Tabel135[[#This Row],[CO2-emissie 2019 (ton)]]</f>
        <v>-8.3186397029024445E-2</v>
      </c>
      <c r="AD236" s="40" t="s">
        <v>1276</v>
      </c>
    </row>
    <row r="237" spans="1:30" x14ac:dyDescent="0.35">
      <c r="A237" s="11" t="s">
        <v>464</v>
      </c>
      <c r="B237" s="11" t="s">
        <v>415</v>
      </c>
      <c r="C237" s="12">
        <v>16.588669631207562</v>
      </c>
      <c r="D237" s="13">
        <v>10672.347224071362</v>
      </c>
      <c r="E237" s="12">
        <v>60.117921787709498</v>
      </c>
      <c r="F237" s="13">
        <v>21486.033519553072</v>
      </c>
      <c r="G237" s="12">
        <v>5.0271576141286243</v>
      </c>
      <c r="H237" s="13">
        <v>1832.7224258580475</v>
      </c>
      <c r="I237" s="12">
        <v>0</v>
      </c>
      <c r="J237" s="11"/>
      <c r="K237" s="12">
        <v>0</v>
      </c>
      <c r="L237" s="11"/>
      <c r="M237" s="12">
        <v>0</v>
      </c>
      <c r="N237" s="13"/>
      <c r="O237" s="12">
        <f>SUM(Tabel135[[#This Row],[CO2 benzine 2019]],Tabel135[[#This Row],[CO2 diesel 2019]],Tabel135[[#This Row],[CO2 CNG 2019]],Tabel135[[#This Row],[CO2 LNG 2019]],Tabel135[[#This Row],[CO2 LPG 2019]],Tabel135[[#This Row],[CO2 elektriciteit 2019]])</f>
        <v>81.733749033045683</v>
      </c>
      <c r="P237" s="12">
        <v>27.372574332543035</v>
      </c>
      <c r="Q237" s="13">
        <v>17206.473559426864</v>
      </c>
      <c r="R237" s="12">
        <v>26.687675043980896</v>
      </c>
      <c r="S237" s="13">
        <v>10846.443830108066</v>
      </c>
      <c r="T237" s="12">
        <v>1.5614705180233945</v>
      </c>
      <c r="U237" s="13">
        <v>569.25647758782156</v>
      </c>
      <c r="V237" s="12">
        <v>0</v>
      </c>
      <c r="W237" s="11"/>
      <c r="X237" s="12">
        <v>0</v>
      </c>
      <c r="Y237" s="11"/>
      <c r="Z237" s="12">
        <v>0</v>
      </c>
      <c r="AA237" s="13"/>
      <c r="AB237" s="12">
        <f>SUM(Tabel135[[#This Row],[CO2 elektriciteit 2022]],Tabel135[[#This Row],[CO2 LPG 2022]],Tabel135[[#This Row],[CO2 LNG 2022]],Tabel135[[#This Row],[CO2 CNG 2022]],Tabel135[[#This Row],[CO2 diesel 2022]],Tabel135[[#This Row],[CO2 benzine 2022]])</f>
        <v>55.621719894547326</v>
      </c>
      <c r="AC237" s="14">
        <f>(Tabel135[[#This Row],[CO2-emissie 2022 (ton)]]-Tabel135[[#This Row],[CO2-emissie 2019 (ton)]])/Tabel135[[#This Row],[CO2-emissie 2019 (ton)]]</f>
        <v>-0.31947670879431983</v>
      </c>
      <c r="AD237" s="40" t="s">
        <v>1276</v>
      </c>
    </row>
    <row r="238" spans="1:30" x14ac:dyDescent="0.35">
      <c r="A238" s="11" t="s">
        <v>1211</v>
      </c>
      <c r="B238" s="11" t="s">
        <v>415</v>
      </c>
      <c r="C238" s="12">
        <v>21.600940919999999</v>
      </c>
      <c r="D238" s="13">
        <v>13897</v>
      </c>
      <c r="E238" s="12">
        <v>35.654914000000005</v>
      </c>
      <c r="F238" s="13">
        <v>12743</v>
      </c>
      <c r="G238" s="12">
        <v>0.193450075</v>
      </c>
      <c r="H238" s="13">
        <v>70.525000000000006</v>
      </c>
      <c r="I238" s="12">
        <v>0</v>
      </c>
      <c r="J238" s="11"/>
      <c r="K238" s="12">
        <v>0</v>
      </c>
      <c r="L238" s="11"/>
      <c r="M238" s="12">
        <v>0</v>
      </c>
      <c r="N238" s="13"/>
      <c r="O238" s="12">
        <f>SUM(Tabel135[[#This Row],[CO2 benzine 2019]],Tabel135[[#This Row],[CO2 diesel 2019]],Tabel135[[#This Row],[CO2 CNG 2019]],Tabel135[[#This Row],[CO2 LNG 2019]],Tabel135[[#This Row],[CO2 LPG 2019]],Tabel135[[#This Row],[CO2 elektriciteit 2019]])</f>
        <v>57.449304995000006</v>
      </c>
      <c r="P238" s="12">
        <v>22.200032649999997</v>
      </c>
      <c r="Q238" s="13">
        <v>13955</v>
      </c>
      <c r="R238" s="12">
        <v>31.44519</v>
      </c>
      <c r="S238" s="13">
        <v>12780</v>
      </c>
      <c r="T238" s="12">
        <v>0.109925725</v>
      </c>
      <c r="U238" s="13">
        <v>40.075000000000003</v>
      </c>
      <c r="V238" s="12">
        <v>0</v>
      </c>
      <c r="W238" s="11"/>
      <c r="X238" s="12">
        <v>0</v>
      </c>
      <c r="Y238" s="11"/>
      <c r="Z238" s="12">
        <v>0</v>
      </c>
      <c r="AA238" s="13"/>
      <c r="AB238" s="12">
        <f>SUM(Tabel135[[#This Row],[CO2 elektriciteit 2022]],Tabel135[[#This Row],[CO2 LPG 2022]],Tabel135[[#This Row],[CO2 LNG 2022]],Tabel135[[#This Row],[CO2 CNG 2022]],Tabel135[[#This Row],[CO2 diesel 2022]],Tabel135[[#This Row],[CO2 benzine 2022]])</f>
        <v>53.755148374999997</v>
      </c>
      <c r="AC238" s="14">
        <f>(Tabel135[[#This Row],[CO2-emissie 2022 (ton)]]-Tabel135[[#This Row],[CO2-emissie 2019 (ton)]])/Tabel135[[#This Row],[CO2-emissie 2019 (ton)]]</f>
        <v>-6.4302894879607719E-2</v>
      </c>
      <c r="AD238" s="40" t="s">
        <v>1276</v>
      </c>
    </row>
    <row r="239" spans="1:30" x14ac:dyDescent="0.35">
      <c r="A239" s="11" t="s">
        <v>467</v>
      </c>
      <c r="B239" s="11" t="s">
        <v>415</v>
      </c>
      <c r="C239" s="12">
        <v>13.184081520000001</v>
      </c>
      <c r="D239" s="13">
        <v>8482</v>
      </c>
      <c r="E239" s="12">
        <v>77.734036000000003</v>
      </c>
      <c r="F239" s="13">
        <v>27782</v>
      </c>
      <c r="G239" s="12">
        <v>0.32915999999999995</v>
      </c>
      <c r="H239" s="13">
        <v>120</v>
      </c>
      <c r="I239" s="12">
        <v>0</v>
      </c>
      <c r="J239" s="11"/>
      <c r="K239" s="12">
        <v>0</v>
      </c>
      <c r="L239" s="11"/>
      <c r="M239" s="12">
        <v>0</v>
      </c>
      <c r="N239" s="13"/>
      <c r="O239" s="12">
        <f>SUM(Tabel135[[#This Row],[CO2 benzine 2019]],Tabel135[[#This Row],[CO2 diesel 2019]],Tabel135[[#This Row],[CO2 CNG 2019]],Tabel135[[#This Row],[CO2 LNG 2019]],Tabel135[[#This Row],[CO2 LPG 2019]],Tabel135[[#This Row],[CO2 elektriciteit 2019]])</f>
        <v>91.247277520000011</v>
      </c>
      <c r="P239" s="12">
        <v>19.00564601</v>
      </c>
      <c r="Q239" s="13">
        <v>11947</v>
      </c>
      <c r="R239" s="12">
        <v>61.864351499999998</v>
      </c>
      <c r="S239" s="13">
        <v>25143</v>
      </c>
      <c r="T239" s="12">
        <v>1.462019</v>
      </c>
      <c r="U239" s="13">
        <v>533</v>
      </c>
      <c r="V239" s="12">
        <v>0</v>
      </c>
      <c r="W239" s="11"/>
      <c r="X239" s="12">
        <v>0</v>
      </c>
      <c r="Y239" s="11"/>
      <c r="Z239" s="12">
        <v>0</v>
      </c>
      <c r="AA239" s="13"/>
      <c r="AB239" s="12">
        <f>SUM(Tabel135[[#This Row],[CO2 elektriciteit 2022]],Tabel135[[#This Row],[CO2 LPG 2022]],Tabel135[[#This Row],[CO2 LNG 2022]],Tabel135[[#This Row],[CO2 CNG 2022]],Tabel135[[#This Row],[CO2 diesel 2022]],Tabel135[[#This Row],[CO2 benzine 2022]])</f>
        <v>82.332016509999988</v>
      </c>
      <c r="AC239" s="14">
        <f>(Tabel135[[#This Row],[CO2-emissie 2022 (ton)]]-Tabel135[[#This Row],[CO2-emissie 2019 (ton)]])/Tabel135[[#This Row],[CO2-emissie 2019 (ton)]]</f>
        <v>-9.7704405570302452E-2</v>
      </c>
      <c r="AD239" s="40" t="s">
        <v>1276</v>
      </c>
    </row>
    <row r="240" spans="1:30" x14ac:dyDescent="0.35">
      <c r="A240" s="11" t="s">
        <v>468</v>
      </c>
      <c r="B240" s="11" t="s">
        <v>415</v>
      </c>
      <c r="C240" s="12">
        <v>31.087200000000003</v>
      </c>
      <c r="D240" s="13">
        <v>20000</v>
      </c>
      <c r="E240" s="12">
        <v>66.197882000000007</v>
      </c>
      <c r="F240" s="13">
        <v>23659</v>
      </c>
      <c r="G240" s="12">
        <v>1.824095</v>
      </c>
      <c r="H240" s="13">
        <v>665</v>
      </c>
      <c r="I240" s="12">
        <v>0</v>
      </c>
      <c r="J240" s="11"/>
      <c r="K240" s="12">
        <v>0</v>
      </c>
      <c r="L240" s="11"/>
      <c r="M240" s="12">
        <v>0</v>
      </c>
      <c r="N240" s="13"/>
      <c r="O240" s="12">
        <f>SUM(Tabel135[[#This Row],[CO2 benzine 2019]],Tabel135[[#This Row],[CO2 diesel 2019]],Tabel135[[#This Row],[CO2 CNG 2019]],Tabel135[[#This Row],[CO2 LNG 2019]],Tabel135[[#This Row],[CO2 LPG 2019]],Tabel135[[#This Row],[CO2 elektriciteit 2019]])</f>
        <v>99.109177000000017</v>
      </c>
      <c r="P240" s="12">
        <v>32.87132029</v>
      </c>
      <c r="Q240" s="13">
        <v>20663</v>
      </c>
      <c r="R240" s="12">
        <v>49.21</v>
      </c>
      <c r="S240" s="13">
        <v>20000</v>
      </c>
      <c r="T240" s="12">
        <v>1.4428179999999999</v>
      </c>
      <c r="U240" s="13">
        <v>526</v>
      </c>
      <c r="V240" s="12">
        <v>0</v>
      </c>
      <c r="W240" s="11"/>
      <c r="X240" s="12">
        <v>0</v>
      </c>
      <c r="Y240" s="11"/>
      <c r="Z240" s="12">
        <v>0</v>
      </c>
      <c r="AA240" s="13"/>
      <c r="AB240" s="12">
        <f>SUM(Tabel135[[#This Row],[CO2 elektriciteit 2022]],Tabel135[[#This Row],[CO2 LPG 2022]],Tabel135[[#This Row],[CO2 LNG 2022]],Tabel135[[#This Row],[CO2 CNG 2022]],Tabel135[[#This Row],[CO2 diesel 2022]],Tabel135[[#This Row],[CO2 benzine 2022]])</f>
        <v>83.524138289999996</v>
      </c>
      <c r="AC240" s="14">
        <f>(Tabel135[[#This Row],[CO2-emissie 2022 (ton)]]-Tabel135[[#This Row],[CO2-emissie 2019 (ton)]])/Tabel135[[#This Row],[CO2-emissie 2019 (ton)]]</f>
        <v>-0.15725121710979417</v>
      </c>
      <c r="AD240" s="40" t="s">
        <v>1276</v>
      </c>
    </row>
    <row r="241" spans="1:30" x14ac:dyDescent="0.35">
      <c r="A241" s="11" t="s">
        <v>471</v>
      </c>
      <c r="B241" s="11" t="s">
        <v>415</v>
      </c>
      <c r="C241" s="12">
        <v>0</v>
      </c>
      <c r="D241" s="13"/>
      <c r="E241" s="12">
        <v>28.114304000000001</v>
      </c>
      <c r="F241" s="13">
        <v>10048</v>
      </c>
      <c r="G241" s="12">
        <v>0</v>
      </c>
      <c r="H241" s="13"/>
      <c r="I241" s="12">
        <v>0</v>
      </c>
      <c r="J241" s="11"/>
      <c r="K241" s="12">
        <v>0</v>
      </c>
      <c r="L241" s="11"/>
      <c r="M241" s="12">
        <v>0</v>
      </c>
      <c r="N241" s="13"/>
      <c r="O241" s="12">
        <f>SUM(Tabel135[[#This Row],[CO2 benzine 2019]],Tabel135[[#This Row],[CO2 diesel 2019]],Tabel135[[#This Row],[CO2 CNG 2019]],Tabel135[[#This Row],[CO2 LNG 2019]],Tabel135[[#This Row],[CO2 LPG 2019]],Tabel135[[#This Row],[CO2 elektriciteit 2019]])</f>
        <v>28.114304000000001</v>
      </c>
      <c r="P241" s="12">
        <v>6.4937680599999998</v>
      </c>
      <c r="Q241" s="13">
        <v>4082</v>
      </c>
      <c r="R241" s="12">
        <v>14.310268000000001</v>
      </c>
      <c r="S241" s="13">
        <v>5816</v>
      </c>
      <c r="T241" s="12">
        <v>3.5041824999999999E-2</v>
      </c>
      <c r="U241" s="13">
        <v>12.774999999999999</v>
      </c>
      <c r="V241" s="12">
        <v>0</v>
      </c>
      <c r="W241" s="11"/>
      <c r="X241" s="12">
        <v>0</v>
      </c>
      <c r="Y241" s="11"/>
      <c r="Z241" s="12">
        <v>0</v>
      </c>
      <c r="AA241" s="13"/>
      <c r="AB241" s="12">
        <f>SUM(Tabel135[[#This Row],[CO2 elektriciteit 2022]],Tabel135[[#This Row],[CO2 LPG 2022]],Tabel135[[#This Row],[CO2 LNG 2022]],Tabel135[[#This Row],[CO2 CNG 2022]],Tabel135[[#This Row],[CO2 diesel 2022]],Tabel135[[#This Row],[CO2 benzine 2022]])</f>
        <v>20.839077885000002</v>
      </c>
      <c r="AC241" s="14">
        <f>(Tabel135[[#This Row],[CO2-emissie 2022 (ton)]]-Tabel135[[#This Row],[CO2-emissie 2019 (ton)]])/Tabel135[[#This Row],[CO2-emissie 2019 (ton)]]</f>
        <v>-0.25877311830305311</v>
      </c>
      <c r="AD241" s="40" t="s">
        <v>1276</v>
      </c>
    </row>
    <row r="242" spans="1:30" x14ac:dyDescent="0.35">
      <c r="A242" s="11" t="s">
        <v>635</v>
      </c>
      <c r="B242" s="11" t="s">
        <v>415</v>
      </c>
      <c r="C242" s="12">
        <v>15.437903520000001</v>
      </c>
      <c r="D242" s="13">
        <v>9932</v>
      </c>
      <c r="E242" s="12">
        <v>128.951426</v>
      </c>
      <c r="F242" s="13">
        <v>46087</v>
      </c>
      <c r="G242" s="12">
        <v>0</v>
      </c>
      <c r="H242" s="13"/>
      <c r="I242" s="12">
        <v>0</v>
      </c>
      <c r="J242" s="11"/>
      <c r="K242" s="12">
        <v>0</v>
      </c>
      <c r="L242" s="11"/>
      <c r="M242" s="12">
        <v>0</v>
      </c>
      <c r="N242" s="13"/>
      <c r="O242" s="12">
        <f>SUM(Tabel135[[#This Row],[CO2 benzine 2019]],Tabel135[[#This Row],[CO2 diesel 2019]],Tabel135[[#This Row],[CO2 CNG 2019]],Tabel135[[#This Row],[CO2 LNG 2019]],Tabel135[[#This Row],[CO2 LPG 2019]],Tabel135[[#This Row],[CO2 elektriciteit 2019]])</f>
        <v>144.38932951999999</v>
      </c>
      <c r="P242" s="12">
        <v>32.946089299999997</v>
      </c>
      <c r="Q242" s="13">
        <v>20710</v>
      </c>
      <c r="R242" s="12">
        <v>92.049765500000007</v>
      </c>
      <c r="S242" s="13">
        <v>37411</v>
      </c>
      <c r="T242" s="12">
        <v>0</v>
      </c>
      <c r="U242" s="13"/>
      <c r="V242" s="12">
        <v>0</v>
      </c>
      <c r="W242" s="11"/>
      <c r="X242" s="12">
        <v>0</v>
      </c>
      <c r="Y242" s="11"/>
      <c r="Z242" s="12">
        <v>0</v>
      </c>
      <c r="AA242" s="13"/>
      <c r="AB242" s="12">
        <f>SUM(Tabel135[[#This Row],[CO2 elektriciteit 2022]],Tabel135[[#This Row],[CO2 LPG 2022]],Tabel135[[#This Row],[CO2 LNG 2022]],Tabel135[[#This Row],[CO2 CNG 2022]],Tabel135[[#This Row],[CO2 diesel 2022]],Tabel135[[#This Row],[CO2 benzine 2022]])</f>
        <v>124.9958548</v>
      </c>
      <c r="AC242" s="14">
        <f>(Tabel135[[#This Row],[CO2-emissie 2022 (ton)]]-Tabel135[[#This Row],[CO2-emissie 2019 (ton)]])/Tabel135[[#This Row],[CO2-emissie 2019 (ton)]]</f>
        <v>-0.13431376670610354</v>
      </c>
      <c r="AD242" s="40" t="s">
        <v>1276</v>
      </c>
    </row>
    <row r="243" spans="1:30" x14ac:dyDescent="0.35">
      <c r="A243" s="11" t="s">
        <v>473</v>
      </c>
      <c r="B243" s="11" t="s">
        <v>415</v>
      </c>
      <c r="C243" s="12">
        <v>11.461620103847691</v>
      </c>
      <c r="D243" s="13">
        <v>7373.851684196512</v>
      </c>
      <c r="E243" s="12">
        <v>7.271305948077555</v>
      </c>
      <c r="F243" s="13">
        <v>2598.7512323365099</v>
      </c>
      <c r="G243" s="12">
        <v>0</v>
      </c>
      <c r="H243" s="13"/>
      <c r="I243" s="12">
        <v>0</v>
      </c>
      <c r="J243" s="11"/>
      <c r="K243" s="12">
        <v>0</v>
      </c>
      <c r="L243" s="11"/>
      <c r="M243" s="12">
        <v>0</v>
      </c>
      <c r="N243" s="13"/>
      <c r="O243" s="12">
        <f>SUM(Tabel135[[#This Row],[CO2 benzine 2019]],Tabel135[[#This Row],[CO2 diesel 2019]],Tabel135[[#This Row],[CO2 CNG 2019]],Tabel135[[#This Row],[CO2 LNG 2019]],Tabel135[[#This Row],[CO2 LPG 2019]],Tabel135[[#This Row],[CO2 elektriciteit 2019]])</f>
        <v>18.732926051925247</v>
      </c>
      <c r="P243" s="12">
        <v>11.722552577053911</v>
      </c>
      <c r="Q243" s="13">
        <v>7368.8279558808372</v>
      </c>
      <c r="R243" s="12">
        <v>5.2623410404624273</v>
      </c>
      <c r="S243" s="13">
        <v>2138.7283236994217</v>
      </c>
      <c r="T243" s="12">
        <v>0</v>
      </c>
      <c r="U243" s="13"/>
      <c r="V243" s="12">
        <v>0</v>
      </c>
      <c r="W243" s="11"/>
      <c r="X243" s="12">
        <v>0</v>
      </c>
      <c r="Y243" s="11"/>
      <c r="Z243" s="12">
        <v>0</v>
      </c>
      <c r="AA243" s="13"/>
      <c r="AB243" s="12">
        <f>SUM(Tabel135[[#This Row],[CO2 elektriciteit 2022]],Tabel135[[#This Row],[CO2 LPG 2022]],Tabel135[[#This Row],[CO2 LNG 2022]],Tabel135[[#This Row],[CO2 CNG 2022]],Tabel135[[#This Row],[CO2 diesel 2022]],Tabel135[[#This Row],[CO2 benzine 2022]])</f>
        <v>16.984893617516338</v>
      </c>
      <c r="AC243" s="14">
        <f>(Tabel135[[#This Row],[CO2-emissie 2022 (ton)]]-Tabel135[[#This Row],[CO2-emissie 2019 (ton)]])/Tabel135[[#This Row],[CO2-emissie 2019 (ton)]]</f>
        <v>-9.3313368641054231E-2</v>
      </c>
      <c r="AD243" s="40" t="s">
        <v>1276</v>
      </c>
    </row>
    <row r="244" spans="1:30" x14ac:dyDescent="0.35">
      <c r="A244" s="11" t="s">
        <v>474</v>
      </c>
      <c r="B244" s="11" t="s">
        <v>415</v>
      </c>
      <c r="C244" s="12">
        <v>13.970821941152977</v>
      </c>
      <c r="D244" s="13">
        <v>8988.1507122886433</v>
      </c>
      <c r="E244" s="12">
        <v>24.82983634571147</v>
      </c>
      <c r="F244" s="13">
        <v>8874.1373644429841</v>
      </c>
      <c r="G244" s="12">
        <v>0</v>
      </c>
      <c r="H244" s="13"/>
      <c r="I244" s="12">
        <v>0</v>
      </c>
      <c r="J244" s="11"/>
      <c r="K244" s="12">
        <v>0</v>
      </c>
      <c r="L244" s="11"/>
      <c r="M244" s="12">
        <v>0</v>
      </c>
      <c r="N244" s="13">
        <v>93583.032490974729</v>
      </c>
      <c r="O244" s="12">
        <f>SUM(Tabel135[[#This Row],[CO2 benzine 2019]],Tabel135[[#This Row],[CO2 diesel 2019]],Tabel135[[#This Row],[CO2 CNG 2019]],Tabel135[[#This Row],[CO2 LNG 2019]],Tabel135[[#This Row],[CO2 LPG 2019]],Tabel135[[#This Row],[CO2 elektriciteit 2019]])</f>
        <v>38.800658286864447</v>
      </c>
      <c r="P244" s="12">
        <v>19.556172729615501</v>
      </c>
      <c r="Q244" s="13">
        <v>12293.062570868982</v>
      </c>
      <c r="R244" s="12">
        <v>29.497554913294795</v>
      </c>
      <c r="S244" s="13">
        <v>11988.439306358381</v>
      </c>
      <c r="T244" s="12">
        <v>0</v>
      </c>
      <c r="U244" s="13"/>
      <c r="V244" s="12">
        <v>0</v>
      </c>
      <c r="W244" s="11"/>
      <c r="X244" s="12">
        <v>0</v>
      </c>
      <c r="Y244" s="11"/>
      <c r="Z244" s="12">
        <v>0</v>
      </c>
      <c r="AA244" s="13">
        <v>98574.257425742573</v>
      </c>
      <c r="AB244" s="12">
        <f>SUM(Tabel135[[#This Row],[CO2 elektriciteit 2022]],Tabel135[[#This Row],[CO2 LPG 2022]],Tabel135[[#This Row],[CO2 LNG 2022]],Tabel135[[#This Row],[CO2 CNG 2022]],Tabel135[[#This Row],[CO2 diesel 2022]],Tabel135[[#This Row],[CO2 benzine 2022]])</f>
        <v>49.053727642910296</v>
      </c>
      <c r="AC244" s="14">
        <f>(Tabel135[[#This Row],[CO2-emissie 2022 (ton)]]-Tabel135[[#This Row],[CO2-emissie 2019 (ton)]])/Tabel135[[#This Row],[CO2-emissie 2019 (ton)]]</f>
        <v>0.26424988154174994</v>
      </c>
      <c r="AD244" s="40" t="s">
        <v>1276</v>
      </c>
    </row>
    <row r="245" spans="1:30" x14ac:dyDescent="0.35">
      <c r="A245" s="11" t="s">
        <v>475</v>
      </c>
      <c r="B245" s="11" t="s">
        <v>415</v>
      </c>
      <c r="C245" s="12">
        <v>8.0935525200000011</v>
      </c>
      <c r="D245" s="13">
        <v>5207</v>
      </c>
      <c r="E245" s="12">
        <v>65.831344000000001</v>
      </c>
      <c r="F245" s="13">
        <v>23528</v>
      </c>
      <c r="G245" s="12">
        <v>0</v>
      </c>
      <c r="H245" s="13"/>
      <c r="I245" s="12">
        <v>0</v>
      </c>
      <c r="J245" s="11"/>
      <c r="K245" s="12">
        <v>0</v>
      </c>
      <c r="L245" s="11"/>
      <c r="M245" s="12">
        <v>0</v>
      </c>
      <c r="N245" s="13"/>
      <c r="O245" s="12">
        <f>SUM(Tabel135[[#This Row],[CO2 benzine 2019]],Tabel135[[#This Row],[CO2 diesel 2019]],Tabel135[[#This Row],[CO2 CNG 2019]],Tabel135[[#This Row],[CO2 LNG 2019]],Tabel135[[#This Row],[CO2 LPG 2019]],Tabel135[[#This Row],[CO2 elektriciteit 2019]])</f>
        <v>73.924896520000004</v>
      </c>
      <c r="P245" s="12">
        <v>13.77022448</v>
      </c>
      <c r="Q245" s="13">
        <v>8656</v>
      </c>
      <c r="R245" s="12">
        <v>37.746530499999999</v>
      </c>
      <c r="S245" s="13">
        <v>15341</v>
      </c>
      <c r="T245" s="12">
        <v>0</v>
      </c>
      <c r="U245" s="13"/>
      <c r="V245" s="12">
        <v>0</v>
      </c>
      <c r="W245" s="11"/>
      <c r="X245" s="12">
        <v>0</v>
      </c>
      <c r="Y245" s="11"/>
      <c r="Z245" s="12">
        <v>0</v>
      </c>
      <c r="AA245" s="13"/>
      <c r="AB245" s="12">
        <f>SUM(Tabel135[[#This Row],[CO2 elektriciteit 2022]],Tabel135[[#This Row],[CO2 LPG 2022]],Tabel135[[#This Row],[CO2 LNG 2022]],Tabel135[[#This Row],[CO2 CNG 2022]],Tabel135[[#This Row],[CO2 diesel 2022]],Tabel135[[#This Row],[CO2 benzine 2022]])</f>
        <v>51.516754980000002</v>
      </c>
      <c r="AC245" s="14">
        <f>(Tabel135[[#This Row],[CO2-emissie 2022 (ton)]]-Tabel135[[#This Row],[CO2-emissie 2019 (ton)]])/Tabel135[[#This Row],[CO2-emissie 2019 (ton)]]</f>
        <v>-0.30312036397558695</v>
      </c>
      <c r="AD245" s="40" t="s">
        <v>1276</v>
      </c>
    </row>
    <row r="246" spans="1:30" x14ac:dyDescent="0.35">
      <c r="A246" s="11" t="s">
        <v>1259</v>
      </c>
      <c r="B246" s="11" t="s">
        <v>415</v>
      </c>
      <c r="C246" s="12">
        <v>5.5956960000000002</v>
      </c>
      <c r="D246" s="13">
        <v>3600</v>
      </c>
      <c r="E246" s="12">
        <v>27.758958</v>
      </c>
      <c r="F246" s="13">
        <v>9921</v>
      </c>
      <c r="G246" s="12">
        <v>15.259309</v>
      </c>
      <c r="H246" s="13">
        <v>5563</v>
      </c>
      <c r="I246" s="12">
        <v>0</v>
      </c>
      <c r="J246" s="11"/>
      <c r="K246" s="12">
        <v>0</v>
      </c>
      <c r="L246" s="11"/>
      <c r="M246" s="12">
        <v>0</v>
      </c>
      <c r="N246" s="13"/>
      <c r="O246" s="12">
        <f>SUM(Tabel135[[#This Row],[CO2 benzine 2019]],Tabel135[[#This Row],[CO2 diesel 2019]],Tabel135[[#This Row],[CO2 CNG 2019]],Tabel135[[#This Row],[CO2 LNG 2019]],Tabel135[[#This Row],[CO2 LPG 2019]],Tabel135[[#This Row],[CO2 elektriciteit 2019]])</f>
        <v>48.613962999999998</v>
      </c>
      <c r="P246" s="12">
        <v>6.38400079</v>
      </c>
      <c r="Q246" s="13">
        <v>4013</v>
      </c>
      <c r="R246" s="12">
        <v>22.858045000000001</v>
      </c>
      <c r="S246" s="13">
        <v>9290</v>
      </c>
      <c r="T246" s="12">
        <v>3.6372179999999998</v>
      </c>
      <c r="U246" s="13">
        <v>1326</v>
      </c>
      <c r="V246" s="12">
        <v>0</v>
      </c>
      <c r="W246" s="11"/>
      <c r="X246" s="12">
        <v>0</v>
      </c>
      <c r="Y246" s="11"/>
      <c r="Z246" s="12">
        <v>0</v>
      </c>
      <c r="AA246" s="13"/>
      <c r="AB246" s="12">
        <f>SUM(Tabel135[[#This Row],[CO2 elektriciteit 2022]],Tabel135[[#This Row],[CO2 LPG 2022]],Tabel135[[#This Row],[CO2 LNG 2022]],Tabel135[[#This Row],[CO2 CNG 2022]],Tabel135[[#This Row],[CO2 diesel 2022]],Tabel135[[#This Row],[CO2 benzine 2022]])</f>
        <v>32.879263790000003</v>
      </c>
      <c r="AC246" s="14">
        <f>(Tabel135[[#This Row],[CO2-emissie 2022 (ton)]]-Tabel135[[#This Row],[CO2-emissie 2019 (ton)]])/Tabel135[[#This Row],[CO2-emissie 2019 (ton)]]</f>
        <v>-0.32366625222469508</v>
      </c>
      <c r="AD246" s="40" t="s">
        <v>1276</v>
      </c>
    </row>
    <row r="247" spans="1:30" x14ac:dyDescent="0.35">
      <c r="A247" s="11" t="s">
        <v>476</v>
      </c>
      <c r="B247" s="11" t="s">
        <v>415</v>
      </c>
      <c r="C247" s="12">
        <v>60.966662280000001</v>
      </c>
      <c r="D247" s="13">
        <v>39223</v>
      </c>
      <c r="E247" s="12">
        <v>111.31563200000001</v>
      </c>
      <c r="F247" s="13">
        <v>39784</v>
      </c>
      <c r="G247" s="12">
        <v>6.1923224999999998E-2</v>
      </c>
      <c r="H247" s="13">
        <v>22.574999999999999</v>
      </c>
      <c r="I247" s="12">
        <v>0</v>
      </c>
      <c r="J247" s="11"/>
      <c r="K247" s="12">
        <v>0</v>
      </c>
      <c r="L247" s="11"/>
      <c r="M247" s="12">
        <v>0</v>
      </c>
      <c r="N247" s="13"/>
      <c r="O247" s="12">
        <f>SUM(Tabel135[[#This Row],[CO2 benzine 2019]],Tabel135[[#This Row],[CO2 diesel 2019]],Tabel135[[#This Row],[CO2 CNG 2019]],Tabel135[[#This Row],[CO2 LNG 2019]],Tabel135[[#This Row],[CO2 LPG 2019]],Tabel135[[#This Row],[CO2 elektriciteit 2019]])</f>
        <v>172.34421750499999</v>
      </c>
      <c r="P247" s="12">
        <v>57.673950819999995</v>
      </c>
      <c r="Q247" s="13">
        <v>36254</v>
      </c>
      <c r="R247" s="12">
        <v>67.742486</v>
      </c>
      <c r="S247" s="13">
        <v>27532</v>
      </c>
      <c r="T247" s="12">
        <v>2.0641074999999998E-2</v>
      </c>
      <c r="U247" s="13">
        <v>7.5249999999999995</v>
      </c>
      <c r="V247" s="12">
        <v>0</v>
      </c>
      <c r="W247" s="11"/>
      <c r="X247" s="12">
        <v>0</v>
      </c>
      <c r="Y247" s="11"/>
      <c r="Z247" s="12">
        <v>0</v>
      </c>
      <c r="AA247" s="13"/>
      <c r="AB247" s="12">
        <f>SUM(Tabel135[[#This Row],[CO2 elektriciteit 2022]],Tabel135[[#This Row],[CO2 LPG 2022]],Tabel135[[#This Row],[CO2 LNG 2022]],Tabel135[[#This Row],[CO2 CNG 2022]],Tabel135[[#This Row],[CO2 diesel 2022]],Tabel135[[#This Row],[CO2 benzine 2022]])</f>
        <v>125.43707789499999</v>
      </c>
      <c r="AC247" s="14">
        <f>(Tabel135[[#This Row],[CO2-emissie 2022 (ton)]]-Tabel135[[#This Row],[CO2-emissie 2019 (ton)]])/Tabel135[[#This Row],[CO2-emissie 2019 (ton)]]</f>
        <v>-0.27217124130456627</v>
      </c>
      <c r="AD247" s="40" t="s">
        <v>1276</v>
      </c>
    </row>
    <row r="248" spans="1:30" x14ac:dyDescent="0.35">
      <c r="A248" s="11" t="s">
        <v>637</v>
      </c>
      <c r="B248" s="11" t="s">
        <v>415</v>
      </c>
      <c r="C248" s="12">
        <v>1.8543514800000001</v>
      </c>
      <c r="D248" s="13">
        <v>1193</v>
      </c>
      <c r="E248" s="12">
        <v>28.757844000000002</v>
      </c>
      <c r="F248" s="13">
        <v>10278</v>
      </c>
      <c r="G248" s="12">
        <v>0.34225782499999996</v>
      </c>
      <c r="H248" s="13">
        <v>124.77499999999999</v>
      </c>
      <c r="I248" s="12">
        <v>0</v>
      </c>
      <c r="J248" s="11"/>
      <c r="K248" s="12">
        <v>0</v>
      </c>
      <c r="L248" s="11"/>
      <c r="M248" s="12">
        <v>0</v>
      </c>
      <c r="N248" s="13"/>
      <c r="O248" s="12">
        <f>SUM(Tabel135[[#This Row],[CO2 benzine 2019]],Tabel135[[#This Row],[CO2 diesel 2019]],Tabel135[[#This Row],[CO2 CNG 2019]],Tabel135[[#This Row],[CO2 LNG 2019]],Tabel135[[#This Row],[CO2 LPG 2019]],Tabel135[[#This Row],[CO2 elektriciteit 2019]])</f>
        <v>30.954453305000005</v>
      </c>
      <c r="P248" s="12">
        <v>3.8800343699999997</v>
      </c>
      <c r="Q248" s="13">
        <v>2439</v>
      </c>
      <c r="R248" s="12">
        <v>14.738395000000001</v>
      </c>
      <c r="S248" s="13">
        <v>5990</v>
      </c>
      <c r="T248" s="12">
        <v>5.7122974999999999E-2</v>
      </c>
      <c r="U248" s="13">
        <v>20.824999999999999</v>
      </c>
      <c r="V248" s="12">
        <v>0</v>
      </c>
      <c r="W248" s="11"/>
      <c r="X248" s="12">
        <v>0</v>
      </c>
      <c r="Y248" s="11"/>
      <c r="Z248" s="12">
        <v>0</v>
      </c>
      <c r="AA248" s="13"/>
      <c r="AB248" s="12">
        <f>SUM(Tabel135[[#This Row],[CO2 elektriciteit 2022]],Tabel135[[#This Row],[CO2 LPG 2022]],Tabel135[[#This Row],[CO2 LNG 2022]],Tabel135[[#This Row],[CO2 CNG 2022]],Tabel135[[#This Row],[CO2 diesel 2022]],Tabel135[[#This Row],[CO2 benzine 2022]])</f>
        <v>18.675552345</v>
      </c>
      <c r="AC248" s="14">
        <f>(Tabel135[[#This Row],[CO2-emissie 2022 (ton)]]-Tabel135[[#This Row],[CO2-emissie 2019 (ton)]])/Tabel135[[#This Row],[CO2-emissie 2019 (ton)]]</f>
        <v>-0.39667639544506578</v>
      </c>
      <c r="AD248" s="40" t="s">
        <v>1276</v>
      </c>
    </row>
    <row r="249" spans="1:30" x14ac:dyDescent="0.35">
      <c r="A249" s="11" t="s">
        <v>479</v>
      </c>
      <c r="B249" s="11" t="s">
        <v>7</v>
      </c>
      <c r="C249" s="12">
        <v>10.294526280000001</v>
      </c>
      <c r="D249" s="13">
        <v>6623</v>
      </c>
      <c r="E249" s="12">
        <v>119.18360800000001</v>
      </c>
      <c r="F249" s="13">
        <v>42596</v>
      </c>
      <c r="G249" s="12">
        <v>0</v>
      </c>
      <c r="H249" s="13"/>
      <c r="I249" s="12">
        <v>0</v>
      </c>
      <c r="J249" s="11"/>
      <c r="K249" s="12">
        <v>0</v>
      </c>
      <c r="L249" s="11"/>
      <c r="M249" s="12">
        <v>0</v>
      </c>
      <c r="N249" s="13"/>
      <c r="O249" s="12">
        <f>SUM(Tabel135[[#This Row],[CO2 benzine 2019]],Tabel135[[#This Row],[CO2 diesel 2019]],Tabel135[[#This Row],[CO2 CNG 2019]],Tabel135[[#This Row],[CO2 LNG 2019]],Tabel135[[#This Row],[CO2 LPG 2019]],Tabel135[[#This Row],[CO2 elektriciteit 2019]])</f>
        <v>129.47813428000001</v>
      </c>
      <c r="P249" s="12">
        <v>7.8905167999999994</v>
      </c>
      <c r="Q249" s="13">
        <v>4960</v>
      </c>
      <c r="R249" s="12">
        <v>114.70358899999999</v>
      </c>
      <c r="S249" s="13">
        <v>46618</v>
      </c>
      <c r="T249" s="12">
        <v>0</v>
      </c>
      <c r="U249" s="13"/>
      <c r="V249" s="12">
        <v>0</v>
      </c>
      <c r="W249" s="11"/>
      <c r="X249" s="12">
        <v>0</v>
      </c>
      <c r="Y249" s="11"/>
      <c r="Z249" s="12">
        <v>0</v>
      </c>
      <c r="AA249" s="13"/>
      <c r="AB249" s="12">
        <f>SUM(Tabel135[[#This Row],[CO2 elektriciteit 2022]],Tabel135[[#This Row],[CO2 LPG 2022]],Tabel135[[#This Row],[CO2 LNG 2022]],Tabel135[[#This Row],[CO2 CNG 2022]],Tabel135[[#This Row],[CO2 diesel 2022]],Tabel135[[#This Row],[CO2 benzine 2022]])</f>
        <v>122.59410579999999</v>
      </c>
      <c r="AC249" s="14">
        <f>(Tabel135[[#This Row],[CO2-emissie 2022 (ton)]]-Tabel135[[#This Row],[CO2-emissie 2019 (ton)]])/Tabel135[[#This Row],[CO2-emissie 2019 (ton)]]</f>
        <v>-5.3167498267414882E-2</v>
      </c>
      <c r="AD249" s="40" t="s">
        <v>1276</v>
      </c>
    </row>
    <row r="250" spans="1:30" x14ac:dyDescent="0.35">
      <c r="A250" s="11" t="s">
        <v>1260</v>
      </c>
      <c r="B250" s="11" t="s">
        <v>208</v>
      </c>
      <c r="C250" s="12">
        <v>5.9641399547330582</v>
      </c>
      <c r="D250" s="13">
        <v>3837.0390094528025</v>
      </c>
      <c r="E250" s="12">
        <v>5.0902819585934935</v>
      </c>
      <c r="F250" s="13">
        <v>1819.2573118632927</v>
      </c>
      <c r="G250" s="12">
        <v>2.0748450516494503</v>
      </c>
      <c r="H250" s="13">
        <v>756.41452849050324</v>
      </c>
      <c r="I250" s="12">
        <v>0</v>
      </c>
      <c r="J250" s="11"/>
      <c r="K250" s="12">
        <v>0</v>
      </c>
      <c r="L250" s="11"/>
      <c r="M250" s="12">
        <v>0</v>
      </c>
      <c r="N250" s="13"/>
      <c r="O250" s="12">
        <f>SUM(Tabel135[[#This Row],[CO2 benzine 2019]],Tabel135[[#This Row],[CO2 diesel 2019]],Tabel135[[#This Row],[CO2 CNG 2019]],Tabel135[[#This Row],[CO2 LNG 2019]],Tabel135[[#This Row],[CO2 LPG 2019]],Tabel135[[#This Row],[CO2 elektriciteit 2019]])</f>
        <v>13.129266964976003</v>
      </c>
      <c r="P250" s="12">
        <v>1.5677079476342646</v>
      </c>
      <c r="Q250" s="13">
        <v>985.46541593650147</v>
      </c>
      <c r="R250" s="12">
        <v>6.8651598391555666</v>
      </c>
      <c r="S250" s="13">
        <v>2790.1482784619252</v>
      </c>
      <c r="T250" s="12">
        <v>0</v>
      </c>
      <c r="U250" s="13"/>
      <c r="V250" s="12">
        <v>0</v>
      </c>
      <c r="W250" s="11"/>
      <c r="X250" s="12">
        <v>0</v>
      </c>
      <c r="Y250" s="11"/>
      <c r="Z250" s="12">
        <v>0</v>
      </c>
      <c r="AA250" s="13"/>
      <c r="AB250" s="12">
        <f>SUM(Tabel135[[#This Row],[CO2 elektriciteit 2022]],Tabel135[[#This Row],[CO2 LPG 2022]],Tabel135[[#This Row],[CO2 LNG 2022]],Tabel135[[#This Row],[CO2 CNG 2022]],Tabel135[[#This Row],[CO2 diesel 2022]],Tabel135[[#This Row],[CO2 benzine 2022]])</f>
        <v>8.4328677867898314</v>
      </c>
      <c r="AC250" s="14">
        <f>(Tabel135[[#This Row],[CO2-emissie 2022 (ton)]]-Tabel135[[#This Row],[CO2-emissie 2019 (ton)]])/Tabel135[[#This Row],[CO2-emissie 2019 (ton)]]</f>
        <v>-0.35770459925252612</v>
      </c>
      <c r="AD250" s="40" t="s">
        <v>1276</v>
      </c>
    </row>
    <row r="251" spans="1:30" ht="401" x14ac:dyDescent="0.35">
      <c r="A251" s="11" t="s">
        <v>483</v>
      </c>
      <c r="B251" s="11" t="s">
        <v>484</v>
      </c>
      <c r="C251" s="12">
        <v>52.243593960000005</v>
      </c>
      <c r="D251" s="13">
        <v>33611</v>
      </c>
      <c r="E251" s="12">
        <v>223.65813</v>
      </c>
      <c r="F251" s="13">
        <v>79935</v>
      </c>
      <c r="G251" s="12">
        <v>4.7810490000000003</v>
      </c>
      <c r="H251" s="13">
        <v>1743</v>
      </c>
      <c r="I251" s="12">
        <v>0</v>
      </c>
      <c r="J251" s="11"/>
      <c r="K251" s="12">
        <v>0.27046656000000002</v>
      </c>
      <c r="L251" s="13">
        <v>172</v>
      </c>
      <c r="M251" s="12">
        <v>0</v>
      </c>
      <c r="N251" s="13"/>
      <c r="O251" s="12">
        <f>SUM(Tabel135[[#This Row],[CO2 benzine 2019]],Tabel135[[#This Row],[CO2 diesel 2019]],Tabel135[[#This Row],[CO2 CNG 2019]],Tabel135[[#This Row],[CO2 LNG 2019]],Tabel135[[#This Row],[CO2 LPG 2019]],Tabel135[[#This Row],[CO2 elektriciteit 2019]])</f>
        <v>280.95323952000001</v>
      </c>
      <c r="P251" s="12">
        <v>58.332554439999996</v>
      </c>
      <c r="Q251" s="13">
        <v>36668</v>
      </c>
      <c r="R251" s="12">
        <v>146.1906075</v>
      </c>
      <c r="S251" s="13">
        <v>59415</v>
      </c>
      <c r="T251" s="12">
        <v>8.0424759999999988</v>
      </c>
      <c r="U251" s="13">
        <v>2932</v>
      </c>
      <c r="V251" s="12">
        <v>0</v>
      </c>
      <c r="W251" s="11"/>
      <c r="X251" s="12">
        <v>0.45287423999999998</v>
      </c>
      <c r="Y251" s="13">
        <v>288</v>
      </c>
      <c r="Z251" s="12">
        <v>0</v>
      </c>
      <c r="AA251" s="13">
        <v>1652</v>
      </c>
      <c r="AB251" s="12">
        <f>SUM(Tabel135[[#This Row],[CO2 elektriciteit 2022]],Tabel135[[#This Row],[CO2 LPG 2022]],Tabel135[[#This Row],[CO2 LNG 2022]],Tabel135[[#This Row],[CO2 CNG 2022]],Tabel135[[#This Row],[CO2 diesel 2022]],Tabel135[[#This Row],[CO2 benzine 2022]])</f>
        <v>213.01851217999999</v>
      </c>
      <c r="AC251" s="14">
        <f>(Tabel135[[#This Row],[CO2-emissie 2022 (ton)]]-Tabel135[[#This Row],[CO2-emissie 2019 (ton)]])/Tabel135[[#This Row],[CO2-emissie 2019 (ton)]]</f>
        <v>-0.24180083296446206</v>
      </c>
      <c r="AD251" s="41" t="s">
        <v>1293</v>
      </c>
    </row>
    <row r="252" spans="1:30" x14ac:dyDescent="0.35">
      <c r="A252" s="11" t="s">
        <v>486</v>
      </c>
      <c r="B252" s="11" t="s">
        <v>484</v>
      </c>
      <c r="C252" s="12">
        <v>22.956342840000001</v>
      </c>
      <c r="D252" s="13">
        <v>14769</v>
      </c>
      <c r="E252" s="12">
        <v>116.34363800000001</v>
      </c>
      <c r="F252" s="13">
        <v>41581</v>
      </c>
      <c r="G252" s="12">
        <v>1.958502</v>
      </c>
      <c r="H252" s="13">
        <v>714</v>
      </c>
      <c r="I252" s="12">
        <v>0</v>
      </c>
      <c r="J252" s="11"/>
      <c r="K252" s="12">
        <v>0</v>
      </c>
      <c r="L252" s="11"/>
      <c r="M252" s="12">
        <v>0</v>
      </c>
      <c r="N252" s="13"/>
      <c r="O252" s="12">
        <f>SUM(Tabel135[[#This Row],[CO2 benzine 2019]],Tabel135[[#This Row],[CO2 diesel 2019]],Tabel135[[#This Row],[CO2 CNG 2019]],Tabel135[[#This Row],[CO2 LNG 2019]],Tabel135[[#This Row],[CO2 LPG 2019]],Tabel135[[#This Row],[CO2 elektriciteit 2019]])</f>
        <v>141.25848284000003</v>
      </c>
      <c r="P252" s="12">
        <v>26.266194129999999</v>
      </c>
      <c r="Q252" s="13">
        <v>16511</v>
      </c>
      <c r="R252" s="12">
        <v>82.874561</v>
      </c>
      <c r="S252" s="13">
        <v>33682</v>
      </c>
      <c r="T252" s="12">
        <v>44.293964000000003</v>
      </c>
      <c r="U252" s="13">
        <v>16148</v>
      </c>
      <c r="V252" s="12">
        <v>0</v>
      </c>
      <c r="W252" s="11"/>
      <c r="X252" s="12">
        <v>0</v>
      </c>
      <c r="Y252" s="11"/>
      <c r="Z252" s="12">
        <v>0</v>
      </c>
      <c r="AA252" s="13">
        <v>99</v>
      </c>
      <c r="AB252" s="12">
        <f>SUM(Tabel135[[#This Row],[CO2 elektriciteit 2022]],Tabel135[[#This Row],[CO2 LPG 2022]],Tabel135[[#This Row],[CO2 LNG 2022]],Tabel135[[#This Row],[CO2 CNG 2022]],Tabel135[[#This Row],[CO2 diesel 2022]],Tabel135[[#This Row],[CO2 benzine 2022]])</f>
        <v>153.43471912999999</v>
      </c>
      <c r="AC252" s="14">
        <f>(Tabel135[[#This Row],[CO2-emissie 2022 (ton)]]-Tabel135[[#This Row],[CO2-emissie 2019 (ton)]])/Tabel135[[#This Row],[CO2-emissie 2019 (ton)]]</f>
        <v>8.6198266080711655E-2</v>
      </c>
      <c r="AD252" s="40" t="s">
        <v>1276</v>
      </c>
    </row>
    <row r="253" spans="1:30" x14ac:dyDescent="0.35">
      <c r="A253" s="11" t="s">
        <v>487</v>
      </c>
      <c r="B253" s="11" t="s">
        <v>484</v>
      </c>
      <c r="C253" s="12">
        <v>40.348076880000001</v>
      </c>
      <c r="D253" s="13">
        <v>25958</v>
      </c>
      <c r="E253" s="12">
        <v>137.07402000000002</v>
      </c>
      <c r="F253" s="13">
        <v>48990</v>
      </c>
      <c r="G253" s="12">
        <v>0.25235599999999997</v>
      </c>
      <c r="H253" s="13">
        <v>92</v>
      </c>
      <c r="I253" s="12">
        <v>0</v>
      </c>
      <c r="J253" s="11"/>
      <c r="K253" s="12">
        <v>0</v>
      </c>
      <c r="L253" s="11"/>
      <c r="M253" s="12">
        <v>0</v>
      </c>
      <c r="N253" s="13"/>
      <c r="O253" s="12">
        <f>SUM(Tabel135[[#This Row],[CO2 benzine 2019]],Tabel135[[#This Row],[CO2 diesel 2019]],Tabel135[[#This Row],[CO2 CNG 2019]],Tabel135[[#This Row],[CO2 LNG 2019]],Tabel135[[#This Row],[CO2 LPG 2019]],Tabel135[[#This Row],[CO2 elektriciteit 2019]])</f>
        <v>177.67445288000002</v>
      </c>
      <c r="P253" s="12">
        <v>27.842706659999997</v>
      </c>
      <c r="Q253" s="13">
        <v>17502</v>
      </c>
      <c r="R253" s="12">
        <v>110.13690099999999</v>
      </c>
      <c r="S253" s="13">
        <v>44762</v>
      </c>
      <c r="T253" s="12">
        <v>8.4703839999999992</v>
      </c>
      <c r="U253" s="13">
        <v>3088</v>
      </c>
      <c r="V253" s="12">
        <v>0</v>
      </c>
      <c r="W253" s="11"/>
      <c r="X253" s="12">
        <v>0</v>
      </c>
      <c r="Y253" s="11"/>
      <c r="Z253" s="12">
        <v>0</v>
      </c>
      <c r="AA253" s="13"/>
      <c r="AB253" s="12">
        <f>SUM(Tabel135[[#This Row],[CO2 elektriciteit 2022]],Tabel135[[#This Row],[CO2 LPG 2022]],Tabel135[[#This Row],[CO2 LNG 2022]],Tabel135[[#This Row],[CO2 CNG 2022]],Tabel135[[#This Row],[CO2 diesel 2022]],Tabel135[[#This Row],[CO2 benzine 2022]])</f>
        <v>146.44999165999999</v>
      </c>
      <c r="AC253" s="14">
        <f>(Tabel135[[#This Row],[CO2-emissie 2022 (ton)]]-Tabel135[[#This Row],[CO2-emissie 2019 (ton)]])/Tabel135[[#This Row],[CO2-emissie 2019 (ton)]]</f>
        <v>-0.17573973474446991</v>
      </c>
      <c r="AD253" s="40" t="s">
        <v>1276</v>
      </c>
    </row>
    <row r="254" spans="1:30" ht="107" customHeight="1" x14ac:dyDescent="0.35">
      <c r="A254" s="11" t="s">
        <v>488</v>
      </c>
      <c r="B254" s="11" t="s">
        <v>484</v>
      </c>
      <c r="C254" s="12">
        <v>9.32616E-3</v>
      </c>
      <c r="D254" s="13">
        <v>6</v>
      </c>
      <c r="E254" s="12">
        <v>241.60265658889253</v>
      </c>
      <c r="F254" s="13">
        <v>86348.340453499826</v>
      </c>
      <c r="G254" s="12">
        <v>4.5286930000000005</v>
      </c>
      <c r="H254" s="13">
        <v>1651</v>
      </c>
      <c r="I254" s="12">
        <v>0</v>
      </c>
      <c r="J254" s="11"/>
      <c r="K254" s="12">
        <v>0</v>
      </c>
      <c r="L254" s="11"/>
      <c r="M254" s="12">
        <v>0</v>
      </c>
      <c r="N254" s="13"/>
      <c r="O254" s="12">
        <f>SUM(Tabel135[[#This Row],[CO2 benzine 2019]],Tabel135[[#This Row],[CO2 diesel 2019]],Tabel135[[#This Row],[CO2 CNG 2019]],Tabel135[[#This Row],[CO2 LNG 2019]],Tabel135[[#This Row],[CO2 LPG 2019]],Tabel135[[#This Row],[CO2 elektriciteit 2019]])</f>
        <v>246.14067574889253</v>
      </c>
      <c r="P254" s="12">
        <v>11.380641377177609</v>
      </c>
      <c r="Q254" s="13">
        <v>7153.9016596227193</v>
      </c>
      <c r="R254" s="12">
        <v>197.99140764011057</v>
      </c>
      <c r="S254" s="13">
        <v>80467.956773058555</v>
      </c>
      <c r="T254" s="12">
        <v>5.181527</v>
      </c>
      <c r="U254" s="13">
        <v>1889</v>
      </c>
      <c r="V254" s="12">
        <v>0</v>
      </c>
      <c r="W254" s="11"/>
      <c r="X254" s="12">
        <v>0</v>
      </c>
      <c r="Y254" s="11"/>
      <c r="Z254" s="12">
        <v>0</v>
      </c>
      <c r="AA254" s="13"/>
      <c r="AB254" s="12">
        <f>SUM(Tabel135[[#This Row],[CO2 elektriciteit 2022]],Tabel135[[#This Row],[CO2 LPG 2022]],Tabel135[[#This Row],[CO2 LNG 2022]],Tabel135[[#This Row],[CO2 CNG 2022]],Tabel135[[#This Row],[CO2 diesel 2022]],Tabel135[[#This Row],[CO2 benzine 2022]])</f>
        <v>214.55357601728815</v>
      </c>
      <c r="AC254" s="14">
        <f>(Tabel135[[#This Row],[CO2-emissie 2022 (ton)]]-Tabel135[[#This Row],[CO2-emissie 2019 (ton)]])/Tabel135[[#This Row],[CO2-emissie 2019 (ton)]]</f>
        <v>-0.12832945889784128</v>
      </c>
      <c r="AD254" s="42" t="s">
        <v>1300</v>
      </c>
    </row>
    <row r="255" spans="1:30" x14ac:dyDescent="0.35">
      <c r="A255" s="11" t="s">
        <v>489</v>
      </c>
      <c r="B255" s="11" t="s">
        <v>484</v>
      </c>
      <c r="C255" s="12">
        <v>36.344045520000002</v>
      </c>
      <c r="D255" s="13">
        <v>23382</v>
      </c>
      <c r="E255" s="12">
        <v>179.60641800000002</v>
      </c>
      <c r="F255" s="13">
        <v>64191</v>
      </c>
      <c r="G255" s="12">
        <v>14.035930999999998</v>
      </c>
      <c r="H255" s="13">
        <v>5117</v>
      </c>
      <c r="I255" s="12">
        <v>0</v>
      </c>
      <c r="J255" s="11"/>
      <c r="K255" s="12">
        <v>0</v>
      </c>
      <c r="L255" s="11"/>
      <c r="M255" s="12">
        <v>0</v>
      </c>
      <c r="N255" s="13"/>
      <c r="O255" s="12">
        <f>SUM(Tabel135[[#This Row],[CO2 benzine 2019]],Tabel135[[#This Row],[CO2 diesel 2019]],Tabel135[[#This Row],[CO2 CNG 2019]],Tabel135[[#This Row],[CO2 LNG 2019]],Tabel135[[#This Row],[CO2 LPG 2019]],Tabel135[[#This Row],[CO2 elektriciteit 2019]])</f>
        <v>229.98639452000003</v>
      </c>
      <c r="P255" s="12">
        <v>44.565511619999995</v>
      </c>
      <c r="Q255" s="13">
        <v>28014</v>
      </c>
      <c r="R255" s="12">
        <v>134.90183350000001</v>
      </c>
      <c r="S255" s="13">
        <v>54827</v>
      </c>
      <c r="T255" s="12">
        <v>23.737921999999998</v>
      </c>
      <c r="U255" s="13">
        <v>8654</v>
      </c>
      <c r="V255" s="12">
        <v>0</v>
      </c>
      <c r="W255" s="11"/>
      <c r="X255" s="12">
        <v>0</v>
      </c>
      <c r="Y255" s="11"/>
      <c r="Z255" s="12">
        <v>0</v>
      </c>
      <c r="AA255" s="13"/>
      <c r="AB255" s="12">
        <f>SUM(Tabel135[[#This Row],[CO2 elektriciteit 2022]],Tabel135[[#This Row],[CO2 LPG 2022]],Tabel135[[#This Row],[CO2 LNG 2022]],Tabel135[[#This Row],[CO2 CNG 2022]],Tabel135[[#This Row],[CO2 diesel 2022]],Tabel135[[#This Row],[CO2 benzine 2022]])</f>
        <v>203.20526712</v>
      </c>
      <c r="AC255" s="14">
        <f>(Tabel135[[#This Row],[CO2-emissie 2022 (ton)]]-Tabel135[[#This Row],[CO2-emissie 2019 (ton)]])/Tabel135[[#This Row],[CO2-emissie 2019 (ton)]]</f>
        <v>-0.11644657265876263</v>
      </c>
      <c r="AD255" s="40" t="s">
        <v>1276</v>
      </c>
    </row>
    <row r="256" spans="1:30" x14ac:dyDescent="0.35">
      <c r="A256" s="11" t="s">
        <v>491</v>
      </c>
      <c r="B256" s="11" t="s">
        <v>7</v>
      </c>
      <c r="C256" s="12">
        <v>6.2096682000000003</v>
      </c>
      <c r="D256" s="13">
        <v>3995</v>
      </c>
      <c r="E256" s="12">
        <v>120.165706</v>
      </c>
      <c r="F256" s="13">
        <v>42947</v>
      </c>
      <c r="G256" s="12">
        <v>0</v>
      </c>
      <c r="H256" s="13"/>
      <c r="I256" s="12">
        <v>0</v>
      </c>
      <c r="J256" s="11"/>
      <c r="K256" s="12">
        <v>0</v>
      </c>
      <c r="L256" s="11"/>
      <c r="M256" s="12">
        <v>0</v>
      </c>
      <c r="N256" s="13">
        <v>3822</v>
      </c>
      <c r="O256" s="12">
        <f>SUM(Tabel135[[#This Row],[CO2 benzine 2019]],Tabel135[[#This Row],[CO2 diesel 2019]],Tabel135[[#This Row],[CO2 CNG 2019]],Tabel135[[#This Row],[CO2 LNG 2019]],Tabel135[[#This Row],[CO2 LPG 2019]],Tabel135[[#This Row],[CO2 elektriciteit 2019]])</f>
        <v>126.3753742</v>
      </c>
      <c r="P256" s="12">
        <v>11.982131559999999</v>
      </c>
      <c r="Q256" s="13">
        <v>7532</v>
      </c>
      <c r="R256" s="12">
        <v>94.234689500000002</v>
      </c>
      <c r="S256" s="13">
        <v>38299</v>
      </c>
      <c r="T256" s="12">
        <v>0</v>
      </c>
      <c r="U256" s="13"/>
      <c r="V256" s="12">
        <v>0</v>
      </c>
      <c r="W256" s="11"/>
      <c r="X256" s="12">
        <v>0</v>
      </c>
      <c r="Y256" s="11"/>
      <c r="Z256" s="12">
        <v>0</v>
      </c>
      <c r="AA256" s="13">
        <v>2254</v>
      </c>
      <c r="AB256" s="12">
        <f>SUM(Tabel135[[#This Row],[CO2 elektriciteit 2022]],Tabel135[[#This Row],[CO2 LPG 2022]],Tabel135[[#This Row],[CO2 LNG 2022]],Tabel135[[#This Row],[CO2 CNG 2022]],Tabel135[[#This Row],[CO2 diesel 2022]],Tabel135[[#This Row],[CO2 benzine 2022]])</f>
        <v>106.21682106</v>
      </c>
      <c r="AC256" s="14">
        <f>(Tabel135[[#This Row],[CO2-emissie 2022 (ton)]]-Tabel135[[#This Row],[CO2-emissie 2019 (ton)]])/Tabel135[[#This Row],[CO2-emissie 2019 (ton)]]</f>
        <v>-0.15951330128682614</v>
      </c>
      <c r="AD256" s="40" t="s">
        <v>1276</v>
      </c>
    </row>
    <row r="257" spans="1:30" x14ac:dyDescent="0.35">
      <c r="A257" s="11" t="s">
        <v>495</v>
      </c>
      <c r="B257" s="11" t="s">
        <v>7</v>
      </c>
      <c r="C257" s="12">
        <v>1.5854472000000002</v>
      </c>
      <c r="D257" s="13">
        <v>1020</v>
      </c>
      <c r="E257" s="12">
        <v>80.061971999999997</v>
      </c>
      <c r="F257" s="13">
        <v>28614</v>
      </c>
      <c r="G257" s="12">
        <v>0</v>
      </c>
      <c r="H257" s="13"/>
      <c r="I257" s="12">
        <v>0</v>
      </c>
      <c r="J257" s="11"/>
      <c r="K257" s="12">
        <v>0</v>
      </c>
      <c r="L257" s="11"/>
      <c r="M257" s="12">
        <v>0</v>
      </c>
      <c r="N257" s="13"/>
      <c r="O257" s="12">
        <f>SUM(Tabel135[[#This Row],[CO2 benzine 2019]],Tabel135[[#This Row],[CO2 diesel 2019]],Tabel135[[#This Row],[CO2 CNG 2019]],Tabel135[[#This Row],[CO2 LNG 2019]],Tabel135[[#This Row],[CO2 LPG 2019]],Tabel135[[#This Row],[CO2 elektriciteit 2019]])</f>
        <v>81.647419200000002</v>
      </c>
      <c r="P257" s="12">
        <v>2.3003401799999996</v>
      </c>
      <c r="Q257" s="13">
        <v>1446</v>
      </c>
      <c r="R257" s="12">
        <v>69.779780000000002</v>
      </c>
      <c r="S257" s="13">
        <v>28360</v>
      </c>
      <c r="T257" s="12">
        <v>0</v>
      </c>
      <c r="U257" s="13"/>
      <c r="V257" s="12">
        <v>0</v>
      </c>
      <c r="W257" s="11"/>
      <c r="X257" s="12">
        <v>0</v>
      </c>
      <c r="Y257" s="11"/>
      <c r="Z257" s="12">
        <v>0</v>
      </c>
      <c r="AA257" s="13"/>
      <c r="AB257" s="12">
        <f>SUM(Tabel135[[#This Row],[CO2 elektriciteit 2022]],Tabel135[[#This Row],[CO2 LPG 2022]],Tabel135[[#This Row],[CO2 LNG 2022]],Tabel135[[#This Row],[CO2 CNG 2022]],Tabel135[[#This Row],[CO2 diesel 2022]],Tabel135[[#This Row],[CO2 benzine 2022]])</f>
        <v>72.080120180000009</v>
      </c>
      <c r="AC257" s="14">
        <f>(Tabel135[[#This Row],[CO2-emissie 2022 (ton)]]-Tabel135[[#This Row],[CO2-emissie 2019 (ton)]])/Tabel135[[#This Row],[CO2-emissie 2019 (ton)]]</f>
        <v>-0.1171782171897479</v>
      </c>
      <c r="AD257" s="40" t="s">
        <v>1276</v>
      </c>
    </row>
    <row r="258" spans="1:30" ht="173" customHeight="1" x14ac:dyDescent="0.35">
      <c r="A258" s="11" t="s">
        <v>499</v>
      </c>
      <c r="B258" s="11" t="s">
        <v>7</v>
      </c>
      <c r="C258" s="12">
        <v>2.8382613600000002</v>
      </c>
      <c r="D258" s="13">
        <v>1826</v>
      </c>
      <c r="E258" s="12">
        <v>140.70022800000001</v>
      </c>
      <c r="F258" s="13">
        <v>50286</v>
      </c>
      <c r="G258" s="12">
        <v>0</v>
      </c>
      <c r="H258" s="13"/>
      <c r="I258" s="12">
        <v>0</v>
      </c>
      <c r="J258" s="11"/>
      <c r="K258" s="12">
        <v>0</v>
      </c>
      <c r="L258" s="11"/>
      <c r="M258" s="12">
        <v>0</v>
      </c>
      <c r="N258" s="13"/>
      <c r="O258" s="12">
        <f>SUM(Tabel135[[#This Row],[CO2 benzine 2019]],Tabel135[[#This Row],[CO2 diesel 2019]],Tabel135[[#This Row],[CO2 CNG 2019]],Tabel135[[#This Row],[CO2 LNG 2019]],Tabel135[[#This Row],[CO2 LPG 2019]],Tabel135[[#This Row],[CO2 elektriciteit 2019]])</f>
        <v>143.53848936</v>
      </c>
      <c r="P258" s="12">
        <v>4.1568387900000001</v>
      </c>
      <c r="Q258" s="13">
        <v>2613</v>
      </c>
      <c r="R258" s="12">
        <v>111.84940899999999</v>
      </c>
      <c r="S258" s="13">
        <v>45458</v>
      </c>
      <c r="T258" s="12">
        <v>2.2081150000000001E-2</v>
      </c>
      <c r="U258" s="13">
        <v>8.0500000000000007</v>
      </c>
      <c r="V258" s="12">
        <v>0</v>
      </c>
      <c r="W258" s="11"/>
      <c r="X258" s="12">
        <v>0</v>
      </c>
      <c r="Y258" s="11"/>
      <c r="Z258" s="12">
        <v>0</v>
      </c>
      <c r="AA258" s="13"/>
      <c r="AB258" s="12">
        <f>SUM(Tabel135[[#This Row],[CO2 elektriciteit 2022]],Tabel135[[#This Row],[CO2 LPG 2022]],Tabel135[[#This Row],[CO2 LNG 2022]],Tabel135[[#This Row],[CO2 CNG 2022]],Tabel135[[#This Row],[CO2 diesel 2022]],Tabel135[[#This Row],[CO2 benzine 2022]])</f>
        <v>116.02832893999999</v>
      </c>
      <c r="AC258" s="14">
        <f>(Tabel135[[#This Row],[CO2-emissie 2022 (ton)]]-Tabel135[[#This Row],[CO2-emissie 2019 (ton)]])/Tabel135[[#This Row],[CO2-emissie 2019 (ton)]]</f>
        <v>-0.19165702901472981</v>
      </c>
      <c r="AD258" s="41" t="s">
        <v>1292</v>
      </c>
    </row>
    <row r="259" spans="1:30" x14ac:dyDescent="0.35">
      <c r="A259" s="11" t="s">
        <v>501</v>
      </c>
      <c r="B259" s="11" t="s">
        <v>7</v>
      </c>
      <c r="C259" s="12">
        <v>1.0250848764</v>
      </c>
      <c r="D259" s="13">
        <v>659.49</v>
      </c>
      <c r="E259" s="12">
        <v>45.130396960000006</v>
      </c>
      <c r="F259" s="13">
        <v>16129.52</v>
      </c>
      <c r="G259" s="12">
        <v>6.3242059399999997</v>
      </c>
      <c r="H259" s="13">
        <v>2305.58</v>
      </c>
      <c r="I259" s="12">
        <v>0</v>
      </c>
      <c r="J259" s="11"/>
      <c r="K259" s="12">
        <v>0</v>
      </c>
      <c r="L259" s="11"/>
      <c r="M259" s="12">
        <v>0</v>
      </c>
      <c r="N259" s="13"/>
      <c r="O259" s="12">
        <f>SUM(Tabel135[[#This Row],[CO2 benzine 2019]],Tabel135[[#This Row],[CO2 diesel 2019]],Tabel135[[#This Row],[CO2 CNG 2019]],Tabel135[[#This Row],[CO2 LNG 2019]],Tabel135[[#This Row],[CO2 LPG 2019]],Tabel135[[#This Row],[CO2 elektriciteit 2019]])</f>
        <v>52.479687776400006</v>
      </c>
      <c r="P259" s="12">
        <v>1.0629289728</v>
      </c>
      <c r="Q259" s="13">
        <v>668.16</v>
      </c>
      <c r="R259" s="12">
        <v>23.820149710000003</v>
      </c>
      <c r="S259" s="13">
        <v>9681.02</v>
      </c>
      <c r="T259" s="12">
        <v>16.22034648</v>
      </c>
      <c r="U259" s="13">
        <v>5913.36</v>
      </c>
      <c r="V259" s="12">
        <v>0</v>
      </c>
      <c r="W259" s="11"/>
      <c r="X259" s="12">
        <v>0</v>
      </c>
      <c r="Y259" s="11"/>
      <c r="Z259" s="12">
        <v>0</v>
      </c>
      <c r="AA259" s="13"/>
      <c r="AB259" s="12">
        <f>SUM(Tabel135[[#This Row],[CO2 elektriciteit 2022]],Tabel135[[#This Row],[CO2 LPG 2022]],Tabel135[[#This Row],[CO2 LNG 2022]],Tabel135[[#This Row],[CO2 CNG 2022]],Tabel135[[#This Row],[CO2 diesel 2022]],Tabel135[[#This Row],[CO2 benzine 2022]])</f>
        <v>41.103425162800001</v>
      </c>
      <c r="AC259" s="14">
        <f>(Tabel135[[#This Row],[CO2-emissie 2022 (ton)]]-Tabel135[[#This Row],[CO2-emissie 2019 (ton)]])/Tabel135[[#This Row],[CO2-emissie 2019 (ton)]]</f>
        <v>-0.21677458642800623</v>
      </c>
      <c r="AD259" s="40" t="s">
        <v>1276</v>
      </c>
    </row>
    <row r="260" spans="1:30" x14ac:dyDescent="0.35">
      <c r="A260" s="11" t="s">
        <v>502</v>
      </c>
      <c r="B260" s="11" t="s">
        <v>7</v>
      </c>
      <c r="C260" s="12">
        <v>0</v>
      </c>
      <c r="D260" s="13"/>
      <c r="E260" s="12">
        <v>27.174176000000003</v>
      </c>
      <c r="F260" s="13">
        <v>9712</v>
      </c>
      <c r="G260" s="12">
        <v>0</v>
      </c>
      <c r="H260" s="13"/>
      <c r="I260" s="12">
        <v>0</v>
      </c>
      <c r="J260" s="11"/>
      <c r="K260" s="12">
        <v>0</v>
      </c>
      <c r="L260" s="11"/>
      <c r="M260" s="12">
        <v>0</v>
      </c>
      <c r="N260" s="13"/>
      <c r="O260" s="12">
        <f>SUM(Tabel135[[#This Row],[CO2 benzine 2019]],Tabel135[[#This Row],[CO2 diesel 2019]],Tabel135[[#This Row],[CO2 CNG 2019]],Tabel135[[#This Row],[CO2 LNG 2019]],Tabel135[[#This Row],[CO2 LPG 2019]],Tabel135[[#This Row],[CO2 elektriciteit 2019]])</f>
        <v>27.174176000000003</v>
      </c>
      <c r="P260" s="12">
        <v>0</v>
      </c>
      <c r="Q260" s="11"/>
      <c r="R260" s="12">
        <v>21.2759435</v>
      </c>
      <c r="S260" s="13">
        <v>8647</v>
      </c>
      <c r="T260" s="12">
        <v>0</v>
      </c>
      <c r="U260" s="13"/>
      <c r="V260" s="12">
        <v>0</v>
      </c>
      <c r="W260" s="11"/>
      <c r="X260" s="12">
        <v>0</v>
      </c>
      <c r="Y260" s="11"/>
      <c r="Z260" s="12">
        <v>0</v>
      </c>
      <c r="AA260" s="13"/>
      <c r="AB260" s="12">
        <f>SUM(Tabel135[[#This Row],[CO2 elektriciteit 2022]],Tabel135[[#This Row],[CO2 LPG 2022]],Tabel135[[#This Row],[CO2 LNG 2022]],Tabel135[[#This Row],[CO2 CNG 2022]],Tabel135[[#This Row],[CO2 diesel 2022]],Tabel135[[#This Row],[CO2 benzine 2022]])</f>
        <v>21.2759435</v>
      </c>
      <c r="AC260" s="14">
        <f>(Tabel135[[#This Row],[CO2-emissie 2022 (ton)]]-Tabel135[[#This Row],[CO2-emissie 2019 (ton)]])/Tabel135[[#This Row],[CO2-emissie 2019 (ton)]]</f>
        <v>-0.21705285562292678</v>
      </c>
      <c r="AD260" s="40" t="s">
        <v>1276</v>
      </c>
    </row>
    <row r="261" spans="1:30" x14ac:dyDescent="0.35">
      <c r="A261" s="11" t="s">
        <v>505</v>
      </c>
      <c r="B261" s="11" t="s">
        <v>7</v>
      </c>
      <c r="C261" s="12">
        <v>0</v>
      </c>
      <c r="D261" s="13"/>
      <c r="E261" s="12">
        <v>125.4903</v>
      </c>
      <c r="F261" s="13">
        <v>44850</v>
      </c>
      <c r="G261" s="12">
        <v>0</v>
      </c>
      <c r="H261" s="13"/>
      <c r="I261" s="12">
        <v>0</v>
      </c>
      <c r="J261" s="11"/>
      <c r="K261" s="12">
        <v>0</v>
      </c>
      <c r="L261" s="11"/>
      <c r="M261" s="12">
        <v>0</v>
      </c>
      <c r="N261" s="13"/>
      <c r="O261" s="12">
        <f>SUM(Tabel135[[#This Row],[CO2 benzine 2019]],Tabel135[[#This Row],[CO2 diesel 2019]],Tabel135[[#This Row],[CO2 CNG 2019]],Tabel135[[#This Row],[CO2 LNG 2019]],Tabel135[[#This Row],[CO2 LPG 2019]],Tabel135[[#This Row],[CO2 elektriciteit 2019]])</f>
        <v>125.4903</v>
      </c>
      <c r="P261" s="12">
        <v>3.5809583299999996</v>
      </c>
      <c r="Q261" s="13">
        <v>2251</v>
      </c>
      <c r="R261" s="12">
        <v>88.435291000000007</v>
      </c>
      <c r="S261" s="13">
        <v>35942</v>
      </c>
      <c r="T261" s="12">
        <v>0</v>
      </c>
      <c r="U261" s="13"/>
      <c r="V261" s="12">
        <v>0</v>
      </c>
      <c r="W261" s="11"/>
      <c r="X261" s="12">
        <v>0</v>
      </c>
      <c r="Y261" s="11"/>
      <c r="Z261" s="12">
        <v>0</v>
      </c>
      <c r="AA261" s="13"/>
      <c r="AB261" s="12">
        <f>SUM(Tabel135[[#This Row],[CO2 elektriciteit 2022]],Tabel135[[#This Row],[CO2 LPG 2022]],Tabel135[[#This Row],[CO2 LNG 2022]],Tabel135[[#This Row],[CO2 CNG 2022]],Tabel135[[#This Row],[CO2 diesel 2022]],Tabel135[[#This Row],[CO2 benzine 2022]])</f>
        <v>92.016249330000008</v>
      </c>
      <c r="AC261" s="14">
        <f>(Tabel135[[#This Row],[CO2-emissie 2022 (ton)]]-Tabel135[[#This Row],[CO2-emissie 2019 (ton)]])/Tabel135[[#This Row],[CO2-emissie 2019 (ton)]]</f>
        <v>-0.26674612037743151</v>
      </c>
      <c r="AD261" s="40" t="s">
        <v>1276</v>
      </c>
    </row>
    <row r="262" spans="1:30" ht="80" customHeight="1" x14ac:dyDescent="0.35">
      <c r="A262" s="11" t="s">
        <v>506</v>
      </c>
      <c r="B262" s="11" t="s">
        <v>7</v>
      </c>
      <c r="C262" s="12">
        <v>4.6226666400000003</v>
      </c>
      <c r="D262" s="13">
        <v>2974</v>
      </c>
      <c r="E262" s="12">
        <v>116.62343800000001</v>
      </c>
      <c r="F262" s="13">
        <v>41681</v>
      </c>
      <c r="G262" s="12">
        <v>1.1770212999999998</v>
      </c>
      <c r="H262" s="13">
        <v>429.09999999999997</v>
      </c>
      <c r="I262" s="12">
        <v>0</v>
      </c>
      <c r="J262" s="11"/>
      <c r="K262" s="12">
        <v>0</v>
      </c>
      <c r="L262" s="11"/>
      <c r="M262" s="12">
        <v>0</v>
      </c>
      <c r="N262" s="13"/>
      <c r="O262" s="12">
        <f>SUM(Tabel135[[#This Row],[CO2 benzine 2019]],Tabel135[[#This Row],[CO2 diesel 2019]],Tabel135[[#This Row],[CO2 CNG 2019]],Tabel135[[#This Row],[CO2 LNG 2019]],Tabel135[[#This Row],[CO2 LPG 2019]],Tabel135[[#This Row],[CO2 elektriciteit 2019]])</f>
        <v>122.42312594000001</v>
      </c>
      <c r="P262" s="12">
        <v>3.7893570599999999</v>
      </c>
      <c r="Q262" s="13">
        <v>2382</v>
      </c>
      <c r="R262" s="12">
        <v>98.432302500000006</v>
      </c>
      <c r="S262" s="13">
        <v>40005</v>
      </c>
      <c r="T262" s="12">
        <v>1.1823015749999999</v>
      </c>
      <c r="U262" s="13">
        <v>431.02500000000003</v>
      </c>
      <c r="V262" s="12">
        <v>0</v>
      </c>
      <c r="W262" s="11"/>
      <c r="X262" s="12">
        <v>0</v>
      </c>
      <c r="Y262" s="11"/>
      <c r="Z262" s="12">
        <v>0</v>
      </c>
      <c r="AA262" s="13"/>
      <c r="AB262" s="12">
        <f>SUM(Tabel135[[#This Row],[CO2 elektriciteit 2022]],Tabel135[[#This Row],[CO2 LPG 2022]],Tabel135[[#This Row],[CO2 LNG 2022]],Tabel135[[#This Row],[CO2 CNG 2022]],Tabel135[[#This Row],[CO2 diesel 2022]],Tabel135[[#This Row],[CO2 benzine 2022]])</f>
        <v>103.403961135</v>
      </c>
      <c r="AC262" s="14">
        <f>(Tabel135[[#This Row],[CO2-emissie 2022 (ton)]]-Tabel135[[#This Row],[CO2-emissie 2019 (ton)]])/Tabel135[[#This Row],[CO2-emissie 2019 (ton)]]</f>
        <v>-0.15535598081625004</v>
      </c>
      <c r="AD262" s="41" t="s">
        <v>1297</v>
      </c>
    </row>
    <row r="263" spans="1:30" x14ac:dyDescent="0.35">
      <c r="A263" s="11" t="s">
        <v>507</v>
      </c>
      <c r="B263" s="11" t="s">
        <v>7</v>
      </c>
      <c r="C263" s="12">
        <v>7.6692122400000002</v>
      </c>
      <c r="D263" s="13">
        <v>4934</v>
      </c>
      <c r="E263" s="12">
        <v>103.83378</v>
      </c>
      <c r="F263" s="13">
        <v>37110</v>
      </c>
      <c r="G263" s="12">
        <v>86.168601999999993</v>
      </c>
      <c r="H263" s="13">
        <v>31414</v>
      </c>
      <c r="I263" s="12">
        <v>0</v>
      </c>
      <c r="J263" s="11"/>
      <c r="K263" s="12">
        <v>0</v>
      </c>
      <c r="L263" s="11"/>
      <c r="M263" s="12">
        <v>0</v>
      </c>
      <c r="N263" s="13"/>
      <c r="O263" s="12">
        <f>SUM(Tabel135[[#This Row],[CO2 benzine 2019]],Tabel135[[#This Row],[CO2 diesel 2019]],Tabel135[[#This Row],[CO2 CNG 2019]],Tabel135[[#This Row],[CO2 LNG 2019]],Tabel135[[#This Row],[CO2 LPG 2019]],Tabel135[[#This Row],[CO2 elektriciteit 2019]])</f>
        <v>197.67159423999999</v>
      </c>
      <c r="P263" s="12">
        <v>5.8956159799999996</v>
      </c>
      <c r="Q263" s="13">
        <v>3706</v>
      </c>
      <c r="R263" s="12">
        <v>75.931030000000007</v>
      </c>
      <c r="S263" s="13">
        <v>30860</v>
      </c>
      <c r="T263" s="12">
        <v>95.467371999999997</v>
      </c>
      <c r="U263" s="13">
        <v>34804</v>
      </c>
      <c r="V263" s="12">
        <v>0</v>
      </c>
      <c r="W263" s="11"/>
      <c r="X263" s="12">
        <v>0</v>
      </c>
      <c r="Y263" s="11"/>
      <c r="Z263" s="12">
        <v>0</v>
      </c>
      <c r="AA263" s="13">
        <v>918</v>
      </c>
      <c r="AB263" s="12">
        <f>SUM(Tabel135[[#This Row],[CO2 elektriciteit 2022]],Tabel135[[#This Row],[CO2 LPG 2022]],Tabel135[[#This Row],[CO2 LNG 2022]],Tabel135[[#This Row],[CO2 CNG 2022]],Tabel135[[#This Row],[CO2 diesel 2022]],Tabel135[[#This Row],[CO2 benzine 2022]])</f>
        <v>177.29401798000001</v>
      </c>
      <c r="AC263" s="14">
        <f>(Tabel135[[#This Row],[CO2-emissie 2022 (ton)]]-Tabel135[[#This Row],[CO2-emissie 2019 (ton)]])/Tabel135[[#This Row],[CO2-emissie 2019 (ton)]]</f>
        <v>-0.10308803517443613</v>
      </c>
      <c r="AD263" s="40" t="s">
        <v>1276</v>
      </c>
    </row>
    <row r="264" spans="1:30" x14ac:dyDescent="0.35">
      <c r="A264" s="11" t="s">
        <v>510</v>
      </c>
      <c r="B264" s="11" t="s">
        <v>7</v>
      </c>
      <c r="C264" s="12">
        <v>4.4765568</v>
      </c>
      <c r="D264" s="13">
        <v>2880</v>
      </c>
      <c r="E264" s="12">
        <v>80.087153999999998</v>
      </c>
      <c r="F264" s="13">
        <v>28623</v>
      </c>
      <c r="G264" s="12">
        <v>20.460037</v>
      </c>
      <c r="H264" s="13">
        <v>7459</v>
      </c>
      <c r="I264" s="12">
        <v>0</v>
      </c>
      <c r="J264" s="11"/>
      <c r="K264" s="12">
        <v>0</v>
      </c>
      <c r="L264" s="11"/>
      <c r="M264" s="12">
        <v>0</v>
      </c>
      <c r="N264" s="13"/>
      <c r="O264" s="12">
        <f>SUM(Tabel135[[#This Row],[CO2 benzine 2019]],Tabel135[[#This Row],[CO2 diesel 2019]],Tabel135[[#This Row],[CO2 CNG 2019]],Tabel135[[#This Row],[CO2 LNG 2019]],Tabel135[[#This Row],[CO2 LPG 2019]],Tabel135[[#This Row],[CO2 elektriciteit 2019]])</f>
        <v>105.0237478</v>
      </c>
      <c r="P264" s="12">
        <v>3.1180268</v>
      </c>
      <c r="Q264" s="13">
        <v>1960</v>
      </c>
      <c r="R264" s="12">
        <v>71.042016500000003</v>
      </c>
      <c r="S264" s="13">
        <v>28873</v>
      </c>
      <c r="T264" s="12">
        <v>14.145650999999999</v>
      </c>
      <c r="U264" s="13">
        <v>5157</v>
      </c>
      <c r="V264" s="12">
        <v>0</v>
      </c>
      <c r="W264" s="11"/>
      <c r="X264" s="12">
        <v>0</v>
      </c>
      <c r="Y264" s="11"/>
      <c r="Z264" s="12">
        <v>0</v>
      </c>
      <c r="AA264" s="13"/>
      <c r="AB264" s="12">
        <f>SUM(Tabel135[[#This Row],[CO2 elektriciteit 2022]],Tabel135[[#This Row],[CO2 LPG 2022]],Tabel135[[#This Row],[CO2 LNG 2022]],Tabel135[[#This Row],[CO2 CNG 2022]],Tabel135[[#This Row],[CO2 diesel 2022]],Tabel135[[#This Row],[CO2 benzine 2022]])</f>
        <v>88.305694299999999</v>
      </c>
      <c r="AC264" s="14">
        <f>(Tabel135[[#This Row],[CO2-emissie 2022 (ton)]]-Tabel135[[#This Row],[CO2-emissie 2019 (ton)]])/Tabel135[[#This Row],[CO2-emissie 2019 (ton)]]</f>
        <v>-0.15918355467409817</v>
      </c>
      <c r="AD264" s="40" t="s">
        <v>1276</v>
      </c>
    </row>
    <row r="265" spans="1:30" x14ac:dyDescent="0.35">
      <c r="A265" s="11" t="s">
        <v>512</v>
      </c>
      <c r="B265" s="11" t="s">
        <v>7</v>
      </c>
      <c r="C265" s="12">
        <v>3.37762428</v>
      </c>
      <c r="D265" s="13">
        <v>2173</v>
      </c>
      <c r="E265" s="12">
        <v>60.946036000000007</v>
      </c>
      <c r="F265" s="13">
        <v>21782</v>
      </c>
      <c r="G265" s="12">
        <v>0</v>
      </c>
      <c r="H265" s="13"/>
      <c r="I265" s="12">
        <v>0</v>
      </c>
      <c r="J265" s="11"/>
      <c r="K265" s="12">
        <v>0</v>
      </c>
      <c r="L265" s="11"/>
      <c r="M265" s="12">
        <v>0</v>
      </c>
      <c r="N265" s="13"/>
      <c r="O265" s="12">
        <f>SUM(Tabel135[[#This Row],[CO2 benzine 2019]],Tabel135[[#This Row],[CO2 diesel 2019]],Tabel135[[#This Row],[CO2 CNG 2019]],Tabel135[[#This Row],[CO2 LNG 2019]],Tabel135[[#This Row],[CO2 LPG 2019]],Tabel135[[#This Row],[CO2 elektriciteit 2019]])</f>
        <v>64.323660280000013</v>
      </c>
      <c r="P265" s="12">
        <v>4.2077453499999997</v>
      </c>
      <c r="Q265" s="13">
        <v>2645</v>
      </c>
      <c r="R265" s="12">
        <v>49.734086500000004</v>
      </c>
      <c r="S265" s="13">
        <v>20213</v>
      </c>
      <c r="T265" s="12">
        <v>15.810651999999999</v>
      </c>
      <c r="U265" s="13">
        <v>5764</v>
      </c>
      <c r="V265" s="12">
        <v>0</v>
      </c>
      <c r="W265" s="11"/>
      <c r="X265" s="12">
        <v>0</v>
      </c>
      <c r="Y265" s="11"/>
      <c r="Z265" s="12">
        <v>0</v>
      </c>
      <c r="AA265" s="13"/>
      <c r="AB265" s="12">
        <f>SUM(Tabel135[[#This Row],[CO2 elektriciteit 2022]],Tabel135[[#This Row],[CO2 LPG 2022]],Tabel135[[#This Row],[CO2 LNG 2022]],Tabel135[[#This Row],[CO2 CNG 2022]],Tabel135[[#This Row],[CO2 diesel 2022]],Tabel135[[#This Row],[CO2 benzine 2022]])</f>
        <v>69.752483850000004</v>
      </c>
      <c r="AC265" s="14">
        <f>(Tabel135[[#This Row],[CO2-emissie 2022 (ton)]]-Tabel135[[#This Row],[CO2-emissie 2019 (ton)]])/Tabel135[[#This Row],[CO2-emissie 2019 (ton)]]</f>
        <v>8.4398548626872238E-2</v>
      </c>
      <c r="AD265" s="40" t="s">
        <v>1276</v>
      </c>
    </row>
    <row r="266" spans="1:30" x14ac:dyDescent="0.35">
      <c r="A266" s="11" t="s">
        <v>513</v>
      </c>
      <c r="B266" s="11" t="s">
        <v>7</v>
      </c>
      <c r="C266" s="12">
        <v>23.774816748768473</v>
      </c>
      <c r="D266" s="13">
        <v>15295.566502463054</v>
      </c>
      <c r="E266" s="12">
        <v>0</v>
      </c>
      <c r="F266" s="11"/>
      <c r="G266" s="12">
        <v>0</v>
      </c>
      <c r="H266" s="13"/>
      <c r="I266" s="12">
        <v>0</v>
      </c>
      <c r="J266" s="11"/>
      <c r="K266" s="12">
        <v>0</v>
      </c>
      <c r="L266" s="11"/>
      <c r="M266" s="12">
        <v>0</v>
      </c>
      <c r="N266" s="13"/>
      <c r="O266" s="12">
        <f>SUM(Tabel135[[#This Row],[CO2 benzine 2019]],Tabel135[[#This Row],[CO2 diesel 2019]],Tabel135[[#This Row],[CO2 CNG 2019]],Tabel135[[#This Row],[CO2 LNG 2019]],Tabel135[[#This Row],[CO2 LPG 2019]],Tabel135[[#This Row],[CO2 elektriciteit 2019]])</f>
        <v>23.774816748768473</v>
      </c>
      <c r="P266" s="12">
        <v>18.04258022368828</v>
      </c>
      <c r="Q266" s="13">
        <v>11341.614266570457</v>
      </c>
      <c r="R266" s="12">
        <v>0</v>
      </c>
      <c r="S266" s="11"/>
      <c r="T266" s="12">
        <v>0</v>
      </c>
      <c r="U266" s="13"/>
      <c r="V266" s="12">
        <v>0</v>
      </c>
      <c r="W266" s="11"/>
      <c r="X266" s="12">
        <v>0</v>
      </c>
      <c r="Y266" s="11"/>
      <c r="Z266" s="12">
        <v>0</v>
      </c>
      <c r="AA266" s="13"/>
      <c r="AB266" s="12">
        <f>SUM(Tabel135[[#This Row],[CO2 elektriciteit 2022]],Tabel135[[#This Row],[CO2 LPG 2022]],Tabel135[[#This Row],[CO2 LNG 2022]],Tabel135[[#This Row],[CO2 CNG 2022]],Tabel135[[#This Row],[CO2 diesel 2022]],Tabel135[[#This Row],[CO2 benzine 2022]])</f>
        <v>18.04258022368828</v>
      </c>
      <c r="AC266" s="14">
        <f>(Tabel135[[#This Row],[CO2-emissie 2022 (ton)]]-Tabel135[[#This Row],[CO2-emissie 2019 (ton)]])/Tabel135[[#This Row],[CO2-emissie 2019 (ton)]]</f>
        <v>-0.24110539255269425</v>
      </c>
      <c r="AD266" s="40" t="s">
        <v>1276</v>
      </c>
    </row>
    <row r="267" spans="1:30" x14ac:dyDescent="0.35">
      <c r="A267" s="11" t="s">
        <v>514</v>
      </c>
      <c r="B267" s="11" t="s">
        <v>7</v>
      </c>
      <c r="C267" s="12">
        <v>43.753679640000001</v>
      </c>
      <c r="D267" s="13">
        <v>28149</v>
      </c>
      <c r="E267" s="12">
        <v>650.59375799999998</v>
      </c>
      <c r="F267" s="13">
        <v>232521</v>
      </c>
      <c r="G267" s="12">
        <v>0</v>
      </c>
      <c r="H267" s="13"/>
      <c r="I267" s="12">
        <v>0</v>
      </c>
      <c r="J267" s="11"/>
      <c r="K267" s="12">
        <v>0</v>
      </c>
      <c r="L267" s="11"/>
      <c r="M267" s="12">
        <v>0</v>
      </c>
      <c r="N267" s="13"/>
      <c r="O267" s="12">
        <f>SUM(Tabel135[[#This Row],[CO2 benzine 2019]],Tabel135[[#This Row],[CO2 diesel 2019]],Tabel135[[#This Row],[CO2 CNG 2019]],Tabel135[[#This Row],[CO2 LNG 2019]],Tabel135[[#This Row],[CO2 LPG 2019]],Tabel135[[#This Row],[CO2 elektriciteit 2019]])</f>
        <v>694.34743763999995</v>
      </c>
      <c r="P267" s="12">
        <v>37.996974549999997</v>
      </c>
      <c r="Q267" s="13">
        <v>23885</v>
      </c>
      <c r="R267" s="12">
        <v>457.71943349999998</v>
      </c>
      <c r="S267" s="13">
        <v>186027</v>
      </c>
      <c r="T267" s="12">
        <v>0</v>
      </c>
      <c r="U267" s="13"/>
      <c r="V267" s="12">
        <v>0</v>
      </c>
      <c r="W267" s="11"/>
      <c r="X267" s="12">
        <v>0</v>
      </c>
      <c r="Y267" s="11"/>
      <c r="Z267" s="12">
        <v>0</v>
      </c>
      <c r="AA267" s="13"/>
      <c r="AB267" s="12">
        <f>SUM(Tabel135[[#This Row],[CO2 elektriciteit 2022]],Tabel135[[#This Row],[CO2 LPG 2022]],Tabel135[[#This Row],[CO2 LNG 2022]],Tabel135[[#This Row],[CO2 CNG 2022]],Tabel135[[#This Row],[CO2 diesel 2022]],Tabel135[[#This Row],[CO2 benzine 2022]])</f>
        <v>495.71640804999998</v>
      </c>
      <c r="AC267" s="14">
        <f>(Tabel135[[#This Row],[CO2-emissie 2022 (ton)]]-Tabel135[[#This Row],[CO2-emissie 2019 (ton)]])/Tabel135[[#This Row],[CO2-emissie 2019 (ton)]]</f>
        <v>-0.28606864348073635</v>
      </c>
      <c r="AD267" s="40" t="s">
        <v>1276</v>
      </c>
    </row>
    <row r="268" spans="1:30" x14ac:dyDescent="0.35">
      <c r="A268" s="11" t="s">
        <v>515</v>
      </c>
      <c r="B268" s="11" t="s">
        <v>7</v>
      </c>
      <c r="C268" s="12">
        <v>11.74940724</v>
      </c>
      <c r="D268" s="13">
        <v>7559</v>
      </c>
      <c r="E268" s="12">
        <v>108.29099400000001</v>
      </c>
      <c r="F268" s="13">
        <v>38703</v>
      </c>
      <c r="G268" s="12">
        <v>8.3963230000000006</v>
      </c>
      <c r="H268" s="13">
        <v>3061</v>
      </c>
      <c r="I268" s="12">
        <v>0</v>
      </c>
      <c r="J268" s="11"/>
      <c r="K268" s="12">
        <v>0</v>
      </c>
      <c r="L268" s="11"/>
      <c r="M268" s="12">
        <v>0</v>
      </c>
      <c r="N268" s="13"/>
      <c r="O268" s="12">
        <f>SUM(Tabel135[[#This Row],[CO2 benzine 2019]],Tabel135[[#This Row],[CO2 diesel 2019]],Tabel135[[#This Row],[CO2 CNG 2019]],Tabel135[[#This Row],[CO2 LNG 2019]],Tabel135[[#This Row],[CO2 LPG 2019]],Tabel135[[#This Row],[CO2 elektriciteit 2019]])</f>
        <v>128.43672424000002</v>
      </c>
      <c r="P268" s="12">
        <v>13.751134519999999</v>
      </c>
      <c r="Q268" s="13">
        <v>8644</v>
      </c>
      <c r="R268" s="12">
        <v>80.192616000000001</v>
      </c>
      <c r="S268" s="13">
        <v>32592</v>
      </c>
      <c r="T268" s="12">
        <v>25.743055000000002</v>
      </c>
      <c r="U268" s="13">
        <v>9385</v>
      </c>
      <c r="V268" s="12">
        <v>0</v>
      </c>
      <c r="W268" s="11"/>
      <c r="X268" s="12">
        <v>0</v>
      </c>
      <c r="Y268" s="11"/>
      <c r="Z268" s="12">
        <v>0</v>
      </c>
      <c r="AA268" s="13"/>
      <c r="AB268" s="12">
        <f>SUM(Tabel135[[#This Row],[CO2 elektriciteit 2022]],Tabel135[[#This Row],[CO2 LPG 2022]],Tabel135[[#This Row],[CO2 LNG 2022]],Tabel135[[#This Row],[CO2 CNG 2022]],Tabel135[[#This Row],[CO2 diesel 2022]],Tabel135[[#This Row],[CO2 benzine 2022]])</f>
        <v>119.68680551999999</v>
      </c>
      <c r="AC268" s="14">
        <f>(Tabel135[[#This Row],[CO2-emissie 2022 (ton)]]-Tabel135[[#This Row],[CO2-emissie 2019 (ton)]])/Tabel135[[#This Row],[CO2-emissie 2019 (ton)]]</f>
        <v>-6.8126299325804288E-2</v>
      </c>
      <c r="AD268" s="40" t="s">
        <v>1276</v>
      </c>
    </row>
    <row r="269" spans="1:30" x14ac:dyDescent="0.35">
      <c r="A269" s="11" t="s">
        <v>516</v>
      </c>
      <c r="B269" s="11" t="s">
        <v>7</v>
      </c>
      <c r="C269" s="12">
        <v>6.062004E-2</v>
      </c>
      <c r="D269" s="13">
        <v>39</v>
      </c>
      <c r="E269" s="12">
        <v>292.312656</v>
      </c>
      <c r="F269" s="13">
        <v>104472</v>
      </c>
      <c r="G269" s="12">
        <v>28.625948000000001</v>
      </c>
      <c r="H269" s="13">
        <v>10436</v>
      </c>
      <c r="I269" s="12">
        <v>0</v>
      </c>
      <c r="J269" s="11"/>
      <c r="K269" s="12">
        <v>0.54879551999999998</v>
      </c>
      <c r="L269" s="13">
        <v>349</v>
      </c>
      <c r="M269" s="12">
        <v>0</v>
      </c>
      <c r="N269" s="13"/>
      <c r="O269" s="12">
        <f>SUM(Tabel135[[#This Row],[CO2 benzine 2019]],Tabel135[[#This Row],[CO2 diesel 2019]],Tabel135[[#This Row],[CO2 CNG 2019]],Tabel135[[#This Row],[CO2 LNG 2019]],Tabel135[[#This Row],[CO2 LPG 2019]],Tabel135[[#This Row],[CO2 elektriciteit 2019]])</f>
        <v>321.54801956</v>
      </c>
      <c r="P269" s="12">
        <v>19.486076669999999</v>
      </c>
      <c r="Q269" s="13">
        <v>12249</v>
      </c>
      <c r="R269" s="12">
        <v>180.12828400000001</v>
      </c>
      <c r="S269" s="13">
        <v>73208</v>
      </c>
      <c r="T269" s="12">
        <v>83.099184999999991</v>
      </c>
      <c r="U269" s="13">
        <v>30295</v>
      </c>
      <c r="V269" s="12">
        <v>0</v>
      </c>
      <c r="W269" s="11"/>
      <c r="X269" s="12">
        <v>0</v>
      </c>
      <c r="Y269" s="11"/>
      <c r="Z269" s="12">
        <v>0</v>
      </c>
      <c r="AA269" s="13"/>
      <c r="AB269" s="12">
        <f>SUM(Tabel135[[#This Row],[CO2 elektriciteit 2022]],Tabel135[[#This Row],[CO2 LPG 2022]],Tabel135[[#This Row],[CO2 LNG 2022]],Tabel135[[#This Row],[CO2 CNG 2022]],Tabel135[[#This Row],[CO2 diesel 2022]],Tabel135[[#This Row],[CO2 benzine 2022]])</f>
        <v>282.71354566999997</v>
      </c>
      <c r="AC269" s="14">
        <f>(Tabel135[[#This Row],[CO2-emissie 2022 (ton)]]-Tabel135[[#This Row],[CO2-emissie 2019 (ton)]])/Tabel135[[#This Row],[CO2-emissie 2019 (ton)]]</f>
        <v>-0.12077348180573576</v>
      </c>
      <c r="AD269" s="40" t="s">
        <v>1276</v>
      </c>
    </row>
    <row r="270" spans="1:30" x14ac:dyDescent="0.35">
      <c r="A270" s="11" t="s">
        <v>520</v>
      </c>
      <c r="B270" s="11" t="s">
        <v>7</v>
      </c>
      <c r="C270" s="12">
        <v>5.7076099200000003</v>
      </c>
      <c r="D270" s="13">
        <v>3672</v>
      </c>
      <c r="E270" s="12">
        <v>108.019588</v>
      </c>
      <c r="F270" s="13">
        <v>38606</v>
      </c>
      <c r="G270" s="12">
        <v>0</v>
      </c>
      <c r="H270" s="13"/>
      <c r="I270" s="12">
        <v>0</v>
      </c>
      <c r="J270" s="11"/>
      <c r="K270" s="12">
        <v>0</v>
      </c>
      <c r="L270" s="11"/>
      <c r="M270" s="12">
        <v>0</v>
      </c>
      <c r="N270" s="13"/>
      <c r="O270" s="12">
        <f>SUM(Tabel135[[#This Row],[CO2 benzine 2019]],Tabel135[[#This Row],[CO2 diesel 2019]],Tabel135[[#This Row],[CO2 CNG 2019]],Tabel135[[#This Row],[CO2 LNG 2019]],Tabel135[[#This Row],[CO2 LPG 2019]],Tabel135[[#This Row],[CO2 elektriciteit 2019]])</f>
        <v>113.72719791999999</v>
      </c>
      <c r="P270" s="12">
        <v>5.6665364599999997</v>
      </c>
      <c r="Q270" s="13">
        <v>3562</v>
      </c>
      <c r="R270" s="12">
        <v>72.306713500000001</v>
      </c>
      <c r="S270" s="13">
        <v>29387</v>
      </c>
      <c r="T270" s="12">
        <v>0</v>
      </c>
      <c r="U270" s="13"/>
      <c r="V270" s="12">
        <v>0</v>
      </c>
      <c r="W270" s="11"/>
      <c r="X270" s="12">
        <v>0</v>
      </c>
      <c r="Y270" s="11"/>
      <c r="Z270" s="12">
        <v>0</v>
      </c>
      <c r="AA270" s="13">
        <v>1741</v>
      </c>
      <c r="AB270" s="12">
        <f>SUM(Tabel135[[#This Row],[CO2 elektriciteit 2022]],Tabel135[[#This Row],[CO2 LPG 2022]],Tabel135[[#This Row],[CO2 LNG 2022]],Tabel135[[#This Row],[CO2 CNG 2022]],Tabel135[[#This Row],[CO2 diesel 2022]],Tabel135[[#This Row],[CO2 benzine 2022]])</f>
        <v>77.973249960000004</v>
      </c>
      <c r="AC270" s="14">
        <f>(Tabel135[[#This Row],[CO2-emissie 2022 (ton)]]-Tabel135[[#This Row],[CO2-emissie 2019 (ton)]])/Tabel135[[#This Row],[CO2-emissie 2019 (ton)]]</f>
        <v>-0.31438344225407422</v>
      </c>
      <c r="AD270" s="40" t="s">
        <v>1276</v>
      </c>
    </row>
    <row r="271" spans="1:30" x14ac:dyDescent="0.35">
      <c r="A271" s="11" t="s">
        <v>522</v>
      </c>
      <c r="B271" s="11" t="s">
        <v>7</v>
      </c>
      <c r="C271" s="12">
        <v>1.6196431200000001</v>
      </c>
      <c r="D271" s="13">
        <v>1042</v>
      </c>
      <c r="E271" s="12">
        <v>46.61468</v>
      </c>
      <c r="F271" s="13">
        <v>16660</v>
      </c>
      <c r="G271" s="12">
        <v>3.7003069999999996</v>
      </c>
      <c r="H271" s="13">
        <v>1349</v>
      </c>
      <c r="I271" s="12">
        <v>0</v>
      </c>
      <c r="J271" s="11"/>
      <c r="K271" s="12">
        <v>0</v>
      </c>
      <c r="L271" s="11"/>
      <c r="M271" s="12">
        <v>0</v>
      </c>
      <c r="N271" s="13"/>
      <c r="O271" s="12">
        <f>SUM(Tabel135[[#This Row],[CO2 benzine 2019]],Tabel135[[#This Row],[CO2 diesel 2019]],Tabel135[[#This Row],[CO2 CNG 2019]],Tabel135[[#This Row],[CO2 LNG 2019]],Tabel135[[#This Row],[CO2 LPG 2019]],Tabel135[[#This Row],[CO2 elektriciteit 2019]])</f>
        <v>51.934630120000001</v>
      </c>
      <c r="P271" s="12">
        <v>3.2691556499999996</v>
      </c>
      <c r="Q271" s="13">
        <v>2055</v>
      </c>
      <c r="R271" s="12">
        <v>28.593470499999999</v>
      </c>
      <c r="S271" s="13">
        <v>11621</v>
      </c>
      <c r="T271" s="12">
        <v>5.3186770000000001</v>
      </c>
      <c r="U271" s="13">
        <v>1939</v>
      </c>
      <c r="V271" s="12">
        <v>0</v>
      </c>
      <c r="W271" s="11"/>
      <c r="X271" s="12">
        <v>0</v>
      </c>
      <c r="Y271" s="11"/>
      <c r="Z271" s="12">
        <v>0</v>
      </c>
      <c r="AA271" s="13"/>
      <c r="AB271" s="12">
        <f>SUM(Tabel135[[#This Row],[CO2 elektriciteit 2022]],Tabel135[[#This Row],[CO2 LPG 2022]],Tabel135[[#This Row],[CO2 LNG 2022]],Tabel135[[#This Row],[CO2 CNG 2022]],Tabel135[[#This Row],[CO2 diesel 2022]],Tabel135[[#This Row],[CO2 benzine 2022]])</f>
        <v>37.181303149999998</v>
      </c>
      <c r="AC271" s="14">
        <f>(Tabel135[[#This Row],[CO2-emissie 2022 (ton)]]-Tabel135[[#This Row],[CO2-emissie 2019 (ton)]])/Tabel135[[#This Row],[CO2-emissie 2019 (ton)]]</f>
        <v>-0.28407494066889494</v>
      </c>
      <c r="AD271" s="40" t="s">
        <v>1276</v>
      </c>
    </row>
    <row r="272" spans="1:30" x14ac:dyDescent="0.35">
      <c r="A272" s="11" t="s">
        <v>526</v>
      </c>
      <c r="B272" s="11" t="s">
        <v>7</v>
      </c>
      <c r="C272" s="12">
        <v>0</v>
      </c>
      <c r="D272" s="13"/>
      <c r="E272" s="12">
        <v>88.041868000000008</v>
      </c>
      <c r="F272" s="13">
        <v>31466</v>
      </c>
      <c r="G272" s="12">
        <v>0</v>
      </c>
      <c r="H272" s="13"/>
      <c r="I272" s="12">
        <v>0</v>
      </c>
      <c r="J272" s="11"/>
      <c r="K272" s="12">
        <v>0</v>
      </c>
      <c r="L272" s="11"/>
      <c r="M272" s="12">
        <v>0</v>
      </c>
      <c r="N272" s="13"/>
      <c r="O272" s="12">
        <f>SUM(Tabel135[[#This Row],[CO2 benzine 2019]],Tabel135[[#This Row],[CO2 diesel 2019]],Tabel135[[#This Row],[CO2 CNG 2019]],Tabel135[[#This Row],[CO2 LNG 2019]],Tabel135[[#This Row],[CO2 LPG 2019]],Tabel135[[#This Row],[CO2 elektriciteit 2019]])</f>
        <v>88.041868000000008</v>
      </c>
      <c r="P272" s="12">
        <v>2.7489542399999998</v>
      </c>
      <c r="Q272" s="13">
        <v>1728</v>
      </c>
      <c r="R272" s="12">
        <v>83.327292999999997</v>
      </c>
      <c r="S272" s="13">
        <v>33866</v>
      </c>
      <c r="T272" s="12">
        <v>0</v>
      </c>
      <c r="U272" s="13"/>
      <c r="V272" s="12">
        <v>0</v>
      </c>
      <c r="W272" s="11"/>
      <c r="X272" s="12">
        <v>0</v>
      </c>
      <c r="Y272" s="11"/>
      <c r="Z272" s="12">
        <v>0</v>
      </c>
      <c r="AA272" s="13"/>
      <c r="AB272" s="12">
        <f>SUM(Tabel135[[#This Row],[CO2 elektriciteit 2022]],Tabel135[[#This Row],[CO2 LPG 2022]],Tabel135[[#This Row],[CO2 LNG 2022]],Tabel135[[#This Row],[CO2 CNG 2022]],Tabel135[[#This Row],[CO2 diesel 2022]],Tabel135[[#This Row],[CO2 benzine 2022]])</f>
        <v>86.076247240000001</v>
      </c>
      <c r="AC272" s="14">
        <f>(Tabel135[[#This Row],[CO2-emissie 2022 (ton)]]-Tabel135[[#This Row],[CO2-emissie 2019 (ton)]])/Tabel135[[#This Row],[CO2-emissie 2019 (ton)]]</f>
        <v>-2.2325977454272179E-2</v>
      </c>
      <c r="AD272" s="40" t="s">
        <v>1276</v>
      </c>
    </row>
    <row r="273" spans="1:30" x14ac:dyDescent="0.35">
      <c r="A273" s="11" t="s">
        <v>528</v>
      </c>
      <c r="B273" s="11" t="s">
        <v>7</v>
      </c>
      <c r="C273" s="12">
        <v>10.608507000000001</v>
      </c>
      <c r="D273" s="13">
        <v>6825</v>
      </c>
      <c r="E273" s="12">
        <v>130.33643600000002</v>
      </c>
      <c r="F273" s="13">
        <v>46582</v>
      </c>
      <c r="G273" s="12">
        <v>0</v>
      </c>
      <c r="H273" s="13"/>
      <c r="I273" s="12">
        <v>0</v>
      </c>
      <c r="J273" s="11"/>
      <c r="K273" s="12">
        <v>0</v>
      </c>
      <c r="L273" s="11"/>
      <c r="M273" s="12">
        <v>0</v>
      </c>
      <c r="N273" s="13"/>
      <c r="O273" s="12">
        <f>SUM(Tabel135[[#This Row],[CO2 benzine 2019]],Tabel135[[#This Row],[CO2 diesel 2019]],Tabel135[[#This Row],[CO2 CNG 2019]],Tabel135[[#This Row],[CO2 LNG 2019]],Tabel135[[#This Row],[CO2 LPG 2019]],Tabel135[[#This Row],[CO2 elektriciteit 2019]])</f>
        <v>140.94494300000002</v>
      </c>
      <c r="P273" s="12">
        <v>8.9006938499999997</v>
      </c>
      <c r="Q273" s="13">
        <v>5595</v>
      </c>
      <c r="R273" s="12">
        <v>108.01595</v>
      </c>
      <c r="S273" s="13">
        <v>43900</v>
      </c>
      <c r="T273" s="12">
        <v>0</v>
      </c>
      <c r="U273" s="13"/>
      <c r="V273" s="12">
        <v>0</v>
      </c>
      <c r="W273" s="11"/>
      <c r="X273" s="12">
        <v>0</v>
      </c>
      <c r="Y273" s="11"/>
      <c r="Z273" s="12">
        <v>0</v>
      </c>
      <c r="AA273" s="13"/>
      <c r="AB273" s="12">
        <f>SUM(Tabel135[[#This Row],[CO2 elektriciteit 2022]],Tabel135[[#This Row],[CO2 LPG 2022]],Tabel135[[#This Row],[CO2 LNG 2022]],Tabel135[[#This Row],[CO2 CNG 2022]],Tabel135[[#This Row],[CO2 diesel 2022]],Tabel135[[#This Row],[CO2 benzine 2022]])</f>
        <v>116.91664385</v>
      </c>
      <c r="AC273" s="14">
        <f>(Tabel135[[#This Row],[CO2-emissie 2022 (ton)]]-Tabel135[[#This Row],[CO2-emissie 2019 (ton)]])/Tabel135[[#This Row],[CO2-emissie 2019 (ton)]]</f>
        <v>-0.17048003737175602</v>
      </c>
      <c r="AD273" s="40" t="s">
        <v>1276</v>
      </c>
    </row>
    <row r="274" spans="1:30" x14ac:dyDescent="0.35">
      <c r="A274" s="11" t="s">
        <v>529</v>
      </c>
      <c r="B274" s="11" t="s">
        <v>7</v>
      </c>
      <c r="C274" s="12">
        <v>6.0961999200000001</v>
      </c>
      <c r="D274" s="13">
        <v>3922</v>
      </c>
      <c r="E274" s="12">
        <v>102.549498</v>
      </c>
      <c r="F274" s="13">
        <v>36651</v>
      </c>
      <c r="G274" s="12">
        <v>0</v>
      </c>
      <c r="H274" s="13"/>
      <c r="I274" s="12">
        <v>0</v>
      </c>
      <c r="J274" s="11"/>
      <c r="K274" s="12">
        <v>0</v>
      </c>
      <c r="L274" s="11"/>
      <c r="M274" s="12">
        <v>0</v>
      </c>
      <c r="N274" s="13"/>
      <c r="O274" s="12">
        <f>SUM(Tabel135[[#This Row],[CO2 benzine 2019]],Tabel135[[#This Row],[CO2 diesel 2019]],Tabel135[[#This Row],[CO2 CNG 2019]],Tabel135[[#This Row],[CO2 LNG 2019]],Tabel135[[#This Row],[CO2 LPG 2019]],Tabel135[[#This Row],[CO2 elektriciteit 2019]])</f>
        <v>108.64569792</v>
      </c>
      <c r="P274" s="12">
        <v>7.941423359999999</v>
      </c>
      <c r="Q274" s="13">
        <v>4992</v>
      </c>
      <c r="R274" s="12">
        <v>104.76070850000001</v>
      </c>
      <c r="S274" s="13">
        <v>42577</v>
      </c>
      <c r="T274" s="12">
        <v>0</v>
      </c>
      <c r="U274" s="13"/>
      <c r="V274" s="12">
        <v>0</v>
      </c>
      <c r="W274" s="11"/>
      <c r="X274" s="12">
        <v>0.73434816000000003</v>
      </c>
      <c r="Y274" s="13">
        <v>467</v>
      </c>
      <c r="Z274" s="12">
        <v>0</v>
      </c>
      <c r="AA274" s="13"/>
      <c r="AB274" s="12">
        <f>SUM(Tabel135[[#This Row],[CO2 elektriciteit 2022]],Tabel135[[#This Row],[CO2 LPG 2022]],Tabel135[[#This Row],[CO2 LNG 2022]],Tabel135[[#This Row],[CO2 CNG 2022]],Tabel135[[#This Row],[CO2 diesel 2022]],Tabel135[[#This Row],[CO2 benzine 2022]])</f>
        <v>113.43648002</v>
      </c>
      <c r="AC274" s="14">
        <f>(Tabel135[[#This Row],[CO2-emissie 2022 (ton)]]-Tabel135[[#This Row],[CO2-emissie 2019 (ton)]])/Tabel135[[#This Row],[CO2-emissie 2019 (ton)]]</f>
        <v>4.4095460673717959E-2</v>
      </c>
      <c r="AD274" s="40" t="s">
        <v>1276</v>
      </c>
    </row>
    <row r="275" spans="1:30" x14ac:dyDescent="0.35">
      <c r="A275" s="11" t="s">
        <v>531</v>
      </c>
      <c r="B275" s="11" t="s">
        <v>7</v>
      </c>
      <c r="C275" s="12">
        <v>8.7184052400000009</v>
      </c>
      <c r="D275" s="13">
        <v>5609</v>
      </c>
      <c r="E275" s="12">
        <v>113.98212600000001</v>
      </c>
      <c r="F275" s="13">
        <v>40737</v>
      </c>
      <c r="G275" s="12">
        <v>4.1638739999999999</v>
      </c>
      <c r="H275" s="13">
        <v>1518</v>
      </c>
      <c r="I275" s="12">
        <v>0</v>
      </c>
      <c r="J275" s="11"/>
      <c r="K275" s="12">
        <v>0</v>
      </c>
      <c r="L275" s="11"/>
      <c r="M275" s="12">
        <v>0</v>
      </c>
      <c r="N275" s="13"/>
      <c r="O275" s="12">
        <f>SUM(Tabel135[[#This Row],[CO2 benzine 2019]],Tabel135[[#This Row],[CO2 diesel 2019]],Tabel135[[#This Row],[CO2 CNG 2019]],Tabel135[[#This Row],[CO2 LNG 2019]],Tabel135[[#This Row],[CO2 LPG 2019]],Tabel135[[#This Row],[CO2 elektriciteit 2019]])</f>
        <v>126.86440524</v>
      </c>
      <c r="P275" s="12">
        <v>58.622085499999997</v>
      </c>
      <c r="Q275" s="13">
        <v>36850</v>
      </c>
      <c r="R275" s="12">
        <v>12.779837000000001</v>
      </c>
      <c r="S275" s="13">
        <v>5194</v>
      </c>
      <c r="T275" s="12">
        <v>9.5620980000000007</v>
      </c>
      <c r="U275" s="13">
        <v>3486</v>
      </c>
      <c r="V275" s="12">
        <v>0</v>
      </c>
      <c r="W275" s="11"/>
      <c r="X275" s="12">
        <v>0</v>
      </c>
      <c r="Y275" s="11"/>
      <c r="Z275" s="12">
        <v>0</v>
      </c>
      <c r="AA275" s="13"/>
      <c r="AB275" s="12">
        <f>SUM(Tabel135[[#This Row],[CO2 elektriciteit 2022]],Tabel135[[#This Row],[CO2 LPG 2022]],Tabel135[[#This Row],[CO2 LNG 2022]],Tabel135[[#This Row],[CO2 CNG 2022]],Tabel135[[#This Row],[CO2 diesel 2022]],Tabel135[[#This Row],[CO2 benzine 2022]])</f>
        <v>80.964020500000004</v>
      </c>
      <c r="AC275" s="14">
        <f>(Tabel135[[#This Row],[CO2-emissie 2022 (ton)]]-Tabel135[[#This Row],[CO2-emissie 2019 (ton)]])/Tabel135[[#This Row],[CO2-emissie 2019 (ton)]]</f>
        <v>-0.36180664429211962</v>
      </c>
      <c r="AD275" s="40" t="s">
        <v>1276</v>
      </c>
    </row>
    <row r="276" spans="1:30" x14ac:dyDescent="0.35">
      <c r="A276" s="11" t="s">
        <v>532</v>
      </c>
      <c r="B276" s="11" t="s">
        <v>7</v>
      </c>
      <c r="C276" s="12">
        <v>7.9567688400000005</v>
      </c>
      <c r="D276" s="13">
        <v>5119</v>
      </c>
      <c r="E276" s="12">
        <v>121.324078</v>
      </c>
      <c r="F276" s="13">
        <v>43361</v>
      </c>
      <c r="G276" s="12">
        <v>0</v>
      </c>
      <c r="H276" s="13"/>
      <c r="I276" s="12">
        <v>0</v>
      </c>
      <c r="J276" s="11"/>
      <c r="K276" s="12">
        <v>0</v>
      </c>
      <c r="L276" s="11"/>
      <c r="M276" s="12">
        <v>0</v>
      </c>
      <c r="N276" s="13">
        <v>799</v>
      </c>
      <c r="O276" s="12">
        <f>SUM(Tabel135[[#This Row],[CO2 benzine 2019]],Tabel135[[#This Row],[CO2 diesel 2019]],Tabel135[[#This Row],[CO2 CNG 2019]],Tabel135[[#This Row],[CO2 LNG 2019]],Tabel135[[#This Row],[CO2 LPG 2019]],Tabel135[[#This Row],[CO2 elektriciteit 2019]])</f>
        <v>129.28084684000001</v>
      </c>
      <c r="P276" s="12">
        <v>9.4749834799999988</v>
      </c>
      <c r="Q276" s="13">
        <v>5956</v>
      </c>
      <c r="R276" s="12">
        <v>88.137570499999995</v>
      </c>
      <c r="S276" s="13">
        <v>35821</v>
      </c>
      <c r="T276" s="12">
        <v>0</v>
      </c>
      <c r="U276" s="13"/>
      <c r="V276" s="12">
        <v>0</v>
      </c>
      <c r="W276" s="11"/>
      <c r="X276" s="12">
        <v>0</v>
      </c>
      <c r="Y276" s="11"/>
      <c r="Z276" s="12">
        <v>0</v>
      </c>
      <c r="AA276" s="13">
        <v>7354</v>
      </c>
      <c r="AB276" s="12">
        <f>SUM(Tabel135[[#This Row],[CO2 elektriciteit 2022]],Tabel135[[#This Row],[CO2 LPG 2022]],Tabel135[[#This Row],[CO2 LNG 2022]],Tabel135[[#This Row],[CO2 CNG 2022]],Tabel135[[#This Row],[CO2 diesel 2022]],Tabel135[[#This Row],[CO2 benzine 2022]])</f>
        <v>97.612553980000001</v>
      </c>
      <c r="AC276" s="14">
        <f>(Tabel135[[#This Row],[CO2-emissie 2022 (ton)]]-Tabel135[[#This Row],[CO2-emissie 2019 (ton)]])/Tabel135[[#This Row],[CO2-emissie 2019 (ton)]]</f>
        <v>-0.24495734390720059</v>
      </c>
      <c r="AD276" s="40" t="s">
        <v>1276</v>
      </c>
    </row>
    <row r="277" spans="1:30" x14ac:dyDescent="0.35">
      <c r="A277" s="11" t="s">
        <v>533</v>
      </c>
      <c r="B277" s="11" t="s">
        <v>7</v>
      </c>
      <c r="C277" s="12">
        <v>35.575825802156842</v>
      </c>
      <c r="D277" s="13">
        <v>22887.764611902545</v>
      </c>
      <c r="E277" s="12">
        <v>11.842997042392376</v>
      </c>
      <c r="F277" s="13">
        <v>4232.6651330923432</v>
      </c>
      <c r="G277" s="12">
        <v>0</v>
      </c>
      <c r="H277" s="13"/>
      <c r="I277" s="12">
        <v>0</v>
      </c>
      <c r="J277" s="11"/>
      <c r="K277" s="12">
        <v>0</v>
      </c>
      <c r="L277" s="11"/>
      <c r="M277" s="12">
        <v>0</v>
      </c>
      <c r="N277" s="13"/>
      <c r="O277" s="12">
        <f>SUM(Tabel135[[#This Row],[CO2 benzine 2019]],Tabel135[[#This Row],[CO2 diesel 2019]],Tabel135[[#This Row],[CO2 CNG 2019]],Tabel135[[#This Row],[CO2 LNG 2019]],Tabel135[[#This Row],[CO2 LPG 2019]],Tabel135[[#This Row],[CO2 elektriciteit 2019]])</f>
        <v>47.418822844549219</v>
      </c>
      <c r="P277" s="12">
        <v>4.1693488042469848</v>
      </c>
      <c r="Q277" s="13">
        <v>2620.8638284712915</v>
      </c>
      <c r="R277" s="12">
        <v>1.7957506911284242</v>
      </c>
      <c r="S277" s="13">
        <v>729.83161598391553</v>
      </c>
      <c r="T277" s="12">
        <v>1.6954547624731435</v>
      </c>
      <c r="U277" s="13">
        <v>618.10235598729264</v>
      </c>
      <c r="V277" s="12">
        <v>0</v>
      </c>
      <c r="W277" s="11"/>
      <c r="X277" s="12">
        <v>0</v>
      </c>
      <c r="Y277" s="11"/>
      <c r="Z277" s="12">
        <v>0</v>
      </c>
      <c r="AA277" s="13"/>
      <c r="AB277" s="12">
        <f>SUM(Tabel135[[#This Row],[CO2 elektriciteit 2022]],Tabel135[[#This Row],[CO2 LPG 2022]],Tabel135[[#This Row],[CO2 LNG 2022]],Tabel135[[#This Row],[CO2 CNG 2022]],Tabel135[[#This Row],[CO2 diesel 2022]],Tabel135[[#This Row],[CO2 benzine 2022]])</f>
        <v>7.6605542578485526</v>
      </c>
      <c r="AC277" s="14">
        <f>(Tabel135[[#This Row],[CO2-emissie 2022 (ton)]]-Tabel135[[#This Row],[CO2-emissie 2019 (ton)]])/Tabel135[[#This Row],[CO2-emissie 2019 (ton)]]</f>
        <v>-0.83844908417567077</v>
      </c>
      <c r="AD277" s="40" t="s">
        <v>1276</v>
      </c>
    </row>
    <row r="278" spans="1:30" x14ac:dyDescent="0.35">
      <c r="A278" s="11" t="s">
        <v>534</v>
      </c>
      <c r="B278" s="11" t="s">
        <v>7</v>
      </c>
      <c r="C278" s="12">
        <v>1.7321253095459994</v>
      </c>
      <c r="D278" s="13">
        <v>1114.3655971242179</v>
      </c>
      <c r="E278" s="12">
        <v>72.983388761091021</v>
      </c>
      <c r="F278" s="13">
        <v>26084.127505750901</v>
      </c>
      <c r="G278" s="12">
        <v>0</v>
      </c>
      <c r="H278" s="13"/>
      <c r="I278" s="12">
        <v>0</v>
      </c>
      <c r="J278" s="11"/>
      <c r="K278" s="12">
        <v>0</v>
      </c>
      <c r="L278" s="11"/>
      <c r="M278" s="12">
        <v>0</v>
      </c>
      <c r="N278" s="13"/>
      <c r="O278" s="12">
        <f>SUM(Tabel135[[#This Row],[CO2 benzine 2019]],Tabel135[[#This Row],[CO2 diesel 2019]],Tabel135[[#This Row],[CO2 CNG 2019]],Tabel135[[#This Row],[CO2 LNG 2019]],Tabel135[[#This Row],[CO2 LPG 2019]],Tabel135[[#This Row],[CO2 elektriciteit 2019]])</f>
        <v>74.715514070637028</v>
      </c>
      <c r="P278" s="12">
        <v>1.8095875734460363</v>
      </c>
      <c r="Q278" s="13">
        <v>1137.5115967426038</v>
      </c>
      <c r="R278" s="12">
        <v>53.189838652927875</v>
      </c>
      <c r="S278" s="13">
        <v>21617.491832118623</v>
      </c>
      <c r="T278" s="12">
        <v>0</v>
      </c>
      <c r="U278" s="13"/>
      <c r="V278" s="12">
        <v>0</v>
      </c>
      <c r="W278" s="11"/>
      <c r="X278" s="12">
        <v>0</v>
      </c>
      <c r="Y278" s="11"/>
      <c r="Z278" s="12">
        <v>0</v>
      </c>
      <c r="AA278" s="13"/>
      <c r="AB278" s="12">
        <f>SUM(Tabel135[[#This Row],[CO2 elektriciteit 2022]],Tabel135[[#This Row],[CO2 LPG 2022]],Tabel135[[#This Row],[CO2 LNG 2022]],Tabel135[[#This Row],[CO2 CNG 2022]],Tabel135[[#This Row],[CO2 diesel 2022]],Tabel135[[#This Row],[CO2 benzine 2022]])</f>
        <v>54.999426226373913</v>
      </c>
      <c r="AC278" s="14">
        <f>(Tabel135[[#This Row],[CO2-emissie 2022 (ton)]]-Tabel135[[#This Row],[CO2-emissie 2019 (ton)]])/Tabel135[[#This Row],[CO2-emissie 2019 (ton)]]</f>
        <v>-0.26388211457159039</v>
      </c>
      <c r="AD278" s="40" t="s">
        <v>1276</v>
      </c>
    </row>
    <row r="279" spans="1:30" x14ac:dyDescent="0.35">
      <c r="A279" s="11" t="s">
        <v>536</v>
      </c>
      <c r="B279" s="11" t="s">
        <v>7</v>
      </c>
      <c r="C279" s="12">
        <v>3.5889706092</v>
      </c>
      <c r="D279" s="13">
        <v>2308.9699999999998</v>
      </c>
      <c r="E279" s="12">
        <v>129.15134309999999</v>
      </c>
      <c r="F279" s="13">
        <v>46158.45</v>
      </c>
      <c r="G279" s="12">
        <v>5.3329954600000002</v>
      </c>
      <c r="H279" s="13">
        <v>1944.22</v>
      </c>
      <c r="I279" s="12"/>
      <c r="J279" s="11"/>
      <c r="K279" s="12"/>
      <c r="L279" s="11"/>
      <c r="M279" s="12"/>
      <c r="N279" s="13"/>
      <c r="O279" s="12">
        <f>SUM(Tabel135[[#This Row],[CO2 benzine 2019]],Tabel135[[#This Row],[CO2 diesel 2019]],Tabel135[[#This Row],[CO2 CNG 2019]],Tabel135[[#This Row],[CO2 LNG 2019]],Tabel135[[#This Row],[CO2 LPG 2019]],Tabel135[[#This Row],[CO2 elektriciteit 2019]])</f>
        <v>138.0733091692</v>
      </c>
      <c r="P279" s="12">
        <v>4.1698040545000001</v>
      </c>
      <c r="Q279" s="13">
        <v>2621.15</v>
      </c>
      <c r="R279" s="12">
        <v>86.645154224999999</v>
      </c>
      <c r="S279" s="12">
        <v>35214.449999999997</v>
      </c>
      <c r="T279" s="12">
        <v>12.72318606</v>
      </c>
      <c r="U279" s="12">
        <v>4638.42</v>
      </c>
      <c r="V279" s="12"/>
      <c r="W279" s="11"/>
      <c r="X279" s="12"/>
      <c r="Y279" s="11"/>
      <c r="Z279" s="12"/>
      <c r="AA279" s="13"/>
      <c r="AB279" s="12">
        <f>SUM(Tabel135[[#This Row],[CO2 elektriciteit 2022]],Tabel135[[#This Row],[CO2 LPG 2022]],Tabel135[[#This Row],[CO2 LNG 2022]],Tabel135[[#This Row],[CO2 CNG 2022]],Tabel135[[#This Row],[CO2 diesel 2022]],Tabel135[[#This Row],[CO2 benzine 2022]])</f>
        <v>103.53814433950001</v>
      </c>
      <c r="AC279" s="14">
        <f>(Tabel135[[#This Row],[CO2-emissie 2022 (ton)]]-Tabel135[[#This Row],[CO2-emissie 2019 (ton)]])/Tabel135[[#This Row],[CO2-emissie 2019 (ton)]]</f>
        <v>-0.25012194635951951</v>
      </c>
      <c r="AD279" s="40" t="s">
        <v>1276</v>
      </c>
    </row>
    <row r="280" spans="1:30" x14ac:dyDescent="0.35">
      <c r="A280" s="11" t="s">
        <v>537</v>
      </c>
      <c r="B280" s="11" t="s">
        <v>7</v>
      </c>
      <c r="C280" s="12">
        <v>7.6412337600000004</v>
      </c>
      <c r="D280" s="13">
        <v>4916</v>
      </c>
      <c r="E280" s="12">
        <v>80.948937999999998</v>
      </c>
      <c r="F280" s="13">
        <v>28931</v>
      </c>
      <c r="G280" s="12">
        <v>2.2712039999999996</v>
      </c>
      <c r="H280" s="13">
        <v>828</v>
      </c>
      <c r="I280" s="12">
        <v>0</v>
      </c>
      <c r="J280" s="11"/>
      <c r="K280" s="12">
        <v>0.78938496000000002</v>
      </c>
      <c r="L280" s="13">
        <v>502</v>
      </c>
      <c r="M280" s="12">
        <v>0</v>
      </c>
      <c r="N280" s="13"/>
      <c r="O280" s="12">
        <f>SUM(Tabel135[[#This Row],[CO2 benzine 2019]],Tabel135[[#This Row],[CO2 diesel 2019]],Tabel135[[#This Row],[CO2 CNG 2019]],Tabel135[[#This Row],[CO2 LNG 2019]],Tabel135[[#This Row],[CO2 LPG 2019]],Tabel135[[#This Row],[CO2 elektriciteit 2019]])</f>
        <v>91.650760720000008</v>
      </c>
      <c r="P280" s="12">
        <v>4.79157996</v>
      </c>
      <c r="Q280" s="13">
        <v>3012</v>
      </c>
      <c r="R280" s="12">
        <v>48.838464500000001</v>
      </c>
      <c r="S280" s="13">
        <v>19849</v>
      </c>
      <c r="T280" s="12">
        <v>29.37753</v>
      </c>
      <c r="U280" s="13">
        <v>10710</v>
      </c>
      <c r="V280" s="12">
        <v>0</v>
      </c>
      <c r="W280" s="11"/>
      <c r="X280" s="12">
        <v>0.41513472000000001</v>
      </c>
      <c r="Y280" s="13">
        <v>264</v>
      </c>
      <c r="Z280" s="12">
        <v>0</v>
      </c>
      <c r="AA280" s="13"/>
      <c r="AB280" s="12">
        <f>SUM(Tabel135[[#This Row],[CO2 elektriciteit 2022]],Tabel135[[#This Row],[CO2 LPG 2022]],Tabel135[[#This Row],[CO2 LNG 2022]],Tabel135[[#This Row],[CO2 CNG 2022]],Tabel135[[#This Row],[CO2 diesel 2022]],Tabel135[[#This Row],[CO2 benzine 2022]])</f>
        <v>83.422709179999998</v>
      </c>
      <c r="AC280" s="14">
        <f>(Tabel135[[#This Row],[CO2-emissie 2022 (ton)]]-Tabel135[[#This Row],[CO2-emissie 2019 (ton)]])/Tabel135[[#This Row],[CO2-emissie 2019 (ton)]]</f>
        <v>-8.9776140158152412E-2</v>
      </c>
      <c r="AD280" s="40" t="s">
        <v>1276</v>
      </c>
    </row>
    <row r="281" spans="1:30" x14ac:dyDescent="0.35">
      <c r="A281" s="11" t="s">
        <v>539</v>
      </c>
      <c r="B281" s="11" t="s">
        <v>7</v>
      </c>
      <c r="C281" s="12">
        <v>1.7097960000000001</v>
      </c>
      <c r="D281" s="13">
        <v>1100</v>
      </c>
      <c r="E281" s="12">
        <v>50.999146000000003</v>
      </c>
      <c r="F281" s="13">
        <v>18227</v>
      </c>
      <c r="G281" s="12">
        <v>0</v>
      </c>
      <c r="H281" s="13"/>
      <c r="I281" s="12">
        <v>0</v>
      </c>
      <c r="J281" s="11"/>
      <c r="K281" s="12">
        <v>3.5286451200000002</v>
      </c>
      <c r="L281" s="13">
        <v>2244</v>
      </c>
      <c r="M281" s="12">
        <v>0</v>
      </c>
      <c r="N281" s="13"/>
      <c r="O281" s="12">
        <f>SUM(Tabel135[[#This Row],[CO2 benzine 2019]],Tabel135[[#This Row],[CO2 diesel 2019]],Tabel135[[#This Row],[CO2 CNG 2019]],Tabel135[[#This Row],[CO2 LNG 2019]],Tabel135[[#This Row],[CO2 LPG 2019]],Tabel135[[#This Row],[CO2 elektriciteit 2019]])</f>
        <v>56.237587120000001</v>
      </c>
      <c r="P281" s="12">
        <v>1.9217226399999998</v>
      </c>
      <c r="Q281" s="13">
        <v>1208</v>
      </c>
      <c r="R281" s="12">
        <v>43.919924999999999</v>
      </c>
      <c r="S281" s="13">
        <v>17850</v>
      </c>
      <c r="T281" s="12">
        <v>0</v>
      </c>
      <c r="U281" s="13"/>
      <c r="V281" s="12">
        <v>0</v>
      </c>
      <c r="W281" s="11"/>
      <c r="X281" s="12">
        <v>2.8870732800000001</v>
      </c>
      <c r="Y281" s="13">
        <v>1836</v>
      </c>
      <c r="Z281" s="12">
        <v>0</v>
      </c>
      <c r="AA281" s="13"/>
      <c r="AB281" s="12">
        <f>SUM(Tabel135[[#This Row],[CO2 elektriciteit 2022]],Tabel135[[#This Row],[CO2 LPG 2022]],Tabel135[[#This Row],[CO2 LNG 2022]],Tabel135[[#This Row],[CO2 CNG 2022]],Tabel135[[#This Row],[CO2 diesel 2022]],Tabel135[[#This Row],[CO2 benzine 2022]])</f>
        <v>48.728720920000001</v>
      </c>
      <c r="AC281" s="14">
        <f>(Tabel135[[#This Row],[CO2-emissie 2022 (ton)]]-Tabel135[[#This Row],[CO2-emissie 2019 (ton)]])/Tabel135[[#This Row],[CO2-emissie 2019 (ton)]]</f>
        <v>-0.13352041907448037</v>
      </c>
      <c r="AD281" s="40" t="s">
        <v>1276</v>
      </c>
    </row>
    <row r="282" spans="1:30" x14ac:dyDescent="0.35">
      <c r="A282" s="11" t="s">
        <v>540</v>
      </c>
      <c r="B282" s="11" t="s">
        <v>7</v>
      </c>
      <c r="C282" s="12">
        <v>2.9330773200000002</v>
      </c>
      <c r="D282" s="13">
        <v>1887</v>
      </c>
      <c r="E282" s="12">
        <v>79.124642000000009</v>
      </c>
      <c r="F282" s="13">
        <v>28279</v>
      </c>
      <c r="G282" s="12">
        <v>0</v>
      </c>
      <c r="H282" s="13"/>
      <c r="I282" s="12">
        <v>0</v>
      </c>
      <c r="J282" s="11"/>
      <c r="K282" s="12">
        <v>0</v>
      </c>
      <c r="L282" s="11"/>
      <c r="M282" s="12">
        <v>0</v>
      </c>
      <c r="N282" s="13"/>
      <c r="O282" s="12">
        <f>SUM(Tabel135[[#This Row],[CO2 benzine 2019]],Tabel135[[#This Row],[CO2 diesel 2019]],Tabel135[[#This Row],[CO2 CNG 2019]],Tabel135[[#This Row],[CO2 LNG 2019]],Tabel135[[#This Row],[CO2 LPG 2019]],Tabel135[[#This Row],[CO2 elektriciteit 2019]])</f>
        <v>82.057719320000004</v>
      </c>
      <c r="P282" s="12">
        <v>2.3767000199999999</v>
      </c>
      <c r="Q282" s="13">
        <v>1494</v>
      </c>
      <c r="R282" s="12">
        <v>68.490477999999996</v>
      </c>
      <c r="S282" s="13">
        <v>27836</v>
      </c>
      <c r="T282" s="12">
        <v>0</v>
      </c>
      <c r="U282" s="13"/>
      <c r="V282" s="12">
        <v>0</v>
      </c>
      <c r="W282" s="11"/>
      <c r="X282" s="12">
        <v>0</v>
      </c>
      <c r="Y282" s="11"/>
      <c r="Z282" s="12">
        <v>0</v>
      </c>
      <c r="AA282" s="13"/>
      <c r="AB282" s="12">
        <f>SUM(Tabel135[[#This Row],[CO2 elektriciteit 2022]],Tabel135[[#This Row],[CO2 LPG 2022]],Tabel135[[#This Row],[CO2 LNG 2022]],Tabel135[[#This Row],[CO2 CNG 2022]],Tabel135[[#This Row],[CO2 diesel 2022]],Tabel135[[#This Row],[CO2 benzine 2022]])</f>
        <v>70.867178019999997</v>
      </c>
      <c r="AC282" s="14">
        <f>(Tabel135[[#This Row],[CO2-emissie 2022 (ton)]]-Tabel135[[#This Row],[CO2-emissie 2019 (ton)]])/Tabel135[[#This Row],[CO2-emissie 2019 (ton)]]</f>
        <v>-0.13637402297717194</v>
      </c>
      <c r="AD282" s="40" t="s">
        <v>1276</v>
      </c>
    </row>
    <row r="283" spans="1:30" x14ac:dyDescent="0.35">
      <c r="A283" s="11" t="s">
        <v>541</v>
      </c>
      <c r="B283" s="11" t="s">
        <v>7</v>
      </c>
      <c r="C283" s="12">
        <v>9.8546424000000012</v>
      </c>
      <c r="D283" s="13">
        <v>6340</v>
      </c>
      <c r="E283" s="12">
        <v>47.596778</v>
      </c>
      <c r="F283" s="13">
        <v>17011</v>
      </c>
      <c r="G283" s="12">
        <v>2.2210756749999998</v>
      </c>
      <c r="H283" s="13">
        <v>809.72499999999991</v>
      </c>
      <c r="I283" s="12">
        <v>0</v>
      </c>
      <c r="J283" s="11"/>
      <c r="K283" s="12">
        <v>0</v>
      </c>
      <c r="L283" s="11"/>
      <c r="M283" s="12">
        <v>0</v>
      </c>
      <c r="N283" s="13"/>
      <c r="O283" s="12">
        <f>SUM(Tabel135[[#This Row],[CO2 benzine 2019]],Tabel135[[#This Row],[CO2 diesel 2019]],Tabel135[[#This Row],[CO2 CNG 2019]],Tabel135[[#This Row],[CO2 LNG 2019]],Tabel135[[#This Row],[CO2 LPG 2019]],Tabel135[[#This Row],[CO2 elektriciteit 2019]])</f>
        <v>59.672496075000005</v>
      </c>
      <c r="P283" s="12">
        <v>6.4301348599999999</v>
      </c>
      <c r="Q283" s="13">
        <v>4042</v>
      </c>
      <c r="R283" s="12">
        <v>26.1182075</v>
      </c>
      <c r="S283" s="13">
        <v>10615</v>
      </c>
      <c r="T283" s="12">
        <v>4.8612131749999996</v>
      </c>
      <c r="U283" s="13">
        <v>1772.2250000000001</v>
      </c>
      <c r="V283" s="12">
        <v>0</v>
      </c>
      <c r="W283" s="11"/>
      <c r="X283" s="12">
        <v>0</v>
      </c>
      <c r="Y283" s="11"/>
      <c r="Z283" s="12">
        <v>0</v>
      </c>
      <c r="AA283" s="13"/>
      <c r="AB283" s="12">
        <f>SUM(Tabel135[[#This Row],[CO2 elektriciteit 2022]],Tabel135[[#This Row],[CO2 LPG 2022]],Tabel135[[#This Row],[CO2 LNG 2022]],Tabel135[[#This Row],[CO2 CNG 2022]],Tabel135[[#This Row],[CO2 diesel 2022]],Tabel135[[#This Row],[CO2 benzine 2022]])</f>
        <v>37.409555535000003</v>
      </c>
      <c r="AC283" s="14">
        <f>(Tabel135[[#This Row],[CO2-emissie 2022 (ton)]]-Tabel135[[#This Row],[CO2-emissie 2019 (ton)]])/Tabel135[[#This Row],[CO2-emissie 2019 (ton)]]</f>
        <v>-0.37308545819867484</v>
      </c>
      <c r="AD283" s="40" t="s">
        <v>1276</v>
      </c>
    </row>
    <row r="284" spans="1:30" x14ac:dyDescent="0.35">
      <c r="A284" s="11" t="s">
        <v>543</v>
      </c>
      <c r="B284" s="11" t="s">
        <v>7</v>
      </c>
      <c r="C284" s="12">
        <v>1.3009993200000001</v>
      </c>
      <c r="D284" s="13">
        <v>837</v>
      </c>
      <c r="E284" s="12">
        <v>11.939066</v>
      </c>
      <c r="F284" s="13">
        <v>4267</v>
      </c>
      <c r="G284" s="12">
        <v>0</v>
      </c>
      <c r="H284" s="13"/>
      <c r="I284" s="12">
        <v>0</v>
      </c>
      <c r="J284" s="11"/>
      <c r="K284" s="12">
        <v>0</v>
      </c>
      <c r="L284" s="11"/>
      <c r="M284" s="12">
        <v>0</v>
      </c>
      <c r="N284" s="13"/>
      <c r="O284" s="12">
        <f>SUM(Tabel135[[#This Row],[CO2 benzine 2019]],Tabel135[[#This Row],[CO2 diesel 2019]],Tabel135[[#This Row],[CO2 CNG 2019]],Tabel135[[#This Row],[CO2 LNG 2019]],Tabel135[[#This Row],[CO2 LPG 2019]],Tabel135[[#This Row],[CO2 elektriciteit 2019]])</f>
        <v>13.240065320000001</v>
      </c>
      <c r="P284" s="12">
        <v>1.4062937199999999</v>
      </c>
      <c r="Q284" s="13">
        <v>884</v>
      </c>
      <c r="R284" s="12">
        <v>12.592839</v>
      </c>
      <c r="S284" s="13">
        <v>5118</v>
      </c>
      <c r="T284" s="12">
        <v>0</v>
      </c>
      <c r="U284" s="13"/>
      <c r="V284" s="12">
        <v>0</v>
      </c>
      <c r="W284" s="11"/>
      <c r="X284" s="12">
        <v>0</v>
      </c>
      <c r="Y284" s="11"/>
      <c r="Z284" s="12">
        <v>0</v>
      </c>
      <c r="AA284" s="13"/>
      <c r="AB284" s="12">
        <f>SUM(Tabel135[[#This Row],[CO2 elektriciteit 2022]],Tabel135[[#This Row],[CO2 LPG 2022]],Tabel135[[#This Row],[CO2 LNG 2022]],Tabel135[[#This Row],[CO2 CNG 2022]],Tabel135[[#This Row],[CO2 diesel 2022]],Tabel135[[#This Row],[CO2 benzine 2022]])</f>
        <v>13.999132719999999</v>
      </c>
      <c r="AC284" s="14">
        <f>(Tabel135[[#This Row],[CO2-emissie 2022 (ton)]]-Tabel135[[#This Row],[CO2-emissie 2019 (ton)]])/Tabel135[[#This Row],[CO2-emissie 2019 (ton)]]</f>
        <v>5.7331091777423154E-2</v>
      </c>
      <c r="AD284" s="40" t="s">
        <v>1276</v>
      </c>
    </row>
    <row r="285" spans="1:30" x14ac:dyDescent="0.35">
      <c r="A285" s="11" t="s">
        <v>544</v>
      </c>
      <c r="B285" s="11" t="s">
        <v>7</v>
      </c>
      <c r="C285" s="12">
        <v>5.7884366400000005</v>
      </c>
      <c r="D285" s="13">
        <v>3724</v>
      </c>
      <c r="E285" s="12">
        <v>184.85266800000002</v>
      </c>
      <c r="F285" s="13">
        <v>66066</v>
      </c>
      <c r="G285" s="12">
        <v>17.047744999999999</v>
      </c>
      <c r="H285" s="13">
        <v>6215</v>
      </c>
      <c r="I285" s="12">
        <v>0</v>
      </c>
      <c r="J285" s="11"/>
      <c r="K285" s="12">
        <v>0</v>
      </c>
      <c r="L285" s="11"/>
      <c r="M285" s="12">
        <v>0</v>
      </c>
      <c r="N285" s="13"/>
      <c r="O285" s="12">
        <f>SUM(Tabel135[[#This Row],[CO2 benzine 2019]],Tabel135[[#This Row],[CO2 diesel 2019]],Tabel135[[#This Row],[CO2 CNG 2019]],Tabel135[[#This Row],[CO2 LNG 2019]],Tabel135[[#This Row],[CO2 LPG 2019]],Tabel135[[#This Row],[CO2 elektriciteit 2019]])</f>
        <v>207.68884964000003</v>
      </c>
      <c r="P285" s="12">
        <v>6.2742335199999992</v>
      </c>
      <c r="Q285" s="13">
        <v>3944</v>
      </c>
      <c r="R285" s="12">
        <v>161.40880000000001</v>
      </c>
      <c r="S285" s="13">
        <v>65600</v>
      </c>
      <c r="T285" s="12">
        <v>41.465930999999998</v>
      </c>
      <c r="U285" s="13">
        <v>15117</v>
      </c>
      <c r="V285" s="12">
        <v>0</v>
      </c>
      <c r="W285" s="11"/>
      <c r="X285" s="12">
        <v>0</v>
      </c>
      <c r="Y285" s="11"/>
      <c r="Z285" s="12">
        <v>0</v>
      </c>
      <c r="AA285" s="13"/>
      <c r="AB285" s="12">
        <f>SUM(Tabel135[[#This Row],[CO2 elektriciteit 2022]],Tabel135[[#This Row],[CO2 LPG 2022]],Tabel135[[#This Row],[CO2 LNG 2022]],Tabel135[[#This Row],[CO2 CNG 2022]],Tabel135[[#This Row],[CO2 diesel 2022]],Tabel135[[#This Row],[CO2 benzine 2022]])</f>
        <v>209.14896451999999</v>
      </c>
      <c r="AC285" s="14">
        <f>(Tabel135[[#This Row],[CO2-emissie 2022 (ton)]]-Tabel135[[#This Row],[CO2-emissie 2019 (ton)]])/Tabel135[[#This Row],[CO2-emissie 2019 (ton)]]</f>
        <v>7.0302998092139817E-3</v>
      </c>
      <c r="AD285" s="40" t="s">
        <v>1276</v>
      </c>
    </row>
    <row r="286" spans="1:30" x14ac:dyDescent="0.35">
      <c r="A286" s="11" t="s">
        <v>545</v>
      </c>
      <c r="B286" s="11" t="s">
        <v>7</v>
      </c>
      <c r="C286" s="12">
        <v>0.64039632000000002</v>
      </c>
      <c r="D286" s="13">
        <v>412</v>
      </c>
      <c r="E286" s="12">
        <v>39.600093999999999</v>
      </c>
      <c r="F286" s="13">
        <v>14153</v>
      </c>
      <c r="G286" s="12">
        <v>0</v>
      </c>
      <c r="H286" s="13"/>
      <c r="I286" s="12">
        <v>0</v>
      </c>
      <c r="J286" s="11"/>
      <c r="K286" s="12">
        <v>0</v>
      </c>
      <c r="L286" s="11"/>
      <c r="M286" s="12">
        <v>0</v>
      </c>
      <c r="N286" s="13"/>
      <c r="O286" s="12">
        <f>SUM(Tabel135[[#This Row],[CO2 benzine 2019]],Tabel135[[#This Row],[CO2 diesel 2019]],Tabel135[[#This Row],[CO2 CNG 2019]],Tabel135[[#This Row],[CO2 LNG 2019]],Tabel135[[#This Row],[CO2 LPG 2019]],Tabel135[[#This Row],[CO2 elektriciteit 2019]])</f>
        <v>40.240490319999999</v>
      </c>
      <c r="P286" s="12">
        <v>0.38657168999999997</v>
      </c>
      <c r="Q286" s="13">
        <v>243</v>
      </c>
      <c r="R286" s="12">
        <v>35.308174999999999</v>
      </c>
      <c r="S286" s="13">
        <v>14350</v>
      </c>
      <c r="T286" s="12">
        <v>0</v>
      </c>
      <c r="U286" s="13"/>
      <c r="V286" s="12">
        <v>0</v>
      </c>
      <c r="W286" s="11"/>
      <c r="X286" s="12">
        <v>0</v>
      </c>
      <c r="Y286" s="11"/>
      <c r="Z286" s="12">
        <v>0</v>
      </c>
      <c r="AA286" s="13"/>
      <c r="AB286" s="12">
        <f>SUM(Tabel135[[#This Row],[CO2 elektriciteit 2022]],Tabel135[[#This Row],[CO2 LPG 2022]],Tabel135[[#This Row],[CO2 LNG 2022]],Tabel135[[#This Row],[CO2 CNG 2022]],Tabel135[[#This Row],[CO2 diesel 2022]],Tabel135[[#This Row],[CO2 benzine 2022]])</f>
        <v>35.694746689999995</v>
      </c>
      <c r="AC286" s="14">
        <f>(Tabel135[[#This Row],[CO2-emissie 2022 (ton)]]-Tabel135[[#This Row],[CO2-emissie 2019 (ton)]])/Tabel135[[#This Row],[CO2-emissie 2019 (ton)]]</f>
        <v>-0.11296441951505536</v>
      </c>
      <c r="AD286" s="40" t="s">
        <v>1276</v>
      </c>
    </row>
    <row r="287" spans="1:30" x14ac:dyDescent="0.35">
      <c r="A287" s="11" t="s">
        <v>547</v>
      </c>
      <c r="B287" s="11" t="s">
        <v>7</v>
      </c>
      <c r="C287" s="12">
        <v>6.7909988400000003</v>
      </c>
      <c r="D287" s="13">
        <v>4369</v>
      </c>
      <c r="E287" s="12">
        <v>48.503330000000005</v>
      </c>
      <c r="F287" s="13">
        <v>17335</v>
      </c>
      <c r="G287" s="12">
        <v>0.34609802499999998</v>
      </c>
      <c r="H287" s="13">
        <v>126.175</v>
      </c>
      <c r="I287" s="12">
        <v>0</v>
      </c>
      <c r="J287" s="11"/>
      <c r="K287" s="12">
        <v>0</v>
      </c>
      <c r="L287" s="11"/>
      <c r="M287" s="12">
        <v>0</v>
      </c>
      <c r="N287" s="13"/>
      <c r="O287" s="12">
        <f>SUM(Tabel135[[#This Row],[CO2 benzine 2019]],Tabel135[[#This Row],[CO2 diesel 2019]],Tabel135[[#This Row],[CO2 CNG 2019]],Tabel135[[#This Row],[CO2 LNG 2019]],Tabel135[[#This Row],[CO2 LPG 2019]],Tabel135[[#This Row],[CO2 elektriciteit 2019]])</f>
        <v>55.640426865000009</v>
      </c>
      <c r="P287" s="12">
        <v>5.94015922</v>
      </c>
      <c r="Q287" s="13">
        <v>3734</v>
      </c>
      <c r="R287" s="12">
        <v>37.761293500000001</v>
      </c>
      <c r="S287" s="13">
        <v>15347</v>
      </c>
      <c r="T287" s="12">
        <v>0.18192947500000001</v>
      </c>
      <c r="U287" s="13">
        <v>66.325000000000003</v>
      </c>
      <c r="V287" s="12">
        <v>0</v>
      </c>
      <c r="W287" s="11"/>
      <c r="X287" s="12">
        <v>0</v>
      </c>
      <c r="Y287" s="11"/>
      <c r="Z287" s="12">
        <v>0</v>
      </c>
      <c r="AA287" s="13"/>
      <c r="AB287" s="12">
        <f>SUM(Tabel135[[#This Row],[CO2 elektriciteit 2022]],Tabel135[[#This Row],[CO2 LPG 2022]],Tabel135[[#This Row],[CO2 LNG 2022]],Tabel135[[#This Row],[CO2 CNG 2022]],Tabel135[[#This Row],[CO2 diesel 2022]],Tabel135[[#This Row],[CO2 benzine 2022]])</f>
        <v>43.883382194999996</v>
      </c>
      <c r="AC287" s="14">
        <f>(Tabel135[[#This Row],[CO2-emissie 2022 (ton)]]-Tabel135[[#This Row],[CO2-emissie 2019 (ton)]])/Tabel135[[#This Row],[CO2-emissie 2019 (ton)]]</f>
        <v>-0.21130399841334882</v>
      </c>
      <c r="AD287" s="40" t="s">
        <v>1276</v>
      </c>
    </row>
    <row r="288" spans="1:30" x14ac:dyDescent="0.35">
      <c r="A288" s="11" t="s">
        <v>548</v>
      </c>
      <c r="B288" s="11" t="s">
        <v>7</v>
      </c>
      <c r="C288" s="12">
        <v>1.3647280800000001</v>
      </c>
      <c r="D288" s="13">
        <v>878</v>
      </c>
      <c r="E288" s="12">
        <v>79.186198000000005</v>
      </c>
      <c r="F288" s="13">
        <v>28301</v>
      </c>
      <c r="G288" s="12">
        <v>4.8057359999999996</v>
      </c>
      <c r="H288" s="13">
        <v>1752</v>
      </c>
      <c r="I288" s="12">
        <v>0</v>
      </c>
      <c r="J288" s="11"/>
      <c r="K288" s="12">
        <v>0</v>
      </c>
      <c r="L288" s="11"/>
      <c r="M288" s="12">
        <v>0</v>
      </c>
      <c r="N288" s="13"/>
      <c r="O288" s="12">
        <f>SUM(Tabel135[[#This Row],[CO2 benzine 2019]],Tabel135[[#This Row],[CO2 diesel 2019]],Tabel135[[#This Row],[CO2 CNG 2019]],Tabel135[[#This Row],[CO2 LNG 2019]],Tabel135[[#This Row],[CO2 LPG 2019]],Tabel135[[#This Row],[CO2 elektriciteit 2019]])</f>
        <v>85.356662080000007</v>
      </c>
      <c r="P288" s="12">
        <v>1.3156164099999998</v>
      </c>
      <c r="Q288" s="13">
        <v>827</v>
      </c>
      <c r="R288" s="12">
        <v>56.352831500000001</v>
      </c>
      <c r="S288" s="13">
        <v>22903</v>
      </c>
      <c r="T288" s="12">
        <v>6.0647729999999997</v>
      </c>
      <c r="U288" s="13">
        <v>2211</v>
      </c>
      <c r="V288" s="12">
        <v>0</v>
      </c>
      <c r="W288" s="11"/>
      <c r="X288" s="12">
        <v>0</v>
      </c>
      <c r="Y288" s="11"/>
      <c r="Z288" s="12">
        <v>0</v>
      </c>
      <c r="AA288" s="13">
        <v>4250</v>
      </c>
      <c r="AB288" s="12">
        <f>SUM(Tabel135[[#This Row],[CO2 elektriciteit 2022]],Tabel135[[#This Row],[CO2 LPG 2022]],Tabel135[[#This Row],[CO2 LNG 2022]],Tabel135[[#This Row],[CO2 CNG 2022]],Tabel135[[#This Row],[CO2 diesel 2022]],Tabel135[[#This Row],[CO2 benzine 2022]])</f>
        <v>63.73322091</v>
      </c>
      <c r="AC288" s="14">
        <f>(Tabel135[[#This Row],[CO2-emissie 2022 (ton)]]-Tabel135[[#This Row],[CO2-emissie 2019 (ton)]])/Tabel135[[#This Row],[CO2-emissie 2019 (ton)]]</f>
        <v>-0.25333044478395333</v>
      </c>
      <c r="AD288" s="40" t="s">
        <v>1276</v>
      </c>
    </row>
    <row r="289" spans="1:30" ht="144.5" customHeight="1" x14ac:dyDescent="0.35">
      <c r="A289" s="11" t="s">
        <v>549</v>
      </c>
      <c r="B289" s="11" t="s">
        <v>7</v>
      </c>
      <c r="C289" s="12">
        <v>12.06649668</v>
      </c>
      <c r="D289" s="13">
        <v>7763</v>
      </c>
      <c r="E289" s="12">
        <v>211.02795800000001</v>
      </c>
      <c r="F289" s="13">
        <v>75421</v>
      </c>
      <c r="G289" s="12">
        <v>0</v>
      </c>
      <c r="H289" s="13"/>
      <c r="I289" s="12">
        <v>0</v>
      </c>
      <c r="J289" s="11"/>
      <c r="K289" s="12">
        <v>0</v>
      </c>
      <c r="L289" s="11"/>
      <c r="M289" s="12">
        <v>0</v>
      </c>
      <c r="N289" s="13"/>
      <c r="O289" s="12">
        <f>SUM(Tabel135[[#This Row],[CO2 benzine 2019]],Tabel135[[#This Row],[CO2 diesel 2019]],Tabel135[[#This Row],[CO2 CNG 2019]],Tabel135[[#This Row],[CO2 LNG 2019]],Tabel135[[#This Row],[CO2 LPG 2019]],Tabel135[[#This Row],[CO2 elektriciteit 2019]])</f>
        <v>223.09445468000001</v>
      </c>
      <c r="P289" s="12">
        <v>10.17494868</v>
      </c>
      <c r="Q289" s="13">
        <v>6396</v>
      </c>
      <c r="R289" s="12">
        <v>208.35760049999999</v>
      </c>
      <c r="S289" s="13">
        <v>84681</v>
      </c>
      <c r="T289" s="12">
        <v>0</v>
      </c>
      <c r="U289" s="13"/>
      <c r="V289" s="12">
        <v>0</v>
      </c>
      <c r="W289" s="11"/>
      <c r="X289" s="12">
        <v>0</v>
      </c>
      <c r="Y289" s="11"/>
      <c r="Z289" s="12">
        <v>0</v>
      </c>
      <c r="AA289" s="13"/>
      <c r="AB289" s="12">
        <f>SUM(Tabel135[[#This Row],[CO2 elektriciteit 2022]],Tabel135[[#This Row],[CO2 LPG 2022]],Tabel135[[#This Row],[CO2 LNG 2022]],Tabel135[[#This Row],[CO2 CNG 2022]],Tabel135[[#This Row],[CO2 diesel 2022]],Tabel135[[#This Row],[CO2 benzine 2022]])</f>
        <v>218.53254917999999</v>
      </c>
      <c r="AC289" s="14">
        <f>(Tabel135[[#This Row],[CO2-emissie 2022 (ton)]]-Tabel135[[#This Row],[CO2-emissie 2019 (ton)]])/Tabel135[[#This Row],[CO2-emissie 2019 (ton)]]</f>
        <v>-2.0448314175013822E-2</v>
      </c>
      <c r="AD289" s="41" t="s">
        <v>1295</v>
      </c>
    </row>
    <row r="290" spans="1:30" x14ac:dyDescent="0.35">
      <c r="A290" s="11" t="s">
        <v>552</v>
      </c>
      <c r="B290" s="11" t="s">
        <v>7</v>
      </c>
      <c r="C290" s="12">
        <v>2.85846804</v>
      </c>
      <c r="D290" s="13">
        <v>1839</v>
      </c>
      <c r="E290" s="12">
        <v>128.64924200000002</v>
      </c>
      <c r="F290" s="13">
        <v>45979</v>
      </c>
      <c r="G290" s="12">
        <v>4.2406779999999999</v>
      </c>
      <c r="H290" s="13">
        <v>1546</v>
      </c>
      <c r="I290" s="12">
        <v>0</v>
      </c>
      <c r="J290" s="11"/>
      <c r="K290" s="12">
        <v>0</v>
      </c>
      <c r="L290" s="11"/>
      <c r="M290" s="12">
        <v>0</v>
      </c>
      <c r="N290" s="13"/>
      <c r="O290" s="12">
        <f>SUM(Tabel135[[#This Row],[CO2 benzine 2019]],Tabel135[[#This Row],[CO2 diesel 2019]],Tabel135[[#This Row],[CO2 CNG 2019]],Tabel135[[#This Row],[CO2 LNG 2019]],Tabel135[[#This Row],[CO2 LPG 2019]],Tabel135[[#This Row],[CO2 elektriciteit 2019]])</f>
        <v>135.74838804000001</v>
      </c>
      <c r="P290" s="12">
        <v>1.8739977399999999</v>
      </c>
      <c r="Q290" s="13">
        <v>1178</v>
      </c>
      <c r="R290" s="12">
        <v>101.64571549999999</v>
      </c>
      <c r="S290" s="13">
        <v>41311</v>
      </c>
      <c r="T290" s="12">
        <v>5.4283970000000004</v>
      </c>
      <c r="U290" s="13">
        <v>1979</v>
      </c>
      <c r="V290" s="12">
        <v>0</v>
      </c>
      <c r="W290" s="11"/>
      <c r="X290" s="12">
        <v>0</v>
      </c>
      <c r="Y290" s="11"/>
      <c r="Z290" s="12">
        <v>0</v>
      </c>
      <c r="AA290" s="13"/>
      <c r="AB290" s="12">
        <f>SUM(Tabel135[[#This Row],[CO2 elektriciteit 2022]],Tabel135[[#This Row],[CO2 LPG 2022]],Tabel135[[#This Row],[CO2 LNG 2022]],Tabel135[[#This Row],[CO2 CNG 2022]],Tabel135[[#This Row],[CO2 diesel 2022]],Tabel135[[#This Row],[CO2 benzine 2022]])</f>
        <v>108.94811023999999</v>
      </c>
      <c r="AC290" s="14">
        <f>(Tabel135[[#This Row],[CO2-emissie 2022 (ton)]]-Tabel135[[#This Row],[CO2-emissie 2019 (ton)]])/Tabel135[[#This Row],[CO2-emissie 2019 (ton)]]</f>
        <v>-0.19742612186380418</v>
      </c>
      <c r="AD290" s="40" t="s">
        <v>1276</v>
      </c>
    </row>
    <row r="291" spans="1:30" x14ac:dyDescent="0.35">
      <c r="A291" s="11" t="s">
        <v>553</v>
      </c>
      <c r="B291" s="11" t="s">
        <v>7</v>
      </c>
      <c r="C291" s="12">
        <v>8.2707495600000005</v>
      </c>
      <c r="D291" s="13">
        <v>5321</v>
      </c>
      <c r="E291" s="12">
        <v>86.108450000000005</v>
      </c>
      <c r="F291" s="13">
        <v>30775</v>
      </c>
      <c r="G291" s="12">
        <v>21.463974999999998</v>
      </c>
      <c r="H291" s="13">
        <v>7825</v>
      </c>
      <c r="I291" s="12">
        <v>0</v>
      </c>
      <c r="J291" s="11"/>
      <c r="K291" s="12">
        <v>0.82712448000000005</v>
      </c>
      <c r="L291" s="13">
        <v>526</v>
      </c>
      <c r="M291" s="12">
        <v>0</v>
      </c>
      <c r="N291" s="13"/>
      <c r="O291" s="12">
        <f>SUM(Tabel135[[#This Row],[CO2 benzine 2019]],Tabel135[[#This Row],[CO2 diesel 2019]],Tabel135[[#This Row],[CO2 CNG 2019]],Tabel135[[#This Row],[CO2 LNG 2019]],Tabel135[[#This Row],[CO2 LPG 2019]],Tabel135[[#This Row],[CO2 elektriciteit 2019]])</f>
        <v>116.67029903999999</v>
      </c>
      <c r="P291" s="12">
        <v>8.0830072299999998</v>
      </c>
      <c r="Q291" s="13">
        <v>5081</v>
      </c>
      <c r="R291" s="12">
        <v>62.526226000000001</v>
      </c>
      <c r="S291" s="13">
        <v>25412</v>
      </c>
      <c r="T291" s="12">
        <v>17.708808000000001</v>
      </c>
      <c r="U291" s="13">
        <v>6456</v>
      </c>
      <c r="V291" s="12">
        <v>0</v>
      </c>
      <c r="W291" s="11"/>
      <c r="X291" s="12">
        <v>0</v>
      </c>
      <c r="Y291" s="11"/>
      <c r="Z291" s="12">
        <v>0</v>
      </c>
      <c r="AA291" s="13"/>
      <c r="AB291" s="12">
        <f>SUM(Tabel135[[#This Row],[CO2 elektriciteit 2022]],Tabel135[[#This Row],[CO2 LPG 2022]],Tabel135[[#This Row],[CO2 LNG 2022]],Tabel135[[#This Row],[CO2 CNG 2022]],Tabel135[[#This Row],[CO2 diesel 2022]],Tabel135[[#This Row],[CO2 benzine 2022]])</f>
        <v>88.318041230000006</v>
      </c>
      <c r="AC291" s="14">
        <f>(Tabel135[[#This Row],[CO2-emissie 2022 (ton)]]-Tabel135[[#This Row],[CO2-emissie 2019 (ton)]])/Tabel135[[#This Row],[CO2-emissie 2019 (ton)]]</f>
        <v>-0.24301178657542924</v>
      </c>
      <c r="AD291" s="40" t="s">
        <v>1276</v>
      </c>
    </row>
    <row r="292" spans="1:30" x14ac:dyDescent="0.35">
      <c r="A292" s="11" t="s">
        <v>554</v>
      </c>
      <c r="B292" s="11" t="s">
        <v>7</v>
      </c>
      <c r="C292" s="12">
        <v>2.4838672800000001</v>
      </c>
      <c r="D292" s="13">
        <v>1598</v>
      </c>
      <c r="E292" s="12">
        <v>40.565404000000001</v>
      </c>
      <c r="F292" s="13">
        <v>14498</v>
      </c>
      <c r="G292" s="12">
        <v>22.163439999999998</v>
      </c>
      <c r="H292" s="13">
        <v>8080</v>
      </c>
      <c r="I292" s="12">
        <v>0</v>
      </c>
      <c r="J292" s="11"/>
      <c r="K292" s="12">
        <v>0</v>
      </c>
      <c r="L292" s="11"/>
      <c r="M292" s="12">
        <v>0</v>
      </c>
      <c r="N292" s="13"/>
      <c r="O292" s="12">
        <f>SUM(Tabel135[[#This Row],[CO2 benzine 2019]],Tabel135[[#This Row],[CO2 diesel 2019]],Tabel135[[#This Row],[CO2 CNG 2019]],Tabel135[[#This Row],[CO2 LNG 2019]],Tabel135[[#This Row],[CO2 LPG 2019]],Tabel135[[#This Row],[CO2 elektriciteit 2019]])</f>
        <v>65.212711279999994</v>
      </c>
      <c r="P292" s="12">
        <v>3.7607221199999996</v>
      </c>
      <c r="Q292" s="13">
        <v>2364</v>
      </c>
      <c r="R292" s="12">
        <v>20.267138500000001</v>
      </c>
      <c r="S292" s="13">
        <v>8237</v>
      </c>
      <c r="T292" s="12">
        <v>28.793270999999997</v>
      </c>
      <c r="U292" s="13">
        <v>10497</v>
      </c>
      <c r="V292" s="12">
        <v>0</v>
      </c>
      <c r="W292" s="11"/>
      <c r="X292" s="12">
        <v>0</v>
      </c>
      <c r="Y292" s="11"/>
      <c r="Z292" s="12">
        <v>0</v>
      </c>
      <c r="AA292" s="13"/>
      <c r="AB292" s="12">
        <f>SUM(Tabel135[[#This Row],[CO2 elektriciteit 2022]],Tabel135[[#This Row],[CO2 LPG 2022]],Tabel135[[#This Row],[CO2 LNG 2022]],Tabel135[[#This Row],[CO2 CNG 2022]],Tabel135[[#This Row],[CO2 diesel 2022]],Tabel135[[#This Row],[CO2 benzine 2022]])</f>
        <v>52.821131619999996</v>
      </c>
      <c r="AC292" s="14">
        <f>(Tabel135[[#This Row],[CO2-emissie 2022 (ton)]]-Tabel135[[#This Row],[CO2-emissie 2019 (ton)]])/Tabel135[[#This Row],[CO2-emissie 2019 (ton)]]</f>
        <v>-0.19001785720570641</v>
      </c>
      <c r="AD292" s="40" t="s">
        <v>1276</v>
      </c>
    </row>
    <row r="293" spans="1:30" x14ac:dyDescent="0.35">
      <c r="A293" s="11" t="s">
        <v>556</v>
      </c>
      <c r="B293" s="11" t="s">
        <v>7</v>
      </c>
      <c r="C293" s="12">
        <v>3.1118287200000001</v>
      </c>
      <c r="D293" s="13">
        <v>2002</v>
      </c>
      <c r="E293" s="12">
        <v>34.742766000000003</v>
      </c>
      <c r="F293" s="13">
        <v>12417</v>
      </c>
      <c r="G293" s="12">
        <v>0.38676299999999997</v>
      </c>
      <c r="H293" s="13">
        <v>141</v>
      </c>
      <c r="I293" s="12">
        <v>0</v>
      </c>
      <c r="J293" s="11"/>
      <c r="K293" s="12">
        <v>0</v>
      </c>
      <c r="L293" s="11"/>
      <c r="M293" s="12">
        <v>0</v>
      </c>
      <c r="N293" s="13"/>
      <c r="O293" s="12">
        <f>SUM(Tabel135[[#This Row],[CO2 benzine 2019]],Tabel135[[#This Row],[CO2 diesel 2019]],Tabel135[[#This Row],[CO2 CNG 2019]],Tabel135[[#This Row],[CO2 LNG 2019]],Tabel135[[#This Row],[CO2 LPG 2019]],Tabel135[[#This Row],[CO2 elektriciteit 2019]])</f>
        <v>38.241357720000003</v>
      </c>
      <c r="P293" s="12">
        <v>1.0769919099999998</v>
      </c>
      <c r="Q293" s="11">
        <v>677</v>
      </c>
      <c r="R293" s="12">
        <v>31.260652499999999</v>
      </c>
      <c r="S293" s="13">
        <v>12705</v>
      </c>
      <c r="T293" s="12">
        <v>2.0737079999999999</v>
      </c>
      <c r="U293" s="13">
        <v>756</v>
      </c>
      <c r="V293" s="12">
        <v>0</v>
      </c>
      <c r="W293" s="11"/>
      <c r="X293" s="12">
        <v>0</v>
      </c>
      <c r="Y293" s="11"/>
      <c r="Z293" s="12">
        <v>0</v>
      </c>
      <c r="AA293" s="13"/>
      <c r="AB293" s="12">
        <f>SUM(Tabel135[[#This Row],[CO2 elektriciteit 2022]],Tabel135[[#This Row],[CO2 LPG 2022]],Tabel135[[#This Row],[CO2 LNG 2022]],Tabel135[[#This Row],[CO2 CNG 2022]],Tabel135[[#This Row],[CO2 diesel 2022]],Tabel135[[#This Row],[CO2 benzine 2022]])</f>
        <v>34.411352409999999</v>
      </c>
      <c r="AC293" s="14">
        <f>(Tabel135[[#This Row],[CO2-emissie 2022 (ton)]]-Tabel135[[#This Row],[CO2-emissie 2019 (ton)]])/Tabel135[[#This Row],[CO2-emissie 2019 (ton)]]</f>
        <v>-0.10015348665293163</v>
      </c>
      <c r="AD293" s="40" t="s">
        <v>1276</v>
      </c>
    </row>
    <row r="294" spans="1:30" x14ac:dyDescent="0.35">
      <c r="A294" s="11" t="s">
        <v>557</v>
      </c>
      <c r="B294" s="11" t="s">
        <v>7</v>
      </c>
      <c r="C294" s="12">
        <v>0</v>
      </c>
      <c r="D294" s="13"/>
      <c r="E294" s="12">
        <v>53.300842589549788</v>
      </c>
      <c r="F294" s="13">
        <v>19049.622083470258</v>
      </c>
      <c r="G294" s="12">
        <v>115.41439853382207</v>
      </c>
      <c r="H294" s="13">
        <v>42075.9746751083</v>
      </c>
      <c r="I294" s="12">
        <v>0</v>
      </c>
      <c r="J294" s="11"/>
      <c r="K294" s="12">
        <v>0</v>
      </c>
      <c r="L294" s="11"/>
      <c r="M294" s="12">
        <v>0</v>
      </c>
      <c r="N294" s="13"/>
      <c r="O294" s="12">
        <f>SUM(Tabel135[[#This Row],[CO2 benzine 2019]],Tabel135[[#This Row],[CO2 diesel 2019]],Tabel135[[#This Row],[CO2 CNG 2019]],Tabel135[[#This Row],[CO2 LNG 2019]],Tabel135[[#This Row],[CO2 LPG 2019]],Tabel135[[#This Row],[CO2 elektriciteit 2019]])</f>
        <v>168.71524112337187</v>
      </c>
      <c r="P294" s="12">
        <v>0</v>
      </c>
      <c r="Q294" s="11"/>
      <c r="R294" s="12">
        <v>50.823949484795172</v>
      </c>
      <c r="S294" s="13">
        <v>20655.943704448353</v>
      </c>
      <c r="T294" s="12">
        <v>20.364094055860583</v>
      </c>
      <c r="U294" s="13">
        <v>7424.0226233542053</v>
      </c>
      <c r="V294" s="12">
        <v>0</v>
      </c>
      <c r="W294" s="11"/>
      <c r="X294" s="12">
        <v>0</v>
      </c>
      <c r="Y294" s="11"/>
      <c r="Z294" s="12">
        <v>0</v>
      </c>
      <c r="AA294" s="13"/>
      <c r="AB294" s="12">
        <f>SUM(Tabel135[[#This Row],[CO2 elektriciteit 2022]],Tabel135[[#This Row],[CO2 LPG 2022]],Tabel135[[#This Row],[CO2 LNG 2022]],Tabel135[[#This Row],[CO2 CNG 2022]],Tabel135[[#This Row],[CO2 diesel 2022]],Tabel135[[#This Row],[CO2 benzine 2022]])</f>
        <v>71.188043540655755</v>
      </c>
      <c r="AC294" s="14">
        <f>(Tabel135[[#This Row],[CO2-emissie 2022 (ton)]]-Tabel135[[#This Row],[CO2-emissie 2019 (ton)]])/Tabel135[[#This Row],[CO2-emissie 2019 (ton)]]</f>
        <v>-0.57805801617768493</v>
      </c>
      <c r="AD294" s="40" t="s">
        <v>1276</v>
      </c>
    </row>
    <row r="295" spans="1:30" x14ac:dyDescent="0.35">
      <c r="A295" s="11" t="s">
        <v>558</v>
      </c>
      <c r="B295" s="11" t="s">
        <v>7</v>
      </c>
      <c r="C295" s="12">
        <v>6.8671624800000002</v>
      </c>
      <c r="D295" s="13">
        <v>4418</v>
      </c>
      <c r="E295" s="12">
        <v>132.82665600000001</v>
      </c>
      <c r="F295" s="13">
        <v>47472</v>
      </c>
      <c r="G295" s="12">
        <v>2.477409025</v>
      </c>
      <c r="H295" s="13">
        <v>903.17499999999995</v>
      </c>
      <c r="I295" s="12">
        <v>0</v>
      </c>
      <c r="J295" s="11"/>
      <c r="K295" s="12">
        <v>0</v>
      </c>
      <c r="L295" s="11"/>
      <c r="M295" s="12">
        <v>0</v>
      </c>
      <c r="N295" s="13"/>
      <c r="O295" s="12">
        <f>SUM(Tabel135[[#This Row],[CO2 benzine 2019]],Tabel135[[#This Row],[CO2 diesel 2019]],Tabel135[[#This Row],[CO2 CNG 2019]],Tabel135[[#This Row],[CO2 LNG 2019]],Tabel135[[#This Row],[CO2 LPG 2019]],Tabel135[[#This Row],[CO2 elektriciteit 2019]])</f>
        <v>142.17122750499999</v>
      </c>
      <c r="P295" s="12">
        <v>35.529597219999999</v>
      </c>
      <c r="Q295" s="13">
        <v>22334</v>
      </c>
      <c r="R295" s="12">
        <v>111.239205</v>
      </c>
      <c r="S295" s="13">
        <v>45210</v>
      </c>
      <c r="T295" s="12">
        <v>2.5974152749999999</v>
      </c>
      <c r="U295" s="13">
        <v>946.92499999999995</v>
      </c>
      <c r="V295" s="12">
        <v>0</v>
      </c>
      <c r="W295" s="11"/>
      <c r="X295" s="12">
        <v>0</v>
      </c>
      <c r="Y295" s="11"/>
      <c r="Z295" s="12">
        <v>0</v>
      </c>
      <c r="AA295" s="13"/>
      <c r="AB295" s="12">
        <f>SUM(Tabel135[[#This Row],[CO2 elektriciteit 2022]],Tabel135[[#This Row],[CO2 LPG 2022]],Tabel135[[#This Row],[CO2 LNG 2022]],Tabel135[[#This Row],[CO2 CNG 2022]],Tabel135[[#This Row],[CO2 diesel 2022]],Tabel135[[#This Row],[CO2 benzine 2022]])</f>
        <v>149.366217495</v>
      </c>
      <c r="AC295" s="14">
        <f>(Tabel135[[#This Row],[CO2-emissie 2022 (ton)]]-Tabel135[[#This Row],[CO2-emissie 2019 (ton)]])/Tabel135[[#This Row],[CO2-emissie 2019 (ton)]]</f>
        <v>5.0607919170895327E-2</v>
      </c>
      <c r="AD295" s="40" t="s">
        <v>1276</v>
      </c>
    </row>
    <row r="296" spans="1:30" x14ac:dyDescent="0.35">
      <c r="A296" s="11" t="s">
        <v>559</v>
      </c>
      <c r="B296" s="11" t="s">
        <v>7</v>
      </c>
      <c r="C296" s="12">
        <v>1.1071529756357343</v>
      </c>
      <c r="D296" s="13">
        <v>712.28864332312605</v>
      </c>
      <c r="E296" s="12">
        <v>64.682256983240222</v>
      </c>
      <c r="F296" s="13">
        <v>23117.31843575419</v>
      </c>
      <c r="G296" s="12">
        <v>0</v>
      </c>
      <c r="H296" s="13"/>
      <c r="I296" s="12">
        <v>0</v>
      </c>
      <c r="J296" s="11"/>
      <c r="K296" s="12">
        <v>0</v>
      </c>
      <c r="L296" s="11"/>
      <c r="M296" s="12">
        <v>0</v>
      </c>
      <c r="N296" s="13"/>
      <c r="O296" s="12">
        <f>SUM(Tabel135[[#This Row],[CO2 benzine 2019]],Tabel135[[#This Row],[CO2 diesel 2019]],Tabel135[[#This Row],[CO2 CNG 2019]],Tabel135[[#This Row],[CO2 LNG 2019]],Tabel135[[#This Row],[CO2 LPG 2019]],Tabel135[[#This Row],[CO2 elektriciteit 2019]])</f>
        <v>65.78940995887595</v>
      </c>
      <c r="P296" s="12">
        <v>4.1226127409545406</v>
      </c>
      <c r="Q296" s="13">
        <v>2591.4854138748583</v>
      </c>
      <c r="R296" s="12">
        <v>45.452775069112839</v>
      </c>
      <c r="S296" s="13">
        <v>18472.983161598389</v>
      </c>
      <c r="T296" s="12">
        <v>3.1783480544282643</v>
      </c>
      <c r="U296" s="13">
        <v>1158.7123785739207</v>
      </c>
      <c r="V296" s="12">
        <v>0</v>
      </c>
      <c r="W296" s="11"/>
      <c r="X296" s="12">
        <v>0</v>
      </c>
      <c r="Y296" s="11"/>
      <c r="Z296" s="12">
        <v>0</v>
      </c>
      <c r="AA296" s="13"/>
      <c r="AB296" s="12">
        <f>SUM(Tabel135[[#This Row],[CO2 elektriciteit 2022]],Tabel135[[#This Row],[CO2 LPG 2022]],Tabel135[[#This Row],[CO2 LNG 2022]],Tabel135[[#This Row],[CO2 CNG 2022]],Tabel135[[#This Row],[CO2 diesel 2022]],Tabel135[[#This Row],[CO2 benzine 2022]])</f>
        <v>52.753735864495638</v>
      </c>
      <c r="AC296" s="14">
        <f>(Tabel135[[#This Row],[CO2-emissie 2022 (ton)]]-Tabel135[[#This Row],[CO2-emissie 2019 (ton)]])/Tabel135[[#This Row],[CO2-emissie 2019 (ton)]]</f>
        <v>-0.19814243816031685</v>
      </c>
      <c r="AD296" s="40" t="s">
        <v>1276</v>
      </c>
    </row>
    <row r="297" spans="1:30" x14ac:dyDescent="0.35">
      <c r="A297" s="11" t="s">
        <v>560</v>
      </c>
      <c r="B297" s="11" t="s">
        <v>7</v>
      </c>
      <c r="C297" s="12">
        <v>4.0180205999999998</v>
      </c>
      <c r="D297" s="13">
        <v>2585</v>
      </c>
      <c r="E297" s="12">
        <v>38.836240000000004</v>
      </c>
      <c r="F297" s="13">
        <v>13880</v>
      </c>
      <c r="G297" s="12">
        <v>0.38498004999999996</v>
      </c>
      <c r="H297" s="13">
        <v>140.35</v>
      </c>
      <c r="I297" s="12">
        <v>0</v>
      </c>
      <c r="J297" s="11"/>
      <c r="K297" s="12">
        <v>0</v>
      </c>
      <c r="L297" s="11"/>
      <c r="M297" s="12">
        <v>0</v>
      </c>
      <c r="N297" s="13"/>
      <c r="O297" s="12">
        <f>SUM(Tabel135[[#This Row],[CO2 benzine 2019]],Tabel135[[#This Row],[CO2 diesel 2019]],Tabel135[[#This Row],[CO2 CNG 2019]],Tabel135[[#This Row],[CO2 LNG 2019]],Tabel135[[#This Row],[CO2 LPG 2019]],Tabel135[[#This Row],[CO2 elektriciteit 2019]])</f>
        <v>43.239240650000006</v>
      </c>
      <c r="P297" s="12">
        <v>2.6296419899999997</v>
      </c>
      <c r="Q297" s="13">
        <v>1653</v>
      </c>
      <c r="R297" s="12">
        <v>29.658867000000001</v>
      </c>
      <c r="S297" s="13">
        <v>12054</v>
      </c>
      <c r="T297" s="12">
        <v>1.54856065</v>
      </c>
      <c r="U297" s="13">
        <v>564.54999999999995</v>
      </c>
      <c r="V297" s="12">
        <v>0</v>
      </c>
      <c r="W297" s="11"/>
      <c r="X297" s="12">
        <v>0</v>
      </c>
      <c r="Y297" s="11"/>
      <c r="Z297" s="12">
        <v>0</v>
      </c>
      <c r="AA297" s="13"/>
      <c r="AB297" s="12">
        <f>SUM(Tabel135[[#This Row],[CO2 elektriciteit 2022]],Tabel135[[#This Row],[CO2 LPG 2022]],Tabel135[[#This Row],[CO2 LNG 2022]],Tabel135[[#This Row],[CO2 CNG 2022]],Tabel135[[#This Row],[CO2 diesel 2022]],Tabel135[[#This Row],[CO2 benzine 2022]])</f>
        <v>33.837069639999996</v>
      </c>
      <c r="AC297" s="14">
        <f>(Tabel135[[#This Row],[CO2-emissie 2022 (ton)]]-Tabel135[[#This Row],[CO2-emissie 2019 (ton)]])/Tabel135[[#This Row],[CO2-emissie 2019 (ton)]]</f>
        <v>-0.21744533133932381</v>
      </c>
      <c r="AD297" s="40" t="s">
        <v>1276</v>
      </c>
    </row>
    <row r="298" spans="1:30" x14ac:dyDescent="0.35">
      <c r="A298" s="11" t="s">
        <v>561</v>
      </c>
      <c r="B298" s="11" t="s">
        <v>7</v>
      </c>
      <c r="C298" s="12">
        <v>0.85800672</v>
      </c>
      <c r="D298" s="13">
        <v>552</v>
      </c>
      <c r="E298" s="12">
        <v>62.445764000000004</v>
      </c>
      <c r="F298" s="13">
        <v>22318</v>
      </c>
      <c r="G298" s="12">
        <v>0.93604874999999987</v>
      </c>
      <c r="H298" s="13">
        <v>341.25</v>
      </c>
      <c r="I298" s="12">
        <v>0</v>
      </c>
      <c r="J298" s="11"/>
      <c r="K298" s="12">
        <v>0</v>
      </c>
      <c r="L298" s="11"/>
      <c r="M298" s="12">
        <v>0</v>
      </c>
      <c r="N298" s="13"/>
      <c r="O298" s="12">
        <f>SUM(Tabel135[[#This Row],[CO2 benzine 2019]],Tabel135[[#This Row],[CO2 diesel 2019]],Tabel135[[#This Row],[CO2 CNG 2019]],Tabel135[[#This Row],[CO2 LNG 2019]],Tabel135[[#This Row],[CO2 LPG 2019]],Tabel135[[#This Row],[CO2 elektriciteit 2019]])</f>
        <v>64.23981947</v>
      </c>
      <c r="P298" s="12">
        <v>0.7842791899999999</v>
      </c>
      <c r="Q298" s="13">
        <v>493</v>
      </c>
      <c r="R298" s="12">
        <v>40.549039999999998</v>
      </c>
      <c r="S298" s="13">
        <v>16480</v>
      </c>
      <c r="T298" s="12">
        <v>1.9028190999999999</v>
      </c>
      <c r="U298" s="13">
        <v>693.7</v>
      </c>
      <c r="V298" s="12">
        <v>0</v>
      </c>
      <c r="W298" s="11"/>
      <c r="X298" s="12">
        <v>0</v>
      </c>
      <c r="Y298" s="11"/>
      <c r="Z298" s="12">
        <v>0</v>
      </c>
      <c r="AA298" s="13"/>
      <c r="AB298" s="12">
        <f>SUM(Tabel135[[#This Row],[CO2 elektriciteit 2022]],Tabel135[[#This Row],[CO2 LPG 2022]],Tabel135[[#This Row],[CO2 LNG 2022]],Tabel135[[#This Row],[CO2 CNG 2022]],Tabel135[[#This Row],[CO2 diesel 2022]],Tabel135[[#This Row],[CO2 benzine 2022]])</f>
        <v>43.23613829</v>
      </c>
      <c r="AC298" s="14">
        <f>(Tabel135[[#This Row],[CO2-emissie 2022 (ton)]]-Tabel135[[#This Row],[CO2-emissie 2019 (ton)]])/Tabel135[[#This Row],[CO2-emissie 2019 (ton)]]</f>
        <v>-0.32695735064773523</v>
      </c>
      <c r="AD298" s="40" t="s">
        <v>1276</v>
      </c>
    </row>
    <row r="299" spans="1:30" x14ac:dyDescent="0.35">
      <c r="A299" s="11" t="s">
        <v>564</v>
      </c>
      <c r="B299" s="11" t="s">
        <v>7</v>
      </c>
      <c r="C299" s="12">
        <v>17.551833120000001</v>
      </c>
      <c r="D299" s="13">
        <v>11292</v>
      </c>
      <c r="E299" s="12">
        <v>223.69730200000001</v>
      </c>
      <c r="F299" s="13">
        <v>79949</v>
      </c>
      <c r="G299" s="12">
        <v>4.956601</v>
      </c>
      <c r="H299" s="13">
        <v>1807</v>
      </c>
      <c r="I299" s="12">
        <v>0</v>
      </c>
      <c r="J299" s="11"/>
      <c r="K299" s="12">
        <v>0</v>
      </c>
      <c r="L299" s="11"/>
      <c r="M299" s="12">
        <v>0</v>
      </c>
      <c r="N299" s="13">
        <v>1250</v>
      </c>
      <c r="O299" s="12">
        <f>SUM(Tabel135[[#This Row],[CO2 benzine 2019]],Tabel135[[#This Row],[CO2 diesel 2019]],Tabel135[[#This Row],[CO2 CNG 2019]],Tabel135[[#This Row],[CO2 LNG 2019]],Tabel135[[#This Row],[CO2 LPG 2019]],Tabel135[[#This Row],[CO2 elektriciteit 2019]])</f>
        <v>246.20573612000001</v>
      </c>
      <c r="P299" s="12">
        <v>21.243943819999998</v>
      </c>
      <c r="Q299" s="13">
        <v>13354</v>
      </c>
      <c r="R299" s="12">
        <v>96.6410585</v>
      </c>
      <c r="S299" s="13">
        <v>39277</v>
      </c>
      <c r="T299" s="12">
        <v>6.1360909999999995</v>
      </c>
      <c r="U299" s="13">
        <v>2237</v>
      </c>
      <c r="V299" s="12">
        <v>0</v>
      </c>
      <c r="W299" s="11"/>
      <c r="X299" s="12">
        <v>0</v>
      </c>
      <c r="Y299" s="11"/>
      <c r="Z299" s="12">
        <v>0</v>
      </c>
      <c r="AA299" s="13">
        <v>4806</v>
      </c>
      <c r="AB299" s="12">
        <f>SUM(Tabel135[[#This Row],[CO2 elektriciteit 2022]],Tabel135[[#This Row],[CO2 LPG 2022]],Tabel135[[#This Row],[CO2 LNG 2022]],Tabel135[[#This Row],[CO2 CNG 2022]],Tabel135[[#This Row],[CO2 diesel 2022]],Tabel135[[#This Row],[CO2 benzine 2022]])</f>
        <v>124.02109331999999</v>
      </c>
      <c r="AC299" s="14">
        <f>(Tabel135[[#This Row],[CO2-emissie 2022 (ton)]]-Tabel135[[#This Row],[CO2-emissie 2019 (ton)]])/Tabel135[[#This Row],[CO2-emissie 2019 (ton)]]</f>
        <v>-0.49627049607182</v>
      </c>
      <c r="AD299" s="40" t="s">
        <v>1276</v>
      </c>
    </row>
    <row r="300" spans="1:30" x14ac:dyDescent="0.35">
      <c r="A300" s="11" t="s">
        <v>567</v>
      </c>
      <c r="B300" s="11" t="s">
        <v>7</v>
      </c>
      <c r="C300" s="12">
        <v>0.20206680000000002</v>
      </c>
      <c r="D300" s="13">
        <v>130</v>
      </c>
      <c r="E300" s="12">
        <v>13.99</v>
      </c>
      <c r="F300" s="13">
        <v>5000</v>
      </c>
      <c r="G300" s="12">
        <v>0</v>
      </c>
      <c r="H300" s="13"/>
      <c r="I300" s="12">
        <v>0</v>
      </c>
      <c r="J300" s="11"/>
      <c r="K300" s="12">
        <v>0</v>
      </c>
      <c r="L300" s="11"/>
      <c r="M300" s="12">
        <v>0</v>
      </c>
      <c r="N300" s="13"/>
      <c r="O300" s="12">
        <f>SUM(Tabel135[[#This Row],[CO2 benzine 2019]],Tabel135[[#This Row],[CO2 diesel 2019]],Tabel135[[#This Row],[CO2 CNG 2019]],Tabel135[[#This Row],[CO2 LNG 2019]],Tabel135[[#This Row],[CO2 LPG 2019]],Tabel135[[#This Row],[CO2 elektriciteit 2019]])</f>
        <v>14.192066800000001</v>
      </c>
      <c r="P300" s="12">
        <v>0.49792978999999998</v>
      </c>
      <c r="Q300" s="13">
        <v>313</v>
      </c>
      <c r="R300" s="12">
        <v>15.520834000000001</v>
      </c>
      <c r="S300" s="13">
        <v>6308</v>
      </c>
      <c r="T300" s="12">
        <v>0</v>
      </c>
      <c r="U300" s="13"/>
      <c r="V300" s="12">
        <v>0</v>
      </c>
      <c r="W300" s="11"/>
      <c r="X300" s="12">
        <v>0</v>
      </c>
      <c r="Y300" s="11"/>
      <c r="Z300" s="12">
        <v>0</v>
      </c>
      <c r="AA300" s="13"/>
      <c r="AB300" s="12">
        <f>SUM(Tabel135[[#This Row],[CO2 elektriciteit 2022]],Tabel135[[#This Row],[CO2 LPG 2022]],Tabel135[[#This Row],[CO2 LNG 2022]],Tabel135[[#This Row],[CO2 CNG 2022]],Tabel135[[#This Row],[CO2 diesel 2022]],Tabel135[[#This Row],[CO2 benzine 2022]])</f>
        <v>16.018763790000001</v>
      </c>
      <c r="AC300" s="14">
        <f>(Tabel135[[#This Row],[CO2-emissie 2022 (ton)]]-Tabel135[[#This Row],[CO2-emissie 2019 (ton)]])/Tabel135[[#This Row],[CO2-emissie 2019 (ton)]]</f>
        <v>0.12871254171379748</v>
      </c>
      <c r="AD300" s="40" t="s">
        <v>1276</v>
      </c>
    </row>
    <row r="301" spans="1:30" x14ac:dyDescent="0.35">
      <c r="A301" s="11" t="s">
        <v>569</v>
      </c>
      <c r="B301" s="11" t="s">
        <v>7</v>
      </c>
      <c r="C301" s="12">
        <v>9.7100869200000002</v>
      </c>
      <c r="D301" s="13">
        <v>6247</v>
      </c>
      <c r="E301" s="12">
        <v>79.060288</v>
      </c>
      <c r="F301" s="13">
        <v>28256</v>
      </c>
      <c r="G301" s="12">
        <v>3.4836099999999997</v>
      </c>
      <c r="H301" s="13">
        <v>1270</v>
      </c>
      <c r="I301" s="12">
        <v>0</v>
      </c>
      <c r="J301" s="11"/>
      <c r="K301" s="12">
        <v>0</v>
      </c>
      <c r="L301" s="11"/>
      <c r="M301" s="12">
        <v>0</v>
      </c>
      <c r="N301" s="13"/>
      <c r="O301" s="12">
        <f>SUM(Tabel135[[#This Row],[CO2 benzine 2019]],Tabel135[[#This Row],[CO2 diesel 2019]],Tabel135[[#This Row],[CO2 CNG 2019]],Tabel135[[#This Row],[CO2 LNG 2019]],Tabel135[[#This Row],[CO2 LPG 2019]],Tabel135[[#This Row],[CO2 elektriciteit 2019]])</f>
        <v>92.253984919999994</v>
      </c>
      <c r="P301" s="12">
        <v>8.6382069000000001</v>
      </c>
      <c r="Q301" s="13">
        <v>5430</v>
      </c>
      <c r="R301" s="12">
        <v>62.203900500000003</v>
      </c>
      <c r="S301" s="13">
        <v>25281</v>
      </c>
      <c r="T301" s="12">
        <v>11.046061</v>
      </c>
      <c r="U301" s="13">
        <v>4027</v>
      </c>
      <c r="V301" s="12">
        <v>0</v>
      </c>
      <c r="W301" s="11"/>
      <c r="X301" s="12">
        <v>0</v>
      </c>
      <c r="Y301" s="11"/>
      <c r="Z301" s="12">
        <v>0</v>
      </c>
      <c r="AA301" s="13"/>
      <c r="AB301" s="12">
        <f>SUM(Tabel135[[#This Row],[CO2 elektriciteit 2022]],Tabel135[[#This Row],[CO2 LPG 2022]],Tabel135[[#This Row],[CO2 LNG 2022]],Tabel135[[#This Row],[CO2 CNG 2022]],Tabel135[[#This Row],[CO2 diesel 2022]],Tabel135[[#This Row],[CO2 benzine 2022]])</f>
        <v>81.888168399999998</v>
      </c>
      <c r="AC301" s="14">
        <f>(Tabel135[[#This Row],[CO2-emissie 2022 (ton)]]-Tabel135[[#This Row],[CO2-emissie 2019 (ton)]])/Tabel135[[#This Row],[CO2-emissie 2019 (ton)]]</f>
        <v>-0.11236172105724142</v>
      </c>
      <c r="AD301" s="40" t="s">
        <v>1276</v>
      </c>
    </row>
    <row r="302" spans="1:30" x14ac:dyDescent="0.35">
      <c r="A302" s="11" t="s">
        <v>570</v>
      </c>
      <c r="B302" s="11" t="s">
        <v>7</v>
      </c>
      <c r="C302" s="12">
        <v>4.1388896285448009</v>
      </c>
      <c r="D302" s="13">
        <v>2662.7612834509387</v>
      </c>
      <c r="E302" s="12">
        <v>33.10154452842589</v>
      </c>
      <c r="F302" s="13">
        <v>11830.430496220833</v>
      </c>
      <c r="G302" s="12">
        <v>0</v>
      </c>
      <c r="H302" s="13"/>
      <c r="I302" s="12">
        <v>0</v>
      </c>
      <c r="J302" s="11"/>
      <c r="K302" s="12">
        <v>0</v>
      </c>
      <c r="L302" s="11"/>
      <c r="M302" s="12">
        <v>0</v>
      </c>
      <c r="N302" s="13"/>
      <c r="O302" s="12">
        <f>SUM(Tabel135[[#This Row],[CO2 benzine 2019]],Tabel135[[#This Row],[CO2 diesel 2019]],Tabel135[[#This Row],[CO2 CNG 2019]],Tabel135[[#This Row],[CO2 LNG 2019]],Tabel135[[#This Row],[CO2 LPG 2019]],Tabel135[[#This Row],[CO2 elektriciteit 2019]])</f>
        <v>37.240434156970693</v>
      </c>
      <c r="P302" s="12">
        <v>1.3159891506030306</v>
      </c>
      <c r="Q302" s="13">
        <v>827.23430574167617</v>
      </c>
      <c r="R302" s="12">
        <v>21.024629303845188</v>
      </c>
      <c r="S302" s="13">
        <v>8544.8605177180198</v>
      </c>
      <c r="T302" s="12">
        <v>0</v>
      </c>
      <c r="U302" s="13"/>
      <c r="V302" s="12">
        <v>0</v>
      </c>
      <c r="W302" s="11"/>
      <c r="X302" s="12">
        <v>0</v>
      </c>
      <c r="Y302" s="11"/>
      <c r="Z302" s="12">
        <v>0</v>
      </c>
      <c r="AA302" s="13"/>
      <c r="AB302" s="12">
        <f>SUM(Tabel135[[#This Row],[CO2 elektriciteit 2022]],Tabel135[[#This Row],[CO2 LPG 2022]],Tabel135[[#This Row],[CO2 LNG 2022]],Tabel135[[#This Row],[CO2 CNG 2022]],Tabel135[[#This Row],[CO2 diesel 2022]],Tabel135[[#This Row],[CO2 benzine 2022]])</f>
        <v>22.340618454448219</v>
      </c>
      <c r="AC302" s="14">
        <f>(Tabel135[[#This Row],[CO2-emissie 2022 (ton)]]-Tabel135[[#This Row],[CO2-emissie 2019 (ton)]])/Tabel135[[#This Row],[CO2-emissie 2019 (ton)]]</f>
        <v>-0.40009779799340806</v>
      </c>
      <c r="AD302" s="40" t="s">
        <v>1276</v>
      </c>
    </row>
    <row r="303" spans="1:30" x14ac:dyDescent="0.35">
      <c r="A303" s="11" t="s">
        <v>575</v>
      </c>
      <c r="B303" s="11" t="s">
        <v>7</v>
      </c>
      <c r="C303" s="12">
        <v>3.58124544</v>
      </c>
      <c r="D303" s="13">
        <v>2304</v>
      </c>
      <c r="E303" s="12">
        <v>77.815178000000003</v>
      </c>
      <c r="F303" s="13">
        <v>27811</v>
      </c>
      <c r="G303" s="12">
        <v>0.73683837499999993</v>
      </c>
      <c r="H303" s="13">
        <v>268.625</v>
      </c>
      <c r="I303" s="12">
        <v>0</v>
      </c>
      <c r="J303" s="11"/>
      <c r="K303" s="12">
        <v>0</v>
      </c>
      <c r="L303" s="11"/>
      <c r="M303" s="12">
        <v>0</v>
      </c>
      <c r="N303" s="13"/>
      <c r="O303" s="12">
        <f>SUM(Tabel135[[#This Row],[CO2 benzine 2019]],Tabel135[[#This Row],[CO2 diesel 2019]],Tabel135[[#This Row],[CO2 CNG 2019]],Tabel135[[#This Row],[CO2 LNG 2019]],Tabel135[[#This Row],[CO2 LPG 2019]],Tabel135[[#This Row],[CO2 elektriciteit 2019]])</f>
        <v>82.133261815000012</v>
      </c>
      <c r="P303" s="12">
        <v>6.0610622999999997</v>
      </c>
      <c r="Q303" s="13">
        <v>3810</v>
      </c>
      <c r="R303" s="12">
        <v>51.8402745</v>
      </c>
      <c r="S303" s="13">
        <v>21069</v>
      </c>
      <c r="T303" s="12">
        <v>0.52226720000000004</v>
      </c>
      <c r="U303" s="13">
        <v>190.4</v>
      </c>
      <c r="V303" s="12">
        <v>0</v>
      </c>
      <c r="W303" s="11"/>
      <c r="X303" s="12">
        <v>0</v>
      </c>
      <c r="Y303" s="11"/>
      <c r="Z303" s="12">
        <v>0</v>
      </c>
      <c r="AA303" s="13"/>
      <c r="AB303" s="12">
        <f>SUM(Tabel135[[#This Row],[CO2 elektriciteit 2022]],Tabel135[[#This Row],[CO2 LPG 2022]],Tabel135[[#This Row],[CO2 LNG 2022]],Tabel135[[#This Row],[CO2 CNG 2022]],Tabel135[[#This Row],[CO2 diesel 2022]],Tabel135[[#This Row],[CO2 benzine 2022]])</f>
        <v>58.423603999999997</v>
      </c>
      <c r="AC303" s="14">
        <f>(Tabel135[[#This Row],[CO2-emissie 2022 (ton)]]-Tabel135[[#This Row],[CO2-emissie 2019 (ton)]])/Tabel135[[#This Row],[CO2-emissie 2019 (ton)]]</f>
        <v>-0.28867303320309523</v>
      </c>
      <c r="AD303" s="40" t="s">
        <v>1276</v>
      </c>
    </row>
    <row r="304" spans="1:30" x14ac:dyDescent="0.35">
      <c r="A304" s="11" t="s">
        <v>577</v>
      </c>
      <c r="B304" s="11" t="s">
        <v>7</v>
      </c>
      <c r="C304" s="12">
        <v>0</v>
      </c>
      <c r="D304" s="13"/>
      <c r="E304" s="12">
        <v>64.676740059152152</v>
      </c>
      <c r="F304" s="13">
        <v>23115.346697338151</v>
      </c>
      <c r="G304" s="12">
        <v>0</v>
      </c>
      <c r="H304" s="13"/>
      <c r="I304" s="12">
        <v>0</v>
      </c>
      <c r="J304" s="11"/>
      <c r="K304" s="12">
        <v>0</v>
      </c>
      <c r="L304" s="11"/>
      <c r="M304" s="12">
        <v>0</v>
      </c>
      <c r="N304" s="13"/>
      <c r="O304" s="12">
        <f>SUM(Tabel135[[#This Row],[CO2 benzine 2019]],Tabel135[[#This Row],[CO2 diesel 2019]],Tabel135[[#This Row],[CO2 CNG 2019]],Tabel135[[#This Row],[CO2 LNG 2019]],Tabel135[[#This Row],[CO2 LPG 2019]],Tabel135[[#This Row],[CO2 elektriciteit 2019]])</f>
        <v>64.676740059152152</v>
      </c>
      <c r="P304" s="12">
        <v>0</v>
      </c>
      <c r="Q304" s="11"/>
      <c r="R304" s="12">
        <v>49.051696908771042</v>
      </c>
      <c r="S304" s="13">
        <v>19935.662226690121</v>
      </c>
      <c r="T304" s="12">
        <v>0</v>
      </c>
      <c r="U304" s="13"/>
      <c r="V304" s="12">
        <v>0</v>
      </c>
      <c r="W304" s="11"/>
      <c r="X304" s="12">
        <v>0</v>
      </c>
      <c r="Y304" s="11"/>
      <c r="Z304" s="12">
        <v>0</v>
      </c>
      <c r="AA304" s="13"/>
      <c r="AB304" s="12">
        <f>SUM(Tabel135[[#This Row],[CO2 elektriciteit 2022]],Tabel135[[#This Row],[CO2 LPG 2022]],Tabel135[[#This Row],[CO2 LNG 2022]],Tabel135[[#This Row],[CO2 CNG 2022]],Tabel135[[#This Row],[CO2 diesel 2022]],Tabel135[[#This Row],[CO2 benzine 2022]])</f>
        <v>49.051696908771042</v>
      </c>
      <c r="AC304" s="14">
        <f>(Tabel135[[#This Row],[CO2-emissie 2022 (ton)]]-Tabel135[[#This Row],[CO2-emissie 2019 (ton)]])/Tabel135[[#This Row],[CO2-emissie 2019 (ton)]]</f>
        <v>-0.24158674565370386</v>
      </c>
      <c r="AD304" s="40" t="s">
        <v>1276</v>
      </c>
    </row>
    <row r="305" spans="1:30" x14ac:dyDescent="0.35">
      <c r="A305" s="11" t="s">
        <v>578</v>
      </c>
      <c r="B305" s="11" t="s">
        <v>7</v>
      </c>
      <c r="C305" s="12">
        <v>3.3154498800000001</v>
      </c>
      <c r="D305" s="13">
        <v>2133</v>
      </c>
      <c r="E305" s="12">
        <v>92.72572000000001</v>
      </c>
      <c r="F305" s="13">
        <v>33140</v>
      </c>
      <c r="G305" s="12">
        <v>8.9894718427190945</v>
      </c>
      <c r="H305" s="13">
        <v>3277.2409196934359</v>
      </c>
      <c r="I305" s="12">
        <v>0</v>
      </c>
      <c r="J305" s="11"/>
      <c r="K305" s="12">
        <v>0</v>
      </c>
      <c r="L305" s="11"/>
      <c r="M305" s="12">
        <v>0</v>
      </c>
      <c r="N305" s="13"/>
      <c r="O305" s="12">
        <f>SUM(Tabel135[[#This Row],[CO2 benzine 2019]],Tabel135[[#This Row],[CO2 diesel 2019]],Tabel135[[#This Row],[CO2 CNG 2019]],Tabel135[[#This Row],[CO2 LNG 2019]],Tabel135[[#This Row],[CO2 LPG 2019]],Tabel135[[#This Row],[CO2 elektriciteit 2019]])</f>
        <v>105.03064172271911</v>
      </c>
      <c r="P305" s="12">
        <v>3.4377836299999998</v>
      </c>
      <c r="Q305" s="13">
        <v>2161</v>
      </c>
      <c r="R305" s="12">
        <v>65.4763655</v>
      </c>
      <c r="S305" s="13">
        <v>26611</v>
      </c>
      <c r="T305" s="12">
        <v>27.254448</v>
      </c>
      <c r="U305" s="13">
        <v>9936</v>
      </c>
      <c r="V305" s="12">
        <v>0</v>
      </c>
      <c r="W305" s="11"/>
      <c r="X305" s="12">
        <v>0</v>
      </c>
      <c r="Y305" s="11"/>
      <c r="Z305" s="12">
        <v>0</v>
      </c>
      <c r="AA305" s="13">
        <v>1200</v>
      </c>
      <c r="AB305" s="12">
        <f>SUM(Tabel135[[#This Row],[CO2 elektriciteit 2022]],Tabel135[[#This Row],[CO2 LPG 2022]],Tabel135[[#This Row],[CO2 LNG 2022]],Tabel135[[#This Row],[CO2 CNG 2022]],Tabel135[[#This Row],[CO2 diesel 2022]],Tabel135[[#This Row],[CO2 benzine 2022]])</f>
        <v>96.168597129999995</v>
      </c>
      <c r="AC305" s="14">
        <f>(Tabel135[[#This Row],[CO2-emissie 2022 (ton)]]-Tabel135[[#This Row],[CO2-emissie 2019 (ton)]])/Tabel135[[#This Row],[CO2-emissie 2019 (ton)]]</f>
        <v>-8.4375801645722712E-2</v>
      </c>
      <c r="AD305" s="40" t="s">
        <v>1276</v>
      </c>
    </row>
    <row r="306" spans="1:30" x14ac:dyDescent="0.35">
      <c r="A306" s="11" t="s">
        <v>579</v>
      </c>
      <c r="B306" s="11" t="s">
        <v>7</v>
      </c>
      <c r="C306" s="12">
        <v>6.7770096000000004</v>
      </c>
      <c r="D306" s="13">
        <v>4360</v>
      </c>
      <c r="E306" s="12">
        <v>43.827871999999999</v>
      </c>
      <c r="F306" s="13">
        <v>15664</v>
      </c>
      <c r="G306" s="12">
        <v>2.8479883249999993</v>
      </c>
      <c r="H306" s="13">
        <v>1038.2749999999999</v>
      </c>
      <c r="I306" s="12">
        <v>0</v>
      </c>
      <c r="J306" s="11"/>
      <c r="K306" s="12">
        <v>0</v>
      </c>
      <c r="L306" s="11"/>
      <c r="M306" s="12">
        <v>0</v>
      </c>
      <c r="N306" s="13"/>
      <c r="O306" s="12">
        <f>SUM(Tabel135[[#This Row],[CO2 benzine 2019]],Tabel135[[#This Row],[CO2 diesel 2019]],Tabel135[[#This Row],[CO2 CNG 2019]],Tabel135[[#This Row],[CO2 LNG 2019]],Tabel135[[#This Row],[CO2 LPG 2019]],Tabel135[[#This Row],[CO2 elektriciteit 2019]])</f>
        <v>53.452869925000002</v>
      </c>
      <c r="P306" s="12">
        <v>3.0050778699999996</v>
      </c>
      <c r="Q306" s="13">
        <v>1889</v>
      </c>
      <c r="R306" s="12">
        <v>29.368528000000001</v>
      </c>
      <c r="S306" s="13">
        <v>11936</v>
      </c>
      <c r="T306" s="12">
        <v>6.0703961500000005</v>
      </c>
      <c r="U306" s="13">
        <v>2213.0500000000002</v>
      </c>
      <c r="V306" s="12">
        <v>0</v>
      </c>
      <c r="W306" s="11"/>
      <c r="X306" s="12">
        <v>0</v>
      </c>
      <c r="Y306" s="11"/>
      <c r="Z306" s="12">
        <v>0</v>
      </c>
      <c r="AA306" s="13">
        <v>631.68316831683171</v>
      </c>
      <c r="AB306" s="12">
        <f>SUM(Tabel135[[#This Row],[CO2 elektriciteit 2022]],Tabel135[[#This Row],[CO2 LPG 2022]],Tabel135[[#This Row],[CO2 LNG 2022]],Tabel135[[#This Row],[CO2 CNG 2022]],Tabel135[[#This Row],[CO2 diesel 2022]],Tabel135[[#This Row],[CO2 benzine 2022]])</f>
        <v>38.444002020000006</v>
      </c>
      <c r="AC306" s="14">
        <f>(Tabel135[[#This Row],[CO2-emissie 2022 (ton)]]-Tabel135[[#This Row],[CO2-emissie 2019 (ton)]])/Tabel135[[#This Row],[CO2-emissie 2019 (ton)]]</f>
        <v>-0.28078694232992568</v>
      </c>
      <c r="AD306" s="40" t="s">
        <v>1276</v>
      </c>
    </row>
    <row r="308" spans="1:30" x14ac:dyDescent="0.35">
      <c r="A308" s="18" t="s">
        <v>1274</v>
      </c>
      <c r="B308" s="18"/>
      <c r="C308" s="21">
        <f>SUM(C3:C306)</f>
        <v>3446.4318146283704</v>
      </c>
      <c r="D308" s="21">
        <f t="shared" ref="D308:AB308" si="0">SUM(D3:D306)</f>
        <v>2217267.4378061509</v>
      </c>
      <c r="E308" s="21">
        <f t="shared" si="0"/>
        <v>52291.470018882363</v>
      </c>
      <c r="F308" s="21">
        <f t="shared" si="0"/>
        <v>18688874.202602692</v>
      </c>
      <c r="G308" s="21">
        <f t="shared" si="0"/>
        <v>3485.2928619631502</v>
      </c>
      <c r="H308" s="21">
        <f t="shared" si="0"/>
        <v>1270613.5114703432</v>
      </c>
      <c r="I308" s="21">
        <f t="shared" si="0"/>
        <v>12.927207899999999</v>
      </c>
      <c r="J308" s="21">
        <f t="shared" si="0"/>
        <v>26930</v>
      </c>
      <c r="K308" s="21">
        <f t="shared" si="0"/>
        <v>62.004793968366997</v>
      </c>
      <c r="L308" s="21">
        <f t="shared" si="0"/>
        <v>39431.213095471474</v>
      </c>
      <c r="M308" s="21">
        <f t="shared" si="0"/>
        <v>0</v>
      </c>
      <c r="N308" s="21">
        <f t="shared" si="0"/>
        <v>3342036.6931407945</v>
      </c>
      <c r="O308" s="19">
        <f t="shared" si="0"/>
        <v>59298.126697342239</v>
      </c>
      <c r="P308" s="21">
        <f t="shared" si="0"/>
        <v>3858.6540798261267</v>
      </c>
      <c r="Q308" s="21">
        <f t="shared" si="0"/>
        <v>2425560.2923166691</v>
      </c>
      <c r="R308" s="21">
        <f t="shared" si="0"/>
        <v>40333.049190297439</v>
      </c>
      <c r="S308" s="21">
        <f t="shared" si="0"/>
        <v>16392216.699978637</v>
      </c>
      <c r="T308" s="21">
        <f t="shared" si="0"/>
        <v>4762.0786751606493</v>
      </c>
      <c r="U308" s="21">
        <f t="shared" si="0"/>
        <v>1736084.0959389901</v>
      </c>
      <c r="V308" s="21">
        <f t="shared" si="0"/>
        <v>14.73932115</v>
      </c>
      <c r="W308" s="21">
        <f t="shared" si="0"/>
        <v>30705</v>
      </c>
      <c r="X308" s="21">
        <f t="shared" si="0"/>
        <v>55.508428177651929</v>
      </c>
      <c r="Y308" s="21">
        <f t="shared" si="0"/>
        <v>35299.926344151871</v>
      </c>
      <c r="Z308" s="21">
        <f t="shared" si="0"/>
        <v>0</v>
      </c>
      <c r="AA308" s="21">
        <f t="shared" si="0"/>
        <v>8434335.4937623758</v>
      </c>
      <c r="AB308" s="19">
        <f t="shared" si="0"/>
        <v>49024.029694611912</v>
      </c>
      <c r="AC308" s="20">
        <f>(AB308-O308)/O308</f>
        <v>-0.17326174661755064</v>
      </c>
    </row>
  </sheetData>
  <dataConsolidate/>
  <mergeCells count="1">
    <mergeCell ref="A1:A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4EE3-0634-4996-9263-71834C74AD73}">
  <dimension ref="A1:AC307"/>
  <sheetViews>
    <sheetView showGridLines="0" zoomScaleNormal="100" workbookViewId="0">
      <pane ySplit="1" topLeftCell="A8" activePane="bottomLeft" state="frozen"/>
      <selection pane="bottomLeft" activeCell="A25" sqref="A25"/>
    </sheetView>
  </sheetViews>
  <sheetFormatPr defaultRowHeight="14.5" x14ac:dyDescent="0.35"/>
  <cols>
    <col min="1" max="1" width="63.453125" style="9" bestFit="1" customWidth="1"/>
    <col min="2" max="4" width="27.7265625" style="9" customWidth="1"/>
    <col min="5" max="6" width="23" style="9" customWidth="1"/>
    <col min="7" max="8" width="21.453125" style="9" customWidth="1"/>
    <col min="9" max="10" width="19.81640625" style="9" customWidth="1"/>
    <col min="11" max="11" width="15.7265625" style="9" bestFit="1" customWidth="1"/>
    <col min="12" max="12" width="15.7265625" style="9" customWidth="1"/>
    <col min="13" max="13" width="19.1796875" style="9" customWidth="1"/>
    <col min="14" max="14" width="20.453125" style="9" customWidth="1"/>
    <col min="15" max="17" width="26.26953125" style="9" customWidth="1"/>
    <col min="18" max="19" width="23" style="9" customWidth="1"/>
    <col min="20" max="21" width="19.1796875" style="9" customWidth="1"/>
    <col min="22" max="23" width="19.7265625" style="9" customWidth="1"/>
    <col min="24" max="24" width="16" style="9" bestFit="1" customWidth="1"/>
    <col min="25" max="25" width="16" style="9" customWidth="1"/>
    <col min="26" max="26" width="22" style="9" customWidth="1"/>
    <col min="27" max="27" width="23" style="9" customWidth="1"/>
    <col min="28" max="28" width="24.453125" style="9" customWidth="1"/>
    <col min="29" max="29" width="47.26953125" style="9" customWidth="1"/>
    <col min="30" max="31" width="22.81640625" style="9" bestFit="1" customWidth="1"/>
    <col min="32" max="32" width="30.453125" style="9" customWidth="1"/>
    <col min="33" max="16384" width="8.7265625" style="9"/>
  </cols>
  <sheetData>
    <row r="1" spans="1:29" x14ac:dyDescent="0.35">
      <c r="A1" s="10" t="s">
        <v>0</v>
      </c>
      <c r="B1" s="10" t="s">
        <v>1</v>
      </c>
      <c r="C1" s="10" t="s">
        <v>1212</v>
      </c>
      <c r="D1" s="10" t="s">
        <v>1213</v>
      </c>
      <c r="E1" s="10" t="s">
        <v>1214</v>
      </c>
      <c r="F1" s="10" t="s">
        <v>1215</v>
      </c>
      <c r="G1" s="10" t="s">
        <v>1216</v>
      </c>
      <c r="H1" s="10" t="s">
        <v>1217</v>
      </c>
      <c r="I1" s="10" t="s">
        <v>1218</v>
      </c>
      <c r="J1" s="10" t="s">
        <v>1219</v>
      </c>
      <c r="K1" s="10" t="s">
        <v>1220</v>
      </c>
      <c r="L1" s="10" t="s">
        <v>1221</v>
      </c>
      <c r="M1" s="10" t="s">
        <v>1222</v>
      </c>
      <c r="N1" s="10" t="s">
        <v>1223</v>
      </c>
      <c r="O1" s="10" t="s">
        <v>1224</v>
      </c>
      <c r="P1" s="10" t="s">
        <v>1225</v>
      </c>
      <c r="Q1" s="10" t="s">
        <v>1226</v>
      </c>
      <c r="R1" s="10" t="s">
        <v>1227</v>
      </c>
      <c r="S1" s="10" t="s">
        <v>1228</v>
      </c>
      <c r="T1" s="10" t="s">
        <v>1229</v>
      </c>
      <c r="U1" s="10" t="s">
        <v>1230</v>
      </c>
      <c r="V1" s="10" t="s">
        <v>1231</v>
      </c>
      <c r="W1" s="10" t="s">
        <v>1232</v>
      </c>
      <c r="X1" s="10" t="s">
        <v>1233</v>
      </c>
      <c r="Y1" s="10" t="s">
        <v>1234</v>
      </c>
      <c r="Z1" s="10" t="s">
        <v>1235</v>
      </c>
      <c r="AA1" s="10" t="s">
        <v>1236</v>
      </c>
      <c r="AB1" s="10" t="s">
        <v>1237</v>
      </c>
      <c r="AC1" s="10" t="s">
        <v>1261</v>
      </c>
    </row>
    <row r="2" spans="1:29" x14ac:dyDescent="0.35">
      <c r="A2" s="11" t="s">
        <v>6</v>
      </c>
      <c r="B2" s="11" t="s">
        <v>7</v>
      </c>
      <c r="C2" s="12">
        <v>28.297123800000001</v>
      </c>
      <c r="D2" s="13">
        <v>18205</v>
      </c>
      <c r="E2" s="12">
        <v>361.45123599999999</v>
      </c>
      <c r="F2" s="13">
        <v>129182</v>
      </c>
      <c r="G2" s="12">
        <v>0.988371475</v>
      </c>
      <c r="H2" s="13">
        <v>360.32500000000005</v>
      </c>
      <c r="I2" s="12">
        <v>0</v>
      </c>
      <c r="J2" s="11"/>
      <c r="K2" s="12">
        <v>0</v>
      </c>
      <c r="L2" s="11"/>
      <c r="M2" s="12">
        <v>0</v>
      </c>
      <c r="N2" s="13"/>
      <c r="O2" s="12">
        <f>SUM(Tabel13[[#This Row],[CO2 benzine 2019]],Tabel13[[#This Row],[CO2 diesel 2019]],Tabel13[[#This Row],[CO2 CNG 2019]],Tabel13[[#This Row],[CO2 LNG 2019]],Tabel13[[#This Row],[CO2 LPG 2019]],Tabel13[[#This Row],[CO2 elektriciteit 2019]])</f>
        <v>390.73673127500001</v>
      </c>
      <c r="P2" s="12">
        <v>22.949313579999998</v>
      </c>
      <c r="Q2" s="13">
        <v>14426</v>
      </c>
      <c r="R2" s="12">
        <v>267.95829200000003</v>
      </c>
      <c r="S2" s="13">
        <v>108904</v>
      </c>
      <c r="T2" s="12">
        <v>1.6728871249999999</v>
      </c>
      <c r="U2" s="13">
        <v>609.875</v>
      </c>
      <c r="V2" s="12">
        <v>0</v>
      </c>
      <c r="W2" s="11"/>
      <c r="X2" s="12">
        <v>0</v>
      </c>
      <c r="Y2" s="11"/>
      <c r="Z2" s="12">
        <v>0</v>
      </c>
      <c r="AA2" s="13"/>
      <c r="AB2" s="12">
        <f>SUM(Tabel13[[#This Row],[CO2 elektriciteit 2022]],Tabel13[[#This Row],[CO2 LPG 2022]],Tabel13[[#This Row],[CO2 LNG 2022]],Tabel13[[#This Row],[CO2 CNG 2022]],Tabel13[[#This Row],[CO2 diesel 2022]],Tabel13[[#This Row],[CO2 benzine 2022]])</f>
        <v>292.58049270500004</v>
      </c>
      <c r="AC2" s="14">
        <f>(Tabel13[[#This Row],[CO2-emissie 2022 (ton)]]-Tabel13[[#This Row],[CO2-emissie 2019 (ton)]])/Tabel13[[#This Row],[CO2-emissie 2019 (ton)]]</f>
        <v>-0.25120811716295427</v>
      </c>
    </row>
    <row r="3" spans="1:29" x14ac:dyDescent="0.35">
      <c r="A3" s="11" t="s">
        <v>11</v>
      </c>
      <c r="B3" s="11" t="s">
        <v>7</v>
      </c>
      <c r="C3" s="12">
        <v>3.7118116800000003</v>
      </c>
      <c r="D3" s="13">
        <v>2388</v>
      </c>
      <c r="E3" s="12">
        <v>119.15003200000001</v>
      </c>
      <c r="F3" s="13">
        <v>42584</v>
      </c>
      <c r="G3" s="12">
        <v>25.989924999999999</v>
      </c>
      <c r="H3" s="13">
        <v>9475</v>
      </c>
      <c r="I3" s="12">
        <v>0</v>
      </c>
      <c r="J3" s="11"/>
      <c r="K3" s="12">
        <v>0</v>
      </c>
      <c r="L3" s="11"/>
      <c r="M3" s="12">
        <v>0</v>
      </c>
      <c r="N3" s="13">
        <v>7000</v>
      </c>
      <c r="O3" s="12">
        <f>SUM(Tabel13[[#This Row],[CO2 benzine 2019]],Tabel13[[#This Row],[CO2 diesel 2019]],Tabel13[[#This Row],[CO2 CNG 2019]],Tabel13[[#This Row],[CO2 LNG 2019]],Tabel13[[#This Row],[CO2 LPG 2019]],Tabel13[[#This Row],[CO2 elektriciteit 2019]])</f>
        <v>148.85176868000002</v>
      </c>
      <c r="P3" s="12">
        <v>5.5360883999999997</v>
      </c>
      <c r="Q3" s="13">
        <v>3480</v>
      </c>
      <c r="R3" s="12">
        <v>119.65165450000001</v>
      </c>
      <c r="S3" s="13">
        <v>48629</v>
      </c>
      <c r="T3" s="12">
        <v>40.453763999999993</v>
      </c>
      <c r="U3" s="13">
        <v>14748</v>
      </c>
      <c r="V3" s="12">
        <v>0</v>
      </c>
      <c r="W3" s="11"/>
      <c r="X3" s="12">
        <v>0</v>
      </c>
      <c r="Y3" s="11"/>
      <c r="Z3" s="12">
        <v>0</v>
      </c>
      <c r="AA3" s="13">
        <v>3927</v>
      </c>
      <c r="AB3" s="12">
        <f>SUM(Tabel13[[#This Row],[CO2 elektriciteit 2022]],Tabel13[[#This Row],[CO2 LPG 2022]],Tabel13[[#This Row],[CO2 LNG 2022]],Tabel13[[#This Row],[CO2 CNG 2022]],Tabel13[[#This Row],[CO2 diesel 2022]],Tabel13[[#This Row],[CO2 benzine 2022]])</f>
        <v>165.6415069</v>
      </c>
      <c r="AC3" s="14">
        <f>(Tabel13[[#This Row],[CO2-emissie 2022 (ton)]]-Tabel13[[#This Row],[CO2-emissie 2019 (ton)]])/Tabel13[[#This Row],[CO2-emissie 2019 (ton)]]</f>
        <v>0.11279501996442097</v>
      </c>
    </row>
    <row r="4" spans="1:29" x14ac:dyDescent="0.35">
      <c r="A4" s="11" t="s">
        <v>1238</v>
      </c>
      <c r="B4" s="11" t="s">
        <v>17</v>
      </c>
      <c r="C4" s="12">
        <v>8.2691952000000004</v>
      </c>
      <c r="D4" s="13">
        <v>5320</v>
      </c>
      <c r="E4" s="12">
        <v>177.46315000000001</v>
      </c>
      <c r="F4" s="13">
        <v>63425</v>
      </c>
      <c r="G4" s="12">
        <v>0</v>
      </c>
      <c r="H4" s="13"/>
      <c r="I4" s="12">
        <v>0</v>
      </c>
      <c r="J4" s="11"/>
      <c r="K4" s="12">
        <v>0</v>
      </c>
      <c r="L4" s="11"/>
      <c r="M4" s="12">
        <v>0</v>
      </c>
      <c r="N4" s="13"/>
      <c r="O4" s="12">
        <f>SUM(Tabel13[[#This Row],[CO2 benzine 2019]],Tabel13[[#This Row],[CO2 diesel 2019]],Tabel13[[#This Row],[CO2 CNG 2019]],Tabel13[[#This Row],[CO2 LNG 2019]],Tabel13[[#This Row],[CO2 LPG 2019]],Tabel13[[#This Row],[CO2 elektriciteit 2019]])</f>
        <v>185.73234520000003</v>
      </c>
      <c r="P4" s="12">
        <v>9.2999921799999985</v>
      </c>
      <c r="Q4" s="13">
        <v>5846</v>
      </c>
      <c r="R4" s="12">
        <v>129.9660705</v>
      </c>
      <c r="S4" s="13">
        <v>52821</v>
      </c>
      <c r="T4" s="12">
        <v>0</v>
      </c>
      <c r="U4" s="13"/>
      <c r="V4" s="12">
        <v>0</v>
      </c>
      <c r="W4" s="11"/>
      <c r="X4" s="12">
        <v>0</v>
      </c>
      <c r="Y4" s="11"/>
      <c r="Z4" s="12">
        <v>0</v>
      </c>
      <c r="AA4" s="13"/>
      <c r="AB4" s="12">
        <f>SUM(Tabel13[[#This Row],[CO2 elektriciteit 2022]],Tabel13[[#This Row],[CO2 LPG 2022]],Tabel13[[#This Row],[CO2 LNG 2022]],Tabel13[[#This Row],[CO2 CNG 2022]],Tabel13[[#This Row],[CO2 diesel 2022]],Tabel13[[#This Row],[CO2 benzine 2022]])</f>
        <v>139.26606268</v>
      </c>
      <c r="AC4" s="14">
        <f>(Tabel13[[#This Row],[CO2-emissie 2022 (ton)]]-Tabel13[[#This Row],[CO2-emissie 2019 (ton)]])/Tabel13[[#This Row],[CO2-emissie 2019 (ton)]]</f>
        <v>-0.25017873149646752</v>
      </c>
    </row>
    <row r="5" spans="1:29" x14ac:dyDescent="0.35">
      <c r="A5" s="11" t="s">
        <v>37</v>
      </c>
      <c r="B5" s="11" t="s">
        <v>17</v>
      </c>
      <c r="C5" s="12">
        <v>0</v>
      </c>
      <c r="D5" s="13"/>
      <c r="E5" s="12">
        <v>1.399</v>
      </c>
      <c r="F5" s="13">
        <v>500</v>
      </c>
      <c r="G5" s="12">
        <v>0</v>
      </c>
      <c r="H5" s="13"/>
      <c r="I5" s="12">
        <v>0</v>
      </c>
      <c r="J5" s="11"/>
      <c r="K5" s="12">
        <v>0</v>
      </c>
      <c r="L5" s="11"/>
      <c r="M5" s="12">
        <v>0</v>
      </c>
      <c r="N5" s="13"/>
      <c r="O5" s="12">
        <f>SUM(Tabel13[[#This Row],[CO2 benzine 2019]],Tabel13[[#This Row],[CO2 diesel 2019]],Tabel13[[#This Row],[CO2 CNG 2019]],Tabel13[[#This Row],[CO2 LNG 2019]],Tabel13[[#This Row],[CO2 LPG 2019]],Tabel13[[#This Row],[CO2 elektriciteit 2019]])</f>
        <v>1.399</v>
      </c>
      <c r="P5" s="12">
        <v>0</v>
      </c>
      <c r="Q5" s="11"/>
      <c r="R5" s="12">
        <v>0</v>
      </c>
      <c r="S5" s="11"/>
      <c r="T5" s="12">
        <v>0</v>
      </c>
      <c r="U5" s="13"/>
      <c r="V5" s="12">
        <v>0</v>
      </c>
      <c r="W5" s="11"/>
      <c r="X5" s="12">
        <v>0</v>
      </c>
      <c r="Y5" s="11"/>
      <c r="Z5" s="12">
        <v>0</v>
      </c>
      <c r="AA5" s="13">
        <v>1114</v>
      </c>
      <c r="AB5" s="12">
        <f>SUM(Tabel13[[#This Row],[CO2 elektriciteit 2022]],Tabel13[[#This Row],[CO2 LPG 2022]],Tabel13[[#This Row],[CO2 LNG 2022]],Tabel13[[#This Row],[CO2 CNG 2022]],Tabel13[[#This Row],[CO2 diesel 2022]],Tabel13[[#This Row],[CO2 benzine 2022]])</f>
        <v>0</v>
      </c>
      <c r="AC5" s="14">
        <f>(Tabel13[[#This Row],[CO2-emissie 2022 (ton)]]-Tabel13[[#This Row],[CO2-emissie 2019 (ton)]])/Tabel13[[#This Row],[CO2-emissie 2019 (ton)]]</f>
        <v>-1</v>
      </c>
    </row>
    <row r="6" spans="1:29" x14ac:dyDescent="0.35">
      <c r="A6" s="11" t="s">
        <v>39</v>
      </c>
      <c r="B6" s="11" t="s">
        <v>17</v>
      </c>
      <c r="C6" s="12">
        <v>0.74142972000000007</v>
      </c>
      <c r="D6" s="13">
        <v>477</v>
      </c>
      <c r="E6" s="12">
        <v>0</v>
      </c>
      <c r="F6" s="11"/>
      <c r="G6" s="12">
        <v>0</v>
      </c>
      <c r="H6" s="13"/>
      <c r="I6" s="12">
        <v>0</v>
      </c>
      <c r="J6" s="11"/>
      <c r="K6" s="12">
        <v>0</v>
      </c>
      <c r="L6" s="11"/>
      <c r="M6" s="12">
        <v>0</v>
      </c>
      <c r="N6" s="13"/>
      <c r="O6" s="12">
        <f>SUM(Tabel13[[#This Row],[CO2 benzine 2019]],Tabel13[[#This Row],[CO2 diesel 2019]],Tabel13[[#This Row],[CO2 CNG 2019]],Tabel13[[#This Row],[CO2 LNG 2019]],Tabel13[[#This Row],[CO2 LPG 2019]],Tabel13[[#This Row],[CO2 elektriciteit 2019]])</f>
        <v>0.74142972000000007</v>
      </c>
      <c r="P6" s="12">
        <v>0.51542891999999996</v>
      </c>
      <c r="Q6" s="13">
        <v>324</v>
      </c>
      <c r="R6" s="12">
        <v>0.118104</v>
      </c>
      <c r="S6" s="13">
        <v>48</v>
      </c>
      <c r="T6" s="12">
        <v>0</v>
      </c>
      <c r="U6" s="13"/>
      <c r="V6" s="12">
        <v>0</v>
      </c>
      <c r="W6" s="11"/>
      <c r="X6" s="12">
        <v>0</v>
      </c>
      <c r="Y6" s="11"/>
      <c r="Z6" s="12">
        <v>0</v>
      </c>
      <c r="AA6" s="13"/>
      <c r="AB6" s="12">
        <f>SUM(Tabel13[[#This Row],[CO2 elektriciteit 2022]],Tabel13[[#This Row],[CO2 LPG 2022]],Tabel13[[#This Row],[CO2 LNG 2022]],Tabel13[[#This Row],[CO2 CNG 2022]],Tabel13[[#This Row],[CO2 diesel 2022]],Tabel13[[#This Row],[CO2 benzine 2022]])</f>
        <v>0.63353291999999994</v>
      </c>
      <c r="AC6" s="14">
        <f>(Tabel13[[#This Row],[CO2-emissie 2022 (ton)]]-Tabel13[[#This Row],[CO2-emissie 2019 (ton)]])/Tabel13[[#This Row],[CO2-emissie 2019 (ton)]]</f>
        <v>-0.14552532369487442</v>
      </c>
    </row>
    <row r="7" spans="1:29" x14ac:dyDescent="0.35">
      <c r="A7" s="11" t="s">
        <v>67</v>
      </c>
      <c r="B7" s="11" t="s">
        <v>17</v>
      </c>
      <c r="C7" s="12">
        <v>2.919986632938357</v>
      </c>
      <c r="D7" s="13">
        <v>1878.5780854746372</v>
      </c>
      <c r="E7" s="12">
        <v>21.60611370358199</v>
      </c>
      <c r="F7" s="13">
        <v>7721.9848833388096</v>
      </c>
      <c r="G7" s="12">
        <v>0</v>
      </c>
      <c r="H7" s="13"/>
      <c r="I7" s="12">
        <v>0</v>
      </c>
      <c r="J7" s="11"/>
      <c r="K7" s="12">
        <v>0</v>
      </c>
      <c r="L7" s="11"/>
      <c r="M7" s="12">
        <v>0</v>
      </c>
      <c r="N7" s="13"/>
      <c r="O7" s="12">
        <f>SUM(Tabel13[[#This Row],[CO2 benzine 2019]],Tabel13[[#This Row],[CO2 diesel 2019]],Tabel13[[#This Row],[CO2 CNG 2019]],Tabel13[[#This Row],[CO2 LNG 2019]],Tabel13[[#This Row],[CO2 LPG 2019]],Tabel13[[#This Row],[CO2 elektriciteit 2019]])</f>
        <v>24.526100336520347</v>
      </c>
      <c r="P7" s="12">
        <v>5.681301448304299</v>
      </c>
      <c r="Q7" s="13">
        <v>3571.2813112050308</v>
      </c>
      <c r="R7" s="12">
        <v>22.689285247549634</v>
      </c>
      <c r="S7" s="13">
        <v>9221.4124151796932</v>
      </c>
      <c r="T7" s="12">
        <v>0</v>
      </c>
      <c r="U7" s="13"/>
      <c r="V7" s="12">
        <v>0</v>
      </c>
      <c r="W7" s="11"/>
      <c r="X7" s="12">
        <v>0</v>
      </c>
      <c r="Y7" s="11"/>
      <c r="Z7" s="12">
        <v>0</v>
      </c>
      <c r="AA7" s="13"/>
      <c r="AB7" s="12">
        <f>SUM(Tabel13[[#This Row],[CO2 elektriciteit 2022]],Tabel13[[#This Row],[CO2 LPG 2022]],Tabel13[[#This Row],[CO2 LNG 2022]],Tabel13[[#This Row],[CO2 CNG 2022]],Tabel13[[#This Row],[CO2 diesel 2022]],Tabel13[[#This Row],[CO2 benzine 2022]])</f>
        <v>28.370586695853934</v>
      </c>
      <c r="AC7" s="14">
        <f>(Tabel13[[#This Row],[CO2-emissie 2022 (ton)]]-Tabel13[[#This Row],[CO2-emissie 2019 (ton)]])/Tabel13[[#This Row],[CO2-emissie 2019 (ton)]]</f>
        <v>0.15675082082286812</v>
      </c>
    </row>
    <row r="8" spans="1:29" x14ac:dyDescent="0.35">
      <c r="A8" s="11" t="s">
        <v>99</v>
      </c>
      <c r="B8" s="11" t="s">
        <v>17</v>
      </c>
      <c r="C8" s="12">
        <v>0.17176391958460924</v>
      </c>
      <c r="D8" s="13">
        <v>110.50459326321395</v>
      </c>
      <c r="E8" s="12">
        <v>0</v>
      </c>
      <c r="F8" s="11"/>
      <c r="G8" s="12">
        <v>0</v>
      </c>
      <c r="H8" s="13"/>
      <c r="I8" s="12">
        <v>0</v>
      </c>
      <c r="J8" s="11"/>
      <c r="K8" s="12">
        <v>0</v>
      </c>
      <c r="L8" s="11"/>
      <c r="M8" s="12">
        <v>0</v>
      </c>
      <c r="N8" s="13"/>
      <c r="O8" s="12">
        <f>SUM(Tabel13[[#This Row],[CO2 benzine 2019]],Tabel13[[#This Row],[CO2 diesel 2019]],Tabel13[[#This Row],[CO2 CNG 2019]],Tabel13[[#This Row],[CO2 LNG 2019]],Tabel13[[#This Row],[CO2 LPG 2019]],Tabel13[[#This Row],[CO2 elektriciteit 2019]])</f>
        <v>0.17176391958460924</v>
      </c>
      <c r="P8" s="12">
        <v>0.19678342438923821</v>
      </c>
      <c r="Q8" s="13">
        <v>123.69858777445624</v>
      </c>
      <c r="R8" s="12">
        <v>0</v>
      </c>
      <c r="S8" s="11"/>
      <c r="T8" s="12">
        <v>0</v>
      </c>
      <c r="U8" s="13"/>
      <c r="V8" s="12">
        <v>0</v>
      </c>
      <c r="W8" s="11"/>
      <c r="X8" s="12">
        <v>0</v>
      </c>
      <c r="Y8" s="11"/>
      <c r="Z8" s="12">
        <v>0</v>
      </c>
      <c r="AA8" s="13"/>
      <c r="AB8" s="12">
        <f>SUM(Tabel13[[#This Row],[CO2 elektriciteit 2022]],Tabel13[[#This Row],[CO2 LPG 2022]],Tabel13[[#This Row],[CO2 LNG 2022]],Tabel13[[#This Row],[CO2 CNG 2022]],Tabel13[[#This Row],[CO2 diesel 2022]],Tabel13[[#This Row],[CO2 benzine 2022]])</f>
        <v>0.19678342438923821</v>
      </c>
      <c r="AC8" s="14">
        <f>(Tabel13[[#This Row],[CO2-emissie 2022 (ton)]]-Tabel13[[#This Row],[CO2-emissie 2019 (ton)]])/Tabel13[[#This Row],[CO2-emissie 2019 (ton)]]</f>
        <v>0.14566216738145993</v>
      </c>
    </row>
    <row r="9" spans="1:29" x14ac:dyDescent="0.35">
      <c r="A9" s="11" t="s">
        <v>105</v>
      </c>
      <c r="B9" s="11" t="s">
        <v>17</v>
      </c>
      <c r="C9" s="12">
        <v>5.9248205032618824</v>
      </c>
      <c r="D9" s="13">
        <v>3811.7427772600186</v>
      </c>
      <c r="E9" s="12">
        <v>47.388538941833716</v>
      </c>
      <c r="F9" s="13">
        <v>16936.57574761748</v>
      </c>
      <c r="G9" s="12">
        <v>104.68370209930025</v>
      </c>
      <c r="H9" s="13">
        <v>38163.94535154949</v>
      </c>
      <c r="I9" s="12">
        <v>0</v>
      </c>
      <c r="J9" s="11"/>
      <c r="K9" s="12">
        <v>0</v>
      </c>
      <c r="L9" s="11"/>
      <c r="M9" s="12">
        <v>0</v>
      </c>
      <c r="N9" s="13"/>
      <c r="O9" s="12">
        <f>SUM(Tabel13[[#This Row],[CO2 benzine 2019]],Tabel13[[#This Row],[CO2 diesel 2019]],Tabel13[[#This Row],[CO2 CNG 2019]],Tabel13[[#This Row],[CO2 LNG 2019]],Tabel13[[#This Row],[CO2 LPG 2019]],Tabel13[[#This Row],[CO2 elektriciteit 2019]])</f>
        <v>157.99706154439585</v>
      </c>
      <c r="P9" s="12">
        <v>8.6658500515410779</v>
      </c>
      <c r="Q9" s="13">
        <v>5447.376559117617</v>
      </c>
      <c r="R9" s="12">
        <v>58.824439306358386</v>
      </c>
      <c r="S9" s="13">
        <v>23907.514450867053</v>
      </c>
      <c r="T9" s="12">
        <v>21.295939365003576</v>
      </c>
      <c r="U9" s="13">
        <v>7763.7401986888735</v>
      </c>
      <c r="V9" s="12">
        <v>0</v>
      </c>
      <c r="W9" s="11"/>
      <c r="X9" s="12">
        <v>0</v>
      </c>
      <c r="Y9" s="11"/>
      <c r="Z9" s="12">
        <v>0</v>
      </c>
      <c r="AA9" s="13"/>
      <c r="AB9" s="12">
        <f>SUM(Tabel13[[#This Row],[CO2 elektriciteit 2022]],Tabel13[[#This Row],[CO2 LPG 2022]],Tabel13[[#This Row],[CO2 LNG 2022]],Tabel13[[#This Row],[CO2 CNG 2022]],Tabel13[[#This Row],[CO2 diesel 2022]],Tabel13[[#This Row],[CO2 benzine 2022]])</f>
        <v>88.786228722903047</v>
      </c>
      <c r="AC9" s="14">
        <f>(Tabel13[[#This Row],[CO2-emissie 2022 (ton)]]-Tabel13[[#This Row],[CO2-emissie 2019 (ton)]])/Tabel13[[#This Row],[CO2-emissie 2019 (ton)]]</f>
        <v>-0.43805139250672165</v>
      </c>
    </row>
    <row r="10" spans="1:29" x14ac:dyDescent="0.35">
      <c r="A10" s="11" t="s">
        <v>111</v>
      </c>
      <c r="B10" s="11" t="s">
        <v>17</v>
      </c>
      <c r="C10" s="12">
        <v>0.26424120000000001</v>
      </c>
      <c r="D10" s="13">
        <v>170</v>
      </c>
      <c r="E10" s="12">
        <v>0</v>
      </c>
      <c r="F10" s="11"/>
      <c r="G10" s="12">
        <v>0</v>
      </c>
      <c r="H10" s="13"/>
      <c r="I10" s="12">
        <v>0</v>
      </c>
      <c r="J10" s="11"/>
      <c r="K10" s="12">
        <v>0</v>
      </c>
      <c r="L10" s="11"/>
      <c r="M10" s="12">
        <v>0</v>
      </c>
      <c r="N10" s="13"/>
      <c r="O10" s="12">
        <f>SUM(Tabel13[[#This Row],[CO2 benzine 2019]],Tabel13[[#This Row],[CO2 diesel 2019]],Tabel13[[#This Row],[CO2 CNG 2019]],Tabel13[[#This Row],[CO2 LNG 2019]],Tabel13[[#This Row],[CO2 LPG 2019]],Tabel13[[#This Row],[CO2 elektriciteit 2019]])</f>
        <v>0.26424120000000001</v>
      </c>
      <c r="P10" s="12">
        <v>0.36589089999999996</v>
      </c>
      <c r="Q10" s="13">
        <v>230</v>
      </c>
      <c r="R10" s="12">
        <v>0</v>
      </c>
      <c r="S10" s="11"/>
      <c r="T10" s="12">
        <v>0</v>
      </c>
      <c r="U10" s="13"/>
      <c r="V10" s="12">
        <v>0</v>
      </c>
      <c r="W10" s="11"/>
      <c r="X10" s="12">
        <v>0</v>
      </c>
      <c r="Y10" s="11"/>
      <c r="Z10" s="12">
        <v>0</v>
      </c>
      <c r="AA10" s="13"/>
      <c r="AB10" s="12">
        <f>SUM(Tabel13[[#This Row],[CO2 elektriciteit 2022]],Tabel13[[#This Row],[CO2 LPG 2022]],Tabel13[[#This Row],[CO2 LNG 2022]],Tabel13[[#This Row],[CO2 CNG 2022]],Tabel13[[#This Row],[CO2 diesel 2022]],Tabel13[[#This Row],[CO2 benzine 2022]])</f>
        <v>0.36589089999999996</v>
      </c>
      <c r="AC10" s="14">
        <f>(Tabel13[[#This Row],[CO2-emissie 2022 (ton)]]-Tabel13[[#This Row],[CO2-emissie 2019 (ton)]])/Tabel13[[#This Row],[CO2-emissie 2019 (ton)]]</f>
        <v>0.38468527996391155</v>
      </c>
    </row>
    <row r="11" spans="1:29" x14ac:dyDescent="0.35">
      <c r="A11" s="11" t="s">
        <v>131</v>
      </c>
      <c r="B11" s="11" t="s">
        <v>17</v>
      </c>
      <c r="C11" s="12">
        <v>2.0206680000000001E-2</v>
      </c>
      <c r="D11" s="13">
        <v>13</v>
      </c>
      <c r="E11" s="12">
        <v>0</v>
      </c>
      <c r="F11" s="11"/>
      <c r="G11" s="12">
        <v>0.87227399999999999</v>
      </c>
      <c r="H11" s="13">
        <v>318</v>
      </c>
      <c r="I11" s="12">
        <v>0</v>
      </c>
      <c r="J11" s="11"/>
      <c r="K11" s="12">
        <v>0</v>
      </c>
      <c r="L11" s="11"/>
      <c r="M11" s="12">
        <v>0</v>
      </c>
      <c r="N11" s="13"/>
      <c r="O11" s="12">
        <f>SUM(Tabel13[[#This Row],[CO2 benzine 2019]],Tabel13[[#This Row],[CO2 diesel 2019]],Tabel13[[#This Row],[CO2 CNG 2019]],Tabel13[[#This Row],[CO2 LNG 2019]],Tabel13[[#This Row],[CO2 LPG 2019]],Tabel13[[#This Row],[CO2 elektriciteit 2019]])</f>
        <v>0.89248068000000003</v>
      </c>
      <c r="P11" s="12">
        <v>0</v>
      </c>
      <c r="Q11" s="11"/>
      <c r="R11" s="12">
        <v>0</v>
      </c>
      <c r="S11" s="11"/>
      <c r="T11" s="12">
        <v>0.95456399999999997</v>
      </c>
      <c r="U11" s="13">
        <v>348</v>
      </c>
      <c r="V11" s="12">
        <v>0</v>
      </c>
      <c r="W11" s="11"/>
      <c r="X11" s="12">
        <v>0</v>
      </c>
      <c r="Y11" s="11"/>
      <c r="Z11" s="12">
        <v>0</v>
      </c>
      <c r="AA11" s="13"/>
      <c r="AB11" s="12">
        <f>SUM(Tabel13[[#This Row],[CO2 elektriciteit 2022]],Tabel13[[#This Row],[CO2 LPG 2022]],Tabel13[[#This Row],[CO2 LNG 2022]],Tabel13[[#This Row],[CO2 CNG 2022]],Tabel13[[#This Row],[CO2 diesel 2022]],Tabel13[[#This Row],[CO2 benzine 2022]])</f>
        <v>0.95456399999999997</v>
      </c>
      <c r="AC11" s="14">
        <f>(Tabel13[[#This Row],[CO2-emissie 2022 (ton)]]-Tabel13[[#This Row],[CO2-emissie 2019 (ton)]])/Tabel13[[#This Row],[CO2-emissie 2019 (ton)]]</f>
        <v>6.9562648683890768E-2</v>
      </c>
    </row>
    <row r="12" spans="1:29" x14ac:dyDescent="0.35">
      <c r="A12" s="11" t="s">
        <v>144</v>
      </c>
      <c r="B12" s="11" t="s">
        <v>7</v>
      </c>
      <c r="C12" s="12">
        <v>0</v>
      </c>
      <c r="D12" s="13"/>
      <c r="E12" s="12">
        <v>92.613799999999998</v>
      </c>
      <c r="F12" s="13">
        <v>33100</v>
      </c>
      <c r="G12" s="12">
        <v>0</v>
      </c>
      <c r="H12" s="13"/>
      <c r="I12" s="12">
        <v>0</v>
      </c>
      <c r="J12" s="11"/>
      <c r="K12" s="12">
        <v>0</v>
      </c>
      <c r="L12" s="11"/>
      <c r="M12" s="12">
        <v>0</v>
      </c>
      <c r="N12" s="13"/>
      <c r="O12" s="12">
        <f>SUM(Tabel13[[#This Row],[CO2 benzine 2019]],Tabel13[[#This Row],[CO2 diesel 2019]],Tabel13[[#This Row],[CO2 CNG 2019]],Tabel13[[#This Row],[CO2 LNG 2019]],Tabel13[[#This Row],[CO2 LPG 2019]],Tabel13[[#This Row],[CO2 elektriciteit 2019]])</f>
        <v>92.613799999999998</v>
      </c>
      <c r="P12" s="12">
        <v>0</v>
      </c>
      <c r="Q12" s="11"/>
      <c r="R12" s="12">
        <v>60.762047500000001</v>
      </c>
      <c r="S12" s="13">
        <v>24695</v>
      </c>
      <c r="T12" s="12">
        <v>0</v>
      </c>
      <c r="U12" s="13"/>
      <c r="V12" s="12">
        <v>0</v>
      </c>
      <c r="W12" s="11"/>
      <c r="X12" s="12">
        <v>0</v>
      </c>
      <c r="Y12" s="11"/>
      <c r="Z12" s="12">
        <v>0</v>
      </c>
      <c r="AA12" s="13"/>
      <c r="AB12" s="12">
        <f>SUM(Tabel13[[#This Row],[CO2 elektriciteit 2022]],Tabel13[[#This Row],[CO2 LPG 2022]],Tabel13[[#This Row],[CO2 LNG 2022]],Tabel13[[#This Row],[CO2 CNG 2022]],Tabel13[[#This Row],[CO2 diesel 2022]],Tabel13[[#This Row],[CO2 benzine 2022]])</f>
        <v>60.762047500000001</v>
      </c>
      <c r="AC12" s="14">
        <f>(Tabel13[[#This Row],[CO2-emissie 2022 (ton)]]-Tabel13[[#This Row],[CO2-emissie 2019 (ton)]])/Tabel13[[#This Row],[CO2-emissie 2019 (ton)]]</f>
        <v>-0.34392015552757793</v>
      </c>
    </row>
    <row r="13" spans="1:29" x14ac:dyDescent="0.35">
      <c r="A13" s="11" t="s">
        <v>146</v>
      </c>
      <c r="B13" s="11" t="s">
        <v>7</v>
      </c>
      <c r="C13" s="12">
        <v>147.77145084</v>
      </c>
      <c r="D13" s="13">
        <v>95069</v>
      </c>
      <c r="E13" s="12">
        <v>5303.6062019999999</v>
      </c>
      <c r="F13" s="13">
        <v>1895499</v>
      </c>
      <c r="G13" s="12">
        <v>470.597309</v>
      </c>
      <c r="H13" s="13">
        <v>171563</v>
      </c>
      <c r="I13" s="12">
        <v>0</v>
      </c>
      <c r="J13" s="11"/>
      <c r="K13" s="12">
        <v>0</v>
      </c>
      <c r="L13" s="11"/>
      <c r="M13" s="12">
        <v>0</v>
      </c>
      <c r="N13" s="13">
        <v>4683</v>
      </c>
      <c r="O13" s="12">
        <f>SUM(Tabel13[[#This Row],[CO2 benzine 2019]],Tabel13[[#This Row],[CO2 diesel 2019]],Tabel13[[#This Row],[CO2 CNG 2019]],Tabel13[[#This Row],[CO2 LNG 2019]],Tabel13[[#This Row],[CO2 LPG 2019]],Tabel13[[#This Row],[CO2 elektriciteit 2019]])</f>
        <v>5921.9749618400001</v>
      </c>
      <c r="P13" s="12">
        <v>129.77036641999999</v>
      </c>
      <c r="Q13" s="13">
        <v>81574</v>
      </c>
      <c r="R13" s="12">
        <v>4083.7951910000002</v>
      </c>
      <c r="S13" s="13">
        <v>1659742</v>
      </c>
      <c r="T13" s="12">
        <v>881.69894799999997</v>
      </c>
      <c r="U13" s="13">
        <v>321436</v>
      </c>
      <c r="V13" s="12">
        <v>0</v>
      </c>
      <c r="W13" s="11"/>
      <c r="X13" s="12">
        <v>0</v>
      </c>
      <c r="Y13" s="11"/>
      <c r="Z13" s="12">
        <v>0</v>
      </c>
      <c r="AA13" s="13">
        <v>31385</v>
      </c>
      <c r="AB13" s="12">
        <f>SUM(Tabel13[[#This Row],[CO2 elektriciteit 2022]],Tabel13[[#This Row],[CO2 LPG 2022]],Tabel13[[#This Row],[CO2 LNG 2022]],Tabel13[[#This Row],[CO2 CNG 2022]],Tabel13[[#This Row],[CO2 diesel 2022]],Tabel13[[#This Row],[CO2 benzine 2022]])</f>
        <v>5095.2645054200002</v>
      </c>
      <c r="AC13" s="14">
        <f>(Tabel13[[#This Row],[CO2-emissie 2022 (ton)]]-Tabel13[[#This Row],[CO2-emissie 2019 (ton)]])/Tabel13[[#This Row],[CO2-emissie 2019 (ton)]]</f>
        <v>-0.13960046466713447</v>
      </c>
    </row>
    <row r="14" spans="1:29" x14ac:dyDescent="0.35">
      <c r="A14" s="11" t="s">
        <v>150</v>
      </c>
      <c r="B14" s="11" t="s">
        <v>7</v>
      </c>
      <c r="C14" s="12">
        <v>0</v>
      </c>
      <c r="D14" s="13"/>
      <c r="E14" s="12">
        <v>79.278531999999998</v>
      </c>
      <c r="F14" s="13">
        <v>28334</v>
      </c>
      <c r="G14" s="12">
        <v>0</v>
      </c>
      <c r="H14" s="13"/>
      <c r="I14" s="12">
        <v>0</v>
      </c>
      <c r="J14" s="11"/>
      <c r="K14" s="12">
        <v>0</v>
      </c>
      <c r="L14" s="11"/>
      <c r="M14" s="12">
        <v>0</v>
      </c>
      <c r="N14" s="13"/>
      <c r="O14" s="12">
        <f>SUM(Tabel13[[#This Row],[CO2 benzine 2019]],Tabel13[[#This Row],[CO2 diesel 2019]],Tabel13[[#This Row],[CO2 CNG 2019]],Tabel13[[#This Row],[CO2 LNG 2019]],Tabel13[[#This Row],[CO2 LPG 2019]],Tabel13[[#This Row],[CO2 elektriciteit 2019]])</f>
        <v>79.278531999999998</v>
      </c>
      <c r="P14" s="12">
        <v>0</v>
      </c>
      <c r="Q14" s="11"/>
      <c r="R14" s="12">
        <v>54.500075000000002</v>
      </c>
      <c r="S14" s="13">
        <v>22150</v>
      </c>
      <c r="T14" s="12">
        <v>0</v>
      </c>
      <c r="U14" s="13"/>
      <c r="V14" s="12">
        <v>0</v>
      </c>
      <c r="W14" s="11"/>
      <c r="X14" s="12">
        <v>0</v>
      </c>
      <c r="Y14" s="11"/>
      <c r="Z14" s="12">
        <v>0</v>
      </c>
      <c r="AA14" s="13"/>
      <c r="AB14" s="12">
        <f>SUM(Tabel13[[#This Row],[CO2 elektriciteit 2022]],Tabel13[[#This Row],[CO2 LPG 2022]],Tabel13[[#This Row],[CO2 LNG 2022]],Tabel13[[#This Row],[CO2 CNG 2022]],Tabel13[[#This Row],[CO2 diesel 2022]],Tabel13[[#This Row],[CO2 benzine 2022]])</f>
        <v>54.500075000000002</v>
      </c>
      <c r="AC14" s="14">
        <f>(Tabel13[[#This Row],[CO2-emissie 2022 (ton)]]-Tabel13[[#This Row],[CO2-emissie 2019 (ton)]])/Tabel13[[#This Row],[CO2-emissie 2019 (ton)]]</f>
        <v>-0.31254939231215834</v>
      </c>
    </row>
    <row r="15" spans="1:29" x14ac:dyDescent="0.35">
      <c r="A15" s="11" t="s">
        <v>153</v>
      </c>
      <c r="B15" s="11" t="s">
        <v>17</v>
      </c>
      <c r="C15" s="12">
        <v>0</v>
      </c>
      <c r="D15" s="13"/>
      <c r="E15" s="12">
        <v>3.7968860000000002</v>
      </c>
      <c r="F15" s="13">
        <v>1357</v>
      </c>
      <c r="G15" s="12">
        <v>0</v>
      </c>
      <c r="H15" s="13"/>
      <c r="I15" s="12">
        <v>0</v>
      </c>
      <c r="J15" s="11"/>
      <c r="K15" s="12">
        <v>0</v>
      </c>
      <c r="L15" s="11"/>
      <c r="M15" s="12">
        <v>0</v>
      </c>
      <c r="N15" s="13"/>
      <c r="O15" s="12">
        <f>SUM(Tabel13[[#This Row],[CO2 benzine 2019]],Tabel13[[#This Row],[CO2 diesel 2019]],Tabel13[[#This Row],[CO2 CNG 2019]],Tabel13[[#This Row],[CO2 LNG 2019]],Tabel13[[#This Row],[CO2 LPG 2019]],Tabel13[[#This Row],[CO2 elektriciteit 2019]])</f>
        <v>3.7968860000000002</v>
      </c>
      <c r="P15" s="12">
        <v>0</v>
      </c>
      <c r="Q15" s="11"/>
      <c r="R15" s="12">
        <v>0.536389</v>
      </c>
      <c r="S15" s="13">
        <v>218</v>
      </c>
      <c r="T15" s="12">
        <v>0</v>
      </c>
      <c r="U15" s="13"/>
      <c r="V15" s="12">
        <v>0</v>
      </c>
      <c r="W15" s="11"/>
      <c r="X15" s="12">
        <v>0</v>
      </c>
      <c r="Y15" s="11"/>
      <c r="Z15" s="12">
        <v>0</v>
      </c>
      <c r="AA15" s="13"/>
      <c r="AB15" s="12">
        <f>SUM(Tabel13[[#This Row],[CO2 elektriciteit 2022]],Tabel13[[#This Row],[CO2 LPG 2022]],Tabel13[[#This Row],[CO2 LNG 2022]],Tabel13[[#This Row],[CO2 CNG 2022]],Tabel13[[#This Row],[CO2 diesel 2022]],Tabel13[[#This Row],[CO2 benzine 2022]])</f>
        <v>0.536389</v>
      </c>
      <c r="AC15" s="14">
        <f>(Tabel13[[#This Row],[CO2-emissie 2022 (ton)]]-Tabel13[[#This Row],[CO2-emissie 2019 (ton)]])/Tabel13[[#This Row],[CO2-emissie 2019 (ton)]]</f>
        <v>-0.85872923232354093</v>
      </c>
    </row>
    <row r="16" spans="1:29" x14ac:dyDescent="0.35">
      <c r="A16" s="11" t="s">
        <v>154</v>
      </c>
      <c r="B16" s="11" t="s">
        <v>7</v>
      </c>
      <c r="C16" s="12">
        <v>8.1329181200905349</v>
      </c>
      <c r="D16" s="13">
        <v>5232.3259219810943</v>
      </c>
      <c r="E16" s="12">
        <v>40.154012487676638</v>
      </c>
      <c r="F16" s="13">
        <v>14350.969438054552</v>
      </c>
      <c r="G16" s="12">
        <v>5.0225874708430522</v>
      </c>
      <c r="H16" s="13">
        <v>1831.0563145618128</v>
      </c>
      <c r="I16" s="12">
        <v>0</v>
      </c>
      <c r="J16" s="11"/>
      <c r="K16" s="12">
        <v>0</v>
      </c>
      <c r="L16" s="11"/>
      <c r="M16" s="12">
        <v>0</v>
      </c>
      <c r="N16" s="13"/>
      <c r="O16" s="12">
        <f>SUM(Tabel13[[#This Row],[CO2 benzine 2019]],Tabel13[[#This Row],[CO2 diesel 2019]],Tabel13[[#This Row],[CO2 CNG 2019]],Tabel13[[#This Row],[CO2 LNG 2019]],Tabel13[[#This Row],[CO2 LPG 2019]],Tabel13[[#This Row],[CO2 elektriciteit 2019]])</f>
        <v>53.309518078610225</v>
      </c>
      <c r="P16" s="12">
        <v>6.2331149675291204</v>
      </c>
      <c r="Q16" s="13">
        <v>3918.1527677559016</v>
      </c>
      <c r="R16" s="12">
        <v>37.376843930635836</v>
      </c>
      <c r="S16" s="13">
        <v>15190.751445086706</v>
      </c>
      <c r="T16" s="12">
        <v>2.4671234184769633</v>
      </c>
      <c r="U16" s="13">
        <v>899.42523458875803</v>
      </c>
      <c r="V16" s="12">
        <v>0</v>
      </c>
      <c r="W16" s="11"/>
      <c r="X16" s="12">
        <v>0</v>
      </c>
      <c r="Y16" s="11"/>
      <c r="Z16" s="12">
        <v>0</v>
      </c>
      <c r="AA16" s="13"/>
      <c r="AB16" s="12">
        <f>SUM(Tabel13[[#This Row],[CO2 elektriciteit 2022]],Tabel13[[#This Row],[CO2 LPG 2022]],Tabel13[[#This Row],[CO2 LNG 2022]],Tabel13[[#This Row],[CO2 CNG 2022]],Tabel13[[#This Row],[CO2 diesel 2022]],Tabel13[[#This Row],[CO2 benzine 2022]])</f>
        <v>46.077082316641921</v>
      </c>
      <c r="AC16" s="14">
        <f>(Tabel13[[#This Row],[CO2-emissie 2022 (ton)]]-Tabel13[[#This Row],[CO2-emissie 2019 (ton)]])/Tabel13[[#This Row],[CO2-emissie 2019 (ton)]]</f>
        <v>-0.13566875152207067</v>
      </c>
    </row>
    <row r="17" spans="1:29" x14ac:dyDescent="0.35">
      <c r="A17" s="11" t="s">
        <v>157</v>
      </c>
      <c r="B17" s="11" t="s">
        <v>7</v>
      </c>
      <c r="C17" s="12">
        <v>10.546332600000001</v>
      </c>
      <c r="D17" s="13">
        <v>6785</v>
      </c>
      <c r="E17" s="12">
        <v>167.09096400000001</v>
      </c>
      <c r="F17" s="13">
        <v>59718</v>
      </c>
      <c r="G17" s="12">
        <v>0</v>
      </c>
      <c r="H17" s="13"/>
      <c r="I17" s="12">
        <v>0</v>
      </c>
      <c r="J17" s="11"/>
      <c r="K17" s="12">
        <v>0</v>
      </c>
      <c r="L17" s="11"/>
      <c r="M17" s="12">
        <v>0</v>
      </c>
      <c r="N17" s="13"/>
      <c r="O17" s="12">
        <f>SUM(Tabel13[[#This Row],[CO2 benzine 2019]],Tabel13[[#This Row],[CO2 diesel 2019]],Tabel13[[#This Row],[CO2 CNG 2019]],Tabel13[[#This Row],[CO2 LNG 2019]],Tabel13[[#This Row],[CO2 LPG 2019]],Tabel13[[#This Row],[CO2 elektriciteit 2019]])</f>
        <v>177.63729660000001</v>
      </c>
      <c r="P17" s="12">
        <v>10.876504709999999</v>
      </c>
      <c r="Q17" s="13">
        <v>6837</v>
      </c>
      <c r="R17" s="12">
        <v>116.337361</v>
      </c>
      <c r="S17" s="13">
        <v>47282</v>
      </c>
      <c r="T17" s="12">
        <v>0</v>
      </c>
      <c r="U17" s="13"/>
      <c r="V17" s="12">
        <v>0</v>
      </c>
      <c r="W17" s="11"/>
      <c r="X17" s="12">
        <v>0</v>
      </c>
      <c r="Y17" s="11"/>
      <c r="Z17" s="12">
        <v>0</v>
      </c>
      <c r="AA17" s="13"/>
      <c r="AB17" s="12">
        <f>SUM(Tabel13[[#This Row],[CO2 elektriciteit 2022]],Tabel13[[#This Row],[CO2 LPG 2022]],Tabel13[[#This Row],[CO2 LNG 2022]],Tabel13[[#This Row],[CO2 CNG 2022]],Tabel13[[#This Row],[CO2 diesel 2022]],Tabel13[[#This Row],[CO2 benzine 2022]])</f>
        <v>127.21386570999999</v>
      </c>
      <c r="AC17" s="14">
        <f>(Tabel13[[#This Row],[CO2-emissie 2022 (ton)]]-Tabel13[[#This Row],[CO2-emissie 2019 (ton)]])/Tabel13[[#This Row],[CO2-emissie 2019 (ton)]]</f>
        <v>-0.28385610372996417</v>
      </c>
    </row>
    <row r="18" spans="1:29" x14ac:dyDescent="0.35">
      <c r="A18" s="11" t="s">
        <v>158</v>
      </c>
      <c r="B18" s="11" t="s">
        <v>7</v>
      </c>
      <c r="C18" s="12">
        <v>5.8537197600000006</v>
      </c>
      <c r="D18" s="13">
        <v>3766</v>
      </c>
      <c r="E18" s="12">
        <v>59.320398000000004</v>
      </c>
      <c r="F18" s="13">
        <v>21201</v>
      </c>
      <c r="G18" s="12">
        <v>0</v>
      </c>
      <c r="H18" s="13"/>
      <c r="I18" s="12">
        <v>0</v>
      </c>
      <c r="J18" s="11"/>
      <c r="K18" s="12">
        <v>0.33651071999999999</v>
      </c>
      <c r="L18" s="13">
        <v>214</v>
      </c>
      <c r="M18" s="12">
        <v>0</v>
      </c>
      <c r="N18" s="13"/>
      <c r="O18" s="12">
        <f>SUM(Tabel13[[#This Row],[CO2 benzine 2019]],Tabel13[[#This Row],[CO2 diesel 2019]],Tabel13[[#This Row],[CO2 CNG 2019]],Tabel13[[#This Row],[CO2 LNG 2019]],Tabel13[[#This Row],[CO2 LPG 2019]],Tabel13[[#This Row],[CO2 elektriciteit 2019]])</f>
        <v>65.510628480000008</v>
      </c>
      <c r="P18" s="12">
        <v>5.3197355200000001</v>
      </c>
      <c r="Q18" s="13">
        <v>3344</v>
      </c>
      <c r="R18" s="12">
        <v>43.836267999999997</v>
      </c>
      <c r="S18" s="13">
        <v>17816</v>
      </c>
      <c r="T18" s="12">
        <v>21.562722999999998</v>
      </c>
      <c r="U18" s="13">
        <v>7861</v>
      </c>
      <c r="V18" s="12">
        <v>0</v>
      </c>
      <c r="W18" s="11"/>
      <c r="X18" s="12">
        <v>0.90260351999999999</v>
      </c>
      <c r="Y18" s="13">
        <v>574</v>
      </c>
      <c r="Z18" s="12">
        <v>0</v>
      </c>
      <c r="AA18" s="13"/>
      <c r="AB18" s="12">
        <f>SUM(Tabel13[[#This Row],[CO2 elektriciteit 2022]],Tabel13[[#This Row],[CO2 LPG 2022]],Tabel13[[#This Row],[CO2 LNG 2022]],Tabel13[[#This Row],[CO2 CNG 2022]],Tabel13[[#This Row],[CO2 diesel 2022]],Tabel13[[#This Row],[CO2 benzine 2022]])</f>
        <v>71.621330039999989</v>
      </c>
      <c r="AC18" s="14">
        <f>(Tabel13[[#This Row],[CO2-emissie 2022 (ton)]]-Tabel13[[#This Row],[CO2-emissie 2019 (ton)]])/Tabel13[[#This Row],[CO2-emissie 2019 (ton)]]</f>
        <v>9.3278017655799794E-2</v>
      </c>
    </row>
    <row r="19" spans="1:29" x14ac:dyDescent="0.35">
      <c r="A19" s="11" t="s">
        <v>159</v>
      </c>
      <c r="B19" s="11" t="s">
        <v>7</v>
      </c>
      <c r="C19" s="12">
        <v>5.1498134203168693</v>
      </c>
      <c r="D19" s="13">
        <v>3313.1407269338306</v>
      </c>
      <c r="E19" s="12">
        <v>106.55019388761092</v>
      </c>
      <c r="F19" s="13">
        <v>38080.841275057508</v>
      </c>
      <c r="G19" s="12">
        <v>0</v>
      </c>
      <c r="H19" s="13"/>
      <c r="I19" s="12">
        <v>0</v>
      </c>
      <c r="J19" s="11"/>
      <c r="K19" s="12">
        <v>0</v>
      </c>
      <c r="L19" s="11"/>
      <c r="M19" s="12">
        <v>0</v>
      </c>
      <c r="N19" s="13"/>
      <c r="O19" s="12">
        <f>SUM(Tabel13[[#This Row],[CO2 benzine 2019]],Tabel13[[#This Row],[CO2 diesel 2019]],Tabel13[[#This Row],[CO2 CNG 2019]],Tabel13[[#This Row],[CO2 LNG 2019]],Tabel13[[#This Row],[CO2 LPG 2019]],Tabel13[[#This Row],[CO2 elektriciteit 2019]])</f>
        <v>111.70000730792779</v>
      </c>
      <c r="P19" s="12">
        <v>2.1269397099999998</v>
      </c>
      <c r="Q19" s="13">
        <v>1337</v>
      </c>
      <c r="R19" s="12">
        <v>97.878690000000006</v>
      </c>
      <c r="S19" s="13">
        <v>39780</v>
      </c>
      <c r="T19" s="12">
        <v>0</v>
      </c>
      <c r="U19" s="13"/>
      <c r="V19" s="12">
        <v>0</v>
      </c>
      <c r="W19" s="11"/>
      <c r="X19" s="12">
        <v>0</v>
      </c>
      <c r="Y19" s="11"/>
      <c r="Z19" s="12">
        <v>0</v>
      </c>
      <c r="AA19" s="13"/>
      <c r="AB19" s="12">
        <f>SUM(Tabel13[[#This Row],[CO2 elektriciteit 2022]],Tabel13[[#This Row],[CO2 LPG 2022]],Tabel13[[#This Row],[CO2 LNG 2022]],Tabel13[[#This Row],[CO2 CNG 2022]],Tabel13[[#This Row],[CO2 diesel 2022]],Tabel13[[#This Row],[CO2 benzine 2022]])</f>
        <v>100.00562971000001</v>
      </c>
      <c r="AC19" s="14">
        <f>(Tabel13[[#This Row],[CO2-emissie 2022 (ton)]]-Tabel13[[#This Row],[CO2-emissie 2019 (ton)]])/Tabel13[[#This Row],[CO2-emissie 2019 (ton)]]</f>
        <v>-0.1046945105893273</v>
      </c>
    </row>
    <row r="20" spans="1:29" x14ac:dyDescent="0.35">
      <c r="A20" s="11" t="s">
        <v>160</v>
      </c>
      <c r="B20" s="11" t="s">
        <v>7</v>
      </c>
      <c r="C20" s="12">
        <v>5.8288500000000001</v>
      </c>
      <c r="D20" s="13">
        <v>3750</v>
      </c>
      <c r="E20" s="12">
        <v>184.59525200000002</v>
      </c>
      <c r="F20" s="13">
        <v>65974</v>
      </c>
      <c r="G20" s="12">
        <v>4.022129474999999</v>
      </c>
      <c r="H20" s="13">
        <v>1466.3249999999998</v>
      </c>
      <c r="I20" s="12">
        <v>0</v>
      </c>
      <c r="J20" s="11"/>
      <c r="K20" s="12">
        <v>0</v>
      </c>
      <c r="L20" s="11"/>
      <c r="M20" s="12">
        <v>0</v>
      </c>
      <c r="N20" s="13"/>
      <c r="O20" s="12">
        <f>SUM(Tabel13[[#This Row],[CO2 benzine 2019]],Tabel13[[#This Row],[CO2 diesel 2019]],Tabel13[[#This Row],[CO2 CNG 2019]],Tabel13[[#This Row],[CO2 LNG 2019]],Tabel13[[#This Row],[CO2 LPG 2019]],Tabel13[[#This Row],[CO2 elektriciteit 2019]])</f>
        <v>194.44623147499999</v>
      </c>
      <c r="P20" s="12">
        <v>3.8259461499999996</v>
      </c>
      <c r="Q20" s="13">
        <v>2405</v>
      </c>
      <c r="R20" s="12">
        <v>137.3377285</v>
      </c>
      <c r="S20" s="13">
        <v>55817</v>
      </c>
      <c r="T20" s="12">
        <v>5.959030349999999</v>
      </c>
      <c r="U20" s="13">
        <v>2172.4499999999998</v>
      </c>
      <c r="V20" s="12">
        <v>0</v>
      </c>
      <c r="W20" s="11"/>
      <c r="X20" s="12">
        <v>0</v>
      </c>
      <c r="Y20" s="11"/>
      <c r="Z20" s="12">
        <v>0</v>
      </c>
      <c r="AA20" s="13"/>
      <c r="AB20" s="12">
        <f>SUM(Tabel13[[#This Row],[CO2 elektriciteit 2022]],Tabel13[[#This Row],[CO2 LPG 2022]],Tabel13[[#This Row],[CO2 LNG 2022]],Tabel13[[#This Row],[CO2 CNG 2022]],Tabel13[[#This Row],[CO2 diesel 2022]],Tabel13[[#This Row],[CO2 benzine 2022]])</f>
        <v>147.122705</v>
      </c>
      <c r="AC20" s="14">
        <f>(Tabel13[[#This Row],[CO2-emissie 2022 (ton)]]-Tabel13[[#This Row],[CO2-emissie 2019 (ton)]])/Tabel13[[#This Row],[CO2-emissie 2019 (ton)]]</f>
        <v>-0.24337589942484636</v>
      </c>
    </row>
    <row r="21" spans="1:29" x14ac:dyDescent="0.35">
      <c r="A21" s="11" t="s">
        <v>162</v>
      </c>
      <c r="B21" s="11" t="s">
        <v>7</v>
      </c>
      <c r="C21" s="12">
        <v>0.48651468000000003</v>
      </c>
      <c r="D21" s="13">
        <v>313</v>
      </c>
      <c r="E21" s="12">
        <v>42.039950000000005</v>
      </c>
      <c r="F21" s="13">
        <v>15025</v>
      </c>
      <c r="G21" s="12">
        <v>2.88015</v>
      </c>
      <c r="H21" s="13">
        <v>1050</v>
      </c>
      <c r="I21" s="12">
        <v>0</v>
      </c>
      <c r="J21" s="11"/>
      <c r="K21" s="12">
        <v>0</v>
      </c>
      <c r="L21" s="11"/>
      <c r="M21" s="12">
        <v>0</v>
      </c>
      <c r="N21" s="13"/>
      <c r="O21" s="12">
        <f>SUM(Tabel13[[#This Row],[CO2 benzine 2019]],Tabel13[[#This Row],[CO2 diesel 2019]],Tabel13[[#This Row],[CO2 CNG 2019]],Tabel13[[#This Row],[CO2 LNG 2019]],Tabel13[[#This Row],[CO2 LPG 2019]],Tabel13[[#This Row],[CO2 elektriciteit 2019]])</f>
        <v>45.406614680000004</v>
      </c>
      <c r="P21" s="12">
        <v>0.85109404999999994</v>
      </c>
      <c r="Q21" s="13">
        <v>535</v>
      </c>
      <c r="R21" s="12">
        <v>38.533890499999998</v>
      </c>
      <c r="S21" s="13">
        <v>15661</v>
      </c>
      <c r="T21" s="12">
        <v>1.0066809999999999</v>
      </c>
      <c r="U21" s="13">
        <v>367</v>
      </c>
      <c r="V21" s="12">
        <v>0</v>
      </c>
      <c r="W21" s="11"/>
      <c r="X21" s="12">
        <v>0</v>
      </c>
      <c r="Y21" s="11"/>
      <c r="Z21" s="12">
        <v>0</v>
      </c>
      <c r="AA21" s="13"/>
      <c r="AB21" s="12">
        <f>SUM(Tabel13[[#This Row],[CO2 elektriciteit 2022]],Tabel13[[#This Row],[CO2 LPG 2022]],Tabel13[[#This Row],[CO2 LNG 2022]],Tabel13[[#This Row],[CO2 CNG 2022]],Tabel13[[#This Row],[CO2 diesel 2022]],Tabel13[[#This Row],[CO2 benzine 2022]])</f>
        <v>40.391665549999999</v>
      </c>
      <c r="AC21" s="14">
        <f>(Tabel13[[#This Row],[CO2-emissie 2022 (ton)]]-Tabel13[[#This Row],[CO2-emissie 2019 (ton)]])/Tabel13[[#This Row],[CO2-emissie 2019 (ton)]]</f>
        <v>-0.11044534293830346</v>
      </c>
    </row>
    <row r="22" spans="1:29" x14ac:dyDescent="0.35">
      <c r="A22" s="11" t="s">
        <v>163</v>
      </c>
      <c r="B22" s="11" t="s">
        <v>7</v>
      </c>
      <c r="C22" s="12">
        <v>15.646037518306484</v>
      </c>
      <c r="D22" s="13">
        <v>10065.90334176541</v>
      </c>
      <c r="E22" s="12">
        <v>233.18383043049622</v>
      </c>
      <c r="F22" s="13">
        <v>83339.467630627667</v>
      </c>
      <c r="G22" s="12">
        <v>0</v>
      </c>
      <c r="H22" s="13"/>
      <c r="I22" s="12">
        <v>0</v>
      </c>
      <c r="J22" s="11"/>
      <c r="K22" s="12">
        <v>0</v>
      </c>
      <c r="L22" s="11"/>
      <c r="M22" s="12">
        <v>0</v>
      </c>
      <c r="N22" s="13"/>
      <c r="O22" s="12">
        <f>SUM(Tabel13[[#This Row],[CO2 benzine 2019]],Tabel13[[#This Row],[CO2 diesel 2019]],Tabel13[[#This Row],[CO2 CNG 2019]],Tabel13[[#This Row],[CO2 LNG 2019]],Tabel13[[#This Row],[CO2 LPG 2019]],Tabel13[[#This Row],[CO2 elektriciteit 2019]])</f>
        <v>248.8298679488027</v>
      </c>
      <c r="P22" s="12">
        <v>15.414701577156993</v>
      </c>
      <c r="Q22" s="13">
        <v>9689.722708999072</v>
      </c>
      <c r="R22" s="12">
        <v>183.22840764011059</v>
      </c>
      <c r="S22" s="13">
        <v>74467.956773058555</v>
      </c>
      <c r="T22" s="12">
        <v>0</v>
      </c>
      <c r="U22" s="13"/>
      <c r="V22" s="12">
        <v>0</v>
      </c>
      <c r="W22" s="11"/>
      <c r="X22" s="12">
        <v>0</v>
      </c>
      <c r="Y22" s="11"/>
      <c r="Z22" s="12">
        <v>0</v>
      </c>
      <c r="AA22" s="13"/>
      <c r="AB22" s="12">
        <f>SUM(Tabel13[[#This Row],[CO2 elektriciteit 2022]],Tabel13[[#This Row],[CO2 LPG 2022]],Tabel13[[#This Row],[CO2 LNG 2022]],Tabel13[[#This Row],[CO2 CNG 2022]],Tabel13[[#This Row],[CO2 diesel 2022]],Tabel13[[#This Row],[CO2 benzine 2022]])</f>
        <v>198.64310921726758</v>
      </c>
      <c r="AC22" s="14">
        <f>(Tabel13[[#This Row],[CO2-emissie 2022 (ton)]]-Tabel13[[#This Row],[CO2-emissie 2019 (ton)]])/Tabel13[[#This Row],[CO2-emissie 2019 (ton)]]</f>
        <v>-0.20169105560053249</v>
      </c>
    </row>
    <row r="23" spans="1:29" x14ac:dyDescent="0.35">
      <c r="A23" s="11" t="s">
        <v>164</v>
      </c>
      <c r="B23" s="11" t="s">
        <v>7</v>
      </c>
      <c r="C23" s="12">
        <v>5.3982922800000006</v>
      </c>
      <c r="D23" s="13">
        <v>3473</v>
      </c>
      <c r="E23" s="12">
        <v>52.904584</v>
      </c>
      <c r="F23" s="13">
        <v>18908</v>
      </c>
      <c r="G23" s="12">
        <v>0</v>
      </c>
      <c r="H23" s="13"/>
      <c r="I23" s="12">
        <v>0</v>
      </c>
      <c r="J23" s="11"/>
      <c r="K23" s="12">
        <v>0</v>
      </c>
      <c r="L23" s="11"/>
      <c r="M23" s="12">
        <v>0</v>
      </c>
      <c r="N23" s="13"/>
      <c r="O23" s="12">
        <f>SUM(Tabel13[[#This Row],[CO2 benzine 2019]],Tabel13[[#This Row],[CO2 diesel 2019]],Tabel13[[#This Row],[CO2 CNG 2019]],Tabel13[[#This Row],[CO2 LNG 2019]],Tabel13[[#This Row],[CO2 LPG 2019]],Tabel13[[#This Row],[CO2 elektriciteit 2019]])</f>
        <v>58.30287628</v>
      </c>
      <c r="P23" s="12">
        <v>5.6856264199999993</v>
      </c>
      <c r="Q23" s="13">
        <v>3574</v>
      </c>
      <c r="R23" s="12">
        <v>34.880048000000002</v>
      </c>
      <c r="S23" s="13">
        <v>14176</v>
      </c>
      <c r="T23" s="12">
        <v>0</v>
      </c>
      <c r="U23" s="13"/>
      <c r="V23" s="12">
        <v>0</v>
      </c>
      <c r="W23" s="11"/>
      <c r="X23" s="12">
        <v>0</v>
      </c>
      <c r="Y23" s="11"/>
      <c r="Z23" s="12">
        <v>0</v>
      </c>
      <c r="AA23" s="13"/>
      <c r="AB23" s="12">
        <f>SUM(Tabel13[[#This Row],[CO2 elektriciteit 2022]],Tabel13[[#This Row],[CO2 LPG 2022]],Tabel13[[#This Row],[CO2 LNG 2022]],Tabel13[[#This Row],[CO2 CNG 2022]],Tabel13[[#This Row],[CO2 diesel 2022]],Tabel13[[#This Row],[CO2 benzine 2022]])</f>
        <v>40.565674420000001</v>
      </c>
      <c r="AC23" s="14">
        <f>(Tabel13[[#This Row],[CO2-emissie 2022 (ton)]]-Tabel13[[#This Row],[CO2-emissie 2019 (ton)]])/Tabel13[[#This Row],[CO2-emissie 2019 (ton)]]</f>
        <v>-0.3042251599186454</v>
      </c>
    </row>
    <row r="24" spans="1:29" x14ac:dyDescent="0.35">
      <c r="A24" s="11" t="s">
        <v>165</v>
      </c>
      <c r="B24" s="11" t="s">
        <v>7</v>
      </c>
      <c r="C24" s="12">
        <v>4.8496032000000007</v>
      </c>
      <c r="D24" s="13">
        <v>3120</v>
      </c>
      <c r="E24" s="12">
        <v>101.90875600000001</v>
      </c>
      <c r="F24" s="13">
        <v>36422</v>
      </c>
      <c r="G24" s="12">
        <v>0</v>
      </c>
      <c r="H24" s="13"/>
      <c r="I24" s="12">
        <v>0</v>
      </c>
      <c r="J24" s="11"/>
      <c r="K24" s="12">
        <v>0</v>
      </c>
      <c r="L24" s="11"/>
      <c r="M24" s="12">
        <v>0</v>
      </c>
      <c r="N24" s="13"/>
      <c r="O24" s="12">
        <f>SUM(Tabel13[[#This Row],[CO2 benzine 2019]],Tabel13[[#This Row],[CO2 diesel 2019]],Tabel13[[#This Row],[CO2 CNG 2019]],Tabel13[[#This Row],[CO2 LNG 2019]],Tabel13[[#This Row],[CO2 LPG 2019]],Tabel13[[#This Row],[CO2 elektriciteit 2019]])</f>
        <v>106.75835920000002</v>
      </c>
      <c r="P24" s="12">
        <v>5.0922468299999997</v>
      </c>
      <c r="Q24" s="13">
        <v>3201</v>
      </c>
      <c r="R24" s="12">
        <v>79.2945335</v>
      </c>
      <c r="S24" s="13">
        <v>32227</v>
      </c>
      <c r="T24" s="12">
        <v>0</v>
      </c>
      <c r="U24" s="13"/>
      <c r="V24" s="12">
        <v>0</v>
      </c>
      <c r="W24" s="11"/>
      <c r="X24" s="12">
        <v>0</v>
      </c>
      <c r="Y24" s="11"/>
      <c r="Z24" s="12">
        <v>0</v>
      </c>
      <c r="AA24" s="13"/>
      <c r="AB24" s="12">
        <f>SUM(Tabel13[[#This Row],[CO2 elektriciteit 2022]],Tabel13[[#This Row],[CO2 LPG 2022]],Tabel13[[#This Row],[CO2 LNG 2022]],Tabel13[[#This Row],[CO2 CNG 2022]],Tabel13[[#This Row],[CO2 diesel 2022]],Tabel13[[#This Row],[CO2 benzine 2022]])</f>
        <v>84.386780329999993</v>
      </c>
      <c r="AC24" s="14">
        <f>(Tabel13[[#This Row],[CO2-emissie 2022 (ton)]]-Tabel13[[#This Row],[CO2-emissie 2019 (ton)]])/Tabel13[[#This Row],[CO2-emissie 2019 (ton)]]</f>
        <v>-0.20955341612256642</v>
      </c>
    </row>
    <row r="25" spans="1:29" x14ac:dyDescent="0.35">
      <c r="A25" s="11" t="s">
        <v>1239</v>
      </c>
      <c r="B25" s="11" t="s">
        <v>7</v>
      </c>
      <c r="C25" s="12">
        <v>17.28917670083877</v>
      </c>
      <c r="D25" s="13">
        <v>11123.019571295434</v>
      </c>
      <c r="E25" s="12">
        <v>163.01775090371342</v>
      </c>
      <c r="F25" s="13">
        <v>58262.241209332889</v>
      </c>
      <c r="G25" s="12">
        <v>35.578565478173942</v>
      </c>
      <c r="H25" s="13">
        <v>12970.676441186271</v>
      </c>
      <c r="I25" s="12">
        <v>0</v>
      </c>
      <c r="J25" s="11"/>
      <c r="K25" s="12">
        <v>0</v>
      </c>
      <c r="L25" s="11"/>
      <c r="M25" s="12">
        <v>0</v>
      </c>
      <c r="N25" s="13"/>
      <c r="O25" s="12">
        <f>SUM(Tabel13[[#This Row],[CO2 benzine 2019]],Tabel13[[#This Row],[CO2 diesel 2019]],Tabel13[[#This Row],[CO2 CNG 2019]],Tabel13[[#This Row],[CO2 LNG 2019]],Tabel13[[#This Row],[CO2 LPG 2019]],Tabel13[[#This Row],[CO2 elektriciteit 2019]])</f>
        <v>215.88549308272613</v>
      </c>
      <c r="P25" s="12">
        <v>15.182661122564685</v>
      </c>
      <c r="Q25" s="13">
        <v>9543.8614575816937</v>
      </c>
      <c r="R25" s="12">
        <v>99.253564714752457</v>
      </c>
      <c r="S25" s="13">
        <v>40338.77858758482</v>
      </c>
      <c r="T25" s="12">
        <v>23.983683456672232</v>
      </c>
      <c r="U25" s="13">
        <v>8743.5958646271356</v>
      </c>
      <c r="V25" s="12">
        <v>0</v>
      </c>
      <c r="W25" s="11"/>
      <c r="X25" s="12">
        <v>0</v>
      </c>
      <c r="Y25" s="11"/>
      <c r="Z25" s="12">
        <v>0</v>
      </c>
      <c r="AA25" s="13"/>
      <c r="AB25" s="12">
        <f>SUM(Tabel13[[#This Row],[CO2 elektriciteit 2022]],Tabel13[[#This Row],[CO2 LPG 2022]],Tabel13[[#This Row],[CO2 LNG 2022]],Tabel13[[#This Row],[CO2 CNG 2022]],Tabel13[[#This Row],[CO2 diesel 2022]],Tabel13[[#This Row],[CO2 benzine 2022]])</f>
        <v>138.41990929398938</v>
      </c>
      <c r="AC25" s="14">
        <f>(Tabel13[[#This Row],[CO2-emissie 2022 (ton)]]-Tabel13[[#This Row],[CO2-emissie 2019 (ton)]])/Tabel13[[#This Row],[CO2-emissie 2019 (ton)]]</f>
        <v>-0.35882718510897055</v>
      </c>
    </row>
    <row r="26" spans="1:29" x14ac:dyDescent="0.35">
      <c r="A26" s="11" t="s">
        <v>169</v>
      </c>
      <c r="B26" s="11" t="s">
        <v>7</v>
      </c>
      <c r="C26" s="12">
        <v>2.6641730400000001</v>
      </c>
      <c r="D26" s="13">
        <v>1714</v>
      </c>
      <c r="E26" s="12">
        <v>71.253867999999997</v>
      </c>
      <c r="F26" s="13">
        <v>25466</v>
      </c>
      <c r="G26" s="12">
        <v>0</v>
      </c>
      <c r="H26" s="13"/>
      <c r="I26" s="12">
        <v>0</v>
      </c>
      <c r="J26" s="11"/>
      <c r="K26" s="12">
        <v>0</v>
      </c>
      <c r="L26" s="11"/>
      <c r="M26" s="12">
        <v>0</v>
      </c>
      <c r="N26" s="13"/>
      <c r="O26" s="12">
        <f>SUM(Tabel13[[#This Row],[CO2 benzine 2019]],Tabel13[[#This Row],[CO2 diesel 2019]],Tabel13[[#This Row],[CO2 CNG 2019]],Tabel13[[#This Row],[CO2 LNG 2019]],Tabel13[[#This Row],[CO2 LPG 2019]],Tabel13[[#This Row],[CO2 elektriciteit 2019]])</f>
        <v>73.918041039999991</v>
      </c>
      <c r="P26" s="12">
        <v>0.95290716999999991</v>
      </c>
      <c r="Q26" s="13">
        <v>599</v>
      </c>
      <c r="R26" s="12">
        <v>17.127540499999999</v>
      </c>
      <c r="S26" s="13">
        <v>6961</v>
      </c>
      <c r="T26" s="12">
        <v>0.200239</v>
      </c>
      <c r="U26" s="13">
        <v>73</v>
      </c>
      <c r="V26" s="12">
        <v>0</v>
      </c>
      <c r="W26" s="11"/>
      <c r="X26" s="12">
        <v>0</v>
      </c>
      <c r="Y26" s="11"/>
      <c r="Z26" s="12">
        <v>0</v>
      </c>
      <c r="AA26" s="13"/>
      <c r="AB26" s="12">
        <f>SUM(Tabel13[[#This Row],[CO2 elektriciteit 2022]],Tabel13[[#This Row],[CO2 LPG 2022]],Tabel13[[#This Row],[CO2 LNG 2022]],Tabel13[[#This Row],[CO2 CNG 2022]],Tabel13[[#This Row],[CO2 diesel 2022]],Tabel13[[#This Row],[CO2 benzine 2022]])</f>
        <v>18.280686669999998</v>
      </c>
      <c r="AC26" s="14">
        <f>(Tabel13[[#This Row],[CO2-emissie 2022 (ton)]]-Tabel13[[#This Row],[CO2-emissie 2019 (ton)]])/Tabel13[[#This Row],[CO2-emissie 2019 (ton)]]</f>
        <v>-0.75268978435037814</v>
      </c>
    </row>
    <row r="27" spans="1:29" x14ac:dyDescent="0.35">
      <c r="A27" s="11" t="s">
        <v>173</v>
      </c>
      <c r="B27" s="11" t="s">
        <v>7</v>
      </c>
      <c r="C27" s="12">
        <v>0.89997444000000004</v>
      </c>
      <c r="D27" s="13">
        <v>579</v>
      </c>
      <c r="E27" s="12">
        <v>194.48058600000002</v>
      </c>
      <c r="F27" s="13">
        <v>69507</v>
      </c>
      <c r="G27" s="12">
        <v>0</v>
      </c>
      <c r="H27" s="13"/>
      <c r="I27" s="12">
        <v>0</v>
      </c>
      <c r="J27" s="11"/>
      <c r="K27" s="12">
        <v>0</v>
      </c>
      <c r="L27" s="11"/>
      <c r="M27" s="12">
        <v>0</v>
      </c>
      <c r="N27" s="13"/>
      <c r="O27" s="12">
        <f>SUM(Tabel13[[#This Row],[CO2 benzine 2019]],Tabel13[[#This Row],[CO2 diesel 2019]],Tabel13[[#This Row],[CO2 CNG 2019]],Tabel13[[#This Row],[CO2 LNG 2019]],Tabel13[[#This Row],[CO2 LPG 2019]],Tabel13[[#This Row],[CO2 elektriciteit 2019]])</f>
        <v>195.38056044000001</v>
      </c>
      <c r="P27" s="12">
        <v>0.62201452999999995</v>
      </c>
      <c r="Q27" s="13">
        <v>391</v>
      </c>
      <c r="R27" s="12">
        <v>180.26853249999999</v>
      </c>
      <c r="S27" s="13">
        <v>73265</v>
      </c>
      <c r="T27" s="12">
        <v>0</v>
      </c>
      <c r="U27" s="13"/>
      <c r="V27" s="12">
        <v>0</v>
      </c>
      <c r="W27" s="11"/>
      <c r="X27" s="12">
        <v>0</v>
      </c>
      <c r="Y27" s="11"/>
      <c r="Z27" s="12">
        <v>0</v>
      </c>
      <c r="AA27" s="13"/>
      <c r="AB27" s="12">
        <f>SUM(Tabel13[[#This Row],[CO2 elektriciteit 2022]],Tabel13[[#This Row],[CO2 LPG 2022]],Tabel13[[#This Row],[CO2 LNG 2022]],Tabel13[[#This Row],[CO2 CNG 2022]],Tabel13[[#This Row],[CO2 diesel 2022]],Tabel13[[#This Row],[CO2 benzine 2022]])</f>
        <v>180.89054702999999</v>
      </c>
      <c r="AC27" s="14">
        <f>(Tabel13[[#This Row],[CO2-emissie 2022 (ton)]]-Tabel13[[#This Row],[CO2-emissie 2019 (ton)]])/Tabel13[[#This Row],[CO2-emissie 2019 (ton)]]</f>
        <v>-7.416302511042186E-2</v>
      </c>
    </row>
    <row r="28" spans="1:29" x14ac:dyDescent="0.35">
      <c r="A28" s="11" t="s">
        <v>174</v>
      </c>
      <c r="B28" s="11" t="s">
        <v>7</v>
      </c>
      <c r="C28" s="12">
        <v>4.774209186526428</v>
      </c>
      <c r="D28" s="13">
        <v>3071.4951404606577</v>
      </c>
      <c r="E28" s="12">
        <v>66.471579362471246</v>
      </c>
      <c r="F28" s="13">
        <v>23756.818928688794</v>
      </c>
      <c r="G28" s="12">
        <v>4.7666594468510501</v>
      </c>
      <c r="H28" s="13">
        <v>1737.754081972676</v>
      </c>
      <c r="I28" s="12">
        <v>0</v>
      </c>
      <c r="J28" s="11"/>
      <c r="K28" s="12">
        <v>0</v>
      </c>
      <c r="L28" s="11"/>
      <c r="M28" s="12">
        <v>0</v>
      </c>
      <c r="N28" s="13">
        <v>63.176895306859208</v>
      </c>
      <c r="O28" s="12">
        <f>SUM(Tabel13[[#This Row],[CO2 benzine 2019]],Tabel13[[#This Row],[CO2 diesel 2019]],Tabel13[[#This Row],[CO2 CNG 2019]],Tabel13[[#This Row],[CO2 LNG 2019]],Tabel13[[#This Row],[CO2 LPG 2019]],Tabel13[[#This Row],[CO2 elektriciteit 2019]])</f>
        <v>76.012447995848731</v>
      </c>
      <c r="P28" s="12">
        <v>1.9415964539738171</v>
      </c>
      <c r="Q28" s="13">
        <v>1220.4927327079683</v>
      </c>
      <c r="R28" s="12">
        <v>50.335436039205831</v>
      </c>
      <c r="S28" s="13">
        <v>20457.401357124905</v>
      </c>
      <c r="T28" s="12">
        <v>1.4108641680592025</v>
      </c>
      <c r="U28" s="13">
        <v>514.35077216886714</v>
      </c>
      <c r="V28" s="12">
        <v>0</v>
      </c>
      <c r="W28" s="11"/>
      <c r="X28" s="12">
        <v>0</v>
      </c>
      <c r="Y28" s="11"/>
      <c r="Z28" s="12">
        <v>0</v>
      </c>
      <c r="AA28" s="13">
        <v>265.34653465346537</v>
      </c>
      <c r="AB28" s="12">
        <f>SUM(Tabel13[[#This Row],[CO2 elektriciteit 2022]],Tabel13[[#This Row],[CO2 LPG 2022]],Tabel13[[#This Row],[CO2 LNG 2022]],Tabel13[[#This Row],[CO2 CNG 2022]],Tabel13[[#This Row],[CO2 diesel 2022]],Tabel13[[#This Row],[CO2 benzine 2022]])</f>
        <v>53.687896661238852</v>
      </c>
      <c r="AC28" s="14">
        <f>(Tabel13[[#This Row],[CO2-emissie 2022 (ton)]]-Tabel13[[#This Row],[CO2-emissie 2019 (ton)]])/Tabel13[[#This Row],[CO2-emissie 2019 (ton)]]</f>
        <v>-0.29369599221207937</v>
      </c>
    </row>
    <row r="29" spans="1:29" x14ac:dyDescent="0.35">
      <c r="A29" s="11" t="s">
        <v>175</v>
      </c>
      <c r="B29" s="11" t="s">
        <v>7</v>
      </c>
      <c r="C29" s="12">
        <v>1.5372620400000001</v>
      </c>
      <c r="D29" s="13">
        <v>989</v>
      </c>
      <c r="E29" s="12">
        <v>96.740850000000009</v>
      </c>
      <c r="F29" s="13">
        <v>34575</v>
      </c>
      <c r="G29" s="12">
        <v>18.482333999999998</v>
      </c>
      <c r="H29" s="13">
        <v>6738</v>
      </c>
      <c r="I29" s="12">
        <v>0</v>
      </c>
      <c r="J29" s="11"/>
      <c r="K29" s="12">
        <v>0</v>
      </c>
      <c r="L29" s="11"/>
      <c r="M29" s="12">
        <v>0</v>
      </c>
      <c r="N29" s="13"/>
      <c r="O29" s="12">
        <f>SUM(Tabel13[[#This Row],[CO2 benzine 2019]],Tabel13[[#This Row],[CO2 diesel 2019]],Tabel13[[#This Row],[CO2 CNG 2019]],Tabel13[[#This Row],[CO2 LNG 2019]],Tabel13[[#This Row],[CO2 LPG 2019]],Tabel13[[#This Row],[CO2 elektriciteit 2019]])</f>
        <v>116.76044604000001</v>
      </c>
      <c r="P29" s="12">
        <v>0.56792630999999993</v>
      </c>
      <c r="Q29" s="13">
        <v>357</v>
      </c>
      <c r="R29" s="12">
        <v>65.59693</v>
      </c>
      <c r="S29" s="13">
        <v>26660</v>
      </c>
      <c r="T29" s="12">
        <v>6.7011489999999991</v>
      </c>
      <c r="U29" s="13">
        <v>2443</v>
      </c>
      <c r="V29" s="12">
        <v>0</v>
      </c>
      <c r="W29" s="11"/>
      <c r="X29" s="12">
        <v>0</v>
      </c>
      <c r="Y29" s="11"/>
      <c r="Z29" s="12">
        <v>0</v>
      </c>
      <c r="AA29" s="13"/>
      <c r="AB29" s="12">
        <f>SUM(Tabel13[[#This Row],[CO2 elektriciteit 2022]],Tabel13[[#This Row],[CO2 LPG 2022]],Tabel13[[#This Row],[CO2 LNG 2022]],Tabel13[[#This Row],[CO2 CNG 2022]],Tabel13[[#This Row],[CO2 diesel 2022]],Tabel13[[#This Row],[CO2 benzine 2022]])</f>
        <v>72.866005310000006</v>
      </c>
      <c r="AC29" s="14">
        <f>(Tabel13[[#This Row],[CO2-emissie 2022 (ton)]]-Tabel13[[#This Row],[CO2-emissie 2019 (ton)]])/Tabel13[[#This Row],[CO2-emissie 2019 (ton)]]</f>
        <v>-0.37593587742001744</v>
      </c>
    </row>
    <row r="30" spans="1:29" x14ac:dyDescent="0.35">
      <c r="A30" s="11" t="s">
        <v>176</v>
      </c>
      <c r="B30" s="11" t="s">
        <v>7</v>
      </c>
      <c r="C30" s="12">
        <v>1.9305151200000001</v>
      </c>
      <c r="D30" s="13">
        <v>1242</v>
      </c>
      <c r="E30" s="12">
        <v>2.0145599999999999</v>
      </c>
      <c r="F30" s="13">
        <v>720</v>
      </c>
      <c r="G30" s="12">
        <v>1.1520600000000001E-2</v>
      </c>
      <c r="H30" s="13">
        <v>4.2</v>
      </c>
      <c r="I30" s="12">
        <v>0</v>
      </c>
      <c r="J30" s="11"/>
      <c r="K30" s="12">
        <v>0</v>
      </c>
      <c r="L30" s="11"/>
      <c r="M30" s="12">
        <v>0</v>
      </c>
      <c r="N30" s="13"/>
      <c r="O30" s="12">
        <f>SUM(Tabel13[[#This Row],[CO2 benzine 2019]],Tabel13[[#This Row],[CO2 diesel 2019]],Tabel13[[#This Row],[CO2 CNG 2019]],Tabel13[[#This Row],[CO2 LNG 2019]],Tabel13[[#This Row],[CO2 LPG 2019]],Tabel13[[#This Row],[CO2 elektriciteit 2019]])</f>
        <v>3.9565957200000001</v>
      </c>
      <c r="P30" s="12">
        <v>1.1994858199999998</v>
      </c>
      <c r="Q30" s="13">
        <v>754</v>
      </c>
      <c r="R30" s="12">
        <v>27.203288000000001</v>
      </c>
      <c r="S30" s="13">
        <v>11056</v>
      </c>
      <c r="T30" s="12">
        <v>9.8342721750000006</v>
      </c>
      <c r="U30" s="13">
        <v>3585.2249999999999</v>
      </c>
      <c r="V30" s="12">
        <v>0</v>
      </c>
      <c r="W30" s="11"/>
      <c r="X30" s="12">
        <v>0</v>
      </c>
      <c r="Y30" s="11"/>
      <c r="Z30" s="12">
        <v>0</v>
      </c>
      <c r="AA30" s="13"/>
      <c r="AB30" s="12">
        <f>SUM(Tabel13[[#This Row],[CO2 elektriciteit 2022]],Tabel13[[#This Row],[CO2 LPG 2022]],Tabel13[[#This Row],[CO2 LNG 2022]],Tabel13[[#This Row],[CO2 CNG 2022]],Tabel13[[#This Row],[CO2 diesel 2022]],Tabel13[[#This Row],[CO2 benzine 2022]])</f>
        <v>38.237045995000003</v>
      </c>
      <c r="AC30" s="14">
        <f>(Tabel13[[#This Row],[CO2-emissie 2022 (ton)]]-Tabel13[[#This Row],[CO2-emissie 2019 (ton)]])/Tabel13[[#This Row],[CO2-emissie 2019 (ton)]]</f>
        <v>8.6641276240879108</v>
      </c>
    </row>
    <row r="31" spans="1:29" x14ac:dyDescent="0.35">
      <c r="A31" s="11" t="s">
        <v>178</v>
      </c>
      <c r="B31" s="11" t="s">
        <v>7</v>
      </c>
      <c r="C31" s="12">
        <v>0</v>
      </c>
      <c r="D31" s="13"/>
      <c r="E31" s="12">
        <v>43.369</v>
      </c>
      <c r="F31" s="13">
        <v>15500</v>
      </c>
      <c r="G31" s="12">
        <v>0</v>
      </c>
      <c r="H31" s="13"/>
      <c r="I31" s="12">
        <v>0</v>
      </c>
      <c r="J31" s="11"/>
      <c r="K31" s="12">
        <v>0</v>
      </c>
      <c r="L31" s="11"/>
      <c r="M31" s="12">
        <v>0</v>
      </c>
      <c r="N31" s="13"/>
      <c r="O31" s="12">
        <f>SUM(Tabel13[[#This Row],[CO2 benzine 2019]],Tabel13[[#This Row],[CO2 diesel 2019]],Tabel13[[#This Row],[CO2 CNG 2019]],Tabel13[[#This Row],[CO2 LNG 2019]],Tabel13[[#This Row],[CO2 LPG 2019]],Tabel13[[#This Row],[CO2 elektriciteit 2019]])</f>
        <v>43.369</v>
      </c>
      <c r="P31" s="12">
        <v>0</v>
      </c>
      <c r="Q31" s="11"/>
      <c r="R31" s="12">
        <v>38.137749999999997</v>
      </c>
      <c r="S31" s="13">
        <v>15500</v>
      </c>
      <c r="T31" s="12">
        <v>0</v>
      </c>
      <c r="U31" s="13"/>
      <c r="V31" s="12">
        <v>0</v>
      </c>
      <c r="W31" s="11"/>
      <c r="X31" s="12">
        <v>0</v>
      </c>
      <c r="Y31" s="11"/>
      <c r="Z31" s="12">
        <v>0</v>
      </c>
      <c r="AA31" s="13"/>
      <c r="AB31" s="12">
        <f>SUM(Tabel13[[#This Row],[CO2 elektriciteit 2022]],Tabel13[[#This Row],[CO2 LPG 2022]],Tabel13[[#This Row],[CO2 LNG 2022]],Tabel13[[#This Row],[CO2 CNG 2022]],Tabel13[[#This Row],[CO2 diesel 2022]],Tabel13[[#This Row],[CO2 benzine 2022]])</f>
        <v>38.137749999999997</v>
      </c>
      <c r="AC31" s="14">
        <f>(Tabel13[[#This Row],[CO2-emissie 2022 (ton)]]-Tabel13[[#This Row],[CO2-emissie 2019 (ton)]])/Tabel13[[#This Row],[CO2-emissie 2019 (ton)]]</f>
        <v>-0.12062187276626168</v>
      </c>
    </row>
    <row r="32" spans="1:29" x14ac:dyDescent="0.35">
      <c r="A32" s="11" t="s">
        <v>179</v>
      </c>
      <c r="B32" s="11" t="s">
        <v>7</v>
      </c>
      <c r="C32" s="12">
        <v>0.11191392</v>
      </c>
      <c r="D32" s="13">
        <v>72</v>
      </c>
      <c r="E32" s="12">
        <v>1393.32006</v>
      </c>
      <c r="F32" s="13">
        <v>497970</v>
      </c>
      <c r="G32" s="12">
        <v>15.778901775</v>
      </c>
      <c r="H32" s="13">
        <v>5752.4250000000002</v>
      </c>
      <c r="I32" s="12">
        <v>0</v>
      </c>
      <c r="J32" s="11"/>
      <c r="K32" s="12">
        <v>0.34280063999999999</v>
      </c>
      <c r="L32" s="13">
        <v>218</v>
      </c>
      <c r="M32" s="12">
        <v>0</v>
      </c>
      <c r="N32" s="13"/>
      <c r="O32" s="12">
        <f>SUM(Tabel13[[#This Row],[CO2 benzine 2019]],Tabel13[[#This Row],[CO2 diesel 2019]],Tabel13[[#This Row],[CO2 CNG 2019]],Tabel13[[#This Row],[CO2 LNG 2019]],Tabel13[[#This Row],[CO2 LPG 2019]],Tabel13[[#This Row],[CO2 elektriciteit 2019]])</f>
        <v>1409.5536763349999</v>
      </c>
      <c r="P32" s="12">
        <v>1.04358448</v>
      </c>
      <c r="Q32" s="13">
        <v>656</v>
      </c>
      <c r="R32" s="12">
        <v>66.234199500000003</v>
      </c>
      <c r="S32" s="13">
        <v>26919</v>
      </c>
      <c r="T32" s="12">
        <v>0.73251814999999998</v>
      </c>
      <c r="U32" s="13">
        <v>267.05</v>
      </c>
      <c r="V32" s="12">
        <v>0</v>
      </c>
      <c r="W32" s="11"/>
      <c r="X32" s="12">
        <v>0.16668288000000001</v>
      </c>
      <c r="Y32" s="13">
        <v>106</v>
      </c>
      <c r="Z32" s="12">
        <v>0</v>
      </c>
      <c r="AA32" s="13"/>
      <c r="AB32" s="12">
        <f>SUM(Tabel13[[#This Row],[CO2 elektriciteit 2022]],Tabel13[[#This Row],[CO2 LPG 2022]],Tabel13[[#This Row],[CO2 LNG 2022]],Tabel13[[#This Row],[CO2 CNG 2022]],Tabel13[[#This Row],[CO2 diesel 2022]],Tabel13[[#This Row],[CO2 benzine 2022]])</f>
        <v>68.17698501000001</v>
      </c>
      <c r="AC32" s="14">
        <f>(Tabel13[[#This Row],[CO2-emissie 2022 (ton)]]-Tabel13[[#This Row],[CO2-emissie 2019 (ton)]])/Tabel13[[#This Row],[CO2-emissie 2019 (ton)]]</f>
        <v>-0.95163221794627373</v>
      </c>
    </row>
    <row r="33" spans="1:29" x14ac:dyDescent="0.35">
      <c r="A33" s="11" t="s">
        <v>181</v>
      </c>
      <c r="B33" s="11" t="s">
        <v>7</v>
      </c>
      <c r="C33" s="12">
        <v>0</v>
      </c>
      <c r="D33" s="13"/>
      <c r="E33" s="12">
        <v>16.788</v>
      </c>
      <c r="F33" s="13">
        <v>6000</v>
      </c>
      <c r="G33" s="12">
        <v>6.7806959999999998</v>
      </c>
      <c r="H33" s="13">
        <v>2472</v>
      </c>
      <c r="I33" s="12">
        <v>0</v>
      </c>
      <c r="J33" s="11"/>
      <c r="K33" s="12">
        <v>0</v>
      </c>
      <c r="L33" s="11"/>
      <c r="M33" s="12">
        <v>0</v>
      </c>
      <c r="N33" s="13"/>
      <c r="O33" s="12">
        <f>SUM(Tabel13[[#This Row],[CO2 benzine 2019]],Tabel13[[#This Row],[CO2 diesel 2019]],Tabel13[[#This Row],[CO2 CNG 2019]],Tabel13[[#This Row],[CO2 LNG 2019]],Tabel13[[#This Row],[CO2 LPG 2019]],Tabel13[[#This Row],[CO2 elektriciteit 2019]])</f>
        <v>23.568695999999999</v>
      </c>
      <c r="P33" s="12">
        <v>0</v>
      </c>
      <c r="Q33" s="11"/>
      <c r="R33" s="12">
        <v>3.3265959999999999</v>
      </c>
      <c r="S33" s="13">
        <v>1352</v>
      </c>
      <c r="T33" s="12">
        <v>5.8645339999999999</v>
      </c>
      <c r="U33" s="13">
        <v>2138</v>
      </c>
      <c r="V33" s="12">
        <v>0</v>
      </c>
      <c r="W33" s="11"/>
      <c r="X33" s="12">
        <v>0</v>
      </c>
      <c r="Y33" s="11"/>
      <c r="Z33" s="12">
        <v>0</v>
      </c>
      <c r="AA33" s="13"/>
      <c r="AB33" s="12">
        <f>SUM(Tabel13[[#This Row],[CO2 elektriciteit 2022]],Tabel13[[#This Row],[CO2 LPG 2022]],Tabel13[[#This Row],[CO2 LNG 2022]],Tabel13[[#This Row],[CO2 CNG 2022]],Tabel13[[#This Row],[CO2 diesel 2022]],Tabel13[[#This Row],[CO2 benzine 2022]])</f>
        <v>9.1911299999999994</v>
      </c>
      <c r="AC33" s="14">
        <f>(Tabel13[[#This Row],[CO2-emissie 2022 (ton)]]-Tabel13[[#This Row],[CO2-emissie 2019 (ton)]])/Tabel13[[#This Row],[CO2-emissie 2019 (ton)]]</f>
        <v>-0.61002806434433199</v>
      </c>
    </row>
    <row r="34" spans="1:29" x14ac:dyDescent="0.35">
      <c r="A34" s="11" t="s">
        <v>184</v>
      </c>
      <c r="B34" s="11" t="s">
        <v>185</v>
      </c>
      <c r="C34" s="12">
        <v>0</v>
      </c>
      <c r="D34" s="13"/>
      <c r="E34" s="12">
        <v>348.65489056851789</v>
      </c>
      <c r="F34" s="13">
        <v>124608.60992441668</v>
      </c>
      <c r="G34" s="12">
        <v>0</v>
      </c>
      <c r="H34" s="13"/>
      <c r="I34" s="12">
        <v>0</v>
      </c>
      <c r="J34" s="11"/>
      <c r="K34" s="12">
        <v>0</v>
      </c>
      <c r="L34" s="11"/>
      <c r="M34" s="12">
        <v>0</v>
      </c>
      <c r="N34" s="13"/>
      <c r="O34" s="12">
        <f>SUM(Tabel13[[#This Row],[CO2 benzine 2019]],Tabel13[[#This Row],[CO2 diesel 2019]],Tabel13[[#This Row],[CO2 CNG 2019]],Tabel13[[#This Row],[CO2 LNG 2019]],Tabel13[[#This Row],[CO2 LPG 2019]],Tabel13[[#This Row],[CO2 elektriciteit 2019]])</f>
        <v>348.65489056851789</v>
      </c>
      <c r="P34" s="12">
        <v>0</v>
      </c>
      <c r="Q34" s="11"/>
      <c r="R34" s="12">
        <v>344.42671399849212</v>
      </c>
      <c r="S34" s="13">
        <v>139982.40764011058</v>
      </c>
      <c r="T34" s="12">
        <v>0</v>
      </c>
      <c r="U34" s="13"/>
      <c r="V34" s="12">
        <v>0</v>
      </c>
      <c r="W34" s="11"/>
      <c r="X34" s="12">
        <v>0</v>
      </c>
      <c r="Y34" s="11"/>
      <c r="Z34" s="12">
        <v>0</v>
      </c>
      <c r="AA34" s="13"/>
      <c r="AB34" s="12">
        <f>SUM(Tabel13[[#This Row],[CO2 elektriciteit 2022]],Tabel13[[#This Row],[CO2 LPG 2022]],Tabel13[[#This Row],[CO2 LNG 2022]],Tabel13[[#This Row],[CO2 CNG 2022]],Tabel13[[#This Row],[CO2 diesel 2022]],Tabel13[[#This Row],[CO2 benzine 2022]])</f>
        <v>344.42671399849212</v>
      </c>
      <c r="AC34" s="14">
        <f>(Tabel13[[#This Row],[CO2-emissie 2022 (ton)]]-Tabel13[[#This Row],[CO2-emissie 2019 (ton)]])/Tabel13[[#This Row],[CO2-emissie 2019 (ton)]]</f>
        <v>-1.212711103272146E-2</v>
      </c>
    </row>
    <row r="35" spans="1:29" x14ac:dyDescent="0.35">
      <c r="A35" s="11" t="s">
        <v>186</v>
      </c>
      <c r="B35" s="11" t="s">
        <v>185</v>
      </c>
      <c r="C35" s="12">
        <v>11.09191296</v>
      </c>
      <c r="D35" s="13">
        <v>7136</v>
      </c>
      <c r="E35" s="12">
        <v>590.11219000000006</v>
      </c>
      <c r="F35" s="11">
        <v>210905</v>
      </c>
      <c r="G35" s="12">
        <v>0</v>
      </c>
      <c r="H35" s="13"/>
      <c r="I35" s="12">
        <v>0</v>
      </c>
      <c r="J35" s="11"/>
      <c r="K35" s="12">
        <v>0</v>
      </c>
      <c r="L35" s="11"/>
      <c r="M35" s="12">
        <v>0</v>
      </c>
      <c r="N35" s="13"/>
      <c r="O35" s="12">
        <f>SUM(Tabel13[[#This Row],[CO2 benzine 2019]],Tabel13[[#This Row],[CO2 diesel 2019]],Tabel13[[#This Row],[CO2 CNG 2019]],Tabel13[[#This Row],[CO2 LNG 2019]],Tabel13[[#This Row],[CO2 LPG 2019]],Tabel13[[#This Row],[CO2 elektriciteit 2019]])</f>
        <v>601.20410296</v>
      </c>
      <c r="P35" s="12">
        <v>13.140255799999998</v>
      </c>
      <c r="Q35" s="11">
        <v>8260</v>
      </c>
      <c r="R35" s="12">
        <v>502.84254299999998</v>
      </c>
      <c r="S35" s="11">
        <v>204366</v>
      </c>
      <c r="T35" s="12">
        <v>0</v>
      </c>
      <c r="U35" s="13"/>
      <c r="V35" s="12">
        <v>0</v>
      </c>
      <c r="W35" s="11"/>
      <c r="X35" s="12">
        <v>0</v>
      </c>
      <c r="Y35" s="11"/>
      <c r="Z35" s="12">
        <v>0</v>
      </c>
      <c r="AA35" s="13"/>
      <c r="AB35" s="12">
        <f>SUM(Tabel13[[#This Row],[CO2 elektriciteit 2022]],Tabel13[[#This Row],[CO2 LPG 2022]],Tabel13[[#This Row],[CO2 LNG 2022]],Tabel13[[#This Row],[CO2 CNG 2022]],Tabel13[[#This Row],[CO2 diesel 2022]],Tabel13[[#This Row],[CO2 benzine 2022]])</f>
        <v>515.98279879999996</v>
      </c>
      <c r="AC35" s="14">
        <f>(Tabel13[[#This Row],[CO2-emissie 2022 (ton)]]-Tabel13[[#This Row],[CO2-emissie 2019 (ton)]])/Tabel13[[#This Row],[CO2-emissie 2019 (ton)]]</f>
        <v>-0.14175103553089038</v>
      </c>
    </row>
    <row r="36" spans="1:29" x14ac:dyDescent="0.35">
      <c r="A36" s="11" t="s">
        <v>188</v>
      </c>
      <c r="B36" s="11" t="s">
        <v>185</v>
      </c>
      <c r="C36" s="12">
        <v>0</v>
      </c>
      <c r="D36" s="13"/>
      <c r="E36" s="12">
        <v>327.7475872494249</v>
      </c>
      <c r="F36" s="13">
        <v>117136.37857377587</v>
      </c>
      <c r="G36" s="12">
        <v>0</v>
      </c>
      <c r="H36" s="13"/>
      <c r="I36" s="12">
        <v>0</v>
      </c>
      <c r="J36" s="11"/>
      <c r="K36" s="12">
        <v>0</v>
      </c>
      <c r="L36" s="11"/>
      <c r="M36" s="12">
        <v>0</v>
      </c>
      <c r="N36" s="13"/>
      <c r="O36" s="12">
        <f>SUM(Tabel13[[#This Row],[CO2 benzine 2019]],Tabel13[[#This Row],[CO2 diesel 2019]],Tabel13[[#This Row],[CO2 CNG 2019]],Tabel13[[#This Row],[CO2 LNG 2019]],Tabel13[[#This Row],[CO2 LPG 2019]],Tabel13[[#This Row],[CO2 elektriciteit 2019]])</f>
        <v>327.7475872494249</v>
      </c>
      <c r="P36" s="12">
        <v>0</v>
      </c>
      <c r="Q36" s="11"/>
      <c r="R36" s="12">
        <v>386.31395928625284</v>
      </c>
      <c r="S36" s="13">
        <v>157006.2829856748</v>
      </c>
      <c r="T36" s="12">
        <v>0</v>
      </c>
      <c r="U36" s="13"/>
      <c r="V36" s="12">
        <v>0</v>
      </c>
      <c r="W36" s="11"/>
      <c r="X36" s="12">
        <v>0</v>
      </c>
      <c r="Y36" s="11"/>
      <c r="Z36" s="12">
        <v>0</v>
      </c>
      <c r="AA36" s="13"/>
      <c r="AB36" s="12">
        <f>SUM(Tabel13[[#This Row],[CO2 elektriciteit 2022]],Tabel13[[#This Row],[CO2 LPG 2022]],Tabel13[[#This Row],[CO2 LNG 2022]],Tabel13[[#This Row],[CO2 CNG 2022]],Tabel13[[#This Row],[CO2 diesel 2022]],Tabel13[[#This Row],[CO2 benzine 2022]])</f>
        <v>386.31395928625284</v>
      </c>
      <c r="AC36" s="14">
        <f>(Tabel13[[#This Row],[CO2-emissie 2022 (ton)]]-Tabel13[[#This Row],[CO2-emissie 2019 (ton)]])/Tabel13[[#This Row],[CO2-emissie 2019 (ton)]]</f>
        <v>0.17869352610140599</v>
      </c>
    </row>
    <row r="37" spans="1:29" x14ac:dyDescent="0.35">
      <c r="A37" s="11" t="s">
        <v>190</v>
      </c>
      <c r="B37" s="11" t="s">
        <v>7</v>
      </c>
      <c r="C37" s="12">
        <v>14.128099747037679</v>
      </c>
      <c r="D37" s="13">
        <v>9089.3356410597789</v>
      </c>
      <c r="E37" s="12">
        <v>237.94493591850147</v>
      </c>
      <c r="F37" s="13">
        <v>85041.077883667429</v>
      </c>
      <c r="G37" s="12">
        <v>75.251979340219933</v>
      </c>
      <c r="H37" s="13">
        <v>27434.188603798735</v>
      </c>
      <c r="I37" s="12">
        <v>0</v>
      </c>
      <c r="J37" s="11"/>
      <c r="K37" s="12">
        <v>0</v>
      </c>
      <c r="L37" s="11"/>
      <c r="M37" s="12">
        <v>0</v>
      </c>
      <c r="N37" s="13"/>
      <c r="O37" s="12">
        <f>SUM(Tabel13[[#This Row],[CO2 benzine 2019]],Tabel13[[#This Row],[CO2 diesel 2019]],Tabel13[[#This Row],[CO2 CNG 2019]],Tabel13[[#This Row],[CO2 LNG 2019]],Tabel13[[#This Row],[CO2 LPG 2019]],Tabel13[[#This Row],[CO2 elektriciteit 2019]])</f>
        <v>327.3250150057591</v>
      </c>
      <c r="P37" s="12">
        <v>9.2512807390990606</v>
      </c>
      <c r="Q37" s="13">
        <v>5815.3798577466241</v>
      </c>
      <c r="R37" s="12">
        <v>142.62984845438552</v>
      </c>
      <c r="S37" s="13">
        <v>57967.831113345062</v>
      </c>
      <c r="T37" s="12">
        <v>21.232473143948436</v>
      </c>
      <c r="U37" s="13">
        <v>7740.6026773417552</v>
      </c>
      <c r="V37" s="12">
        <v>0</v>
      </c>
      <c r="W37" s="11"/>
      <c r="X37" s="12">
        <v>0</v>
      </c>
      <c r="Y37" s="11"/>
      <c r="Z37" s="12">
        <v>0</v>
      </c>
      <c r="AA37" s="13"/>
      <c r="AB37" s="12">
        <f>SUM(Tabel13[[#This Row],[CO2 elektriciteit 2022]],Tabel13[[#This Row],[CO2 LPG 2022]],Tabel13[[#This Row],[CO2 LNG 2022]],Tabel13[[#This Row],[CO2 CNG 2022]],Tabel13[[#This Row],[CO2 diesel 2022]],Tabel13[[#This Row],[CO2 benzine 2022]])</f>
        <v>173.11360233743301</v>
      </c>
      <c r="AC37" s="14">
        <f>(Tabel13[[#This Row],[CO2-emissie 2022 (ton)]]-Tabel13[[#This Row],[CO2-emissie 2019 (ton)]])/Tabel13[[#This Row],[CO2-emissie 2019 (ton)]]</f>
        <v>-0.47112626777276045</v>
      </c>
    </row>
    <row r="38" spans="1:29" x14ac:dyDescent="0.35">
      <c r="A38" s="11" t="s">
        <v>191</v>
      </c>
      <c r="B38" s="11" t="s">
        <v>7</v>
      </c>
      <c r="C38" s="12">
        <v>8.9655484800000007</v>
      </c>
      <c r="D38" s="13">
        <v>5768</v>
      </c>
      <c r="E38" s="12">
        <v>180.333898</v>
      </c>
      <c r="F38" s="13">
        <v>64451</v>
      </c>
      <c r="G38" s="12">
        <v>1.1592603749999999</v>
      </c>
      <c r="H38" s="13">
        <v>422.625</v>
      </c>
      <c r="I38" s="12">
        <v>0</v>
      </c>
      <c r="J38" s="11"/>
      <c r="K38" s="12">
        <v>0</v>
      </c>
      <c r="L38" s="11"/>
      <c r="M38" s="12">
        <v>0</v>
      </c>
      <c r="N38" s="13"/>
      <c r="O38" s="12">
        <f>SUM(Tabel13[[#This Row],[CO2 benzine 2019]],Tabel13[[#This Row],[CO2 diesel 2019]],Tabel13[[#This Row],[CO2 CNG 2019]],Tabel13[[#This Row],[CO2 LNG 2019]],Tabel13[[#This Row],[CO2 LPG 2019]],Tabel13[[#This Row],[CO2 elektriciteit 2019]])</f>
        <v>190.458706855</v>
      </c>
      <c r="P38" s="12">
        <v>1.62423743</v>
      </c>
      <c r="Q38" s="13">
        <v>1021</v>
      </c>
      <c r="R38" s="12">
        <v>124.5234445</v>
      </c>
      <c r="S38" s="13">
        <v>50609</v>
      </c>
      <c r="T38" s="12">
        <v>3.1696050749999993</v>
      </c>
      <c r="U38" s="13">
        <v>1155.5249999999999</v>
      </c>
      <c r="V38" s="12">
        <v>0</v>
      </c>
      <c r="W38" s="11"/>
      <c r="X38" s="12">
        <v>0</v>
      </c>
      <c r="Y38" s="11"/>
      <c r="Z38" s="12">
        <v>0</v>
      </c>
      <c r="AA38" s="13"/>
      <c r="AB38" s="12">
        <f>SUM(Tabel13[[#This Row],[CO2 elektriciteit 2022]],Tabel13[[#This Row],[CO2 LPG 2022]],Tabel13[[#This Row],[CO2 LNG 2022]],Tabel13[[#This Row],[CO2 CNG 2022]],Tabel13[[#This Row],[CO2 diesel 2022]],Tabel13[[#This Row],[CO2 benzine 2022]])</f>
        <v>129.317287005</v>
      </c>
      <c r="AC38" s="14">
        <f>(Tabel13[[#This Row],[CO2-emissie 2022 (ton)]]-Tabel13[[#This Row],[CO2-emissie 2019 (ton)]])/Tabel13[[#This Row],[CO2-emissie 2019 (ton)]]</f>
        <v>-0.32102192049717204</v>
      </c>
    </row>
    <row r="39" spans="1:29" x14ac:dyDescent="0.35">
      <c r="A39" s="11" t="s">
        <v>192</v>
      </c>
      <c r="B39" s="11" t="s">
        <v>7</v>
      </c>
      <c r="C39" s="12">
        <v>4.9257668400000005</v>
      </c>
      <c r="D39" s="13">
        <v>3169</v>
      </c>
      <c r="E39" s="12">
        <v>113.89818600000001</v>
      </c>
      <c r="F39" s="13">
        <v>40707</v>
      </c>
      <c r="G39" s="12">
        <v>0</v>
      </c>
      <c r="H39" s="13"/>
      <c r="I39" s="12">
        <v>0</v>
      </c>
      <c r="J39" s="11"/>
      <c r="K39" s="12">
        <v>0</v>
      </c>
      <c r="L39" s="11"/>
      <c r="M39" s="12">
        <v>0</v>
      </c>
      <c r="N39" s="13"/>
      <c r="O39" s="12">
        <f>SUM(Tabel13[[#This Row],[CO2 benzine 2019]],Tabel13[[#This Row],[CO2 diesel 2019]],Tabel13[[#This Row],[CO2 CNG 2019]],Tabel13[[#This Row],[CO2 LNG 2019]],Tabel13[[#This Row],[CO2 LPG 2019]],Tabel13[[#This Row],[CO2 elektriciteit 2019]])</f>
        <v>118.82395284</v>
      </c>
      <c r="P39" s="12">
        <v>5.2322398699999999</v>
      </c>
      <c r="Q39" s="13">
        <v>3289</v>
      </c>
      <c r="R39" s="12">
        <v>67.523501499999995</v>
      </c>
      <c r="S39" s="13">
        <v>27443</v>
      </c>
      <c r="T39" s="12">
        <v>0.38353997500000003</v>
      </c>
      <c r="U39" s="13">
        <v>139.82500000000002</v>
      </c>
      <c r="V39" s="12">
        <v>0</v>
      </c>
      <c r="W39" s="11"/>
      <c r="X39" s="12">
        <v>0</v>
      </c>
      <c r="Y39" s="11"/>
      <c r="Z39" s="12">
        <v>0</v>
      </c>
      <c r="AA39" s="13"/>
      <c r="AB39" s="12">
        <f>SUM(Tabel13[[#This Row],[CO2 elektriciteit 2022]],Tabel13[[#This Row],[CO2 LPG 2022]],Tabel13[[#This Row],[CO2 LNG 2022]],Tabel13[[#This Row],[CO2 CNG 2022]],Tabel13[[#This Row],[CO2 diesel 2022]],Tabel13[[#This Row],[CO2 benzine 2022]])</f>
        <v>73.139281345000001</v>
      </c>
      <c r="AC39" s="14">
        <f>(Tabel13[[#This Row],[CO2-emissie 2022 (ton)]]-Tabel13[[#This Row],[CO2-emissie 2019 (ton)]])/Tabel13[[#This Row],[CO2-emissie 2019 (ton)]]</f>
        <v>-0.38447358805270326</v>
      </c>
    </row>
    <row r="40" spans="1:29" x14ac:dyDescent="0.35">
      <c r="A40" s="11" t="s">
        <v>193</v>
      </c>
      <c r="B40" s="11" t="s">
        <v>7</v>
      </c>
      <c r="C40" s="12">
        <v>6.4334960400000005</v>
      </c>
      <c r="D40" s="13">
        <v>4139</v>
      </c>
      <c r="E40" s="12">
        <v>46.326486000000003</v>
      </c>
      <c r="F40" s="13">
        <v>16557</v>
      </c>
      <c r="G40" s="12">
        <v>3.7935689999999997</v>
      </c>
      <c r="H40" s="13">
        <v>1383</v>
      </c>
      <c r="I40" s="12">
        <v>0</v>
      </c>
      <c r="J40" s="11"/>
      <c r="K40" s="12">
        <v>0</v>
      </c>
      <c r="L40" s="11"/>
      <c r="M40" s="12">
        <v>0</v>
      </c>
      <c r="N40" s="13"/>
      <c r="O40" s="12">
        <f>SUM(Tabel13[[#This Row],[CO2 benzine 2019]],Tabel13[[#This Row],[CO2 diesel 2019]],Tabel13[[#This Row],[CO2 CNG 2019]],Tabel13[[#This Row],[CO2 LNG 2019]],Tabel13[[#This Row],[CO2 LPG 2019]],Tabel13[[#This Row],[CO2 elektriciteit 2019]])</f>
        <v>56.553551040000002</v>
      </c>
      <c r="P40" s="12">
        <v>7.08873848</v>
      </c>
      <c r="Q40" s="13">
        <v>4456</v>
      </c>
      <c r="R40" s="12">
        <v>42.239403500000002</v>
      </c>
      <c r="S40" s="13">
        <v>17167</v>
      </c>
      <c r="T40" s="12">
        <v>0.71592299999999998</v>
      </c>
      <c r="U40" s="13">
        <v>261</v>
      </c>
      <c r="V40" s="12">
        <v>0</v>
      </c>
      <c r="W40" s="11"/>
      <c r="X40" s="12">
        <v>0</v>
      </c>
      <c r="Y40" s="11"/>
      <c r="Z40" s="12">
        <v>0</v>
      </c>
      <c r="AA40" s="13"/>
      <c r="AB40" s="12">
        <f>SUM(Tabel13[[#This Row],[CO2 elektriciteit 2022]],Tabel13[[#This Row],[CO2 LPG 2022]],Tabel13[[#This Row],[CO2 LNG 2022]],Tabel13[[#This Row],[CO2 CNG 2022]],Tabel13[[#This Row],[CO2 diesel 2022]],Tabel13[[#This Row],[CO2 benzine 2022]])</f>
        <v>50.044064980000002</v>
      </c>
      <c r="AC40" s="14">
        <f>(Tabel13[[#This Row],[CO2-emissie 2022 (ton)]]-Tabel13[[#This Row],[CO2-emissie 2019 (ton)]])/Tabel13[[#This Row],[CO2-emissie 2019 (ton)]]</f>
        <v>-0.11510304729398652</v>
      </c>
    </row>
    <row r="41" spans="1:29" x14ac:dyDescent="0.35">
      <c r="A41" s="11" t="s">
        <v>198</v>
      </c>
      <c r="B41" s="11" t="s">
        <v>7</v>
      </c>
      <c r="C41" s="12">
        <v>21.190589880000001</v>
      </c>
      <c r="D41" s="13">
        <v>13633</v>
      </c>
      <c r="E41" s="12">
        <v>425.29320200000001</v>
      </c>
      <c r="F41" s="13">
        <v>151999</v>
      </c>
      <c r="G41" s="12">
        <v>0</v>
      </c>
      <c r="H41" s="13"/>
      <c r="I41" s="12">
        <v>0</v>
      </c>
      <c r="J41" s="11"/>
      <c r="K41" s="12">
        <v>0</v>
      </c>
      <c r="L41" s="11"/>
      <c r="M41" s="12">
        <v>0</v>
      </c>
      <c r="N41" s="13"/>
      <c r="O41" s="12">
        <f>SUM(Tabel13[[#This Row],[CO2 benzine 2019]],Tabel13[[#This Row],[CO2 diesel 2019]],Tabel13[[#This Row],[CO2 CNG 2019]],Tabel13[[#This Row],[CO2 LNG 2019]],Tabel13[[#This Row],[CO2 LPG 2019]],Tabel13[[#This Row],[CO2 elektriciteit 2019]])</f>
        <v>446.48379188000001</v>
      </c>
      <c r="P41" s="12">
        <v>19.451078409999997</v>
      </c>
      <c r="Q41" s="13">
        <v>12227</v>
      </c>
      <c r="R41" s="12">
        <v>338.09976549999999</v>
      </c>
      <c r="S41" s="13">
        <v>137411</v>
      </c>
      <c r="T41" s="12">
        <v>0</v>
      </c>
      <c r="U41" s="13"/>
      <c r="V41" s="12">
        <v>0</v>
      </c>
      <c r="W41" s="11"/>
      <c r="X41" s="12">
        <v>0</v>
      </c>
      <c r="Y41" s="11"/>
      <c r="Z41" s="12">
        <v>0</v>
      </c>
      <c r="AA41" s="13"/>
      <c r="AB41" s="12">
        <f>SUM(Tabel13[[#This Row],[CO2 elektriciteit 2022]],Tabel13[[#This Row],[CO2 LPG 2022]],Tabel13[[#This Row],[CO2 LNG 2022]],Tabel13[[#This Row],[CO2 CNG 2022]],Tabel13[[#This Row],[CO2 diesel 2022]],Tabel13[[#This Row],[CO2 benzine 2022]])</f>
        <v>357.55084390999997</v>
      </c>
      <c r="AC41" s="14">
        <f>(Tabel13[[#This Row],[CO2-emissie 2022 (ton)]]-Tabel13[[#This Row],[CO2-emissie 2019 (ton)]])/Tabel13[[#This Row],[CO2-emissie 2019 (ton)]]</f>
        <v>-0.19918516548054729</v>
      </c>
    </row>
    <row r="42" spans="1:29" x14ac:dyDescent="0.35">
      <c r="A42" s="11" t="s">
        <v>201</v>
      </c>
      <c r="B42" s="11" t="s">
        <v>7</v>
      </c>
      <c r="C42" s="12">
        <v>16.617662760000002</v>
      </c>
      <c r="D42" s="13">
        <v>10691</v>
      </c>
      <c r="E42" s="12">
        <v>218.02855400000001</v>
      </c>
      <c r="F42" s="13">
        <v>77923</v>
      </c>
      <c r="G42" s="12">
        <v>0</v>
      </c>
      <c r="H42" s="13"/>
      <c r="I42" s="12">
        <v>0</v>
      </c>
      <c r="J42" s="11"/>
      <c r="K42" s="12">
        <v>0</v>
      </c>
      <c r="L42" s="11"/>
      <c r="M42" s="12">
        <v>0</v>
      </c>
      <c r="N42" s="13"/>
      <c r="O42" s="12">
        <f>SUM(Tabel13[[#This Row],[CO2 benzine 2019]],Tabel13[[#This Row],[CO2 diesel 2019]],Tabel13[[#This Row],[CO2 CNG 2019]],Tabel13[[#This Row],[CO2 LNG 2019]],Tabel13[[#This Row],[CO2 LPG 2019]],Tabel13[[#This Row],[CO2 elektriciteit 2019]])</f>
        <v>234.64621676000002</v>
      </c>
      <c r="P42" s="12">
        <v>9.614976519999999</v>
      </c>
      <c r="Q42" s="13">
        <v>6044</v>
      </c>
      <c r="R42" s="12">
        <v>190.2237155</v>
      </c>
      <c r="S42" s="13">
        <v>77311</v>
      </c>
      <c r="T42" s="12">
        <v>0</v>
      </c>
      <c r="U42" s="13"/>
      <c r="V42" s="12">
        <v>0</v>
      </c>
      <c r="W42" s="11"/>
      <c r="X42" s="12">
        <v>0</v>
      </c>
      <c r="Y42" s="11"/>
      <c r="Z42" s="12">
        <v>0</v>
      </c>
      <c r="AA42" s="13"/>
      <c r="AB42" s="12">
        <f>SUM(Tabel13[[#This Row],[CO2 elektriciteit 2022]],Tabel13[[#This Row],[CO2 LPG 2022]],Tabel13[[#This Row],[CO2 LNG 2022]],Tabel13[[#This Row],[CO2 CNG 2022]],Tabel13[[#This Row],[CO2 diesel 2022]],Tabel13[[#This Row],[CO2 benzine 2022]])</f>
        <v>199.83869202</v>
      </c>
      <c r="AC42" s="14">
        <f>(Tabel13[[#This Row],[CO2-emissie 2022 (ton)]]-Tabel13[[#This Row],[CO2-emissie 2019 (ton)]])/Tabel13[[#This Row],[CO2-emissie 2019 (ton)]]</f>
        <v>-0.14834044725128351</v>
      </c>
    </row>
    <row r="43" spans="1:29" x14ac:dyDescent="0.35">
      <c r="A43" s="11" t="s">
        <v>203</v>
      </c>
      <c r="B43" s="11" t="s">
        <v>7</v>
      </c>
      <c r="C43" s="12">
        <v>9.9230342399999998</v>
      </c>
      <c r="D43" s="13">
        <v>6384</v>
      </c>
      <c r="E43" s="12">
        <v>129.088528</v>
      </c>
      <c r="F43" s="13">
        <v>46136</v>
      </c>
      <c r="G43" s="12">
        <v>2.7731044250000001</v>
      </c>
      <c r="H43" s="13">
        <v>1010.975</v>
      </c>
      <c r="I43" s="12">
        <v>0</v>
      </c>
      <c r="J43" s="11"/>
      <c r="K43" s="12">
        <v>0</v>
      </c>
      <c r="L43" s="11"/>
      <c r="M43" s="12">
        <v>0</v>
      </c>
      <c r="N43" s="13"/>
      <c r="O43" s="12">
        <f>SUM(Tabel13[[#This Row],[CO2 benzine 2019]],Tabel13[[#This Row],[CO2 diesel 2019]],Tabel13[[#This Row],[CO2 CNG 2019]],Tabel13[[#This Row],[CO2 LNG 2019]],Tabel13[[#This Row],[CO2 LPG 2019]],Tabel13[[#This Row],[CO2 elektriciteit 2019]])</f>
        <v>141.784666665</v>
      </c>
      <c r="P43" s="12">
        <v>7.3003188699999999</v>
      </c>
      <c r="Q43" s="13">
        <v>4589</v>
      </c>
      <c r="R43" s="12">
        <v>72.688091</v>
      </c>
      <c r="S43" s="13">
        <v>29542</v>
      </c>
      <c r="T43" s="12">
        <v>10.206771575000001</v>
      </c>
      <c r="U43" s="13">
        <v>3721.0250000000001</v>
      </c>
      <c r="V43" s="12">
        <v>0</v>
      </c>
      <c r="W43" s="11"/>
      <c r="X43" s="12">
        <v>0</v>
      </c>
      <c r="Y43" s="11"/>
      <c r="Z43" s="12">
        <v>0</v>
      </c>
      <c r="AA43" s="13"/>
      <c r="AB43" s="12">
        <f>SUM(Tabel13[[#This Row],[CO2 elektriciteit 2022]],Tabel13[[#This Row],[CO2 LPG 2022]],Tabel13[[#This Row],[CO2 LNG 2022]],Tabel13[[#This Row],[CO2 CNG 2022]],Tabel13[[#This Row],[CO2 diesel 2022]],Tabel13[[#This Row],[CO2 benzine 2022]])</f>
        <v>90.195181445000003</v>
      </c>
      <c r="AC43" s="14">
        <f>(Tabel13[[#This Row],[CO2-emissie 2022 (ton)]]-Tabel13[[#This Row],[CO2-emissie 2019 (ton)]])/Tabel13[[#This Row],[CO2-emissie 2019 (ton)]]</f>
        <v>-0.36385799983500633</v>
      </c>
    </row>
    <row r="44" spans="1:29" x14ac:dyDescent="0.35">
      <c r="A44" s="11" t="s">
        <v>204</v>
      </c>
      <c r="B44" s="11" t="s">
        <v>7</v>
      </c>
      <c r="C44" s="12">
        <v>0.86422416000000002</v>
      </c>
      <c r="D44" s="13">
        <v>556</v>
      </c>
      <c r="E44" s="12">
        <v>22.297262</v>
      </c>
      <c r="F44" s="13">
        <v>7969</v>
      </c>
      <c r="G44" s="12">
        <v>0</v>
      </c>
      <c r="H44" s="13"/>
      <c r="I44" s="12">
        <v>0</v>
      </c>
      <c r="J44" s="11"/>
      <c r="K44" s="12">
        <v>0</v>
      </c>
      <c r="L44" s="11"/>
      <c r="M44" s="12">
        <v>0</v>
      </c>
      <c r="N44" s="13"/>
      <c r="O44" s="12">
        <f>SUM(Tabel13[[#This Row],[CO2 benzine 2019]],Tabel13[[#This Row],[CO2 diesel 2019]],Tabel13[[#This Row],[CO2 CNG 2019]],Tabel13[[#This Row],[CO2 LNG 2019]],Tabel13[[#This Row],[CO2 LPG 2019]],Tabel13[[#This Row],[CO2 elektriciteit 2019]])</f>
        <v>23.161486159999999</v>
      </c>
      <c r="P44" s="12">
        <v>0.59497042</v>
      </c>
      <c r="Q44" s="13">
        <v>374</v>
      </c>
      <c r="R44" s="12">
        <v>16.480429000000001</v>
      </c>
      <c r="S44" s="13">
        <v>6698</v>
      </c>
      <c r="T44" s="12">
        <v>0</v>
      </c>
      <c r="U44" s="13"/>
      <c r="V44" s="12">
        <v>0</v>
      </c>
      <c r="W44" s="11"/>
      <c r="X44" s="12">
        <v>0</v>
      </c>
      <c r="Y44" s="11"/>
      <c r="Z44" s="12">
        <v>0</v>
      </c>
      <c r="AA44" s="13"/>
      <c r="AB44" s="12">
        <f>SUM(Tabel13[[#This Row],[CO2 elektriciteit 2022]],Tabel13[[#This Row],[CO2 LPG 2022]],Tabel13[[#This Row],[CO2 LNG 2022]],Tabel13[[#This Row],[CO2 CNG 2022]],Tabel13[[#This Row],[CO2 diesel 2022]],Tabel13[[#This Row],[CO2 benzine 2022]])</f>
        <v>17.07539942</v>
      </c>
      <c r="AC44" s="14">
        <f>(Tabel13[[#This Row],[CO2-emissie 2022 (ton)]]-Tabel13[[#This Row],[CO2-emissie 2019 (ton)]])/Tabel13[[#This Row],[CO2-emissie 2019 (ton)]]</f>
        <v>-0.26276753995651198</v>
      </c>
    </row>
    <row r="45" spans="1:29" x14ac:dyDescent="0.35">
      <c r="A45" s="11" t="s">
        <v>205</v>
      </c>
      <c r="B45" s="11" t="s">
        <v>7</v>
      </c>
      <c r="C45" s="12">
        <v>2.9551671947809881</v>
      </c>
      <c r="D45" s="13">
        <v>1901.2115563839702</v>
      </c>
      <c r="E45" s="12">
        <v>96.130563259940843</v>
      </c>
      <c r="F45" s="13">
        <v>34356.884653302659</v>
      </c>
      <c r="G45" s="12">
        <v>0</v>
      </c>
      <c r="H45" s="13"/>
      <c r="I45" s="12">
        <v>0</v>
      </c>
      <c r="J45" s="11"/>
      <c r="K45" s="12">
        <v>0</v>
      </c>
      <c r="L45" s="11"/>
      <c r="M45" s="12">
        <v>0</v>
      </c>
      <c r="N45" s="13"/>
      <c r="O45" s="12">
        <f>SUM(Tabel13[[#This Row],[CO2 benzine 2019]],Tabel13[[#This Row],[CO2 diesel 2019]],Tabel13[[#This Row],[CO2 CNG 2019]],Tabel13[[#This Row],[CO2 LNG 2019]],Tabel13[[#This Row],[CO2 LPG 2019]],Tabel13[[#This Row],[CO2 elektriciteit 2019]])</f>
        <v>99.085730454721826</v>
      </c>
      <c r="P45" s="12">
        <v>4.0160217194103698</v>
      </c>
      <c r="Q45" s="13">
        <v>2524.4820121636944</v>
      </c>
      <c r="R45" s="12">
        <v>92.291938929379228</v>
      </c>
      <c r="S45" s="13">
        <v>37509.424478512185</v>
      </c>
      <c r="T45" s="12">
        <v>0</v>
      </c>
      <c r="U45" s="13"/>
      <c r="V45" s="12">
        <v>0</v>
      </c>
      <c r="W45" s="11"/>
      <c r="X45" s="12">
        <v>0</v>
      </c>
      <c r="Y45" s="11"/>
      <c r="Z45" s="12">
        <v>0</v>
      </c>
      <c r="AA45" s="13"/>
      <c r="AB45" s="12">
        <f>SUM(Tabel13[[#This Row],[CO2 elektriciteit 2022]],Tabel13[[#This Row],[CO2 LPG 2022]],Tabel13[[#This Row],[CO2 LNG 2022]],Tabel13[[#This Row],[CO2 CNG 2022]],Tabel13[[#This Row],[CO2 diesel 2022]],Tabel13[[#This Row],[CO2 benzine 2022]])</f>
        <v>96.307960648789603</v>
      </c>
      <c r="AC45" s="14">
        <f>(Tabel13[[#This Row],[CO2-emissie 2022 (ton)]]-Tabel13[[#This Row],[CO2-emissie 2019 (ton)]])/Tabel13[[#This Row],[CO2-emissie 2019 (ton)]]</f>
        <v>-2.8034004424093657E-2</v>
      </c>
    </row>
    <row r="46" spans="1:29" x14ac:dyDescent="0.35">
      <c r="A46" s="11" t="s">
        <v>209</v>
      </c>
      <c r="B46" s="11" t="s">
        <v>208</v>
      </c>
      <c r="C46" s="12">
        <v>0</v>
      </c>
      <c r="D46" s="13"/>
      <c r="E46" s="12">
        <v>3.3285441998028262</v>
      </c>
      <c r="F46" s="13">
        <v>1189.6155110088728</v>
      </c>
      <c r="G46" s="12">
        <v>0</v>
      </c>
      <c r="H46" s="13"/>
      <c r="I46" s="12">
        <v>0</v>
      </c>
      <c r="J46" s="11"/>
      <c r="K46" s="12">
        <v>0</v>
      </c>
      <c r="L46" s="11"/>
      <c r="M46" s="12">
        <v>0</v>
      </c>
      <c r="N46" s="13"/>
      <c r="O46" s="12">
        <f>SUM(Tabel13[[#This Row],[CO2 benzine 2019]],Tabel13[[#This Row],[CO2 diesel 2019]],Tabel13[[#This Row],[CO2 CNG 2019]],Tabel13[[#This Row],[CO2 LNG 2019]],Tabel13[[#This Row],[CO2 LPG 2019]],Tabel13[[#This Row],[CO2 elektriciteit 2019]])</f>
        <v>3.3285441998028262</v>
      </c>
      <c r="P46" s="12">
        <v>0</v>
      </c>
      <c r="Q46" s="11"/>
      <c r="R46" s="12">
        <v>4.9902576024126661</v>
      </c>
      <c r="S46" s="13">
        <v>2028.147775823071</v>
      </c>
      <c r="T46" s="12">
        <v>0</v>
      </c>
      <c r="U46" s="13"/>
      <c r="V46" s="12">
        <v>0</v>
      </c>
      <c r="W46" s="11"/>
      <c r="X46" s="12">
        <v>0</v>
      </c>
      <c r="Y46" s="11"/>
      <c r="Z46" s="12">
        <v>0</v>
      </c>
      <c r="AA46" s="13"/>
      <c r="AB46" s="12">
        <f>SUM(Tabel13[[#This Row],[CO2 elektriciteit 2022]],Tabel13[[#This Row],[CO2 LPG 2022]],Tabel13[[#This Row],[CO2 LNG 2022]],Tabel13[[#This Row],[CO2 CNG 2022]],Tabel13[[#This Row],[CO2 diesel 2022]],Tabel13[[#This Row],[CO2 benzine 2022]])</f>
        <v>4.9902576024126661</v>
      </c>
      <c r="AC46" s="14">
        <f>(Tabel13[[#This Row],[CO2-emissie 2022 (ton)]]-Tabel13[[#This Row],[CO2-emissie 2019 (ton)]])/Tabel13[[#This Row],[CO2-emissie 2019 (ton)]]</f>
        <v>0.49923128637086306</v>
      </c>
    </row>
    <row r="47" spans="1:29" x14ac:dyDescent="0.35">
      <c r="A47" s="11" t="s">
        <v>210</v>
      </c>
      <c r="B47" s="11" t="s">
        <v>208</v>
      </c>
      <c r="C47" s="12">
        <v>0.18314586606310745</v>
      </c>
      <c r="D47" s="13">
        <v>117.82718679270404</v>
      </c>
      <c r="E47" s="12">
        <v>0</v>
      </c>
      <c r="F47" s="11"/>
      <c r="G47" s="12">
        <v>2.545569810063312</v>
      </c>
      <c r="H47" s="13">
        <v>928.02399200266586</v>
      </c>
      <c r="I47" s="12">
        <v>0</v>
      </c>
      <c r="J47" s="11"/>
      <c r="K47" s="12">
        <v>0</v>
      </c>
      <c r="L47" s="11"/>
      <c r="M47" s="12">
        <v>0</v>
      </c>
      <c r="N47" s="13"/>
      <c r="O47" s="12">
        <f>SUM(Tabel13[[#This Row],[CO2 benzine 2019]],Tabel13[[#This Row],[CO2 diesel 2019]],Tabel13[[#This Row],[CO2 CNG 2019]],Tabel13[[#This Row],[CO2 LNG 2019]],Tabel13[[#This Row],[CO2 LPG 2019]],Tabel13[[#This Row],[CO2 elektriciteit 2019]])</f>
        <v>2.7287156761264195</v>
      </c>
      <c r="P47" s="12">
        <v>0</v>
      </c>
      <c r="Q47" s="11"/>
      <c r="R47" s="12">
        <v>0</v>
      </c>
      <c r="S47" s="11"/>
      <c r="T47" s="12">
        <v>0</v>
      </c>
      <c r="U47" s="13"/>
      <c r="V47" s="12">
        <v>0</v>
      </c>
      <c r="W47" s="11"/>
      <c r="X47" s="12">
        <v>0</v>
      </c>
      <c r="Y47" s="11"/>
      <c r="Z47" s="12">
        <v>0</v>
      </c>
      <c r="AA47" s="13">
        <v>390</v>
      </c>
      <c r="AB47" s="12">
        <f>SUM(Tabel13[[#This Row],[CO2 elektriciteit 2022]],Tabel13[[#This Row],[CO2 LPG 2022]],Tabel13[[#This Row],[CO2 LNG 2022]],Tabel13[[#This Row],[CO2 CNG 2022]],Tabel13[[#This Row],[CO2 diesel 2022]],Tabel13[[#This Row],[CO2 benzine 2022]])</f>
        <v>0</v>
      </c>
      <c r="AC47" s="14">
        <f>(Tabel13[[#This Row],[CO2-emissie 2022 (ton)]]-Tabel13[[#This Row],[CO2-emissie 2019 (ton)]])/Tabel13[[#This Row],[CO2-emissie 2019 (ton)]]</f>
        <v>-1</v>
      </c>
    </row>
    <row r="48" spans="1:29" x14ac:dyDescent="0.35">
      <c r="A48" s="11" t="s">
        <v>211</v>
      </c>
      <c r="B48" s="11" t="s">
        <v>208</v>
      </c>
      <c r="C48" s="12">
        <v>0</v>
      </c>
      <c r="D48" s="13"/>
      <c r="E48" s="12">
        <v>4.0383884324679595</v>
      </c>
      <c r="F48" s="13">
        <v>1443.3125205389417</v>
      </c>
      <c r="G48" s="12">
        <v>0</v>
      </c>
      <c r="H48" s="13"/>
      <c r="I48" s="12">
        <v>0</v>
      </c>
      <c r="J48" s="11"/>
      <c r="K48" s="12">
        <v>0</v>
      </c>
      <c r="L48" s="11"/>
      <c r="M48" s="12">
        <v>0</v>
      </c>
      <c r="N48" s="13"/>
      <c r="O48" s="12">
        <f>SUM(Tabel13[[#This Row],[CO2 benzine 2019]],Tabel13[[#This Row],[CO2 diesel 2019]],Tabel13[[#This Row],[CO2 CNG 2019]],Tabel13[[#This Row],[CO2 LNG 2019]],Tabel13[[#This Row],[CO2 LPG 2019]],Tabel13[[#This Row],[CO2 elektriciteit 2019]])</f>
        <v>4.0383884324679595</v>
      </c>
      <c r="P48" s="12">
        <v>0</v>
      </c>
      <c r="Q48" s="11"/>
      <c r="R48" s="12">
        <v>3.8524541342045739</v>
      </c>
      <c r="S48" s="13">
        <v>1565.7200301583312</v>
      </c>
      <c r="T48" s="12">
        <v>0</v>
      </c>
      <c r="U48" s="13"/>
      <c r="V48" s="12">
        <v>0</v>
      </c>
      <c r="W48" s="11"/>
      <c r="X48" s="12">
        <v>0</v>
      </c>
      <c r="Y48" s="11"/>
      <c r="Z48" s="12">
        <v>0</v>
      </c>
      <c r="AA48" s="13"/>
      <c r="AB48" s="12">
        <f>SUM(Tabel13[[#This Row],[CO2 elektriciteit 2022]],Tabel13[[#This Row],[CO2 LPG 2022]],Tabel13[[#This Row],[CO2 LNG 2022]],Tabel13[[#This Row],[CO2 CNG 2022]],Tabel13[[#This Row],[CO2 diesel 2022]],Tabel13[[#This Row],[CO2 benzine 2022]])</f>
        <v>3.8524541342045739</v>
      </c>
      <c r="AC48" s="14">
        <f>(Tabel13[[#This Row],[CO2-emissie 2022 (ton)]]-Tabel13[[#This Row],[CO2-emissie 2019 (ton)]])/Tabel13[[#This Row],[CO2-emissie 2019 (ton)]]</f>
        <v>-4.6041707322778881E-2</v>
      </c>
    </row>
    <row r="49" spans="1:29" x14ac:dyDescent="0.35">
      <c r="A49" s="11" t="s">
        <v>212</v>
      </c>
      <c r="B49" s="11" t="s">
        <v>208</v>
      </c>
      <c r="C49" s="12">
        <v>12.34472712</v>
      </c>
      <c r="D49" s="13">
        <v>7942</v>
      </c>
      <c r="E49" s="12">
        <v>128.45618000000002</v>
      </c>
      <c r="F49" s="13">
        <v>45910</v>
      </c>
      <c r="G49" s="12">
        <v>0</v>
      </c>
      <c r="H49" s="13"/>
      <c r="I49" s="12">
        <v>0</v>
      </c>
      <c r="J49" s="11"/>
      <c r="K49" s="12">
        <v>0</v>
      </c>
      <c r="L49" s="11"/>
      <c r="M49" s="12">
        <v>0</v>
      </c>
      <c r="N49" s="13"/>
      <c r="O49" s="12">
        <f>SUM(Tabel13[[#This Row],[CO2 benzine 2019]],Tabel13[[#This Row],[CO2 diesel 2019]],Tabel13[[#This Row],[CO2 CNG 2019]],Tabel13[[#This Row],[CO2 LNG 2019]],Tabel13[[#This Row],[CO2 LPG 2019]],Tabel13[[#This Row],[CO2 elektriciteit 2019]])</f>
        <v>140.80090712000001</v>
      </c>
      <c r="P49" s="12">
        <v>8.924556299999999</v>
      </c>
      <c r="Q49" s="13">
        <v>5610</v>
      </c>
      <c r="R49" s="12">
        <v>117.9293045</v>
      </c>
      <c r="S49" s="13">
        <v>47929</v>
      </c>
      <c r="T49" s="12">
        <v>1.56351</v>
      </c>
      <c r="U49" s="13">
        <v>570</v>
      </c>
      <c r="V49" s="12">
        <v>0</v>
      </c>
      <c r="W49" s="11"/>
      <c r="X49" s="12">
        <v>0</v>
      </c>
      <c r="Y49" s="11"/>
      <c r="Z49" s="12">
        <v>0</v>
      </c>
      <c r="AA49" s="13"/>
      <c r="AB49" s="12">
        <f>SUM(Tabel13[[#This Row],[CO2 elektriciteit 2022]],Tabel13[[#This Row],[CO2 LPG 2022]],Tabel13[[#This Row],[CO2 LNG 2022]],Tabel13[[#This Row],[CO2 CNG 2022]],Tabel13[[#This Row],[CO2 diesel 2022]],Tabel13[[#This Row],[CO2 benzine 2022]])</f>
        <v>128.41737079999999</v>
      </c>
      <c r="AC49" s="14">
        <f>(Tabel13[[#This Row],[CO2-emissie 2022 (ton)]]-Tabel13[[#This Row],[CO2-emissie 2019 (ton)]])/Tabel13[[#This Row],[CO2-emissie 2019 (ton)]]</f>
        <v>-8.7950685640440771E-2</v>
      </c>
    </row>
    <row r="50" spans="1:29" x14ac:dyDescent="0.35">
      <c r="A50" s="11" t="s">
        <v>213</v>
      </c>
      <c r="B50" s="11" t="s">
        <v>208</v>
      </c>
      <c r="C50" s="12">
        <v>20.17403844</v>
      </c>
      <c r="D50" s="13">
        <v>12979</v>
      </c>
      <c r="E50" s="12">
        <v>4.8489339999999999</v>
      </c>
      <c r="F50" s="13">
        <v>1733</v>
      </c>
      <c r="G50" s="12">
        <v>0</v>
      </c>
      <c r="H50" s="13"/>
      <c r="I50" s="12">
        <v>0</v>
      </c>
      <c r="J50" s="11"/>
      <c r="K50" s="12">
        <v>0</v>
      </c>
      <c r="L50" s="11"/>
      <c r="M50" s="12">
        <v>0</v>
      </c>
      <c r="N50" s="13"/>
      <c r="O50" s="12">
        <f>SUM(Tabel13[[#This Row],[CO2 benzine 2019]],Tabel13[[#This Row],[CO2 diesel 2019]],Tabel13[[#This Row],[CO2 CNG 2019]],Tabel13[[#This Row],[CO2 LNG 2019]],Tabel13[[#This Row],[CO2 LPG 2019]],Tabel13[[#This Row],[CO2 elektriciteit 2019]])</f>
        <v>25.02297244</v>
      </c>
      <c r="P50" s="12">
        <v>20.400803919999998</v>
      </c>
      <c r="Q50" s="13">
        <v>12824</v>
      </c>
      <c r="R50" s="12">
        <v>5.1768919999999996</v>
      </c>
      <c r="S50" s="13">
        <v>2104</v>
      </c>
      <c r="T50" s="12">
        <v>0</v>
      </c>
      <c r="U50" s="13"/>
      <c r="V50" s="12">
        <v>0</v>
      </c>
      <c r="W50" s="11"/>
      <c r="X50" s="12">
        <v>0</v>
      </c>
      <c r="Y50" s="11"/>
      <c r="Z50" s="12">
        <v>0</v>
      </c>
      <c r="AA50" s="13"/>
      <c r="AB50" s="12">
        <f>SUM(Tabel13[[#This Row],[CO2 elektriciteit 2022]],Tabel13[[#This Row],[CO2 LPG 2022]],Tabel13[[#This Row],[CO2 LNG 2022]],Tabel13[[#This Row],[CO2 CNG 2022]],Tabel13[[#This Row],[CO2 diesel 2022]],Tabel13[[#This Row],[CO2 benzine 2022]])</f>
        <v>25.577695919999996</v>
      </c>
      <c r="AC50" s="14">
        <f>(Tabel13[[#This Row],[CO2-emissie 2022 (ton)]]-Tabel13[[#This Row],[CO2-emissie 2019 (ton)]])/Tabel13[[#This Row],[CO2-emissie 2019 (ton)]]</f>
        <v>2.2168568555558713E-2</v>
      </c>
    </row>
    <row r="51" spans="1:29" x14ac:dyDescent="0.35">
      <c r="A51" s="11" t="s">
        <v>214</v>
      </c>
      <c r="B51" s="11" t="s">
        <v>208</v>
      </c>
      <c r="C51" s="12">
        <v>0</v>
      </c>
      <c r="D51" s="13"/>
      <c r="E51" s="12">
        <v>40.403120000000001</v>
      </c>
      <c r="F51" s="13">
        <v>14440</v>
      </c>
      <c r="G51" s="12">
        <v>0</v>
      </c>
      <c r="H51" s="13"/>
      <c r="I51" s="12">
        <v>0</v>
      </c>
      <c r="J51" s="11"/>
      <c r="K51" s="12">
        <v>0</v>
      </c>
      <c r="L51" s="11"/>
      <c r="M51" s="12">
        <v>0</v>
      </c>
      <c r="N51" s="13">
        <v>781</v>
      </c>
      <c r="O51" s="12">
        <f>SUM(Tabel13[[#This Row],[CO2 benzine 2019]],Tabel13[[#This Row],[CO2 diesel 2019]],Tabel13[[#This Row],[CO2 CNG 2019]],Tabel13[[#This Row],[CO2 LNG 2019]],Tabel13[[#This Row],[CO2 LPG 2019]],Tabel13[[#This Row],[CO2 elektriciteit 2019]])</f>
        <v>40.403120000000001</v>
      </c>
      <c r="P51" s="12">
        <v>0</v>
      </c>
      <c r="Q51" s="11"/>
      <c r="R51" s="12">
        <v>35.529620000000001</v>
      </c>
      <c r="S51" s="13">
        <v>14440</v>
      </c>
      <c r="T51" s="12">
        <v>0</v>
      </c>
      <c r="U51" s="13"/>
      <c r="V51" s="12">
        <v>0</v>
      </c>
      <c r="W51" s="11"/>
      <c r="X51" s="12">
        <v>0</v>
      </c>
      <c r="Y51" s="11"/>
      <c r="Z51" s="12">
        <v>0</v>
      </c>
      <c r="AA51" s="13">
        <v>1205</v>
      </c>
      <c r="AB51" s="12">
        <f>SUM(Tabel13[[#This Row],[CO2 elektriciteit 2022]],Tabel13[[#This Row],[CO2 LPG 2022]],Tabel13[[#This Row],[CO2 LNG 2022]],Tabel13[[#This Row],[CO2 CNG 2022]],Tabel13[[#This Row],[CO2 diesel 2022]],Tabel13[[#This Row],[CO2 benzine 2022]])</f>
        <v>35.529620000000001</v>
      </c>
      <c r="AC51" s="14">
        <f>(Tabel13[[#This Row],[CO2-emissie 2022 (ton)]]-Tabel13[[#This Row],[CO2-emissie 2019 (ton)]])/Tabel13[[#This Row],[CO2-emissie 2019 (ton)]]</f>
        <v>-0.12062187276626161</v>
      </c>
    </row>
    <row r="52" spans="1:29" x14ac:dyDescent="0.35">
      <c r="A52" s="11" t="s">
        <v>1241</v>
      </c>
      <c r="B52" s="11" t="s">
        <v>208</v>
      </c>
      <c r="C52" s="12">
        <v>0</v>
      </c>
      <c r="D52" s="13"/>
      <c r="E52" s="12">
        <v>0.55169240880709824</v>
      </c>
      <c r="F52" s="13">
        <v>197.17384160368056</v>
      </c>
      <c r="G52" s="12">
        <v>0</v>
      </c>
      <c r="H52" s="13"/>
      <c r="I52" s="12">
        <v>0</v>
      </c>
      <c r="J52" s="11"/>
      <c r="K52" s="12">
        <v>0</v>
      </c>
      <c r="L52" s="11"/>
      <c r="M52" s="12">
        <v>0</v>
      </c>
      <c r="N52" s="13"/>
      <c r="O52" s="12">
        <f>SUM(Tabel13[[#This Row],[CO2 benzine 2019]],Tabel13[[#This Row],[CO2 diesel 2019]],Tabel13[[#This Row],[CO2 CNG 2019]],Tabel13[[#This Row],[CO2 LNG 2019]],Tabel13[[#This Row],[CO2 LPG 2019]],Tabel13[[#This Row],[CO2 elektriciteit 2019]])</f>
        <v>0.55169240880709824</v>
      </c>
      <c r="P52" s="12">
        <v>0</v>
      </c>
      <c r="Q52" s="11"/>
      <c r="R52" s="12">
        <v>0.37102287006785623</v>
      </c>
      <c r="S52" s="13">
        <v>150.79165619502388</v>
      </c>
      <c r="T52" s="12">
        <v>0</v>
      </c>
      <c r="U52" s="13"/>
      <c r="V52" s="12">
        <v>0</v>
      </c>
      <c r="W52" s="11"/>
      <c r="X52" s="12">
        <v>0</v>
      </c>
      <c r="Y52" s="11"/>
      <c r="Z52" s="12">
        <v>0</v>
      </c>
      <c r="AA52" s="13"/>
      <c r="AB52" s="12">
        <f>SUM(Tabel13[[#This Row],[CO2 elektriciteit 2022]],Tabel13[[#This Row],[CO2 LPG 2022]],Tabel13[[#This Row],[CO2 LNG 2022]],Tabel13[[#This Row],[CO2 CNG 2022]],Tabel13[[#This Row],[CO2 diesel 2022]],Tabel13[[#This Row],[CO2 benzine 2022]])</f>
        <v>0.37102287006785623</v>
      </c>
      <c r="AC52" s="14">
        <f>(Tabel13[[#This Row],[CO2-emissie 2022 (ton)]]-Tabel13[[#This Row],[CO2-emissie 2019 (ton)]])/Tabel13[[#This Row],[CO2-emissie 2019 (ton)]]</f>
        <v>-0.32748237216077764</v>
      </c>
    </row>
    <row r="53" spans="1:29" x14ac:dyDescent="0.35">
      <c r="A53" s="11" t="s">
        <v>1242</v>
      </c>
      <c r="B53" s="11" t="s">
        <v>208</v>
      </c>
      <c r="C53" s="12">
        <v>0.34506792000000003</v>
      </c>
      <c r="D53" s="13">
        <v>222</v>
      </c>
      <c r="E53" s="12">
        <v>11.469002</v>
      </c>
      <c r="F53" s="13">
        <v>4099</v>
      </c>
      <c r="G53" s="12">
        <v>0</v>
      </c>
      <c r="H53" s="13"/>
      <c r="I53" s="12">
        <v>0</v>
      </c>
      <c r="J53" s="11"/>
      <c r="K53" s="12">
        <v>0</v>
      </c>
      <c r="L53" s="11"/>
      <c r="M53" s="12">
        <v>0</v>
      </c>
      <c r="N53" s="13"/>
      <c r="O53" s="12">
        <f>SUM(Tabel13[[#This Row],[CO2 benzine 2019]],Tabel13[[#This Row],[CO2 diesel 2019]],Tabel13[[#This Row],[CO2 CNG 2019]],Tabel13[[#This Row],[CO2 LNG 2019]],Tabel13[[#This Row],[CO2 LPG 2019]],Tabel13[[#This Row],[CO2 elektriciteit 2019]])</f>
        <v>11.81406992</v>
      </c>
      <c r="P53" s="12">
        <v>1.0817644</v>
      </c>
      <c r="Q53" s="13">
        <v>680</v>
      </c>
      <c r="R53" s="12">
        <v>10.356244500000001</v>
      </c>
      <c r="S53" s="13">
        <v>4209</v>
      </c>
      <c r="T53" s="12">
        <v>0</v>
      </c>
      <c r="U53" s="13"/>
      <c r="V53" s="12">
        <v>0</v>
      </c>
      <c r="W53" s="11"/>
      <c r="X53" s="12">
        <v>0</v>
      </c>
      <c r="Y53" s="11"/>
      <c r="Z53" s="12">
        <v>0</v>
      </c>
      <c r="AA53" s="13"/>
      <c r="AB53" s="12">
        <f>SUM(Tabel13[[#This Row],[CO2 elektriciteit 2022]],Tabel13[[#This Row],[CO2 LPG 2022]],Tabel13[[#This Row],[CO2 LNG 2022]],Tabel13[[#This Row],[CO2 CNG 2022]],Tabel13[[#This Row],[CO2 diesel 2022]],Tabel13[[#This Row],[CO2 benzine 2022]])</f>
        <v>11.4380089</v>
      </c>
      <c r="AC53" s="14">
        <f>(Tabel13[[#This Row],[CO2-emissie 2022 (ton)]]-Tabel13[[#This Row],[CO2-emissie 2019 (ton)]])/Tabel13[[#This Row],[CO2-emissie 2019 (ton)]]</f>
        <v>-3.1831623017853264E-2</v>
      </c>
    </row>
    <row r="54" spans="1:29" x14ac:dyDescent="0.35">
      <c r="A54" s="11" t="s">
        <v>216</v>
      </c>
      <c r="B54" s="11" t="s">
        <v>208</v>
      </c>
      <c r="C54" s="12">
        <v>0</v>
      </c>
      <c r="D54" s="13"/>
      <c r="E54" s="12">
        <v>0</v>
      </c>
      <c r="F54" s="11"/>
      <c r="G54" s="12">
        <v>0</v>
      </c>
      <c r="H54" s="13"/>
      <c r="I54" s="12">
        <v>0</v>
      </c>
      <c r="J54" s="11"/>
      <c r="K54" s="12">
        <v>0</v>
      </c>
      <c r="L54" s="11"/>
      <c r="M54" s="12">
        <v>0</v>
      </c>
      <c r="N54" s="13">
        <v>1555</v>
      </c>
      <c r="O54" s="12">
        <f>SUM(Tabel13[[#This Row],[CO2 benzine 2019]],Tabel13[[#This Row],[CO2 diesel 2019]],Tabel13[[#This Row],[CO2 CNG 2019]],Tabel13[[#This Row],[CO2 LNG 2019]],Tabel13[[#This Row],[CO2 LPG 2019]],Tabel13[[#This Row],[CO2 elektriciteit 2019]])</f>
        <v>0</v>
      </c>
      <c r="P54" s="12">
        <v>0</v>
      </c>
      <c r="Q54" s="11"/>
      <c r="R54" s="12">
        <v>0</v>
      </c>
      <c r="S54" s="11"/>
      <c r="T54" s="12">
        <v>0</v>
      </c>
      <c r="U54" s="13"/>
      <c r="V54" s="12">
        <v>0</v>
      </c>
      <c r="W54" s="11"/>
      <c r="X54" s="12">
        <v>0</v>
      </c>
      <c r="Y54" s="11"/>
      <c r="Z54" s="12">
        <v>0</v>
      </c>
      <c r="AA54" s="13">
        <v>1449</v>
      </c>
      <c r="AB54" s="12">
        <f>SUM(Tabel13[[#This Row],[CO2 elektriciteit 2022]],Tabel13[[#This Row],[CO2 LPG 2022]],Tabel13[[#This Row],[CO2 LNG 2022]],Tabel13[[#This Row],[CO2 CNG 2022]],Tabel13[[#This Row],[CO2 diesel 2022]],Tabel13[[#This Row],[CO2 benzine 2022]])</f>
        <v>0</v>
      </c>
      <c r="AC54" s="14" t="s">
        <v>1243</v>
      </c>
    </row>
    <row r="55" spans="1:29" x14ac:dyDescent="0.35">
      <c r="A55" s="11" t="s">
        <v>1244</v>
      </c>
      <c r="B55" s="11" t="s">
        <v>208</v>
      </c>
      <c r="C55" s="12">
        <v>0</v>
      </c>
      <c r="D55" s="13"/>
      <c r="E55" s="12">
        <v>9.3603812027604345</v>
      </c>
      <c r="F55" s="13">
        <v>3345.3828458757803</v>
      </c>
      <c r="G55" s="12">
        <v>0</v>
      </c>
      <c r="H55" s="13"/>
      <c r="I55" s="12">
        <v>0</v>
      </c>
      <c r="J55" s="11"/>
      <c r="K55" s="12">
        <v>0</v>
      </c>
      <c r="L55" s="11"/>
      <c r="M55" s="12">
        <v>0</v>
      </c>
      <c r="N55" s="13"/>
      <c r="O55" s="12">
        <f>SUM(Tabel13[[#This Row],[CO2 benzine 2019]],Tabel13[[#This Row],[CO2 diesel 2019]],Tabel13[[#This Row],[CO2 CNG 2019]],Tabel13[[#This Row],[CO2 LNG 2019]],Tabel13[[#This Row],[CO2 LPG 2019]],Tabel13[[#This Row],[CO2 elektriciteit 2019]])</f>
        <v>9.3603812027604345</v>
      </c>
      <c r="P55" s="12">
        <v>2.4802910782393566</v>
      </c>
      <c r="Q55" s="13">
        <v>1559.1176167405422</v>
      </c>
      <c r="R55" s="12">
        <v>0</v>
      </c>
      <c r="S55" s="11"/>
      <c r="T55" s="12">
        <v>0</v>
      </c>
      <c r="U55" s="13"/>
      <c r="V55" s="12">
        <v>0</v>
      </c>
      <c r="W55" s="11"/>
      <c r="X55" s="12">
        <v>0</v>
      </c>
      <c r="Y55" s="11"/>
      <c r="Z55" s="12">
        <v>0</v>
      </c>
      <c r="AA55" s="13"/>
      <c r="AB55" s="12">
        <f>SUM(Tabel13[[#This Row],[CO2 elektriciteit 2022]],Tabel13[[#This Row],[CO2 LPG 2022]],Tabel13[[#This Row],[CO2 LNG 2022]],Tabel13[[#This Row],[CO2 CNG 2022]],Tabel13[[#This Row],[CO2 diesel 2022]],Tabel13[[#This Row],[CO2 benzine 2022]])</f>
        <v>2.4802910782393566</v>
      </c>
      <c r="AC55" s="14">
        <f>(Tabel13[[#This Row],[CO2-emissie 2022 (ton)]]-Tabel13[[#This Row],[CO2-emissie 2019 (ton)]])/Tabel13[[#This Row],[CO2-emissie 2019 (ton)]]</f>
        <v>-0.73502242862631462</v>
      </c>
    </row>
    <row r="56" spans="1:29" x14ac:dyDescent="0.35">
      <c r="A56" s="11" t="s">
        <v>1245</v>
      </c>
      <c r="B56" s="11" t="s">
        <v>208</v>
      </c>
      <c r="C56" s="12">
        <v>9.7336336839302362</v>
      </c>
      <c r="D56" s="13">
        <v>6262.148848355745</v>
      </c>
      <c r="E56" s="12">
        <v>0</v>
      </c>
      <c r="F56" s="11"/>
      <c r="G56" s="12">
        <v>0</v>
      </c>
      <c r="H56" s="13"/>
      <c r="I56" s="12">
        <v>0</v>
      </c>
      <c r="J56" s="11"/>
      <c r="K56" s="12">
        <v>0</v>
      </c>
      <c r="L56" s="11"/>
      <c r="M56" s="12">
        <v>0</v>
      </c>
      <c r="N56" s="13"/>
      <c r="O56" s="12">
        <f>SUM(Tabel13[[#This Row],[CO2 benzine 2019]],Tabel13[[#This Row],[CO2 diesel 2019]],Tabel13[[#This Row],[CO2 CNG 2019]],Tabel13[[#This Row],[CO2 LNG 2019]],Tabel13[[#This Row],[CO2 LPG 2019]],Tabel13[[#This Row],[CO2 elektriciteit 2019]])</f>
        <v>9.7336336839302362</v>
      </c>
      <c r="P56" s="12">
        <v>6.7135944954128437</v>
      </c>
      <c r="Q56" s="13">
        <v>4220.1834862385322</v>
      </c>
      <c r="R56" s="12">
        <v>0</v>
      </c>
      <c r="S56" s="11"/>
      <c r="T56" s="12">
        <v>0</v>
      </c>
      <c r="U56" s="13"/>
      <c r="V56" s="12">
        <v>0</v>
      </c>
      <c r="W56" s="11"/>
      <c r="X56" s="12">
        <v>0</v>
      </c>
      <c r="Y56" s="11"/>
      <c r="Z56" s="12">
        <v>0</v>
      </c>
      <c r="AA56" s="13"/>
      <c r="AB56" s="12">
        <f>SUM(Tabel13[[#This Row],[CO2 elektriciteit 2022]],Tabel13[[#This Row],[CO2 LPG 2022]],Tabel13[[#This Row],[CO2 LNG 2022]],Tabel13[[#This Row],[CO2 CNG 2022]],Tabel13[[#This Row],[CO2 diesel 2022]],Tabel13[[#This Row],[CO2 benzine 2022]])</f>
        <v>6.7135944954128437</v>
      </c>
      <c r="AC56" s="14">
        <f>(Tabel13[[#This Row],[CO2-emissie 2022 (ton)]]-Tabel13[[#This Row],[CO2-emissie 2019 (ton)]])/Tabel13[[#This Row],[CO2-emissie 2019 (ton)]]</f>
        <v>-0.31026842457645931</v>
      </c>
    </row>
    <row r="57" spans="1:29" x14ac:dyDescent="0.35">
      <c r="A57" s="11" t="s">
        <v>217</v>
      </c>
      <c r="B57" s="11" t="s">
        <v>208</v>
      </c>
      <c r="C57" s="12">
        <v>2.1667087205432036</v>
      </c>
      <c r="D57" s="13">
        <v>1393.9555318865664</v>
      </c>
      <c r="E57" s="12">
        <v>0</v>
      </c>
      <c r="F57" s="11"/>
      <c r="G57" s="12">
        <v>0</v>
      </c>
      <c r="H57" s="13"/>
      <c r="I57" s="12">
        <v>0</v>
      </c>
      <c r="J57" s="11"/>
      <c r="K57" s="12">
        <v>0</v>
      </c>
      <c r="L57" s="11"/>
      <c r="M57" s="12">
        <v>0</v>
      </c>
      <c r="N57" s="13"/>
      <c r="O57" s="12">
        <f>SUM(Tabel13[[#This Row],[CO2 benzine 2019]],Tabel13[[#This Row],[CO2 diesel 2019]],Tabel13[[#This Row],[CO2 CNG 2019]],Tabel13[[#This Row],[CO2 LNG 2019]],Tabel13[[#This Row],[CO2 LPG 2019]],Tabel13[[#This Row],[CO2 elektriciteit 2019]])</f>
        <v>2.1667087205432036</v>
      </c>
      <c r="P57" s="12">
        <v>0.55345338109473252</v>
      </c>
      <c r="Q57" s="13">
        <v>347.90227811565819</v>
      </c>
      <c r="R57" s="12">
        <v>0</v>
      </c>
      <c r="S57" s="11"/>
      <c r="T57" s="12">
        <v>0</v>
      </c>
      <c r="U57" s="13"/>
      <c r="V57" s="12">
        <v>0</v>
      </c>
      <c r="W57" s="11"/>
      <c r="X57" s="12">
        <v>0</v>
      </c>
      <c r="Y57" s="11"/>
      <c r="Z57" s="12">
        <v>0</v>
      </c>
      <c r="AA57" s="13"/>
      <c r="AB57" s="12">
        <f>SUM(Tabel13[[#This Row],[CO2 elektriciteit 2022]],Tabel13[[#This Row],[CO2 LPG 2022]],Tabel13[[#This Row],[CO2 LNG 2022]],Tabel13[[#This Row],[CO2 CNG 2022]],Tabel13[[#This Row],[CO2 diesel 2022]],Tabel13[[#This Row],[CO2 benzine 2022]])</f>
        <v>0.55345338109473252</v>
      </c>
      <c r="AC57" s="14">
        <f>(Tabel13[[#This Row],[CO2-emissie 2022 (ton)]]-Tabel13[[#This Row],[CO2-emissie 2019 (ton)]])/Tabel13[[#This Row],[CO2-emissie 2019 (ton)]]</f>
        <v>-0.74456493581842453</v>
      </c>
    </row>
    <row r="58" spans="1:29" x14ac:dyDescent="0.35">
      <c r="A58" s="11" t="s">
        <v>218</v>
      </c>
      <c r="B58" s="11" t="s">
        <v>7</v>
      </c>
      <c r="C58" s="12">
        <v>8.1028786799999999</v>
      </c>
      <c r="D58" s="13">
        <v>5213</v>
      </c>
      <c r="E58" s="12">
        <v>100.75038400000001</v>
      </c>
      <c r="F58" s="13">
        <v>36008</v>
      </c>
      <c r="G58" s="12">
        <v>0</v>
      </c>
      <c r="H58" s="13"/>
      <c r="I58" s="12">
        <v>0</v>
      </c>
      <c r="J58" s="11"/>
      <c r="K58" s="12">
        <v>44.748063360000003</v>
      </c>
      <c r="L58" s="13">
        <v>28457</v>
      </c>
      <c r="M58" s="12">
        <v>0</v>
      </c>
      <c r="N58" s="13"/>
      <c r="O58" s="12">
        <f>SUM(Tabel13[[#This Row],[CO2 benzine 2019]],Tabel13[[#This Row],[CO2 diesel 2019]],Tabel13[[#This Row],[CO2 CNG 2019]],Tabel13[[#This Row],[CO2 LNG 2019]],Tabel13[[#This Row],[CO2 LPG 2019]],Tabel13[[#This Row],[CO2 elektriciteit 2019]])</f>
        <v>153.60132604</v>
      </c>
      <c r="P58" s="12">
        <v>5.3897320399999993</v>
      </c>
      <c r="Q58" s="13">
        <v>3388</v>
      </c>
      <c r="R58" s="12">
        <v>92.856809499999997</v>
      </c>
      <c r="S58" s="13">
        <v>37739</v>
      </c>
      <c r="T58" s="12">
        <v>0</v>
      </c>
      <c r="U58" s="13"/>
      <c r="V58" s="12">
        <v>0</v>
      </c>
      <c r="W58" s="11"/>
      <c r="X58" s="12">
        <v>43.90206912</v>
      </c>
      <c r="Y58" s="13">
        <v>27919</v>
      </c>
      <c r="Z58" s="12">
        <v>0</v>
      </c>
      <c r="AA58" s="13"/>
      <c r="AB58" s="12">
        <f>SUM(Tabel13[[#This Row],[CO2 elektriciteit 2022]],Tabel13[[#This Row],[CO2 LPG 2022]],Tabel13[[#This Row],[CO2 LNG 2022]],Tabel13[[#This Row],[CO2 CNG 2022]],Tabel13[[#This Row],[CO2 diesel 2022]],Tabel13[[#This Row],[CO2 benzine 2022]])</f>
        <v>142.14861066</v>
      </c>
      <c r="AC58" s="14">
        <f>(Tabel13[[#This Row],[CO2-emissie 2022 (ton)]]-Tabel13[[#This Row],[CO2-emissie 2019 (ton)]])/Tabel13[[#This Row],[CO2-emissie 2019 (ton)]]</f>
        <v>-7.4561305395355423E-2</v>
      </c>
    </row>
    <row r="59" spans="1:29" x14ac:dyDescent="0.35">
      <c r="A59" s="11" t="s">
        <v>219</v>
      </c>
      <c r="B59" s="11" t="s">
        <v>7</v>
      </c>
      <c r="C59" s="12">
        <v>4.0699548763199997</v>
      </c>
      <c r="D59" s="13">
        <v>2618.4119999999998</v>
      </c>
      <c r="E59" s="12">
        <v>132.20555596</v>
      </c>
      <c r="F59" s="13">
        <v>47250.02</v>
      </c>
      <c r="G59" s="12">
        <v>0</v>
      </c>
      <c r="H59" s="13"/>
      <c r="I59" s="12">
        <v>0</v>
      </c>
      <c r="J59" s="11"/>
      <c r="K59" s="12">
        <v>0</v>
      </c>
      <c r="L59" s="11"/>
      <c r="M59" s="12">
        <v>0</v>
      </c>
      <c r="N59" s="13"/>
      <c r="O59" s="12">
        <f>SUM(Tabel13[[#This Row],[CO2 benzine 2019]],Tabel13[[#This Row],[CO2 diesel 2019]],Tabel13[[#This Row],[CO2 CNG 2019]],Tabel13[[#This Row],[CO2 LNG 2019]],Tabel13[[#This Row],[CO2 LPG 2019]],Tabel13[[#This Row],[CO2 elektriciteit 2019]])</f>
        <v>136.27551083632</v>
      </c>
      <c r="P59" s="12">
        <v>2.9402897274199997</v>
      </c>
      <c r="Q59" s="13">
        <v>1848.2739999999999</v>
      </c>
      <c r="R59" s="12">
        <v>110.78304060250001</v>
      </c>
      <c r="S59" s="13">
        <v>45024.605000000003</v>
      </c>
      <c r="T59" s="12">
        <v>0</v>
      </c>
      <c r="U59" s="13"/>
      <c r="V59" s="12">
        <v>0</v>
      </c>
      <c r="W59" s="11"/>
      <c r="X59" s="12">
        <v>0</v>
      </c>
      <c r="Y59" s="11"/>
      <c r="Z59" s="12">
        <v>0</v>
      </c>
      <c r="AA59" s="13"/>
      <c r="AB59" s="12">
        <f>SUM(Tabel13[[#This Row],[CO2 elektriciteit 2022]],Tabel13[[#This Row],[CO2 LPG 2022]],Tabel13[[#This Row],[CO2 LNG 2022]],Tabel13[[#This Row],[CO2 CNG 2022]],Tabel13[[#This Row],[CO2 diesel 2022]],Tabel13[[#This Row],[CO2 benzine 2022]])</f>
        <v>113.72333032992</v>
      </c>
      <c r="AC59" s="14">
        <f>(Tabel13[[#This Row],[CO2-emissie 2022 (ton)]]-Tabel13[[#This Row],[CO2-emissie 2019 (ton)]])/Tabel13[[#This Row],[CO2-emissie 2019 (ton)]]</f>
        <v>-0.16548960534433316</v>
      </c>
    </row>
    <row r="60" spans="1:29" x14ac:dyDescent="0.35">
      <c r="A60" s="11" t="s">
        <v>220</v>
      </c>
      <c r="B60" s="11" t="s">
        <v>7</v>
      </c>
      <c r="C60" s="12">
        <v>6.9713046000000007</v>
      </c>
      <c r="D60" s="13">
        <v>4485</v>
      </c>
      <c r="E60" s="12">
        <v>108.32736800000001</v>
      </c>
      <c r="F60" s="13">
        <v>38716</v>
      </c>
      <c r="G60" s="12">
        <v>0</v>
      </c>
      <c r="H60" s="13"/>
      <c r="I60" s="12">
        <v>0</v>
      </c>
      <c r="J60" s="11"/>
      <c r="K60" s="12">
        <v>0</v>
      </c>
      <c r="L60" s="11"/>
      <c r="M60" s="12">
        <v>0</v>
      </c>
      <c r="N60" s="13">
        <v>3093482</v>
      </c>
      <c r="O60" s="12">
        <f>SUM(Tabel13[[#This Row],[CO2 benzine 2019]],Tabel13[[#This Row],[CO2 diesel 2019]],Tabel13[[#This Row],[CO2 CNG 2019]],Tabel13[[#This Row],[CO2 LNG 2019]],Tabel13[[#This Row],[CO2 LPG 2019]],Tabel13[[#This Row],[CO2 elektriciteit 2019]])</f>
        <v>115.2986726</v>
      </c>
      <c r="P60" s="12">
        <v>5.54881504</v>
      </c>
      <c r="Q60" s="13">
        <v>3488</v>
      </c>
      <c r="R60" s="12">
        <v>100.02178550000001</v>
      </c>
      <c r="S60" s="13">
        <v>40651</v>
      </c>
      <c r="T60" s="12">
        <v>0</v>
      </c>
      <c r="U60" s="13"/>
      <c r="V60" s="12">
        <v>0</v>
      </c>
      <c r="W60" s="11"/>
      <c r="X60" s="12">
        <v>0</v>
      </c>
      <c r="Y60" s="11"/>
      <c r="Z60" s="12">
        <v>0</v>
      </c>
      <c r="AA60" s="13">
        <v>8180912</v>
      </c>
      <c r="AB60" s="12">
        <f>SUM(Tabel13[[#This Row],[CO2 elektriciteit 2022]],Tabel13[[#This Row],[CO2 LPG 2022]],Tabel13[[#This Row],[CO2 LNG 2022]],Tabel13[[#This Row],[CO2 CNG 2022]],Tabel13[[#This Row],[CO2 diesel 2022]],Tabel13[[#This Row],[CO2 benzine 2022]])</f>
        <v>105.57060054</v>
      </c>
      <c r="AC60" s="14">
        <f>(Tabel13[[#This Row],[CO2-emissie 2022 (ton)]]-Tabel13[[#This Row],[CO2-emissie 2019 (ton)]])/Tabel13[[#This Row],[CO2-emissie 2019 (ton)]]</f>
        <v>-8.437280187733924E-2</v>
      </c>
    </row>
    <row r="61" spans="1:29" x14ac:dyDescent="0.35">
      <c r="A61" s="11" t="s">
        <v>222</v>
      </c>
      <c r="B61" s="11" t="s">
        <v>7</v>
      </c>
      <c r="C61" s="12">
        <v>1.6165344000000001</v>
      </c>
      <c r="D61" s="13">
        <v>1040</v>
      </c>
      <c r="E61" s="12">
        <v>217.88585600000002</v>
      </c>
      <c r="F61" s="13">
        <v>77872</v>
      </c>
      <c r="G61" s="12">
        <v>0</v>
      </c>
      <c r="H61" s="13"/>
      <c r="I61" s="12">
        <v>0</v>
      </c>
      <c r="J61" s="11"/>
      <c r="K61" s="12">
        <v>0</v>
      </c>
      <c r="L61" s="11"/>
      <c r="M61" s="12">
        <v>0</v>
      </c>
      <c r="N61" s="13"/>
      <c r="O61" s="12">
        <f>SUM(Tabel13[[#This Row],[CO2 benzine 2019]],Tabel13[[#This Row],[CO2 diesel 2019]],Tabel13[[#This Row],[CO2 CNG 2019]],Tabel13[[#This Row],[CO2 LNG 2019]],Tabel13[[#This Row],[CO2 LPG 2019]],Tabel13[[#This Row],[CO2 elektriciteit 2019]])</f>
        <v>219.50239040000002</v>
      </c>
      <c r="P61" s="12">
        <v>5.0842926799999999</v>
      </c>
      <c r="Q61" s="13">
        <v>3196</v>
      </c>
      <c r="R61" s="12">
        <v>187.371996</v>
      </c>
      <c r="S61" s="13">
        <v>76152</v>
      </c>
      <c r="T61" s="12">
        <v>0</v>
      </c>
      <c r="U61" s="13"/>
      <c r="V61" s="12">
        <v>0</v>
      </c>
      <c r="W61" s="11"/>
      <c r="X61" s="12">
        <v>0</v>
      </c>
      <c r="Y61" s="11"/>
      <c r="Z61" s="12">
        <v>0</v>
      </c>
      <c r="AA61" s="13">
        <v>5100</v>
      </c>
      <c r="AB61" s="12">
        <f>SUM(Tabel13[[#This Row],[CO2 elektriciteit 2022]],Tabel13[[#This Row],[CO2 LPG 2022]],Tabel13[[#This Row],[CO2 LNG 2022]],Tabel13[[#This Row],[CO2 CNG 2022]],Tabel13[[#This Row],[CO2 diesel 2022]],Tabel13[[#This Row],[CO2 benzine 2022]])</f>
        <v>192.45628868</v>
      </c>
      <c r="AC61" s="14">
        <f>(Tabel13[[#This Row],[CO2-emissie 2022 (ton)]]-Tabel13[[#This Row],[CO2-emissie 2019 (ton)]])/Tabel13[[#This Row],[CO2-emissie 2019 (ton)]]</f>
        <v>-0.12321552248571786</v>
      </c>
    </row>
    <row r="62" spans="1:29" x14ac:dyDescent="0.35">
      <c r="A62" s="11" t="s">
        <v>224</v>
      </c>
      <c r="B62" s="11" t="s">
        <v>7</v>
      </c>
      <c r="C62" s="12">
        <v>1.1082586800000001</v>
      </c>
      <c r="D62" s="13">
        <v>713</v>
      </c>
      <c r="E62" s="12">
        <v>92.431930000000008</v>
      </c>
      <c r="F62" s="13">
        <v>33035</v>
      </c>
      <c r="G62" s="12">
        <v>2.4716487250000001</v>
      </c>
      <c r="H62" s="13">
        <v>901.07500000000005</v>
      </c>
      <c r="I62" s="12">
        <v>0</v>
      </c>
      <c r="J62" s="11"/>
      <c r="K62" s="12">
        <v>0</v>
      </c>
      <c r="L62" s="11"/>
      <c r="M62" s="12">
        <v>0</v>
      </c>
      <c r="N62" s="13"/>
      <c r="O62" s="12">
        <f>SUM(Tabel13[[#This Row],[CO2 benzine 2019]],Tabel13[[#This Row],[CO2 diesel 2019]],Tabel13[[#This Row],[CO2 CNG 2019]],Tabel13[[#This Row],[CO2 LNG 2019]],Tabel13[[#This Row],[CO2 LPG 2019]],Tabel13[[#This Row],[CO2 elektriciteit 2019]])</f>
        <v>96.011837405000009</v>
      </c>
      <c r="P62" s="12">
        <v>6.3203675899999991</v>
      </c>
      <c r="Q62" s="13">
        <v>3973</v>
      </c>
      <c r="R62" s="12">
        <v>85.2095755</v>
      </c>
      <c r="S62" s="13">
        <v>34631</v>
      </c>
      <c r="T62" s="12">
        <v>0.90916734999999993</v>
      </c>
      <c r="U62" s="13">
        <v>331.45</v>
      </c>
      <c r="V62" s="12">
        <v>0</v>
      </c>
      <c r="W62" s="11"/>
      <c r="X62" s="12">
        <v>0</v>
      </c>
      <c r="Y62" s="11"/>
      <c r="Z62" s="12">
        <v>0</v>
      </c>
      <c r="AA62" s="13"/>
      <c r="AB62" s="12">
        <f>SUM(Tabel13[[#This Row],[CO2 elektriciteit 2022]],Tabel13[[#This Row],[CO2 LPG 2022]],Tabel13[[#This Row],[CO2 LNG 2022]],Tabel13[[#This Row],[CO2 CNG 2022]],Tabel13[[#This Row],[CO2 diesel 2022]],Tabel13[[#This Row],[CO2 benzine 2022]])</f>
        <v>92.439110440000007</v>
      </c>
      <c r="AC62" s="14">
        <f>(Tabel13[[#This Row],[CO2-emissie 2022 (ton)]]-Tabel13[[#This Row],[CO2-emissie 2019 (ton)]])/Tabel13[[#This Row],[CO2-emissie 2019 (ton)]]</f>
        <v>-3.7211317495460659E-2</v>
      </c>
    </row>
    <row r="63" spans="1:29" x14ac:dyDescent="0.35">
      <c r="A63" s="11" t="s">
        <v>225</v>
      </c>
      <c r="B63" s="11" t="s">
        <v>7</v>
      </c>
      <c r="C63" s="12">
        <v>1.6787088000000001</v>
      </c>
      <c r="D63" s="13">
        <v>1080</v>
      </c>
      <c r="E63" s="12">
        <v>135.08372527111402</v>
      </c>
      <c r="F63" s="13">
        <v>48278.672362799865</v>
      </c>
      <c r="G63" s="12">
        <v>0</v>
      </c>
      <c r="H63" s="13"/>
      <c r="I63" s="12">
        <v>0</v>
      </c>
      <c r="J63" s="11"/>
      <c r="K63" s="12">
        <v>0</v>
      </c>
      <c r="L63" s="11"/>
      <c r="M63" s="12">
        <v>0</v>
      </c>
      <c r="N63" s="13"/>
      <c r="O63" s="12">
        <f>SUM(Tabel13[[#This Row],[CO2 benzine 2019]],Tabel13[[#This Row],[CO2 diesel 2019]],Tabel13[[#This Row],[CO2 CNG 2019]],Tabel13[[#This Row],[CO2 LNG 2019]],Tabel13[[#This Row],[CO2 LPG 2019]],Tabel13[[#This Row],[CO2 elektriciteit 2019]])</f>
        <v>136.76243407111403</v>
      </c>
      <c r="P63" s="12">
        <v>0.66814859999999998</v>
      </c>
      <c r="Q63" s="13">
        <v>420</v>
      </c>
      <c r="R63" s="12">
        <v>26.782904247298315</v>
      </c>
      <c r="S63" s="13">
        <v>10885.14702186479</v>
      </c>
      <c r="T63" s="12">
        <v>0</v>
      </c>
      <c r="U63" s="13"/>
      <c r="V63" s="12">
        <v>0</v>
      </c>
      <c r="W63" s="11"/>
      <c r="X63" s="12">
        <v>0</v>
      </c>
      <c r="Y63" s="11"/>
      <c r="Z63" s="12">
        <v>0</v>
      </c>
      <c r="AA63" s="13"/>
      <c r="AB63" s="12">
        <f>SUM(Tabel13[[#This Row],[CO2 elektriciteit 2022]],Tabel13[[#This Row],[CO2 LPG 2022]],Tabel13[[#This Row],[CO2 LNG 2022]],Tabel13[[#This Row],[CO2 CNG 2022]],Tabel13[[#This Row],[CO2 diesel 2022]],Tabel13[[#This Row],[CO2 benzine 2022]])</f>
        <v>27.451052847298314</v>
      </c>
      <c r="AC63" s="14">
        <f>(Tabel13[[#This Row],[CO2-emissie 2022 (ton)]]-Tabel13[[#This Row],[CO2-emissie 2019 (ton)]])/Tabel13[[#This Row],[CO2-emissie 2019 (ton)]]</f>
        <v>-0.79927929015197074</v>
      </c>
    </row>
    <row r="64" spans="1:29" x14ac:dyDescent="0.35">
      <c r="A64" s="11" t="s">
        <v>227</v>
      </c>
      <c r="B64" s="11" t="s">
        <v>7</v>
      </c>
      <c r="C64" s="12">
        <v>0.79052791905205699</v>
      </c>
      <c r="D64" s="13">
        <v>508.58740513912926</v>
      </c>
      <c r="E64" s="12">
        <v>117.68150772264214</v>
      </c>
      <c r="F64" s="13">
        <v>42059.152152481103</v>
      </c>
      <c r="G64" s="12">
        <v>255.03684605131622</v>
      </c>
      <c r="H64" s="13">
        <v>92977.34088637121</v>
      </c>
      <c r="I64" s="12">
        <v>0</v>
      </c>
      <c r="J64" s="11"/>
      <c r="K64" s="12">
        <v>0</v>
      </c>
      <c r="L64" s="11"/>
      <c r="M64" s="12">
        <v>0</v>
      </c>
      <c r="N64" s="13"/>
      <c r="O64" s="12">
        <f>SUM(Tabel13[[#This Row],[CO2 benzine 2019]],Tabel13[[#This Row],[CO2 diesel 2019]],Tabel13[[#This Row],[CO2 CNG 2019]],Tabel13[[#This Row],[CO2 LNG 2019]],Tabel13[[#This Row],[CO2 LPG 2019]],Tabel13[[#This Row],[CO2 elektriciteit 2019]])</f>
        <v>373.50888169301038</v>
      </c>
      <c r="P64" s="12">
        <v>0</v>
      </c>
      <c r="Q64" s="11"/>
      <c r="R64" s="12">
        <v>58.986452626288006</v>
      </c>
      <c r="S64" s="13">
        <v>23973.360140738878</v>
      </c>
      <c r="T64" s="12">
        <v>5.9733802816901411</v>
      </c>
      <c r="U64" s="13">
        <v>2177.6814734561212</v>
      </c>
      <c r="V64" s="12">
        <v>0</v>
      </c>
      <c r="W64" s="11"/>
      <c r="X64" s="12">
        <v>0</v>
      </c>
      <c r="Y64" s="11"/>
      <c r="Z64" s="12">
        <v>0</v>
      </c>
      <c r="AA64" s="13"/>
      <c r="AB64" s="12">
        <f>SUM(Tabel13[[#This Row],[CO2 elektriciteit 2022]],Tabel13[[#This Row],[CO2 LPG 2022]],Tabel13[[#This Row],[CO2 LNG 2022]],Tabel13[[#This Row],[CO2 CNG 2022]],Tabel13[[#This Row],[CO2 diesel 2022]],Tabel13[[#This Row],[CO2 benzine 2022]])</f>
        <v>64.959832907978154</v>
      </c>
      <c r="AC64" s="14">
        <f>(Tabel13[[#This Row],[CO2-emissie 2022 (ton)]]-Tabel13[[#This Row],[CO2-emissie 2019 (ton)]])/Tabel13[[#This Row],[CO2-emissie 2019 (ton)]]</f>
        <v>-0.82608222697802114</v>
      </c>
    </row>
    <row r="65" spans="1:29" x14ac:dyDescent="0.35">
      <c r="A65" s="11" t="s">
        <v>228</v>
      </c>
      <c r="B65" s="11" t="s">
        <v>7</v>
      </c>
      <c r="C65" s="12">
        <v>2.3750620800000002</v>
      </c>
      <c r="D65" s="13">
        <v>1528</v>
      </c>
      <c r="E65" s="12">
        <v>81.819116000000008</v>
      </c>
      <c r="F65" s="13">
        <v>29242</v>
      </c>
      <c r="G65" s="12">
        <v>14.390875199999998</v>
      </c>
      <c r="H65" s="13">
        <v>5246.4</v>
      </c>
      <c r="I65" s="12">
        <v>0</v>
      </c>
      <c r="J65" s="11"/>
      <c r="K65" s="12">
        <v>0</v>
      </c>
      <c r="L65" s="11"/>
      <c r="M65" s="12">
        <v>0</v>
      </c>
      <c r="N65" s="13"/>
      <c r="O65" s="12">
        <f>SUM(Tabel13[[#This Row],[CO2 benzine 2019]],Tabel13[[#This Row],[CO2 diesel 2019]],Tabel13[[#This Row],[CO2 CNG 2019]],Tabel13[[#This Row],[CO2 LNG 2019]],Tabel13[[#This Row],[CO2 LPG 2019]],Tabel13[[#This Row],[CO2 elektriciteit 2019]])</f>
        <v>98.585053280000011</v>
      </c>
      <c r="P65" s="12">
        <v>3.03689447</v>
      </c>
      <c r="Q65" s="13">
        <v>1909</v>
      </c>
      <c r="R65" s="12">
        <v>84.557542999999995</v>
      </c>
      <c r="S65" s="13">
        <v>34366</v>
      </c>
      <c r="T65" s="12">
        <v>15.480093069999999</v>
      </c>
      <c r="U65" s="13">
        <v>5643.49</v>
      </c>
      <c r="V65" s="12">
        <v>0</v>
      </c>
      <c r="W65" s="11"/>
      <c r="X65" s="12">
        <v>0</v>
      </c>
      <c r="Y65" s="11"/>
      <c r="Z65" s="12">
        <v>0</v>
      </c>
      <c r="AA65" s="13"/>
      <c r="AB65" s="12">
        <f>SUM(Tabel13[[#This Row],[CO2 elektriciteit 2022]],Tabel13[[#This Row],[CO2 LPG 2022]],Tabel13[[#This Row],[CO2 LNG 2022]],Tabel13[[#This Row],[CO2 CNG 2022]],Tabel13[[#This Row],[CO2 diesel 2022]],Tabel13[[#This Row],[CO2 benzine 2022]])</f>
        <v>103.07453053999998</v>
      </c>
      <c r="AC65" s="14">
        <f>(Tabel13[[#This Row],[CO2-emissie 2022 (ton)]]-Tabel13[[#This Row],[CO2-emissie 2019 (ton)]])/Tabel13[[#This Row],[CO2-emissie 2019 (ton)]]</f>
        <v>4.5539126983570384E-2</v>
      </c>
    </row>
    <row r="66" spans="1:29" x14ac:dyDescent="0.35">
      <c r="A66" s="11" t="s">
        <v>229</v>
      </c>
      <c r="B66" s="11" t="s">
        <v>7</v>
      </c>
      <c r="C66" s="12">
        <v>5.79620844</v>
      </c>
      <c r="D66" s="13">
        <v>3729</v>
      </c>
      <c r="E66" s="12">
        <v>197.348536</v>
      </c>
      <c r="F66" s="13">
        <v>70532</v>
      </c>
      <c r="G66" s="12">
        <v>40.012140999999993</v>
      </c>
      <c r="H66" s="13">
        <v>14587</v>
      </c>
      <c r="I66" s="12">
        <v>0</v>
      </c>
      <c r="J66" s="11"/>
      <c r="K66" s="12">
        <v>1.06299648</v>
      </c>
      <c r="L66" s="13">
        <v>676</v>
      </c>
      <c r="M66" s="12">
        <v>0</v>
      </c>
      <c r="N66" s="13"/>
      <c r="O66" s="12">
        <f>SUM(Tabel13[[#This Row],[CO2 benzine 2019]],Tabel13[[#This Row],[CO2 diesel 2019]],Tabel13[[#This Row],[CO2 CNG 2019]],Tabel13[[#This Row],[CO2 LNG 2019]],Tabel13[[#This Row],[CO2 LPG 2019]],Tabel13[[#This Row],[CO2 elektriciteit 2019]])</f>
        <v>244.21988191999998</v>
      </c>
      <c r="P66" s="12">
        <v>2.4912397799999999</v>
      </c>
      <c r="Q66" s="13">
        <v>1566</v>
      </c>
      <c r="R66" s="12">
        <v>126.494305</v>
      </c>
      <c r="S66" s="13">
        <v>51410</v>
      </c>
      <c r="T66" s="12">
        <v>50.413596999999996</v>
      </c>
      <c r="U66" s="13">
        <v>18379</v>
      </c>
      <c r="V66" s="12">
        <v>0</v>
      </c>
      <c r="W66" s="11"/>
      <c r="X66" s="12">
        <v>0.16668288000000001</v>
      </c>
      <c r="Y66" s="13">
        <v>106</v>
      </c>
      <c r="Z66" s="12">
        <v>0</v>
      </c>
      <c r="AA66" s="13"/>
      <c r="AB66" s="12">
        <f>SUM(Tabel13[[#This Row],[CO2 elektriciteit 2022]],Tabel13[[#This Row],[CO2 LPG 2022]],Tabel13[[#This Row],[CO2 LNG 2022]],Tabel13[[#This Row],[CO2 CNG 2022]],Tabel13[[#This Row],[CO2 diesel 2022]],Tabel13[[#This Row],[CO2 benzine 2022]])</f>
        <v>179.56582466</v>
      </c>
      <c r="AC66" s="14">
        <f>(Tabel13[[#This Row],[CO2-emissie 2022 (ton)]]-Tabel13[[#This Row],[CO2-emissie 2019 (ton)]])/Tabel13[[#This Row],[CO2-emissie 2019 (ton)]]</f>
        <v>-0.26473707526064133</v>
      </c>
    </row>
    <row r="67" spans="1:29" x14ac:dyDescent="0.35">
      <c r="A67" s="11" t="s">
        <v>231</v>
      </c>
      <c r="B67" s="11" t="s">
        <v>7</v>
      </c>
      <c r="C67" s="12">
        <v>0.44299260000000001</v>
      </c>
      <c r="D67" s="13">
        <v>285</v>
      </c>
      <c r="E67" s="12">
        <v>17.134952000000002</v>
      </c>
      <c r="F67" s="13">
        <v>6124</v>
      </c>
      <c r="G67" s="12">
        <v>0</v>
      </c>
      <c r="H67" s="13"/>
      <c r="I67" s="12">
        <v>0</v>
      </c>
      <c r="J67" s="11"/>
      <c r="K67" s="12">
        <v>0</v>
      </c>
      <c r="L67" s="11"/>
      <c r="M67" s="12">
        <v>0</v>
      </c>
      <c r="N67" s="13"/>
      <c r="O67" s="12">
        <f>SUM(Tabel13[[#This Row],[CO2 benzine 2019]],Tabel13[[#This Row],[CO2 diesel 2019]],Tabel13[[#This Row],[CO2 CNG 2019]],Tabel13[[#This Row],[CO2 LNG 2019]],Tabel13[[#This Row],[CO2 LPG 2019]],Tabel13[[#This Row],[CO2 elektriciteit 2019]])</f>
        <v>17.577944600000002</v>
      </c>
      <c r="P67" s="12">
        <v>0.49792978999999998</v>
      </c>
      <c r="Q67" s="13">
        <v>313</v>
      </c>
      <c r="R67" s="12">
        <v>15.520834000000001</v>
      </c>
      <c r="S67" s="13">
        <v>6308</v>
      </c>
      <c r="T67" s="12">
        <v>0</v>
      </c>
      <c r="U67" s="13"/>
      <c r="V67" s="12">
        <v>0</v>
      </c>
      <c r="W67" s="11"/>
      <c r="X67" s="12">
        <v>0</v>
      </c>
      <c r="Y67" s="11"/>
      <c r="Z67" s="12">
        <v>0</v>
      </c>
      <c r="AA67" s="13"/>
      <c r="AB67" s="12">
        <f>SUM(Tabel13[[#This Row],[CO2 elektriciteit 2022]],Tabel13[[#This Row],[CO2 LPG 2022]],Tabel13[[#This Row],[CO2 LNG 2022]],Tabel13[[#This Row],[CO2 CNG 2022]],Tabel13[[#This Row],[CO2 diesel 2022]],Tabel13[[#This Row],[CO2 benzine 2022]])</f>
        <v>16.018763790000001</v>
      </c>
      <c r="AC67" s="14">
        <f>(Tabel13[[#This Row],[CO2-emissie 2022 (ton)]]-Tabel13[[#This Row],[CO2-emissie 2019 (ton)]])/Tabel13[[#This Row],[CO2-emissie 2019 (ton)]]</f>
        <v>-8.8700974174193301E-2</v>
      </c>
    </row>
    <row r="68" spans="1:29" x14ac:dyDescent="0.35">
      <c r="A68" s="11" t="s">
        <v>232</v>
      </c>
      <c r="B68" s="11" t="s">
        <v>7</v>
      </c>
      <c r="C68" s="12">
        <v>12.484619520000001</v>
      </c>
      <c r="D68" s="13">
        <v>8032</v>
      </c>
      <c r="E68" s="12">
        <v>301.67476400000004</v>
      </c>
      <c r="F68" s="13">
        <v>107818</v>
      </c>
      <c r="G68" s="12">
        <v>66.013037999999995</v>
      </c>
      <c r="H68" s="13">
        <v>24066</v>
      </c>
      <c r="I68" s="12">
        <v>0</v>
      </c>
      <c r="J68" s="11"/>
      <c r="K68" s="12">
        <v>0</v>
      </c>
      <c r="L68" s="11"/>
      <c r="M68" s="12">
        <v>0</v>
      </c>
      <c r="N68" s="13"/>
      <c r="O68" s="12">
        <f>SUM(Tabel13[[#This Row],[CO2 benzine 2019]],Tabel13[[#This Row],[CO2 diesel 2019]],Tabel13[[#This Row],[CO2 CNG 2019]],Tabel13[[#This Row],[CO2 LNG 2019]],Tabel13[[#This Row],[CO2 LPG 2019]],Tabel13[[#This Row],[CO2 elektriciteit 2019]])</f>
        <v>380.17242152000006</v>
      </c>
      <c r="P68" s="12">
        <v>15.569453209999999</v>
      </c>
      <c r="Q68" s="13">
        <v>9787</v>
      </c>
      <c r="R68" s="12">
        <v>235.336983</v>
      </c>
      <c r="S68" s="13">
        <v>95646</v>
      </c>
      <c r="T68" s="12">
        <v>75.339237999999995</v>
      </c>
      <c r="U68" s="13">
        <v>27466</v>
      </c>
      <c r="V68" s="12">
        <v>0</v>
      </c>
      <c r="W68" s="11"/>
      <c r="X68" s="12">
        <v>0</v>
      </c>
      <c r="Y68" s="11"/>
      <c r="Z68" s="12">
        <v>0</v>
      </c>
      <c r="AA68" s="13"/>
      <c r="AB68" s="12">
        <f>SUM(Tabel13[[#This Row],[CO2 elektriciteit 2022]],Tabel13[[#This Row],[CO2 LPG 2022]],Tabel13[[#This Row],[CO2 LNG 2022]],Tabel13[[#This Row],[CO2 CNG 2022]],Tabel13[[#This Row],[CO2 diesel 2022]],Tabel13[[#This Row],[CO2 benzine 2022]])</f>
        <v>326.24567421</v>
      </c>
      <c r="AC68" s="14">
        <f>(Tabel13[[#This Row],[CO2-emissie 2022 (ton)]]-Tabel13[[#This Row],[CO2-emissie 2019 (ton)]])/Tabel13[[#This Row],[CO2-emissie 2019 (ton)]]</f>
        <v>-0.14184813063080928</v>
      </c>
    </row>
    <row r="69" spans="1:29" x14ac:dyDescent="0.35">
      <c r="A69" s="11" t="s">
        <v>233</v>
      </c>
      <c r="B69" s="11" t="s">
        <v>7</v>
      </c>
      <c r="C69" s="12">
        <v>0.82381080000000007</v>
      </c>
      <c r="D69" s="13">
        <v>530</v>
      </c>
      <c r="E69" s="12">
        <v>62.442966000000006</v>
      </c>
      <c r="F69" s="13">
        <v>22317</v>
      </c>
      <c r="G69" s="12">
        <v>0</v>
      </c>
      <c r="H69" s="13"/>
      <c r="I69" s="12">
        <v>0</v>
      </c>
      <c r="J69" s="11"/>
      <c r="K69" s="12">
        <v>0</v>
      </c>
      <c r="L69" s="11"/>
      <c r="M69" s="12">
        <v>0</v>
      </c>
      <c r="N69" s="13"/>
      <c r="O69" s="12">
        <f>SUM(Tabel13[[#This Row],[CO2 benzine 2019]],Tabel13[[#This Row],[CO2 diesel 2019]],Tabel13[[#This Row],[CO2 CNG 2019]],Tabel13[[#This Row],[CO2 LNG 2019]],Tabel13[[#This Row],[CO2 LPG 2019]],Tabel13[[#This Row],[CO2 elektriciteit 2019]])</f>
        <v>63.266776800000002</v>
      </c>
      <c r="P69" s="12">
        <v>2.00285497</v>
      </c>
      <c r="Q69" s="13">
        <v>1259</v>
      </c>
      <c r="R69" s="12">
        <v>52.841698000000001</v>
      </c>
      <c r="S69" s="13">
        <v>21476</v>
      </c>
      <c r="T69" s="12">
        <v>0</v>
      </c>
      <c r="U69" s="13"/>
      <c r="V69" s="12">
        <v>0</v>
      </c>
      <c r="W69" s="11"/>
      <c r="X69" s="12">
        <v>0</v>
      </c>
      <c r="Y69" s="11"/>
      <c r="Z69" s="12">
        <v>0</v>
      </c>
      <c r="AA69" s="13"/>
      <c r="AB69" s="12">
        <f>SUM(Tabel13[[#This Row],[CO2 elektriciteit 2022]],Tabel13[[#This Row],[CO2 LPG 2022]],Tabel13[[#This Row],[CO2 LNG 2022]],Tabel13[[#This Row],[CO2 CNG 2022]],Tabel13[[#This Row],[CO2 diesel 2022]],Tabel13[[#This Row],[CO2 benzine 2022]])</f>
        <v>54.844552970000002</v>
      </c>
      <c r="AC69" s="14">
        <f>(Tabel13[[#This Row],[CO2-emissie 2022 (ton)]]-Tabel13[[#This Row],[CO2-emissie 2019 (ton)]])/Tabel13[[#This Row],[CO2-emissie 2019 (ton)]]</f>
        <v>-0.13312237885335104</v>
      </c>
    </row>
    <row r="70" spans="1:29" x14ac:dyDescent="0.35">
      <c r="A70" s="11" t="s">
        <v>234</v>
      </c>
      <c r="B70" s="11" t="s">
        <v>7</v>
      </c>
      <c r="C70" s="12">
        <v>29.843712</v>
      </c>
      <c r="D70" s="13">
        <v>19200</v>
      </c>
      <c r="E70" s="12">
        <v>972.30500000000006</v>
      </c>
      <c r="F70" s="13">
        <v>347500</v>
      </c>
      <c r="G70" s="12">
        <v>10.250933874999999</v>
      </c>
      <c r="H70" s="13">
        <v>3737.125</v>
      </c>
      <c r="I70" s="12">
        <v>0</v>
      </c>
      <c r="J70" s="11"/>
      <c r="K70" s="12">
        <v>0</v>
      </c>
      <c r="L70" s="11"/>
      <c r="M70" s="12">
        <v>0</v>
      </c>
      <c r="N70" s="13"/>
      <c r="O70" s="12">
        <f>SUM(Tabel13[[#This Row],[CO2 benzine 2019]],Tabel13[[#This Row],[CO2 diesel 2019]],Tabel13[[#This Row],[CO2 CNG 2019]],Tabel13[[#This Row],[CO2 LNG 2019]],Tabel13[[#This Row],[CO2 LPG 2019]],Tabel13[[#This Row],[CO2 elektriciteit 2019]])</f>
        <v>1012.399645875</v>
      </c>
      <c r="P70" s="12">
        <v>18.294544999999999</v>
      </c>
      <c r="Q70" s="13">
        <v>11500</v>
      </c>
      <c r="R70" s="12">
        <v>673.19280000000003</v>
      </c>
      <c r="S70" s="13">
        <v>273600</v>
      </c>
      <c r="T70" s="12">
        <v>9.3148851249999982</v>
      </c>
      <c r="U70" s="13">
        <v>3395.875</v>
      </c>
      <c r="V70" s="12">
        <v>0</v>
      </c>
      <c r="W70" s="11"/>
      <c r="X70" s="12">
        <v>0</v>
      </c>
      <c r="Y70" s="11"/>
      <c r="Z70" s="12">
        <v>0</v>
      </c>
      <c r="AA70" s="13"/>
      <c r="AB70" s="12">
        <f>SUM(Tabel13[[#This Row],[CO2 elektriciteit 2022]],Tabel13[[#This Row],[CO2 LPG 2022]],Tabel13[[#This Row],[CO2 LNG 2022]],Tabel13[[#This Row],[CO2 CNG 2022]],Tabel13[[#This Row],[CO2 diesel 2022]],Tabel13[[#This Row],[CO2 benzine 2022]])</f>
        <v>700.80223012500005</v>
      </c>
      <c r="AC70" s="14">
        <f>(Tabel13[[#This Row],[CO2-emissie 2022 (ton)]]-Tabel13[[#This Row],[CO2-emissie 2019 (ton)]])/Tabel13[[#This Row],[CO2-emissie 2019 (ton)]]</f>
        <v>-0.30778103984883515</v>
      </c>
    </row>
    <row r="71" spans="1:29" x14ac:dyDescent="0.35">
      <c r="A71" s="11" t="s">
        <v>236</v>
      </c>
      <c r="B71" s="11" t="s">
        <v>7</v>
      </c>
      <c r="C71" s="12">
        <v>18.7844406</v>
      </c>
      <c r="D71" s="13">
        <v>12085</v>
      </c>
      <c r="E71" s="12">
        <v>195.19127800000001</v>
      </c>
      <c r="F71" s="13">
        <v>69761</v>
      </c>
      <c r="G71" s="12">
        <v>9.6389019999999999</v>
      </c>
      <c r="H71" s="13">
        <v>3514</v>
      </c>
      <c r="I71" s="12">
        <v>0</v>
      </c>
      <c r="J71" s="11"/>
      <c r="K71" s="12">
        <v>0</v>
      </c>
      <c r="L71" s="11"/>
      <c r="M71" s="12">
        <v>0</v>
      </c>
      <c r="N71" s="13"/>
      <c r="O71" s="12">
        <f>SUM(Tabel13[[#This Row],[CO2 benzine 2019]],Tabel13[[#This Row],[CO2 diesel 2019]],Tabel13[[#This Row],[CO2 CNG 2019]],Tabel13[[#This Row],[CO2 LNG 2019]],Tabel13[[#This Row],[CO2 LPG 2019]],Tabel13[[#This Row],[CO2 elektriciteit 2019]])</f>
        <v>223.61462060000002</v>
      </c>
      <c r="P71" s="12">
        <v>12.596191939999999</v>
      </c>
      <c r="Q71" s="13">
        <v>7918</v>
      </c>
      <c r="R71" s="12">
        <v>125.9013245</v>
      </c>
      <c r="S71" s="13">
        <v>51169</v>
      </c>
      <c r="T71" s="12">
        <v>57.076343999999999</v>
      </c>
      <c r="U71" s="13">
        <v>20808</v>
      </c>
      <c r="V71" s="12">
        <v>0</v>
      </c>
      <c r="W71" s="11"/>
      <c r="X71" s="12">
        <v>0</v>
      </c>
      <c r="Y71" s="11"/>
      <c r="Z71" s="12">
        <v>0</v>
      </c>
      <c r="AA71" s="13"/>
      <c r="AB71" s="12">
        <f>SUM(Tabel13[[#This Row],[CO2 elektriciteit 2022]],Tabel13[[#This Row],[CO2 LPG 2022]],Tabel13[[#This Row],[CO2 LNG 2022]],Tabel13[[#This Row],[CO2 CNG 2022]],Tabel13[[#This Row],[CO2 diesel 2022]],Tabel13[[#This Row],[CO2 benzine 2022]])</f>
        <v>195.57386044</v>
      </c>
      <c r="AC71" s="14">
        <f>(Tabel13[[#This Row],[CO2-emissie 2022 (ton)]]-Tabel13[[#This Row],[CO2-emissie 2019 (ton)]])/Tabel13[[#This Row],[CO2-emissie 2019 (ton)]]</f>
        <v>-0.1253977046973109</v>
      </c>
    </row>
    <row r="72" spans="1:29" x14ac:dyDescent="0.35">
      <c r="A72" s="11" t="s">
        <v>237</v>
      </c>
      <c r="B72" s="11" t="s">
        <v>7</v>
      </c>
      <c r="C72" s="12">
        <v>2.7543259200000003</v>
      </c>
      <c r="D72" s="13">
        <v>1772</v>
      </c>
      <c r="E72" s="12">
        <v>123.21832400000001</v>
      </c>
      <c r="F72" s="13">
        <v>44038</v>
      </c>
      <c r="G72" s="12">
        <v>0</v>
      </c>
      <c r="H72" s="13"/>
      <c r="I72" s="12">
        <v>0</v>
      </c>
      <c r="J72" s="11"/>
      <c r="K72" s="12">
        <v>0</v>
      </c>
      <c r="L72" s="11"/>
      <c r="M72" s="12">
        <v>0</v>
      </c>
      <c r="N72" s="13"/>
      <c r="O72" s="12">
        <f>SUM(Tabel13[[#This Row],[CO2 benzine 2019]],Tabel13[[#This Row],[CO2 diesel 2019]],Tabel13[[#This Row],[CO2 CNG 2019]],Tabel13[[#This Row],[CO2 LNG 2019]],Tabel13[[#This Row],[CO2 LPG 2019]],Tabel13[[#This Row],[CO2 elektriciteit 2019]])</f>
        <v>125.97264992000001</v>
      </c>
      <c r="P72" s="12">
        <v>3.6557273399999999</v>
      </c>
      <c r="Q72" s="13">
        <v>2298</v>
      </c>
      <c r="R72" s="12">
        <v>85.613097499999995</v>
      </c>
      <c r="S72" s="13">
        <v>34795</v>
      </c>
      <c r="T72" s="12">
        <v>0</v>
      </c>
      <c r="U72" s="13"/>
      <c r="V72" s="12">
        <v>0</v>
      </c>
      <c r="W72" s="11"/>
      <c r="X72" s="12">
        <v>0</v>
      </c>
      <c r="Y72" s="11"/>
      <c r="Z72" s="12">
        <v>0</v>
      </c>
      <c r="AA72" s="13"/>
      <c r="AB72" s="12">
        <f>SUM(Tabel13[[#This Row],[CO2 elektriciteit 2022]],Tabel13[[#This Row],[CO2 LPG 2022]],Tabel13[[#This Row],[CO2 LNG 2022]],Tabel13[[#This Row],[CO2 CNG 2022]],Tabel13[[#This Row],[CO2 diesel 2022]],Tabel13[[#This Row],[CO2 benzine 2022]])</f>
        <v>89.268824839999994</v>
      </c>
      <c r="AC72" s="14">
        <f>(Tabel13[[#This Row],[CO2-emissie 2022 (ton)]]-Tabel13[[#This Row],[CO2-emissie 2019 (ton)]])/Tabel13[[#This Row],[CO2-emissie 2019 (ton)]]</f>
        <v>-0.29136344359913907</v>
      </c>
    </row>
    <row r="73" spans="1:29" x14ac:dyDescent="0.35">
      <c r="A73" s="11" t="s">
        <v>238</v>
      </c>
      <c r="B73" s="11" t="s">
        <v>7</v>
      </c>
      <c r="C73" s="12">
        <v>2.84292444</v>
      </c>
      <c r="D73" s="13">
        <v>1829</v>
      </c>
      <c r="E73" s="12">
        <v>46.292909999999999</v>
      </c>
      <c r="F73" s="13">
        <v>16545</v>
      </c>
      <c r="G73" s="12">
        <v>0</v>
      </c>
      <c r="H73" s="13"/>
      <c r="I73" s="12">
        <v>0</v>
      </c>
      <c r="J73" s="11"/>
      <c r="K73" s="12">
        <v>0</v>
      </c>
      <c r="L73" s="11"/>
      <c r="M73" s="12">
        <v>0</v>
      </c>
      <c r="N73" s="13"/>
      <c r="O73" s="12">
        <f>SUM(Tabel13[[#This Row],[CO2 benzine 2019]],Tabel13[[#This Row],[CO2 diesel 2019]],Tabel13[[#This Row],[CO2 CNG 2019]],Tabel13[[#This Row],[CO2 LNG 2019]],Tabel13[[#This Row],[CO2 LPG 2019]],Tabel13[[#This Row],[CO2 elektriciteit 2019]])</f>
        <v>49.135834439999996</v>
      </c>
      <c r="P73" s="12">
        <v>1.33788803</v>
      </c>
      <c r="Q73" s="13">
        <v>841</v>
      </c>
      <c r="R73" s="12">
        <v>49.438826499999998</v>
      </c>
      <c r="S73" s="13">
        <v>20093</v>
      </c>
      <c r="T73" s="12">
        <v>0</v>
      </c>
      <c r="U73" s="13"/>
      <c r="V73" s="12">
        <v>0</v>
      </c>
      <c r="W73" s="11"/>
      <c r="X73" s="12">
        <v>0</v>
      </c>
      <c r="Y73" s="11"/>
      <c r="Z73" s="12">
        <v>0</v>
      </c>
      <c r="AA73" s="13"/>
      <c r="AB73" s="12">
        <f>SUM(Tabel13[[#This Row],[CO2 elektriciteit 2022]],Tabel13[[#This Row],[CO2 LPG 2022]],Tabel13[[#This Row],[CO2 LNG 2022]],Tabel13[[#This Row],[CO2 CNG 2022]],Tabel13[[#This Row],[CO2 diesel 2022]],Tabel13[[#This Row],[CO2 benzine 2022]])</f>
        <v>50.77671453</v>
      </c>
      <c r="AC73" s="14">
        <f>(Tabel13[[#This Row],[CO2-emissie 2022 (ton)]]-Tabel13[[#This Row],[CO2-emissie 2019 (ton)]])/Tabel13[[#This Row],[CO2-emissie 2019 (ton)]]</f>
        <v>3.3394774072753146E-2</v>
      </c>
    </row>
    <row r="74" spans="1:29" x14ac:dyDescent="0.35">
      <c r="A74" s="11" t="s">
        <v>239</v>
      </c>
      <c r="B74" s="11" t="s">
        <v>7</v>
      </c>
      <c r="C74" s="12">
        <v>1.2186182400000001</v>
      </c>
      <c r="D74" s="13">
        <v>784</v>
      </c>
      <c r="E74" s="12">
        <v>52.062386000000004</v>
      </c>
      <c r="F74" s="13">
        <v>18607</v>
      </c>
      <c r="G74" s="12">
        <v>0</v>
      </c>
      <c r="H74" s="13"/>
      <c r="I74" s="12">
        <v>0</v>
      </c>
      <c r="J74" s="11"/>
      <c r="K74" s="12">
        <v>0</v>
      </c>
      <c r="L74" s="11"/>
      <c r="M74" s="12">
        <v>0</v>
      </c>
      <c r="N74" s="13"/>
      <c r="O74" s="12">
        <f>SUM(Tabel13[[#This Row],[CO2 benzine 2019]],Tabel13[[#This Row],[CO2 diesel 2019]],Tabel13[[#This Row],[CO2 CNG 2019]],Tabel13[[#This Row],[CO2 LNG 2019]],Tabel13[[#This Row],[CO2 LPG 2019]],Tabel13[[#This Row],[CO2 elektriciteit 2019]])</f>
        <v>53.281004240000001</v>
      </c>
      <c r="P74" s="12">
        <v>1.18198669</v>
      </c>
      <c r="Q74" s="13">
        <v>743</v>
      </c>
      <c r="R74" s="12">
        <v>17.653268157828599</v>
      </c>
      <c r="S74" s="13">
        <v>7174.667001759236</v>
      </c>
      <c r="T74" s="12">
        <v>0</v>
      </c>
      <c r="U74" s="13"/>
      <c r="V74" s="12">
        <v>0</v>
      </c>
      <c r="W74" s="11"/>
      <c r="X74" s="12">
        <v>0</v>
      </c>
      <c r="Y74" s="11"/>
      <c r="Z74" s="12">
        <v>0</v>
      </c>
      <c r="AA74" s="13"/>
      <c r="AB74" s="12">
        <f>SUM(Tabel13[[#This Row],[CO2 elektriciteit 2022]],Tabel13[[#This Row],[CO2 LPG 2022]],Tabel13[[#This Row],[CO2 LNG 2022]],Tabel13[[#This Row],[CO2 CNG 2022]],Tabel13[[#This Row],[CO2 diesel 2022]],Tabel13[[#This Row],[CO2 benzine 2022]])</f>
        <v>18.835254847828597</v>
      </c>
      <c r="AC74" s="14">
        <f>(Tabel13[[#This Row],[CO2-emissie 2022 (ton)]]-Tabel13[[#This Row],[CO2-emissie 2019 (ton)]])/Tabel13[[#This Row],[CO2-emissie 2019 (ton)]]</f>
        <v>-0.64649212009993839</v>
      </c>
    </row>
    <row r="75" spans="1:29" x14ac:dyDescent="0.35">
      <c r="A75" s="11" t="s">
        <v>240</v>
      </c>
      <c r="B75" s="11" t="s">
        <v>7</v>
      </c>
      <c r="C75" s="12">
        <v>4.0708688400000002</v>
      </c>
      <c r="D75" s="13">
        <v>2619</v>
      </c>
      <c r="E75" s="12">
        <v>78.20689800000001</v>
      </c>
      <c r="F75" s="13">
        <v>27951</v>
      </c>
      <c r="G75" s="12">
        <v>0</v>
      </c>
      <c r="H75" s="13"/>
      <c r="I75" s="12">
        <v>0</v>
      </c>
      <c r="J75" s="11"/>
      <c r="K75" s="12">
        <v>0</v>
      </c>
      <c r="L75" s="11"/>
      <c r="M75" s="12">
        <v>0</v>
      </c>
      <c r="N75" s="13"/>
      <c r="O75" s="12">
        <f>SUM(Tabel13[[#This Row],[CO2 benzine 2019]],Tabel13[[#This Row],[CO2 diesel 2019]],Tabel13[[#This Row],[CO2 CNG 2019]],Tabel13[[#This Row],[CO2 LNG 2019]],Tabel13[[#This Row],[CO2 LPG 2019]],Tabel13[[#This Row],[CO2 elektriciteit 2019]])</f>
        <v>82.277766840000012</v>
      </c>
      <c r="P75" s="12">
        <v>3.0400761299999997</v>
      </c>
      <c r="Q75" s="13">
        <v>1911</v>
      </c>
      <c r="R75" s="12">
        <v>89.611410000000006</v>
      </c>
      <c r="S75" s="13">
        <v>36420</v>
      </c>
      <c r="T75" s="12">
        <v>10.604438</v>
      </c>
      <c r="U75" s="13">
        <v>3866</v>
      </c>
      <c r="V75" s="12">
        <v>0</v>
      </c>
      <c r="W75" s="11"/>
      <c r="X75" s="12">
        <v>0</v>
      </c>
      <c r="Y75" s="11"/>
      <c r="Z75" s="12">
        <v>0</v>
      </c>
      <c r="AA75" s="13"/>
      <c r="AB75" s="12">
        <f>SUM(Tabel13[[#This Row],[CO2 elektriciteit 2022]],Tabel13[[#This Row],[CO2 LPG 2022]],Tabel13[[#This Row],[CO2 LNG 2022]],Tabel13[[#This Row],[CO2 CNG 2022]],Tabel13[[#This Row],[CO2 diesel 2022]],Tabel13[[#This Row],[CO2 benzine 2022]])</f>
        <v>103.25592413000001</v>
      </c>
      <c r="AC75" s="14">
        <f>(Tabel13[[#This Row],[CO2-emissie 2022 (ton)]]-Tabel13[[#This Row],[CO2-emissie 2019 (ton)]])/Tabel13[[#This Row],[CO2-emissie 2019 (ton)]]</f>
        <v>0.2549675093977064</v>
      </c>
    </row>
    <row r="76" spans="1:29" x14ac:dyDescent="0.35">
      <c r="A76" s="11" t="s">
        <v>241</v>
      </c>
      <c r="B76" s="11" t="s">
        <v>7</v>
      </c>
      <c r="C76" s="12">
        <v>15.46432764</v>
      </c>
      <c r="D76" s="13">
        <v>9949</v>
      </c>
      <c r="E76" s="12">
        <v>170.79551600000002</v>
      </c>
      <c r="F76" s="13">
        <v>61042</v>
      </c>
      <c r="G76" s="12">
        <v>31.8188</v>
      </c>
      <c r="H76" s="13">
        <v>11600</v>
      </c>
      <c r="I76" s="12">
        <v>0</v>
      </c>
      <c r="J76" s="11"/>
      <c r="K76" s="12">
        <v>0</v>
      </c>
      <c r="L76" s="11"/>
      <c r="M76" s="12">
        <v>0</v>
      </c>
      <c r="N76" s="13"/>
      <c r="O76" s="12">
        <f>SUM(Tabel13[[#This Row],[CO2 benzine 2019]],Tabel13[[#This Row],[CO2 diesel 2019]],Tabel13[[#This Row],[CO2 CNG 2019]],Tabel13[[#This Row],[CO2 LNG 2019]],Tabel13[[#This Row],[CO2 LPG 2019]],Tabel13[[#This Row],[CO2 elektriciteit 2019]])</f>
        <v>218.07864364000002</v>
      </c>
      <c r="P76" s="12">
        <v>7.9286967199999996</v>
      </c>
      <c r="Q76" s="13">
        <v>4984</v>
      </c>
      <c r="R76" s="12">
        <v>81.1965</v>
      </c>
      <c r="S76" s="13">
        <v>33000</v>
      </c>
      <c r="T76" s="12">
        <v>45.330818000000001</v>
      </c>
      <c r="U76" s="13">
        <v>16526</v>
      </c>
      <c r="V76" s="12">
        <v>0</v>
      </c>
      <c r="W76" s="11"/>
      <c r="X76" s="12">
        <v>0</v>
      </c>
      <c r="Y76" s="11"/>
      <c r="Z76" s="12">
        <v>0</v>
      </c>
      <c r="AA76" s="13"/>
      <c r="AB76" s="12">
        <f>SUM(Tabel13[[#This Row],[CO2 elektriciteit 2022]],Tabel13[[#This Row],[CO2 LPG 2022]],Tabel13[[#This Row],[CO2 LNG 2022]],Tabel13[[#This Row],[CO2 CNG 2022]],Tabel13[[#This Row],[CO2 diesel 2022]],Tabel13[[#This Row],[CO2 benzine 2022]])</f>
        <v>134.45601472000001</v>
      </c>
      <c r="AC76" s="14">
        <f>(Tabel13[[#This Row],[CO2-emissie 2022 (ton)]]-Tabel13[[#This Row],[CO2-emissie 2019 (ton)]])/Tabel13[[#This Row],[CO2-emissie 2019 (ton)]]</f>
        <v>-0.38345171046662696</v>
      </c>
    </row>
    <row r="77" spans="1:29" x14ac:dyDescent="0.35">
      <c r="A77" s="11" t="s">
        <v>243</v>
      </c>
      <c r="B77" s="11" t="s">
        <v>7</v>
      </c>
      <c r="C77" s="12">
        <v>1.981809E-2</v>
      </c>
      <c r="D77" s="13">
        <v>12.75</v>
      </c>
      <c r="E77" s="12">
        <v>57.773859460000004</v>
      </c>
      <c r="F77" s="13">
        <v>20648.27</v>
      </c>
      <c r="G77" s="12">
        <v>5.8613521200000003</v>
      </c>
      <c r="H77" s="13">
        <v>2136.84</v>
      </c>
      <c r="I77" s="12">
        <v>0</v>
      </c>
      <c r="J77" s="11"/>
      <c r="K77" s="12">
        <v>0</v>
      </c>
      <c r="L77" s="13"/>
      <c r="M77" s="12">
        <v>0</v>
      </c>
      <c r="N77" s="13"/>
      <c r="O77" s="12">
        <f>SUM(Tabel13[[#This Row],[CO2 benzine 2019]],Tabel13[[#This Row],[CO2 diesel 2019]],Tabel13[[#This Row],[CO2 CNG 2019]],Tabel13[[#This Row],[CO2 LNG 2019]],Tabel13[[#This Row],[CO2 LPG 2019]],Tabel13[[#This Row],[CO2 elektriciteit 2019]])</f>
        <v>63.655029670000005</v>
      </c>
      <c r="P77" s="12">
        <v>0.67395512949999992</v>
      </c>
      <c r="Q77" s="13">
        <v>423.65</v>
      </c>
      <c r="R77" s="12">
        <v>50.709576329999997</v>
      </c>
      <c r="S77" s="13">
        <v>20609.46</v>
      </c>
      <c r="T77" s="12">
        <v>16.385996250000002</v>
      </c>
      <c r="U77" s="13">
        <v>5973.75</v>
      </c>
      <c r="V77" s="12">
        <v>0</v>
      </c>
      <c r="W77" s="11"/>
      <c r="X77" s="12">
        <v>0</v>
      </c>
      <c r="Y77" s="13"/>
      <c r="Z77" s="12">
        <v>0</v>
      </c>
      <c r="AA77" s="13"/>
      <c r="AB77" s="12">
        <f>SUM(Tabel13[[#This Row],[CO2 elektriciteit 2022]],Tabel13[[#This Row],[CO2 LPG 2022]],Tabel13[[#This Row],[CO2 LNG 2022]],Tabel13[[#This Row],[CO2 CNG 2022]],Tabel13[[#This Row],[CO2 diesel 2022]],Tabel13[[#This Row],[CO2 benzine 2022]])</f>
        <v>67.769527709499997</v>
      </c>
      <c r="AC77" s="14">
        <f>(Tabel13[[#This Row],[CO2-emissie 2022 (ton)]]-Tabel13[[#This Row],[CO2-emissie 2019 (ton)]])/Tabel13[[#This Row],[CO2-emissie 2019 (ton)]]</f>
        <v>6.4637438091386432E-2</v>
      </c>
    </row>
    <row r="78" spans="1:29" x14ac:dyDescent="0.35">
      <c r="A78" s="11" t="s">
        <v>244</v>
      </c>
      <c r="B78" s="11" t="s">
        <v>7</v>
      </c>
      <c r="C78" s="12">
        <v>6.0666670800000002</v>
      </c>
      <c r="D78" s="13">
        <v>3903</v>
      </c>
      <c r="E78" s="12">
        <v>45.629784000000001</v>
      </c>
      <c r="F78" s="13">
        <v>16308</v>
      </c>
      <c r="G78" s="12">
        <v>1.4839629999999999</v>
      </c>
      <c r="H78" s="13">
        <v>541</v>
      </c>
      <c r="I78" s="12">
        <v>0</v>
      </c>
      <c r="J78" s="11"/>
      <c r="K78" s="12">
        <v>0</v>
      </c>
      <c r="L78" s="11"/>
      <c r="M78" s="12">
        <v>0</v>
      </c>
      <c r="N78" s="13"/>
      <c r="O78" s="12">
        <f>SUM(Tabel13[[#This Row],[CO2 benzine 2019]],Tabel13[[#This Row],[CO2 diesel 2019]],Tabel13[[#This Row],[CO2 CNG 2019]],Tabel13[[#This Row],[CO2 LNG 2019]],Tabel13[[#This Row],[CO2 LPG 2019]],Tabel13[[#This Row],[CO2 elektriciteit 2019]])</f>
        <v>53.180414080000006</v>
      </c>
      <c r="P78" s="12">
        <v>7.7393879499999993</v>
      </c>
      <c r="Q78" s="13">
        <v>4865</v>
      </c>
      <c r="R78" s="12">
        <v>49.013159999999999</v>
      </c>
      <c r="S78" s="13">
        <v>19920</v>
      </c>
      <c r="T78" s="12">
        <v>0.64186199999999993</v>
      </c>
      <c r="U78" s="13">
        <v>234</v>
      </c>
      <c r="V78" s="12">
        <v>0</v>
      </c>
      <c r="W78" s="11"/>
      <c r="X78" s="12">
        <v>0</v>
      </c>
      <c r="Y78" s="11"/>
      <c r="Z78" s="12">
        <v>0</v>
      </c>
      <c r="AA78" s="13"/>
      <c r="AB78" s="12">
        <f>SUM(Tabel13[[#This Row],[CO2 elektriciteit 2022]],Tabel13[[#This Row],[CO2 LPG 2022]],Tabel13[[#This Row],[CO2 LNG 2022]],Tabel13[[#This Row],[CO2 CNG 2022]],Tabel13[[#This Row],[CO2 diesel 2022]],Tabel13[[#This Row],[CO2 benzine 2022]])</f>
        <v>57.394409950000004</v>
      </c>
      <c r="AC78" s="14">
        <f>(Tabel13[[#This Row],[CO2-emissie 2022 (ton)]]-Tabel13[[#This Row],[CO2-emissie 2019 (ton)]])/Tabel13[[#This Row],[CO2-emissie 2019 (ton)]]</f>
        <v>7.9239621257194942E-2</v>
      </c>
    </row>
    <row r="79" spans="1:29" x14ac:dyDescent="0.35">
      <c r="A79" s="11" t="s">
        <v>246</v>
      </c>
      <c r="B79" s="11" t="s">
        <v>7</v>
      </c>
      <c r="C79" s="12">
        <v>8.60804568</v>
      </c>
      <c r="D79" s="13">
        <v>5538</v>
      </c>
      <c r="E79" s="12">
        <v>93.707818000000003</v>
      </c>
      <c r="F79" s="13">
        <v>33491</v>
      </c>
      <c r="G79" s="12">
        <v>22.221042999999998</v>
      </c>
      <c r="H79" s="13">
        <v>8101</v>
      </c>
      <c r="I79" s="12">
        <v>0</v>
      </c>
      <c r="J79" s="11"/>
      <c r="K79" s="12">
        <v>0</v>
      </c>
      <c r="L79" s="11"/>
      <c r="M79" s="12">
        <v>0</v>
      </c>
      <c r="N79" s="13"/>
      <c r="O79" s="12">
        <f>SUM(Tabel13[[#This Row],[CO2 benzine 2019]],Tabel13[[#This Row],[CO2 diesel 2019]],Tabel13[[#This Row],[CO2 CNG 2019]],Tabel13[[#This Row],[CO2 LNG 2019]],Tabel13[[#This Row],[CO2 LPG 2019]],Tabel13[[#This Row],[CO2 elektriciteit 2019]])</f>
        <v>124.53690668</v>
      </c>
      <c r="P79" s="12">
        <v>9.3540803999999991</v>
      </c>
      <c r="Q79" s="13">
        <v>5880</v>
      </c>
      <c r="R79" s="12">
        <v>72.948903999999999</v>
      </c>
      <c r="S79" s="13">
        <v>29648</v>
      </c>
      <c r="T79" s="12">
        <v>17.461938</v>
      </c>
      <c r="U79" s="13">
        <v>6366</v>
      </c>
      <c r="V79" s="12">
        <v>0</v>
      </c>
      <c r="W79" s="11"/>
      <c r="X79" s="12">
        <v>0</v>
      </c>
      <c r="Y79" s="11"/>
      <c r="Z79" s="12">
        <v>0</v>
      </c>
      <c r="AA79" s="13"/>
      <c r="AB79" s="12">
        <f>SUM(Tabel13[[#This Row],[CO2 elektriciteit 2022]],Tabel13[[#This Row],[CO2 LPG 2022]],Tabel13[[#This Row],[CO2 LNG 2022]],Tabel13[[#This Row],[CO2 CNG 2022]],Tabel13[[#This Row],[CO2 diesel 2022]],Tabel13[[#This Row],[CO2 benzine 2022]])</f>
        <v>99.764922400000003</v>
      </c>
      <c r="AC79" s="14">
        <f>(Tabel13[[#This Row],[CO2-emissie 2022 (ton)]]-Tabel13[[#This Row],[CO2-emissie 2019 (ton)]])/Tabel13[[#This Row],[CO2-emissie 2019 (ton)]]</f>
        <v>-0.19891279573574194</v>
      </c>
    </row>
    <row r="80" spans="1:29" x14ac:dyDescent="0.35">
      <c r="A80" s="11" t="s">
        <v>247</v>
      </c>
      <c r="B80" s="11" t="s">
        <v>7</v>
      </c>
      <c r="C80" s="12">
        <v>3.1911010800000001</v>
      </c>
      <c r="D80" s="13">
        <v>2053</v>
      </c>
      <c r="E80" s="12">
        <v>109.552892</v>
      </c>
      <c r="F80" s="13">
        <v>39154</v>
      </c>
      <c r="G80" s="12">
        <v>0</v>
      </c>
      <c r="H80" s="13"/>
      <c r="I80" s="12">
        <v>0</v>
      </c>
      <c r="J80" s="11"/>
      <c r="K80" s="12">
        <v>0</v>
      </c>
      <c r="L80" s="11"/>
      <c r="M80" s="12">
        <v>0</v>
      </c>
      <c r="N80" s="13"/>
      <c r="O80" s="12">
        <f>SUM(Tabel13[[#This Row],[CO2 benzine 2019]],Tabel13[[#This Row],[CO2 diesel 2019]],Tabel13[[#This Row],[CO2 CNG 2019]],Tabel13[[#This Row],[CO2 LNG 2019]],Tabel13[[#This Row],[CO2 LPG 2019]],Tabel13[[#This Row],[CO2 elektriciteit 2019]])</f>
        <v>112.74399308</v>
      </c>
      <c r="P80" s="12">
        <v>2.2446611299999999</v>
      </c>
      <c r="Q80" s="13">
        <v>1411</v>
      </c>
      <c r="R80" s="12">
        <v>89.581884000000002</v>
      </c>
      <c r="S80" s="13">
        <v>36408</v>
      </c>
      <c r="T80" s="12">
        <v>0</v>
      </c>
      <c r="U80" s="13"/>
      <c r="V80" s="12">
        <v>0</v>
      </c>
      <c r="W80" s="11"/>
      <c r="X80" s="12">
        <v>0</v>
      </c>
      <c r="Y80" s="11"/>
      <c r="Z80" s="12">
        <v>0</v>
      </c>
      <c r="AA80" s="13"/>
      <c r="AB80" s="12">
        <f>SUM(Tabel13[[#This Row],[CO2 elektriciteit 2022]],Tabel13[[#This Row],[CO2 LPG 2022]],Tabel13[[#This Row],[CO2 LNG 2022]],Tabel13[[#This Row],[CO2 CNG 2022]],Tabel13[[#This Row],[CO2 diesel 2022]],Tabel13[[#This Row],[CO2 benzine 2022]])</f>
        <v>91.82654513</v>
      </c>
      <c r="AC80" s="14">
        <f>(Tabel13[[#This Row],[CO2-emissie 2022 (ton)]]-Tabel13[[#This Row],[CO2-emissie 2019 (ton)]])/Tabel13[[#This Row],[CO2-emissie 2019 (ton)]]</f>
        <v>-0.1855304870669035</v>
      </c>
    </row>
    <row r="81" spans="1:29" x14ac:dyDescent="0.35">
      <c r="A81" s="11" t="s">
        <v>248</v>
      </c>
      <c r="B81" s="11" t="s">
        <v>7</v>
      </c>
      <c r="C81" s="12">
        <v>8.0189432400000005</v>
      </c>
      <c r="D81" s="13">
        <v>5159</v>
      </c>
      <c r="E81" s="12">
        <v>142.51892800000002</v>
      </c>
      <c r="F81" s="13">
        <v>50936</v>
      </c>
      <c r="G81" s="12">
        <v>1.9749599999999998</v>
      </c>
      <c r="H81" s="13">
        <v>720</v>
      </c>
      <c r="I81" s="12">
        <v>0</v>
      </c>
      <c r="J81" s="11"/>
      <c r="K81" s="12">
        <v>0</v>
      </c>
      <c r="L81" s="11"/>
      <c r="M81" s="12">
        <v>0</v>
      </c>
      <c r="N81" s="13"/>
      <c r="O81" s="12">
        <f>SUM(Tabel13[[#This Row],[CO2 benzine 2019]],Tabel13[[#This Row],[CO2 diesel 2019]],Tabel13[[#This Row],[CO2 CNG 2019]],Tabel13[[#This Row],[CO2 LNG 2019]],Tabel13[[#This Row],[CO2 LPG 2019]],Tabel13[[#This Row],[CO2 elektriciteit 2019]])</f>
        <v>152.51283124000003</v>
      </c>
      <c r="P81" s="12">
        <v>6.5892178599999998</v>
      </c>
      <c r="Q81" s="13">
        <v>4142</v>
      </c>
      <c r="R81" s="12">
        <v>93.966494999999995</v>
      </c>
      <c r="S81" s="13">
        <v>38190</v>
      </c>
      <c r="T81" s="12">
        <v>24.080796999999997</v>
      </c>
      <c r="U81" s="13">
        <v>8779</v>
      </c>
      <c r="V81" s="12">
        <v>0</v>
      </c>
      <c r="W81" s="11"/>
      <c r="X81" s="12">
        <v>0</v>
      </c>
      <c r="Y81" s="11"/>
      <c r="Z81" s="12">
        <v>0</v>
      </c>
      <c r="AA81" s="13"/>
      <c r="AB81" s="12">
        <f>SUM(Tabel13[[#This Row],[CO2 elektriciteit 2022]],Tabel13[[#This Row],[CO2 LPG 2022]],Tabel13[[#This Row],[CO2 LNG 2022]],Tabel13[[#This Row],[CO2 CNG 2022]],Tabel13[[#This Row],[CO2 diesel 2022]],Tabel13[[#This Row],[CO2 benzine 2022]])</f>
        <v>124.63650986</v>
      </c>
      <c r="AC81" s="14">
        <f>(Tabel13[[#This Row],[CO2-emissie 2022 (ton)]]-Tabel13[[#This Row],[CO2-emissie 2019 (ton)]])/Tabel13[[#This Row],[CO2-emissie 2019 (ton)]]</f>
        <v>-0.18278017104103703</v>
      </c>
    </row>
    <row r="82" spans="1:29" x14ac:dyDescent="0.35">
      <c r="A82" s="11" t="s">
        <v>249</v>
      </c>
      <c r="B82" s="11" t="s">
        <v>7</v>
      </c>
      <c r="C82" s="12">
        <v>0.23004528000000002</v>
      </c>
      <c r="D82" s="13">
        <v>148</v>
      </c>
      <c r="E82" s="12">
        <v>169.68750800000001</v>
      </c>
      <c r="F82" s="13">
        <v>60646</v>
      </c>
      <c r="G82" s="12">
        <v>0</v>
      </c>
      <c r="H82" s="13"/>
      <c r="I82" s="12">
        <v>0</v>
      </c>
      <c r="J82" s="11"/>
      <c r="K82" s="12">
        <v>0</v>
      </c>
      <c r="L82" s="11"/>
      <c r="M82" s="12">
        <v>0</v>
      </c>
      <c r="N82" s="13"/>
      <c r="O82" s="12">
        <f>SUM(Tabel13[[#This Row],[CO2 benzine 2019]],Tabel13[[#This Row],[CO2 diesel 2019]],Tabel13[[#This Row],[CO2 CNG 2019]],Tabel13[[#This Row],[CO2 LNG 2019]],Tabel13[[#This Row],[CO2 LPG 2019]],Tabel13[[#This Row],[CO2 elektriciteit 2019]])</f>
        <v>169.91755328000002</v>
      </c>
      <c r="P82" s="12">
        <v>2.704411E-2</v>
      </c>
      <c r="Q82" s="13">
        <v>17</v>
      </c>
      <c r="R82" s="12">
        <v>68.816085197285744</v>
      </c>
      <c r="S82" s="13">
        <v>27968.333752199043</v>
      </c>
      <c r="T82" s="12">
        <v>0</v>
      </c>
      <c r="U82" s="13"/>
      <c r="V82" s="12">
        <v>0</v>
      </c>
      <c r="W82" s="11"/>
      <c r="X82" s="12">
        <v>2.4074668799999999</v>
      </c>
      <c r="Y82" s="13">
        <v>1531</v>
      </c>
      <c r="Z82" s="12">
        <v>0</v>
      </c>
      <c r="AA82" s="13"/>
      <c r="AB82" s="12">
        <f>SUM(Tabel13[[#This Row],[CO2 elektriciteit 2022]],Tabel13[[#This Row],[CO2 LPG 2022]],Tabel13[[#This Row],[CO2 LNG 2022]],Tabel13[[#This Row],[CO2 CNG 2022]],Tabel13[[#This Row],[CO2 diesel 2022]],Tabel13[[#This Row],[CO2 benzine 2022]])</f>
        <v>71.250596187285751</v>
      </c>
      <c r="AC82" s="14">
        <f>(Tabel13[[#This Row],[CO2-emissie 2022 (ton)]]-Tabel13[[#This Row],[CO2-emissie 2019 (ton)]])/Tabel13[[#This Row],[CO2-emissie 2019 (ton)]]</f>
        <v>-0.58067548165624261</v>
      </c>
    </row>
    <row r="83" spans="1:29" x14ac:dyDescent="0.35">
      <c r="A83" s="11" t="s">
        <v>251</v>
      </c>
      <c r="B83" s="11" t="s">
        <v>7</v>
      </c>
      <c r="C83" s="12">
        <v>2.9346316800000003</v>
      </c>
      <c r="D83" s="13">
        <v>1888</v>
      </c>
      <c r="E83" s="12">
        <v>74.368042000000003</v>
      </c>
      <c r="F83" s="13">
        <v>26579</v>
      </c>
      <c r="G83" s="12">
        <v>16.172727999999999</v>
      </c>
      <c r="H83" s="13">
        <v>5896</v>
      </c>
      <c r="I83" s="12">
        <v>0</v>
      </c>
      <c r="J83" s="11"/>
      <c r="K83" s="12">
        <v>0</v>
      </c>
      <c r="L83" s="11"/>
      <c r="M83" s="12">
        <v>0</v>
      </c>
      <c r="N83" s="13"/>
      <c r="O83" s="12">
        <f>SUM(Tabel13[[#This Row],[CO2 benzine 2019]],Tabel13[[#This Row],[CO2 diesel 2019]],Tabel13[[#This Row],[CO2 CNG 2019]],Tabel13[[#This Row],[CO2 LNG 2019]],Tabel13[[#This Row],[CO2 LPG 2019]],Tabel13[[#This Row],[CO2 elektriciteit 2019]])</f>
        <v>93.475401680000004</v>
      </c>
      <c r="P83" s="12">
        <v>3.5841399899999997</v>
      </c>
      <c r="Q83" s="13">
        <v>2253</v>
      </c>
      <c r="R83" s="12">
        <v>46.606791000000001</v>
      </c>
      <c r="S83" s="13">
        <v>18942</v>
      </c>
      <c r="T83" s="12">
        <v>15.185248</v>
      </c>
      <c r="U83" s="13">
        <v>5536</v>
      </c>
      <c r="V83" s="12">
        <v>0</v>
      </c>
      <c r="W83" s="11"/>
      <c r="X83" s="12">
        <v>0</v>
      </c>
      <c r="Y83" s="11"/>
      <c r="Z83" s="12">
        <v>0</v>
      </c>
      <c r="AA83" s="13"/>
      <c r="AB83" s="12">
        <f>SUM(Tabel13[[#This Row],[CO2 elektriciteit 2022]],Tabel13[[#This Row],[CO2 LPG 2022]],Tabel13[[#This Row],[CO2 LNG 2022]],Tabel13[[#This Row],[CO2 CNG 2022]],Tabel13[[#This Row],[CO2 diesel 2022]],Tabel13[[#This Row],[CO2 benzine 2022]])</f>
        <v>65.37617899</v>
      </c>
      <c r="AC83" s="14">
        <f>(Tabel13[[#This Row],[CO2-emissie 2022 (ton)]]-Tabel13[[#This Row],[CO2-emissie 2019 (ton)]])/Tabel13[[#This Row],[CO2-emissie 2019 (ton)]]</f>
        <v>-0.30060553027836961</v>
      </c>
    </row>
    <row r="84" spans="1:29" x14ac:dyDescent="0.35">
      <c r="A84" s="11" t="s">
        <v>252</v>
      </c>
      <c r="B84" s="11" t="s">
        <v>7</v>
      </c>
      <c r="C84" s="12">
        <v>24.554224920000003</v>
      </c>
      <c r="D84" s="13">
        <v>15797</v>
      </c>
      <c r="E84" s="12">
        <v>580.05338000000006</v>
      </c>
      <c r="F84" s="13">
        <v>207310</v>
      </c>
      <c r="G84" s="12">
        <v>8.152196</v>
      </c>
      <c r="H84" s="13">
        <v>2972</v>
      </c>
      <c r="I84" s="12">
        <v>0</v>
      </c>
      <c r="J84" s="11"/>
      <c r="K84" s="12">
        <v>0</v>
      </c>
      <c r="L84" s="11"/>
      <c r="M84" s="12">
        <v>0</v>
      </c>
      <c r="N84" s="13"/>
      <c r="O84" s="12">
        <f>SUM(Tabel13[[#This Row],[CO2 benzine 2019]],Tabel13[[#This Row],[CO2 diesel 2019]],Tabel13[[#This Row],[CO2 CNG 2019]],Tabel13[[#This Row],[CO2 LNG 2019]],Tabel13[[#This Row],[CO2 LPG 2019]],Tabel13[[#This Row],[CO2 elektriciteit 2019]])</f>
        <v>612.75980092000009</v>
      </c>
      <c r="P84" s="12">
        <v>37.893570599999997</v>
      </c>
      <c r="Q84" s="13">
        <v>23820</v>
      </c>
      <c r="R84" s="12">
        <v>411.02406450000001</v>
      </c>
      <c r="S84" s="13">
        <v>167049</v>
      </c>
      <c r="T84" s="12">
        <v>22.218299999999999</v>
      </c>
      <c r="U84" s="13">
        <v>8100</v>
      </c>
      <c r="V84" s="12">
        <v>0</v>
      </c>
      <c r="W84" s="11"/>
      <c r="X84" s="12">
        <v>0</v>
      </c>
      <c r="Y84" s="11"/>
      <c r="Z84" s="12">
        <v>0</v>
      </c>
      <c r="AA84" s="13">
        <v>832.87</v>
      </c>
      <c r="AB84" s="12">
        <f>SUM(Tabel13[[#This Row],[CO2 elektriciteit 2022]],Tabel13[[#This Row],[CO2 LPG 2022]],Tabel13[[#This Row],[CO2 LNG 2022]],Tabel13[[#This Row],[CO2 CNG 2022]],Tabel13[[#This Row],[CO2 diesel 2022]],Tabel13[[#This Row],[CO2 benzine 2022]])</f>
        <v>471.13593509999998</v>
      </c>
      <c r="AC84" s="14">
        <f>(Tabel13[[#This Row],[CO2-emissie 2022 (ton)]]-Tabel13[[#This Row],[CO2-emissie 2019 (ton)]])/Tabel13[[#This Row],[CO2-emissie 2019 (ton)]]</f>
        <v>-0.23112460315994204</v>
      </c>
    </row>
    <row r="85" spans="1:29" x14ac:dyDescent="0.35">
      <c r="A85" s="11" t="s">
        <v>253</v>
      </c>
      <c r="B85" s="11" t="s">
        <v>7</v>
      </c>
      <c r="C85" s="12">
        <v>2.6968146000000002</v>
      </c>
      <c r="D85" s="13">
        <v>1735</v>
      </c>
      <c r="E85" s="12">
        <v>36.295656000000001</v>
      </c>
      <c r="F85" s="13">
        <v>12972</v>
      </c>
      <c r="G85" s="12">
        <v>10.428886</v>
      </c>
      <c r="H85" s="13">
        <v>3802</v>
      </c>
      <c r="I85" s="12">
        <v>0</v>
      </c>
      <c r="J85" s="11"/>
      <c r="K85" s="12">
        <v>0</v>
      </c>
      <c r="L85" s="11"/>
      <c r="M85" s="12">
        <v>0</v>
      </c>
      <c r="N85" s="13"/>
      <c r="O85" s="12">
        <f>SUM(Tabel13[[#This Row],[CO2 benzine 2019]],Tabel13[[#This Row],[CO2 diesel 2019]],Tabel13[[#This Row],[CO2 CNG 2019]],Tabel13[[#This Row],[CO2 LNG 2019]],Tabel13[[#This Row],[CO2 LPG 2019]],Tabel13[[#This Row],[CO2 elektriciteit 2019]])</f>
        <v>49.421356600000003</v>
      </c>
      <c r="P85" s="12">
        <v>2.6964568499999997</v>
      </c>
      <c r="Q85" s="13">
        <v>1695</v>
      </c>
      <c r="R85" s="12">
        <v>33.1700005</v>
      </c>
      <c r="S85" s="13">
        <v>13481</v>
      </c>
      <c r="T85" s="12">
        <v>9.9680619999999998</v>
      </c>
      <c r="U85" s="13">
        <v>3634</v>
      </c>
      <c r="V85" s="12">
        <v>0</v>
      </c>
      <c r="W85" s="11"/>
      <c r="X85" s="12">
        <v>0</v>
      </c>
      <c r="Y85" s="11"/>
      <c r="Z85" s="12">
        <v>0</v>
      </c>
      <c r="AA85" s="13"/>
      <c r="AB85" s="12">
        <f>SUM(Tabel13[[#This Row],[CO2 elektriciteit 2022]],Tabel13[[#This Row],[CO2 LPG 2022]],Tabel13[[#This Row],[CO2 LNG 2022]],Tabel13[[#This Row],[CO2 CNG 2022]],Tabel13[[#This Row],[CO2 diesel 2022]],Tabel13[[#This Row],[CO2 benzine 2022]])</f>
        <v>45.834519350000001</v>
      </c>
      <c r="AC85" s="14">
        <f>(Tabel13[[#This Row],[CO2-emissie 2022 (ton)]]-Tabel13[[#This Row],[CO2-emissie 2019 (ton)]])/Tabel13[[#This Row],[CO2-emissie 2019 (ton)]]</f>
        <v>-7.2576665165844559E-2</v>
      </c>
    </row>
    <row r="86" spans="1:29" x14ac:dyDescent="0.35">
      <c r="A86" s="11" t="s">
        <v>254</v>
      </c>
      <c r="B86" s="11" t="s">
        <v>7</v>
      </c>
      <c r="C86" s="12">
        <v>6.0479524697110909</v>
      </c>
      <c r="D86" s="13">
        <v>3890.9599254426839</v>
      </c>
      <c r="E86" s="12">
        <v>67.510600065724617</v>
      </c>
      <c r="F86" s="13">
        <v>24128.162997042393</v>
      </c>
      <c r="G86" s="12">
        <v>0</v>
      </c>
      <c r="H86" s="13"/>
      <c r="I86" s="12">
        <v>0</v>
      </c>
      <c r="J86" s="11"/>
      <c r="K86" s="12">
        <v>0</v>
      </c>
      <c r="L86" s="11"/>
      <c r="M86" s="12">
        <v>0</v>
      </c>
      <c r="N86" s="13"/>
      <c r="O86" s="12">
        <f>SUM(Tabel13[[#This Row],[CO2 benzine 2019]],Tabel13[[#This Row],[CO2 diesel 2019]],Tabel13[[#This Row],[CO2 CNG 2019]],Tabel13[[#This Row],[CO2 LNG 2019]],Tabel13[[#This Row],[CO2 LPG 2019]],Tabel13[[#This Row],[CO2 elektriciteit 2019]])</f>
        <v>73.558552535435709</v>
      </c>
      <c r="P86" s="12">
        <v>9.4792215390165957</v>
      </c>
      <c r="Q86" s="13">
        <v>5958.6640552520357</v>
      </c>
      <c r="R86" s="12">
        <v>26.458877607439057</v>
      </c>
      <c r="S86" s="13">
        <v>10753.455642121136</v>
      </c>
      <c r="T86" s="12">
        <v>0</v>
      </c>
      <c r="U86" s="13"/>
      <c r="V86" s="12">
        <v>0</v>
      </c>
      <c r="W86" s="11"/>
      <c r="X86" s="12">
        <v>0</v>
      </c>
      <c r="Y86" s="11"/>
      <c r="Z86" s="12">
        <v>0</v>
      </c>
      <c r="AA86" s="13"/>
      <c r="AB86" s="12">
        <f>SUM(Tabel13[[#This Row],[CO2 elektriciteit 2022]],Tabel13[[#This Row],[CO2 LPG 2022]],Tabel13[[#This Row],[CO2 LNG 2022]],Tabel13[[#This Row],[CO2 CNG 2022]],Tabel13[[#This Row],[CO2 diesel 2022]],Tabel13[[#This Row],[CO2 benzine 2022]])</f>
        <v>35.938099146455656</v>
      </c>
      <c r="AC86" s="14">
        <f>(Tabel13[[#This Row],[CO2-emissie 2022 (ton)]]-Tabel13[[#This Row],[CO2-emissie 2019 (ton)]])/Tabel13[[#This Row],[CO2-emissie 2019 (ton)]]</f>
        <v>-0.51143547680410073</v>
      </c>
    </row>
    <row r="87" spans="1:29" x14ac:dyDescent="0.35">
      <c r="A87" s="11" t="s">
        <v>255</v>
      </c>
      <c r="B87" s="11" t="s">
        <v>7</v>
      </c>
      <c r="C87" s="12">
        <v>24.770280960000001</v>
      </c>
      <c r="D87" s="13">
        <v>15936</v>
      </c>
      <c r="E87" s="12">
        <v>222.78795200000002</v>
      </c>
      <c r="F87" s="13">
        <v>79624</v>
      </c>
      <c r="G87" s="12">
        <v>0</v>
      </c>
      <c r="H87" s="13"/>
      <c r="I87" s="12">
        <v>0</v>
      </c>
      <c r="J87" s="11"/>
      <c r="K87" s="12">
        <v>0</v>
      </c>
      <c r="L87" s="11"/>
      <c r="M87" s="12">
        <v>0</v>
      </c>
      <c r="N87" s="13"/>
      <c r="O87" s="12">
        <f>SUM(Tabel13[[#This Row],[CO2 benzine 2019]],Tabel13[[#This Row],[CO2 diesel 2019]],Tabel13[[#This Row],[CO2 CNG 2019]],Tabel13[[#This Row],[CO2 LNG 2019]],Tabel13[[#This Row],[CO2 LPG 2019]],Tabel13[[#This Row],[CO2 elektriciteit 2019]])</f>
        <v>247.55823296000003</v>
      </c>
      <c r="P87" s="12">
        <v>29.875787399999997</v>
      </c>
      <c r="Q87" s="13">
        <v>18780</v>
      </c>
      <c r="R87" s="12">
        <v>171.176985</v>
      </c>
      <c r="S87" s="13">
        <v>69570</v>
      </c>
      <c r="T87" s="12">
        <v>0</v>
      </c>
      <c r="U87" s="13"/>
      <c r="V87" s="12">
        <v>0</v>
      </c>
      <c r="W87" s="11"/>
      <c r="X87" s="12">
        <v>0</v>
      </c>
      <c r="Y87" s="11"/>
      <c r="Z87" s="12">
        <v>0</v>
      </c>
      <c r="AA87" s="13"/>
      <c r="AB87" s="12">
        <f>SUM(Tabel13[[#This Row],[CO2 elektriciteit 2022]],Tabel13[[#This Row],[CO2 LPG 2022]],Tabel13[[#This Row],[CO2 LNG 2022]],Tabel13[[#This Row],[CO2 CNG 2022]],Tabel13[[#This Row],[CO2 diesel 2022]],Tabel13[[#This Row],[CO2 benzine 2022]])</f>
        <v>201.05277240000001</v>
      </c>
      <c r="AC87" s="14">
        <f>(Tabel13[[#This Row],[CO2-emissie 2022 (ton)]]-Tabel13[[#This Row],[CO2-emissie 2019 (ton)]])/Tabel13[[#This Row],[CO2-emissie 2019 (ton)]]</f>
        <v>-0.18785665095417883</v>
      </c>
    </row>
    <row r="88" spans="1:29" x14ac:dyDescent="0.35">
      <c r="A88" s="11" t="s">
        <v>256</v>
      </c>
      <c r="B88" s="11" t="s">
        <v>7</v>
      </c>
      <c r="C88" s="12">
        <v>1.6973611200000001</v>
      </c>
      <c r="D88" s="13">
        <v>1092</v>
      </c>
      <c r="E88" s="12">
        <v>100.045288</v>
      </c>
      <c r="F88" s="13">
        <v>35756</v>
      </c>
      <c r="G88" s="12">
        <v>15.995501499500167</v>
      </c>
      <c r="H88" s="13">
        <v>5831.3895368210597</v>
      </c>
      <c r="I88" s="12">
        <v>0</v>
      </c>
      <c r="J88" s="11"/>
      <c r="K88" s="12">
        <v>0</v>
      </c>
      <c r="L88" s="11"/>
      <c r="M88" s="12">
        <v>0</v>
      </c>
      <c r="N88" s="13"/>
      <c r="O88" s="12">
        <f>SUM(Tabel13[[#This Row],[CO2 benzine 2019]],Tabel13[[#This Row],[CO2 diesel 2019]],Tabel13[[#This Row],[CO2 CNG 2019]],Tabel13[[#This Row],[CO2 LNG 2019]],Tabel13[[#This Row],[CO2 LPG 2019]],Tabel13[[#This Row],[CO2 elektriciteit 2019]])</f>
        <v>117.73815061950016</v>
      </c>
      <c r="P88" s="12">
        <v>1.15812424</v>
      </c>
      <c r="Q88" s="13">
        <v>728</v>
      </c>
      <c r="R88" s="12">
        <v>58.185904000000001</v>
      </c>
      <c r="S88" s="13">
        <v>23648</v>
      </c>
      <c r="T88" s="12">
        <v>4.6763523513965142</v>
      </c>
      <c r="U88" s="13">
        <v>1704.8313348146241</v>
      </c>
      <c r="V88" s="12">
        <v>0</v>
      </c>
      <c r="W88" s="11"/>
      <c r="X88" s="12">
        <v>0</v>
      </c>
      <c r="Y88" s="11"/>
      <c r="Z88" s="12">
        <v>0</v>
      </c>
      <c r="AA88" s="13"/>
      <c r="AB88" s="12">
        <f>SUM(Tabel13[[#This Row],[CO2 elektriciteit 2022]],Tabel13[[#This Row],[CO2 LPG 2022]],Tabel13[[#This Row],[CO2 LNG 2022]],Tabel13[[#This Row],[CO2 CNG 2022]],Tabel13[[#This Row],[CO2 diesel 2022]],Tabel13[[#This Row],[CO2 benzine 2022]])</f>
        <v>64.020380591396517</v>
      </c>
      <c r="AC88" s="14">
        <f>(Tabel13[[#This Row],[CO2-emissie 2022 (ton)]]-Tabel13[[#This Row],[CO2-emissie 2019 (ton)]])/Tabel13[[#This Row],[CO2-emissie 2019 (ton)]]</f>
        <v>-0.45624778158530666</v>
      </c>
    </row>
    <row r="89" spans="1:29" x14ac:dyDescent="0.35">
      <c r="A89" s="11" t="s">
        <v>258</v>
      </c>
      <c r="B89" s="11" t="s">
        <v>7</v>
      </c>
      <c r="C89" s="12">
        <v>0</v>
      </c>
      <c r="D89" s="13"/>
      <c r="E89" s="12">
        <v>0</v>
      </c>
      <c r="F89" s="11"/>
      <c r="G89" s="12">
        <v>0</v>
      </c>
      <c r="H89" s="13"/>
      <c r="I89" s="12">
        <v>0</v>
      </c>
      <c r="J89" s="11"/>
      <c r="K89" s="12">
        <v>0</v>
      </c>
      <c r="L89" s="11"/>
      <c r="M89" s="12">
        <v>0</v>
      </c>
      <c r="N89" s="13"/>
      <c r="O89" s="12">
        <f>SUM(Tabel13[[#This Row],[CO2 benzine 2019]],Tabel13[[#This Row],[CO2 diesel 2019]],Tabel13[[#This Row],[CO2 CNG 2019]],Tabel13[[#This Row],[CO2 LNG 2019]],Tabel13[[#This Row],[CO2 LPG 2019]],Tabel13[[#This Row],[CO2 elektriciteit 2019]])</f>
        <v>0</v>
      </c>
      <c r="P89" s="12">
        <v>7.2160048799999998</v>
      </c>
      <c r="Q89" s="13">
        <v>4536</v>
      </c>
      <c r="R89" s="12">
        <v>181.5725975</v>
      </c>
      <c r="S89" s="13">
        <v>73795</v>
      </c>
      <c r="T89" s="12">
        <v>0</v>
      </c>
      <c r="U89" s="13"/>
      <c r="V89" s="12">
        <v>0</v>
      </c>
      <c r="W89" s="11"/>
      <c r="X89" s="12">
        <v>0</v>
      </c>
      <c r="Y89" s="11"/>
      <c r="Z89" s="12">
        <v>0</v>
      </c>
      <c r="AA89" s="13"/>
      <c r="AB89" s="12">
        <f>SUM(Tabel13[[#This Row],[CO2 elektriciteit 2022]],Tabel13[[#This Row],[CO2 LPG 2022]],Tabel13[[#This Row],[CO2 LNG 2022]],Tabel13[[#This Row],[CO2 CNG 2022]],Tabel13[[#This Row],[CO2 diesel 2022]],Tabel13[[#This Row],[CO2 benzine 2022]])</f>
        <v>188.78860237999999</v>
      </c>
      <c r="AC89" s="14" t="s">
        <v>1246</v>
      </c>
    </row>
    <row r="90" spans="1:29" x14ac:dyDescent="0.35">
      <c r="A90" s="11" t="s">
        <v>259</v>
      </c>
      <c r="B90" s="11" t="s">
        <v>7</v>
      </c>
      <c r="C90" s="12">
        <v>0</v>
      </c>
      <c r="D90" s="13"/>
      <c r="E90" s="12">
        <v>53.162000000000006</v>
      </c>
      <c r="F90" s="13">
        <v>19000</v>
      </c>
      <c r="G90" s="12">
        <v>2.2561174999999999E-2</v>
      </c>
      <c r="H90" s="13">
        <v>8.2249999999999996</v>
      </c>
      <c r="I90" s="12">
        <v>0</v>
      </c>
      <c r="J90" s="11"/>
      <c r="K90" s="12">
        <v>0</v>
      </c>
      <c r="L90" s="11"/>
      <c r="M90" s="12">
        <v>0</v>
      </c>
      <c r="N90" s="13"/>
      <c r="O90" s="12">
        <f>SUM(Tabel13[[#This Row],[CO2 benzine 2019]],Tabel13[[#This Row],[CO2 diesel 2019]],Tabel13[[#This Row],[CO2 CNG 2019]],Tabel13[[#This Row],[CO2 LNG 2019]],Tabel13[[#This Row],[CO2 LPG 2019]],Tabel13[[#This Row],[CO2 elektriciteit 2019]])</f>
        <v>53.184561175000006</v>
      </c>
      <c r="P90" s="12">
        <v>0</v>
      </c>
      <c r="Q90" s="11"/>
      <c r="R90" s="12">
        <v>61.244305500000003</v>
      </c>
      <c r="S90" s="13">
        <v>24891</v>
      </c>
      <c r="T90" s="12">
        <v>0</v>
      </c>
      <c r="U90" s="13"/>
      <c r="V90" s="12">
        <v>0</v>
      </c>
      <c r="W90" s="11"/>
      <c r="X90" s="12">
        <v>0</v>
      </c>
      <c r="Y90" s="11"/>
      <c r="Z90" s="12">
        <v>0</v>
      </c>
      <c r="AA90" s="13"/>
      <c r="AB90" s="12">
        <f>SUM(Tabel13[[#This Row],[CO2 elektriciteit 2022]],Tabel13[[#This Row],[CO2 LPG 2022]],Tabel13[[#This Row],[CO2 LNG 2022]],Tabel13[[#This Row],[CO2 CNG 2022]],Tabel13[[#This Row],[CO2 diesel 2022]],Tabel13[[#This Row],[CO2 benzine 2022]])</f>
        <v>61.244305500000003</v>
      </c>
      <c r="AC90" s="14">
        <f>(Tabel13[[#This Row],[CO2-emissie 2022 (ton)]]-Tabel13[[#This Row],[CO2-emissie 2019 (ton)]])/Tabel13[[#This Row],[CO2-emissie 2019 (ton)]]</f>
        <v>0.15154293176322323</v>
      </c>
    </row>
    <row r="91" spans="1:29" x14ac:dyDescent="0.35">
      <c r="A91" s="11" t="s">
        <v>260</v>
      </c>
      <c r="B91" s="11" t="s">
        <v>7</v>
      </c>
      <c r="C91" s="12">
        <v>0</v>
      </c>
      <c r="D91" s="13"/>
      <c r="E91" s="12">
        <v>113.85276240552086</v>
      </c>
      <c r="F91" s="13">
        <v>40690.765691751556</v>
      </c>
      <c r="G91" s="12">
        <v>0</v>
      </c>
      <c r="H91" s="13"/>
      <c r="I91" s="12">
        <v>0</v>
      </c>
      <c r="J91" s="11"/>
      <c r="K91" s="12">
        <v>0</v>
      </c>
      <c r="L91" s="11"/>
      <c r="M91" s="12">
        <v>0</v>
      </c>
      <c r="N91" s="13"/>
      <c r="O91" s="12">
        <f>SUM(Tabel13[[#This Row],[CO2 benzine 2019]],Tabel13[[#This Row],[CO2 diesel 2019]],Tabel13[[#This Row],[CO2 CNG 2019]],Tabel13[[#This Row],[CO2 LNG 2019]],Tabel13[[#This Row],[CO2 LPG 2019]],Tabel13[[#This Row],[CO2 elektriciteit 2019]])</f>
        <v>113.85276240552086</v>
      </c>
      <c r="P91" s="12">
        <v>0</v>
      </c>
      <c r="Q91" s="11"/>
      <c r="R91" s="12">
        <v>88.018992209097775</v>
      </c>
      <c r="S91" s="13">
        <v>35772.807237999499</v>
      </c>
      <c r="T91" s="12">
        <v>0</v>
      </c>
      <c r="U91" s="13"/>
      <c r="V91" s="12">
        <v>0</v>
      </c>
      <c r="W91" s="11"/>
      <c r="X91" s="12">
        <v>0</v>
      </c>
      <c r="Y91" s="11"/>
      <c r="Z91" s="12">
        <v>0</v>
      </c>
      <c r="AA91" s="13"/>
      <c r="AB91" s="12">
        <f>SUM(Tabel13[[#This Row],[CO2 elektriciteit 2022]],Tabel13[[#This Row],[CO2 LPG 2022]],Tabel13[[#This Row],[CO2 LNG 2022]],Tabel13[[#This Row],[CO2 CNG 2022]],Tabel13[[#This Row],[CO2 diesel 2022]],Tabel13[[#This Row],[CO2 benzine 2022]])</f>
        <v>88.018992209097775</v>
      </c>
      <c r="AC91" s="14">
        <f>(Tabel13[[#This Row],[CO2-emissie 2022 (ton)]]-Tabel13[[#This Row],[CO2-emissie 2019 (ton)]])/Tabel13[[#This Row],[CO2-emissie 2019 (ton)]]</f>
        <v>-0.22690508030370266</v>
      </c>
    </row>
    <row r="92" spans="1:29" x14ac:dyDescent="0.35">
      <c r="A92" s="11" t="s">
        <v>262</v>
      </c>
      <c r="B92" s="11" t="s">
        <v>7</v>
      </c>
      <c r="C92" s="12">
        <v>2.1761040000000002E-2</v>
      </c>
      <c r="D92" s="13">
        <v>14</v>
      </c>
      <c r="E92" s="12">
        <v>19.574808000000001</v>
      </c>
      <c r="F92" s="13">
        <v>6996</v>
      </c>
      <c r="G92" s="12">
        <v>0</v>
      </c>
      <c r="H92" s="13"/>
      <c r="I92" s="12">
        <v>0</v>
      </c>
      <c r="J92" s="11"/>
      <c r="K92" s="12">
        <v>0</v>
      </c>
      <c r="L92" s="11"/>
      <c r="M92" s="12">
        <v>0</v>
      </c>
      <c r="N92" s="13"/>
      <c r="O92" s="12">
        <f>SUM(Tabel13[[#This Row],[CO2 benzine 2019]],Tabel13[[#This Row],[CO2 diesel 2019]],Tabel13[[#This Row],[CO2 CNG 2019]],Tabel13[[#This Row],[CO2 LNG 2019]],Tabel13[[#This Row],[CO2 LPG 2019]],Tabel13[[#This Row],[CO2 elektriciteit 2019]])</f>
        <v>19.596569040000002</v>
      </c>
      <c r="P92" s="12">
        <v>0.2545328</v>
      </c>
      <c r="Q92" s="13">
        <v>160</v>
      </c>
      <c r="R92" s="12">
        <v>19.177137000000002</v>
      </c>
      <c r="S92" s="13">
        <v>7794</v>
      </c>
      <c r="T92" s="12">
        <v>0.27429999999999999</v>
      </c>
      <c r="U92" s="13">
        <v>100</v>
      </c>
      <c r="V92" s="12">
        <v>0</v>
      </c>
      <c r="W92" s="11"/>
      <c r="X92" s="12">
        <v>0</v>
      </c>
      <c r="Y92" s="11"/>
      <c r="Z92" s="12">
        <v>0</v>
      </c>
      <c r="AA92" s="13"/>
      <c r="AB92" s="12">
        <f>SUM(Tabel13[[#This Row],[CO2 elektriciteit 2022]],Tabel13[[#This Row],[CO2 LPG 2022]],Tabel13[[#This Row],[CO2 LNG 2022]],Tabel13[[#This Row],[CO2 CNG 2022]],Tabel13[[#This Row],[CO2 diesel 2022]],Tabel13[[#This Row],[CO2 benzine 2022]])</f>
        <v>19.705969800000002</v>
      </c>
      <c r="AC92" s="14">
        <f>(Tabel13[[#This Row],[CO2-emissie 2022 (ton)]]-Tabel13[[#This Row],[CO2-emissie 2019 (ton)]])/Tabel13[[#This Row],[CO2-emissie 2019 (ton)]]</f>
        <v>5.5826486655237359E-3</v>
      </c>
    </row>
    <row r="93" spans="1:29" x14ac:dyDescent="0.35">
      <c r="A93" s="11" t="s">
        <v>265</v>
      </c>
      <c r="B93" s="11" t="s">
        <v>7</v>
      </c>
      <c r="C93" s="12">
        <v>3.6422228731194246</v>
      </c>
      <c r="D93" s="13">
        <v>2343.2299294368258</v>
      </c>
      <c r="E93" s="12">
        <v>109.40796056523168</v>
      </c>
      <c r="F93" s="13">
        <v>39102.201774564572</v>
      </c>
      <c r="G93" s="12">
        <v>11.726987670776406</v>
      </c>
      <c r="H93" s="13">
        <v>4275.2415861379541</v>
      </c>
      <c r="I93" s="12">
        <v>0</v>
      </c>
      <c r="J93" s="11"/>
      <c r="K93" s="12">
        <v>0</v>
      </c>
      <c r="L93" s="11"/>
      <c r="M93" s="12">
        <v>0</v>
      </c>
      <c r="N93" s="13"/>
      <c r="O93" s="12">
        <f>SUM(Tabel13[[#This Row],[CO2 benzine 2019]],Tabel13[[#This Row],[CO2 diesel 2019]],Tabel13[[#This Row],[CO2 CNG 2019]],Tabel13[[#This Row],[CO2 LNG 2019]],Tabel13[[#This Row],[CO2 LPG 2019]],Tabel13[[#This Row],[CO2 elektriciteit 2019]])</f>
        <v>124.77717110912751</v>
      </c>
      <c r="P93" s="12">
        <v>0</v>
      </c>
      <c r="Q93" s="11"/>
      <c r="R93" s="12">
        <v>98.741553154058806</v>
      </c>
      <c r="S93" s="13">
        <v>40130.686102035688</v>
      </c>
      <c r="T93" s="12">
        <v>11.644540463117687</v>
      </c>
      <c r="U93" s="13">
        <v>4245.1842738307287</v>
      </c>
      <c r="V93" s="12">
        <v>0</v>
      </c>
      <c r="W93" s="11"/>
      <c r="X93" s="12">
        <v>0</v>
      </c>
      <c r="Y93" s="11"/>
      <c r="Z93" s="12">
        <v>0</v>
      </c>
      <c r="AA93" s="13"/>
      <c r="AB93" s="12">
        <f>SUM(Tabel13[[#This Row],[CO2 elektriciteit 2022]],Tabel13[[#This Row],[CO2 LPG 2022]],Tabel13[[#This Row],[CO2 LNG 2022]],Tabel13[[#This Row],[CO2 CNG 2022]],Tabel13[[#This Row],[CO2 diesel 2022]],Tabel13[[#This Row],[CO2 benzine 2022]])</f>
        <v>110.3860936171765</v>
      </c>
      <c r="AC93" s="14">
        <f>(Tabel13[[#This Row],[CO2-emissie 2022 (ton)]]-Tabel13[[#This Row],[CO2-emissie 2019 (ton)]])/Tabel13[[#This Row],[CO2-emissie 2019 (ton)]]</f>
        <v>-0.11533421830316118</v>
      </c>
    </row>
    <row r="94" spans="1:29" x14ac:dyDescent="0.35">
      <c r="A94" s="11" t="s">
        <v>266</v>
      </c>
      <c r="B94" s="11" t="s">
        <v>7</v>
      </c>
      <c r="C94" s="12">
        <v>49.618279919999999</v>
      </c>
      <c r="D94" s="13">
        <v>31922</v>
      </c>
      <c r="E94" s="12">
        <v>88.979198000000011</v>
      </c>
      <c r="F94" s="13">
        <v>31801</v>
      </c>
      <c r="G94" s="12">
        <v>6.7313220000000005</v>
      </c>
      <c r="H94" s="13">
        <v>2454</v>
      </c>
      <c r="I94" s="12">
        <v>0</v>
      </c>
      <c r="J94" s="11"/>
      <c r="K94" s="12">
        <v>0</v>
      </c>
      <c r="L94" s="11"/>
      <c r="M94" s="12">
        <v>0</v>
      </c>
      <c r="N94" s="13"/>
      <c r="O94" s="12">
        <f>SUM(Tabel13[[#This Row],[CO2 benzine 2019]],Tabel13[[#This Row],[CO2 diesel 2019]],Tabel13[[#This Row],[CO2 CNG 2019]],Tabel13[[#This Row],[CO2 LNG 2019]],Tabel13[[#This Row],[CO2 LPG 2019]],Tabel13[[#This Row],[CO2 elektriciteit 2019]])</f>
        <v>145.32879992000002</v>
      </c>
      <c r="P94" s="12">
        <v>41.089548069999999</v>
      </c>
      <c r="Q94" s="13">
        <v>25829</v>
      </c>
      <c r="R94" s="12">
        <v>74.223443000000003</v>
      </c>
      <c r="S94" s="13">
        <v>30166</v>
      </c>
      <c r="T94" s="12">
        <v>2.262975</v>
      </c>
      <c r="U94" s="13">
        <v>825</v>
      </c>
      <c r="V94" s="12">
        <v>0</v>
      </c>
      <c r="W94" s="11"/>
      <c r="X94" s="12">
        <v>0</v>
      </c>
      <c r="Y94" s="11"/>
      <c r="Z94" s="12">
        <v>0</v>
      </c>
      <c r="AA94" s="13"/>
      <c r="AB94" s="12">
        <f>SUM(Tabel13[[#This Row],[CO2 elektriciteit 2022]],Tabel13[[#This Row],[CO2 LPG 2022]],Tabel13[[#This Row],[CO2 LNG 2022]],Tabel13[[#This Row],[CO2 CNG 2022]],Tabel13[[#This Row],[CO2 diesel 2022]],Tabel13[[#This Row],[CO2 benzine 2022]])</f>
        <v>117.57596606999999</v>
      </c>
      <c r="AC94" s="14">
        <f>(Tabel13[[#This Row],[CO2-emissie 2022 (ton)]]-Tabel13[[#This Row],[CO2-emissie 2019 (ton)]])/Tabel13[[#This Row],[CO2-emissie 2019 (ton)]]</f>
        <v>-0.1909658227775726</v>
      </c>
    </row>
    <row r="95" spans="1:29" x14ac:dyDescent="0.35">
      <c r="A95" s="11" t="s">
        <v>268</v>
      </c>
      <c r="B95" s="11" t="s">
        <v>7</v>
      </c>
      <c r="C95" s="12">
        <v>0</v>
      </c>
      <c r="D95" s="13"/>
      <c r="E95" s="12">
        <v>55.176560000000002</v>
      </c>
      <c r="F95" s="13">
        <v>19720</v>
      </c>
      <c r="G95" s="12">
        <v>0</v>
      </c>
      <c r="H95" s="13"/>
      <c r="I95" s="12">
        <v>0</v>
      </c>
      <c r="J95" s="11"/>
      <c r="K95" s="12">
        <v>0</v>
      </c>
      <c r="L95" s="11"/>
      <c r="M95" s="12">
        <v>0</v>
      </c>
      <c r="N95" s="13"/>
      <c r="O95" s="12">
        <f>SUM(Tabel13[[#This Row],[CO2 benzine 2019]],Tabel13[[#This Row],[CO2 diesel 2019]],Tabel13[[#This Row],[CO2 CNG 2019]],Tabel13[[#This Row],[CO2 LNG 2019]],Tabel13[[#This Row],[CO2 LPG 2019]],Tabel13[[#This Row],[CO2 elektriciteit 2019]])</f>
        <v>55.176560000000002</v>
      </c>
      <c r="P95" s="12">
        <v>0</v>
      </c>
      <c r="Q95" s="11"/>
      <c r="R95" s="12">
        <v>36.791856500000002</v>
      </c>
      <c r="S95" s="13">
        <v>14953</v>
      </c>
      <c r="T95" s="12">
        <v>0</v>
      </c>
      <c r="U95" s="13"/>
      <c r="V95" s="12">
        <v>0</v>
      </c>
      <c r="W95" s="11"/>
      <c r="X95" s="12">
        <v>0</v>
      </c>
      <c r="Y95" s="11"/>
      <c r="Z95" s="12">
        <v>0</v>
      </c>
      <c r="AA95" s="13"/>
      <c r="AB95" s="12">
        <f>SUM(Tabel13[[#This Row],[CO2 elektriciteit 2022]],Tabel13[[#This Row],[CO2 LPG 2022]],Tabel13[[#This Row],[CO2 LNG 2022]],Tabel13[[#This Row],[CO2 CNG 2022]],Tabel13[[#This Row],[CO2 diesel 2022]],Tabel13[[#This Row],[CO2 benzine 2022]])</f>
        <v>36.791856500000002</v>
      </c>
      <c r="AC95" s="14">
        <f>(Tabel13[[#This Row],[CO2-emissie 2022 (ton)]]-Tabel13[[#This Row],[CO2-emissie 2019 (ton)]])/Tabel13[[#This Row],[CO2-emissie 2019 (ton)]]</f>
        <v>-0.33319771112950863</v>
      </c>
    </row>
    <row r="96" spans="1:29" x14ac:dyDescent="0.35">
      <c r="A96" s="11" t="s">
        <v>269</v>
      </c>
      <c r="B96" s="11" t="s">
        <v>7</v>
      </c>
      <c r="C96" s="12">
        <v>2.797848E-2</v>
      </c>
      <c r="D96" s="13">
        <v>18</v>
      </c>
      <c r="E96" s="12">
        <v>4.3369</v>
      </c>
      <c r="F96" s="13">
        <v>1550</v>
      </c>
      <c r="G96" s="12">
        <v>3.384862</v>
      </c>
      <c r="H96" s="13">
        <v>1234</v>
      </c>
      <c r="I96" s="12">
        <v>0</v>
      </c>
      <c r="J96" s="11"/>
      <c r="K96" s="12">
        <v>0</v>
      </c>
      <c r="L96" s="11"/>
      <c r="M96" s="12">
        <v>0</v>
      </c>
      <c r="N96" s="13"/>
      <c r="O96" s="12">
        <f>SUM(Tabel13[[#This Row],[CO2 benzine 2019]],Tabel13[[#This Row],[CO2 diesel 2019]],Tabel13[[#This Row],[CO2 CNG 2019]],Tabel13[[#This Row],[CO2 LNG 2019]],Tabel13[[#This Row],[CO2 LPG 2019]],Tabel13[[#This Row],[CO2 elektriciteit 2019]])</f>
        <v>7.7497404799999998</v>
      </c>
      <c r="P96" s="12">
        <v>0.25553502289999996</v>
      </c>
      <c r="Q96" s="13">
        <v>160.63</v>
      </c>
      <c r="R96" s="12">
        <v>24.124587375000001</v>
      </c>
      <c r="S96" s="13">
        <v>9804.75</v>
      </c>
      <c r="T96" s="12">
        <v>7.9812796700000002</v>
      </c>
      <c r="U96" s="13">
        <v>2909.69</v>
      </c>
      <c r="V96" s="12">
        <v>0</v>
      </c>
      <c r="W96" s="11"/>
      <c r="X96" s="12">
        <v>0</v>
      </c>
      <c r="Y96" s="11"/>
      <c r="Z96" s="12">
        <v>0</v>
      </c>
      <c r="AA96" s="13"/>
      <c r="AB96" s="12">
        <f>SUM(Tabel13[[#This Row],[CO2 elektriciteit 2022]],Tabel13[[#This Row],[CO2 LPG 2022]],Tabel13[[#This Row],[CO2 LNG 2022]],Tabel13[[#This Row],[CO2 CNG 2022]],Tabel13[[#This Row],[CO2 diesel 2022]],Tabel13[[#This Row],[CO2 benzine 2022]])</f>
        <v>32.361402067900002</v>
      </c>
      <c r="AC96" s="14">
        <f>(Tabel13[[#This Row],[CO2-emissie 2022 (ton)]]-Tabel13[[#This Row],[CO2-emissie 2019 (ton)]])/Tabel13[[#This Row],[CO2-emissie 2019 (ton)]]</f>
        <v>3.175804615834052</v>
      </c>
    </row>
    <row r="97" spans="1:29" x14ac:dyDescent="0.35">
      <c r="A97" s="11" t="s">
        <v>272</v>
      </c>
      <c r="B97" s="11" t="s">
        <v>7</v>
      </c>
      <c r="C97" s="12">
        <v>1.4533266</v>
      </c>
      <c r="D97" s="13">
        <v>935</v>
      </c>
      <c r="E97" s="12">
        <v>28.648722000000003</v>
      </c>
      <c r="F97" s="13">
        <v>10239</v>
      </c>
      <c r="G97" s="12">
        <v>0</v>
      </c>
      <c r="H97" s="13"/>
      <c r="I97" s="12">
        <v>0</v>
      </c>
      <c r="J97" s="11"/>
      <c r="K97" s="12">
        <v>0</v>
      </c>
      <c r="L97" s="11"/>
      <c r="M97" s="12">
        <v>0</v>
      </c>
      <c r="N97" s="13"/>
      <c r="O97" s="12">
        <f>SUM(Tabel13[[#This Row],[CO2 benzine 2019]],Tabel13[[#This Row],[CO2 diesel 2019]],Tabel13[[#This Row],[CO2 CNG 2019]],Tabel13[[#This Row],[CO2 LNG 2019]],Tabel13[[#This Row],[CO2 LPG 2019]],Tabel13[[#This Row],[CO2 elektriciteit 2019]])</f>
        <v>30.102048600000003</v>
      </c>
      <c r="P97" s="12">
        <v>1.2997081099999999</v>
      </c>
      <c r="Q97" s="13">
        <v>817</v>
      </c>
      <c r="R97" s="12">
        <v>20.451675999999999</v>
      </c>
      <c r="S97" s="13">
        <v>8312</v>
      </c>
      <c r="T97" s="12">
        <v>0</v>
      </c>
      <c r="U97" s="13"/>
      <c r="V97" s="12">
        <v>0</v>
      </c>
      <c r="W97" s="11"/>
      <c r="X97" s="12">
        <v>0</v>
      </c>
      <c r="Y97" s="11"/>
      <c r="Z97" s="12">
        <v>0</v>
      </c>
      <c r="AA97" s="13"/>
      <c r="AB97" s="12">
        <f>SUM(Tabel13[[#This Row],[CO2 elektriciteit 2022]],Tabel13[[#This Row],[CO2 LPG 2022]],Tabel13[[#This Row],[CO2 LNG 2022]],Tabel13[[#This Row],[CO2 CNG 2022]],Tabel13[[#This Row],[CO2 diesel 2022]],Tabel13[[#This Row],[CO2 benzine 2022]])</f>
        <v>21.75138411</v>
      </c>
      <c r="AC97" s="14">
        <f>(Tabel13[[#This Row],[CO2-emissie 2022 (ton)]]-Tabel13[[#This Row],[CO2-emissie 2019 (ton)]])/Tabel13[[#This Row],[CO2-emissie 2019 (ton)]]</f>
        <v>-0.27741183335940806</v>
      </c>
    </row>
    <row r="98" spans="1:29" x14ac:dyDescent="0.35">
      <c r="A98" s="11" t="s">
        <v>273</v>
      </c>
      <c r="B98" s="11" t="s">
        <v>7</v>
      </c>
      <c r="C98" s="12">
        <v>44.335010279999999</v>
      </c>
      <c r="D98" s="13">
        <v>28523</v>
      </c>
      <c r="E98" s="12">
        <v>114.89427400000001</v>
      </c>
      <c r="F98" s="13">
        <v>41063</v>
      </c>
      <c r="G98" s="12">
        <v>0</v>
      </c>
      <c r="H98" s="13"/>
      <c r="I98" s="12">
        <v>0</v>
      </c>
      <c r="J98" s="11"/>
      <c r="K98" s="12">
        <v>0</v>
      </c>
      <c r="L98" s="11"/>
      <c r="M98" s="12">
        <v>0</v>
      </c>
      <c r="N98" s="13"/>
      <c r="O98" s="12">
        <f>SUM(Tabel13[[#This Row],[CO2 benzine 2019]],Tabel13[[#This Row],[CO2 diesel 2019]],Tabel13[[#This Row],[CO2 CNG 2019]],Tabel13[[#This Row],[CO2 LNG 2019]],Tabel13[[#This Row],[CO2 LPG 2019]],Tabel13[[#This Row],[CO2 elektriciteit 2019]])</f>
        <v>159.22928428</v>
      </c>
      <c r="P98" s="12">
        <v>37.492681439999998</v>
      </c>
      <c r="Q98" s="13">
        <v>23568</v>
      </c>
      <c r="R98" s="12">
        <v>89.505608499999994</v>
      </c>
      <c r="S98" s="13">
        <v>36377</v>
      </c>
      <c r="T98" s="12">
        <v>0</v>
      </c>
      <c r="U98" s="13"/>
      <c r="V98" s="12">
        <v>0</v>
      </c>
      <c r="W98" s="11"/>
      <c r="X98" s="12">
        <v>0</v>
      </c>
      <c r="Y98" s="11"/>
      <c r="Z98" s="12">
        <v>0</v>
      </c>
      <c r="AA98" s="13"/>
      <c r="AB98" s="12">
        <f>SUM(Tabel13[[#This Row],[CO2 elektriciteit 2022]],Tabel13[[#This Row],[CO2 LPG 2022]],Tabel13[[#This Row],[CO2 LNG 2022]],Tabel13[[#This Row],[CO2 CNG 2022]],Tabel13[[#This Row],[CO2 diesel 2022]],Tabel13[[#This Row],[CO2 benzine 2022]])</f>
        <v>126.99828993999999</v>
      </c>
      <c r="AC98" s="14">
        <f>(Tabel13[[#This Row],[CO2-emissie 2022 (ton)]]-Tabel13[[#This Row],[CO2-emissie 2019 (ton)]])/Tabel13[[#This Row],[CO2-emissie 2019 (ton)]]</f>
        <v>-0.20241876037904408</v>
      </c>
    </row>
    <row r="99" spans="1:29" x14ac:dyDescent="0.35">
      <c r="A99" s="11" t="s">
        <v>274</v>
      </c>
      <c r="B99" s="11" t="s">
        <v>7</v>
      </c>
      <c r="C99" s="12">
        <v>0</v>
      </c>
      <c r="D99" s="13"/>
      <c r="E99" s="12">
        <v>4.4043443969766676</v>
      </c>
      <c r="F99" s="13">
        <v>1574.1045021360499</v>
      </c>
      <c r="G99" s="12">
        <v>0</v>
      </c>
      <c r="H99" s="13"/>
      <c r="I99" s="12">
        <v>0</v>
      </c>
      <c r="J99" s="11"/>
      <c r="K99" s="12">
        <v>0</v>
      </c>
      <c r="L99" s="11"/>
      <c r="M99" s="12">
        <v>0</v>
      </c>
      <c r="N99" s="13"/>
      <c r="O99" s="12">
        <f>SUM(Tabel13[[#This Row],[CO2 benzine 2019]],Tabel13[[#This Row],[CO2 diesel 2019]],Tabel13[[#This Row],[CO2 CNG 2019]],Tabel13[[#This Row],[CO2 LNG 2019]],Tabel13[[#This Row],[CO2 LPG 2019]],Tabel13[[#This Row],[CO2 elektriciteit 2019]])</f>
        <v>4.4043443969766676</v>
      </c>
      <c r="P99" s="12">
        <v>0</v>
      </c>
      <c r="Q99" s="11"/>
      <c r="R99" s="12">
        <v>4.0515697411409901</v>
      </c>
      <c r="S99" s="13">
        <v>1646.6448856496606</v>
      </c>
      <c r="T99" s="12">
        <v>0</v>
      </c>
      <c r="U99" s="13"/>
      <c r="V99" s="12">
        <v>0</v>
      </c>
      <c r="W99" s="11"/>
      <c r="X99" s="12">
        <v>0</v>
      </c>
      <c r="Y99" s="11"/>
      <c r="Z99" s="12">
        <v>0</v>
      </c>
      <c r="AA99" s="13"/>
      <c r="AB99" s="12">
        <f>SUM(Tabel13[[#This Row],[CO2 elektriciteit 2022]],Tabel13[[#This Row],[CO2 LPG 2022]],Tabel13[[#This Row],[CO2 LNG 2022]],Tabel13[[#This Row],[CO2 CNG 2022]],Tabel13[[#This Row],[CO2 diesel 2022]],Tabel13[[#This Row],[CO2 benzine 2022]])</f>
        <v>4.0515697411409901</v>
      </c>
      <c r="AC99" s="14">
        <f>(Tabel13[[#This Row],[CO2-emissie 2022 (ton)]]-Tabel13[[#This Row],[CO2-emissie 2019 (ton)]])/Tabel13[[#This Row],[CO2-emissie 2019 (ton)]]</f>
        <v>-8.0096973360629389E-2</v>
      </c>
    </row>
    <row r="100" spans="1:29" x14ac:dyDescent="0.35">
      <c r="A100" s="11" t="s">
        <v>275</v>
      </c>
      <c r="B100" s="11" t="s">
        <v>7</v>
      </c>
      <c r="C100" s="12">
        <v>13.38148524</v>
      </c>
      <c r="D100" s="13">
        <v>8609</v>
      </c>
      <c r="E100" s="12">
        <v>97.92440400000001</v>
      </c>
      <c r="F100" s="13">
        <v>34998</v>
      </c>
      <c r="G100" s="12">
        <v>0</v>
      </c>
      <c r="H100" s="13"/>
      <c r="I100" s="12">
        <v>0</v>
      </c>
      <c r="J100" s="11"/>
      <c r="K100" s="12">
        <v>1.6117920000000001</v>
      </c>
      <c r="L100" s="13">
        <v>1025</v>
      </c>
      <c r="M100" s="12">
        <v>0</v>
      </c>
      <c r="N100" s="13"/>
      <c r="O100" s="12">
        <f>SUM(Tabel13[[#This Row],[CO2 benzine 2019]],Tabel13[[#This Row],[CO2 diesel 2019]],Tabel13[[#This Row],[CO2 CNG 2019]],Tabel13[[#This Row],[CO2 LNG 2019]],Tabel13[[#This Row],[CO2 LPG 2019]],Tabel13[[#This Row],[CO2 elektriciteit 2019]])</f>
        <v>112.91768124000001</v>
      </c>
      <c r="P100" s="12">
        <v>10.308992015799999</v>
      </c>
      <c r="Q100" s="13">
        <v>6480.26</v>
      </c>
      <c r="R100" s="12">
        <v>90.431322415000011</v>
      </c>
      <c r="S100" s="13">
        <v>36753.230000000003</v>
      </c>
      <c r="T100" s="12">
        <v>0</v>
      </c>
      <c r="U100" s="13"/>
      <c r="V100" s="12">
        <v>0</v>
      </c>
      <c r="W100" s="11"/>
      <c r="X100" s="12">
        <v>0.83001784320000005</v>
      </c>
      <c r="Y100" s="13">
        <v>527.84</v>
      </c>
      <c r="Z100" s="12">
        <v>0</v>
      </c>
      <c r="AA100" s="13"/>
      <c r="AB100" s="12">
        <f>SUM(Tabel13[[#This Row],[CO2 elektriciteit 2022]],Tabel13[[#This Row],[CO2 LPG 2022]],Tabel13[[#This Row],[CO2 LNG 2022]],Tabel13[[#This Row],[CO2 CNG 2022]],Tabel13[[#This Row],[CO2 diesel 2022]],Tabel13[[#This Row],[CO2 benzine 2022]])</f>
        <v>101.57033227400001</v>
      </c>
      <c r="AC100" s="14">
        <f>(Tabel13[[#This Row],[CO2-emissie 2022 (ton)]]-Tabel13[[#This Row],[CO2-emissie 2019 (ton)]])/Tabel13[[#This Row],[CO2-emissie 2019 (ton)]]</f>
        <v>-0.10049222443632955</v>
      </c>
    </row>
    <row r="101" spans="1:29" x14ac:dyDescent="0.35">
      <c r="A101" s="11" t="s">
        <v>276</v>
      </c>
      <c r="B101" s="11" t="s">
        <v>7</v>
      </c>
      <c r="C101" s="12">
        <v>1.4268821994408203</v>
      </c>
      <c r="D101" s="13">
        <v>917.98695246971113</v>
      </c>
      <c r="E101" s="12">
        <v>91.948734801183051</v>
      </c>
      <c r="F101" s="13">
        <v>32862.306933946762</v>
      </c>
      <c r="G101" s="12">
        <v>0</v>
      </c>
      <c r="H101" s="13"/>
      <c r="I101" s="12">
        <v>0</v>
      </c>
      <c r="J101" s="11"/>
      <c r="K101" s="12">
        <v>0</v>
      </c>
      <c r="L101" s="11"/>
      <c r="M101" s="12">
        <v>0</v>
      </c>
      <c r="N101" s="13"/>
      <c r="O101" s="12">
        <f>SUM(Tabel13[[#This Row],[CO2 benzine 2019]],Tabel13[[#This Row],[CO2 diesel 2019]],Tabel13[[#This Row],[CO2 CNG 2019]],Tabel13[[#This Row],[CO2 LNG 2019]],Tabel13[[#This Row],[CO2 LPG 2019]],Tabel13[[#This Row],[CO2 elektriciteit 2019]])</f>
        <v>93.375617000623876</v>
      </c>
      <c r="P101" s="12">
        <v>0.16398618699103185</v>
      </c>
      <c r="Q101" s="13">
        <v>103.08215647871354</v>
      </c>
      <c r="R101" s="12">
        <v>95.219309374214617</v>
      </c>
      <c r="S101" s="13">
        <v>38699.170645890925</v>
      </c>
      <c r="T101" s="12">
        <v>0.35309381714012888</v>
      </c>
      <c r="U101" s="13">
        <v>128.72541638356867</v>
      </c>
      <c r="V101" s="12">
        <v>0</v>
      </c>
      <c r="W101" s="11"/>
      <c r="X101" s="12">
        <v>0</v>
      </c>
      <c r="Y101" s="11"/>
      <c r="Z101" s="12">
        <v>0</v>
      </c>
      <c r="AA101" s="13"/>
      <c r="AB101" s="12">
        <f>SUM(Tabel13[[#This Row],[CO2 elektriciteit 2022]],Tabel13[[#This Row],[CO2 LPG 2022]],Tabel13[[#This Row],[CO2 LNG 2022]],Tabel13[[#This Row],[CO2 CNG 2022]],Tabel13[[#This Row],[CO2 diesel 2022]],Tabel13[[#This Row],[CO2 benzine 2022]])</f>
        <v>95.736389378345777</v>
      </c>
      <c r="AC101" s="14">
        <f>(Tabel13[[#This Row],[CO2-emissie 2022 (ton)]]-Tabel13[[#This Row],[CO2-emissie 2019 (ton)]])/Tabel13[[#This Row],[CO2-emissie 2019 (ton)]]</f>
        <v>2.5282535779186634E-2</v>
      </c>
    </row>
    <row r="102" spans="1:29" x14ac:dyDescent="0.35">
      <c r="A102" s="11" t="s">
        <v>277</v>
      </c>
      <c r="B102" s="11" t="s">
        <v>7</v>
      </c>
      <c r="C102" s="12">
        <v>0.29999148000000003</v>
      </c>
      <c r="D102" s="13">
        <v>193</v>
      </c>
      <c r="E102" s="12">
        <v>48.397006000000005</v>
      </c>
      <c r="F102" s="13">
        <v>17297</v>
      </c>
      <c r="G102" s="12">
        <v>16.946254</v>
      </c>
      <c r="H102" s="13">
        <v>6178</v>
      </c>
      <c r="I102" s="12">
        <v>0</v>
      </c>
      <c r="J102" s="11"/>
      <c r="K102" s="12">
        <v>0</v>
      </c>
      <c r="L102" s="11"/>
      <c r="M102" s="12">
        <v>0</v>
      </c>
      <c r="N102" s="13"/>
      <c r="O102" s="12">
        <f>SUM(Tabel13[[#This Row],[CO2 benzine 2019]],Tabel13[[#This Row],[CO2 diesel 2019]],Tabel13[[#This Row],[CO2 CNG 2019]],Tabel13[[#This Row],[CO2 LNG 2019]],Tabel13[[#This Row],[CO2 LPG 2019]],Tabel13[[#This Row],[CO2 elektriciteit 2019]])</f>
        <v>65.643251480000004</v>
      </c>
      <c r="P102" s="12">
        <v>0.35952757999999996</v>
      </c>
      <c r="Q102" s="13">
        <v>226</v>
      </c>
      <c r="R102" s="12">
        <v>44.119225499999999</v>
      </c>
      <c r="S102" s="13">
        <v>17931</v>
      </c>
      <c r="T102" s="12">
        <v>20.383233000000001</v>
      </c>
      <c r="U102" s="13">
        <v>7431</v>
      </c>
      <c r="V102" s="12">
        <v>0</v>
      </c>
      <c r="W102" s="11"/>
      <c r="X102" s="12">
        <v>0</v>
      </c>
      <c r="Y102" s="11"/>
      <c r="Z102" s="12">
        <v>0</v>
      </c>
      <c r="AA102" s="13"/>
      <c r="AB102" s="12">
        <f>SUM(Tabel13[[#This Row],[CO2 elektriciteit 2022]],Tabel13[[#This Row],[CO2 LPG 2022]],Tabel13[[#This Row],[CO2 LNG 2022]],Tabel13[[#This Row],[CO2 CNG 2022]],Tabel13[[#This Row],[CO2 diesel 2022]],Tabel13[[#This Row],[CO2 benzine 2022]])</f>
        <v>64.861986080000008</v>
      </c>
      <c r="AC102" s="14">
        <f>(Tabel13[[#This Row],[CO2-emissie 2022 (ton)]]-Tabel13[[#This Row],[CO2-emissie 2019 (ton)]])/Tabel13[[#This Row],[CO2-emissie 2019 (ton)]]</f>
        <v>-1.190168650067599E-2</v>
      </c>
    </row>
    <row r="103" spans="1:29" x14ac:dyDescent="0.35">
      <c r="A103" s="11" t="s">
        <v>278</v>
      </c>
      <c r="B103" s="11" t="s">
        <v>7</v>
      </c>
      <c r="C103" s="12">
        <v>0</v>
      </c>
      <c r="D103" s="13"/>
      <c r="E103" s="12">
        <v>51.763000000000005</v>
      </c>
      <c r="F103" s="13">
        <v>18500</v>
      </c>
      <c r="G103" s="12">
        <v>0</v>
      </c>
      <c r="H103" s="13"/>
      <c r="I103" s="12">
        <v>0</v>
      </c>
      <c r="J103" s="11"/>
      <c r="K103" s="12">
        <v>0</v>
      </c>
      <c r="L103" s="11"/>
      <c r="M103" s="12">
        <v>0</v>
      </c>
      <c r="N103" s="13"/>
      <c r="O103" s="12">
        <f>SUM(Tabel13[[#This Row],[CO2 benzine 2019]],Tabel13[[#This Row],[CO2 diesel 2019]],Tabel13[[#This Row],[CO2 CNG 2019]],Tabel13[[#This Row],[CO2 LNG 2019]],Tabel13[[#This Row],[CO2 LPG 2019]],Tabel13[[#This Row],[CO2 elektriciteit 2019]])</f>
        <v>51.763000000000005</v>
      </c>
      <c r="P103" s="12">
        <v>0</v>
      </c>
      <c r="Q103" s="11"/>
      <c r="R103" s="12">
        <v>50.440249999999999</v>
      </c>
      <c r="S103" s="13">
        <v>20500</v>
      </c>
      <c r="T103" s="12">
        <v>0</v>
      </c>
      <c r="U103" s="13"/>
      <c r="V103" s="12">
        <v>0</v>
      </c>
      <c r="W103" s="11"/>
      <c r="X103" s="12">
        <v>0</v>
      </c>
      <c r="Y103" s="11"/>
      <c r="Z103" s="12">
        <v>0</v>
      </c>
      <c r="AA103" s="13"/>
      <c r="AB103" s="12">
        <f>SUM(Tabel13[[#This Row],[CO2 elektriciteit 2022]],Tabel13[[#This Row],[CO2 LPG 2022]],Tabel13[[#This Row],[CO2 LNG 2022]],Tabel13[[#This Row],[CO2 CNG 2022]],Tabel13[[#This Row],[CO2 diesel 2022]],Tabel13[[#This Row],[CO2 benzine 2022]])</f>
        <v>50.440249999999999</v>
      </c>
      <c r="AC103" s="14">
        <f>(Tabel13[[#This Row],[CO2-emissie 2022 (ton)]]-Tabel13[[#This Row],[CO2-emissie 2019 (ton)]])/Tabel13[[#This Row],[CO2-emissie 2019 (ton)]]</f>
        <v>-2.55539671193711E-2</v>
      </c>
    </row>
    <row r="104" spans="1:29" x14ac:dyDescent="0.35">
      <c r="A104" s="11" t="s">
        <v>279</v>
      </c>
      <c r="B104" s="11" t="s">
        <v>185</v>
      </c>
      <c r="C104" s="12">
        <v>48.185160000000003</v>
      </c>
      <c r="D104" s="13">
        <v>31000</v>
      </c>
      <c r="E104" s="12">
        <v>587.58000000000004</v>
      </c>
      <c r="F104" s="13">
        <v>210000</v>
      </c>
      <c r="G104" s="12">
        <v>1.2343499999999998</v>
      </c>
      <c r="H104" s="13">
        <v>450</v>
      </c>
      <c r="I104" s="12">
        <v>0</v>
      </c>
      <c r="J104" s="11"/>
      <c r="K104" s="12">
        <v>7.0761599999999994E-2</v>
      </c>
      <c r="L104" s="13">
        <v>45</v>
      </c>
      <c r="M104" s="12">
        <v>0</v>
      </c>
      <c r="N104" s="13"/>
      <c r="O104" s="12">
        <f>SUM(Tabel13[[#This Row],[CO2 benzine 2019]],Tabel13[[#This Row],[CO2 diesel 2019]],Tabel13[[#This Row],[CO2 CNG 2019]],Tabel13[[#This Row],[CO2 LNG 2019]],Tabel13[[#This Row],[CO2 LPG 2019]],Tabel13[[#This Row],[CO2 elektriciteit 2019]])</f>
        <v>637.07027159999996</v>
      </c>
      <c r="P104" s="12">
        <v>58.860709999999997</v>
      </c>
      <c r="Q104" s="13">
        <v>37000</v>
      </c>
      <c r="R104" s="12">
        <v>622.50649999999996</v>
      </c>
      <c r="S104" s="13">
        <v>253000</v>
      </c>
      <c r="T104" s="12">
        <v>9.6005000000000003</v>
      </c>
      <c r="U104" s="13">
        <v>3500</v>
      </c>
      <c r="V104" s="12">
        <v>0</v>
      </c>
      <c r="W104" s="11"/>
      <c r="X104" s="12">
        <v>0</v>
      </c>
      <c r="Y104" s="11"/>
      <c r="Z104" s="12">
        <v>0</v>
      </c>
      <c r="AA104" s="13"/>
      <c r="AB104" s="12">
        <f>SUM(Tabel13[[#This Row],[CO2 elektriciteit 2022]],Tabel13[[#This Row],[CO2 LPG 2022]],Tabel13[[#This Row],[CO2 LNG 2022]],Tabel13[[#This Row],[CO2 CNG 2022]],Tabel13[[#This Row],[CO2 diesel 2022]],Tabel13[[#This Row],[CO2 benzine 2022]])</f>
        <v>690.96771000000001</v>
      </c>
      <c r="AC104" s="14">
        <f>(Tabel13[[#This Row],[CO2-emissie 2022 (ton)]]-Tabel13[[#This Row],[CO2-emissie 2019 (ton)]])/Tabel13[[#This Row],[CO2-emissie 2019 (ton)]]</f>
        <v>8.4602030266828818E-2</v>
      </c>
    </row>
    <row r="105" spans="1:29" x14ac:dyDescent="0.35">
      <c r="A105" s="11" t="s">
        <v>280</v>
      </c>
      <c r="B105" s="11" t="s">
        <v>185</v>
      </c>
      <c r="C105" s="12">
        <v>20.999403600000001</v>
      </c>
      <c r="D105" s="13">
        <v>13510</v>
      </c>
      <c r="E105" s="12">
        <v>239.514396</v>
      </c>
      <c r="F105" s="13">
        <v>85602</v>
      </c>
      <c r="G105" s="12">
        <v>0</v>
      </c>
      <c r="H105" s="13"/>
      <c r="I105" s="12">
        <v>0</v>
      </c>
      <c r="J105" s="11"/>
      <c r="K105" s="12">
        <v>0</v>
      </c>
      <c r="L105" s="11"/>
      <c r="M105" s="12">
        <v>0</v>
      </c>
      <c r="N105" s="13"/>
      <c r="O105" s="12">
        <f>SUM(Tabel13[[#This Row],[CO2 benzine 2019]],Tabel13[[#This Row],[CO2 diesel 2019]],Tabel13[[#This Row],[CO2 CNG 2019]],Tabel13[[#This Row],[CO2 LNG 2019]],Tabel13[[#This Row],[CO2 LPG 2019]],Tabel13[[#This Row],[CO2 elektriciteit 2019]])</f>
        <v>260.51379960000003</v>
      </c>
      <c r="P105" s="12">
        <v>21.983679769999998</v>
      </c>
      <c r="Q105" s="13">
        <v>13819</v>
      </c>
      <c r="R105" s="12">
        <v>193.89724200000001</v>
      </c>
      <c r="S105" s="13">
        <v>78804</v>
      </c>
      <c r="T105" s="12">
        <v>0</v>
      </c>
      <c r="U105" s="13"/>
      <c r="V105" s="12">
        <v>0</v>
      </c>
      <c r="W105" s="11"/>
      <c r="X105" s="12">
        <v>0</v>
      </c>
      <c r="Y105" s="11"/>
      <c r="Z105" s="12">
        <v>0</v>
      </c>
      <c r="AA105" s="13"/>
      <c r="AB105" s="12">
        <f>SUM(Tabel13[[#This Row],[CO2 elektriciteit 2022]],Tabel13[[#This Row],[CO2 LPG 2022]],Tabel13[[#This Row],[CO2 LNG 2022]],Tabel13[[#This Row],[CO2 CNG 2022]],Tabel13[[#This Row],[CO2 diesel 2022]],Tabel13[[#This Row],[CO2 benzine 2022]])</f>
        <v>215.88092177000001</v>
      </c>
      <c r="AC105" s="14">
        <f>(Tabel13[[#This Row],[CO2-emissie 2022 (ton)]]-Tabel13[[#This Row],[CO2-emissie 2019 (ton)]])/Tabel13[[#This Row],[CO2-emissie 2019 (ton)]]</f>
        <v>-0.17132634777324865</v>
      </c>
    </row>
    <row r="106" spans="1:29" x14ac:dyDescent="0.35">
      <c r="A106" s="11" t="s">
        <v>1247</v>
      </c>
      <c r="B106" s="11" t="s">
        <v>185</v>
      </c>
      <c r="C106" s="12">
        <v>0</v>
      </c>
      <c r="D106" s="13"/>
      <c r="E106" s="12">
        <v>156.31284916201116</v>
      </c>
      <c r="F106" s="13">
        <v>55865.921787709492</v>
      </c>
      <c r="G106" s="12">
        <v>0</v>
      </c>
      <c r="H106" s="13"/>
      <c r="I106" s="12">
        <v>0</v>
      </c>
      <c r="J106" s="11"/>
      <c r="K106" s="12">
        <v>0</v>
      </c>
      <c r="L106" s="11"/>
      <c r="M106" s="12">
        <v>0</v>
      </c>
      <c r="N106" s="13"/>
      <c r="O106" s="12">
        <f>SUM(Tabel13[[#This Row],[CO2 benzine 2019]],Tabel13[[#This Row],[CO2 diesel 2019]],Tabel13[[#This Row],[CO2 CNG 2019]],Tabel13[[#This Row],[CO2 LNG 2019]],Tabel13[[#This Row],[CO2 LPG 2019]],Tabel13[[#This Row],[CO2 elektriciteit 2019]])</f>
        <v>156.31284916201116</v>
      </c>
      <c r="P106" s="12">
        <v>0</v>
      </c>
      <c r="Q106" s="11"/>
      <c r="R106" s="12">
        <v>349.39100000000002</v>
      </c>
      <c r="S106" s="13">
        <v>142000</v>
      </c>
      <c r="T106" s="12">
        <v>0</v>
      </c>
      <c r="U106" s="13"/>
      <c r="V106" s="12">
        <v>0</v>
      </c>
      <c r="W106" s="11"/>
      <c r="X106" s="12">
        <v>0</v>
      </c>
      <c r="Y106" s="11"/>
      <c r="Z106" s="12">
        <v>0</v>
      </c>
      <c r="AA106" s="13"/>
      <c r="AB106" s="12">
        <f>SUM(Tabel13[[#This Row],[CO2 elektriciteit 2022]],Tabel13[[#This Row],[CO2 LPG 2022]],Tabel13[[#This Row],[CO2 LNG 2022]],Tabel13[[#This Row],[CO2 CNG 2022]],Tabel13[[#This Row],[CO2 diesel 2022]],Tabel13[[#This Row],[CO2 benzine 2022]])</f>
        <v>349.39100000000002</v>
      </c>
      <c r="AC106" s="14">
        <f>(Tabel13[[#This Row],[CO2-emissie 2022 (ton)]]-Tabel13[[#This Row],[CO2-emissie 2019 (ton)]])/Tabel13[[#This Row],[CO2-emissie 2019 (ton)]]</f>
        <v>1.2352033238027165</v>
      </c>
    </row>
    <row r="107" spans="1:29" x14ac:dyDescent="0.35">
      <c r="A107" s="11" t="s">
        <v>287</v>
      </c>
      <c r="B107" s="11" t="s">
        <v>7</v>
      </c>
      <c r="C107" s="12">
        <v>1.0585191600000001</v>
      </c>
      <c r="D107" s="13">
        <v>681</v>
      </c>
      <c r="E107" s="12">
        <v>83.875646000000003</v>
      </c>
      <c r="F107" s="13">
        <v>29977</v>
      </c>
      <c r="G107" s="12">
        <v>0</v>
      </c>
      <c r="H107" s="13"/>
      <c r="I107" s="12">
        <v>0</v>
      </c>
      <c r="J107" s="11"/>
      <c r="K107" s="12">
        <v>0</v>
      </c>
      <c r="L107" s="11"/>
      <c r="M107" s="12">
        <v>0</v>
      </c>
      <c r="N107" s="13"/>
      <c r="O107" s="12">
        <f>SUM(Tabel13[[#This Row],[CO2 benzine 2019]],Tabel13[[#This Row],[CO2 diesel 2019]],Tabel13[[#This Row],[CO2 CNG 2019]],Tabel13[[#This Row],[CO2 LNG 2019]],Tabel13[[#This Row],[CO2 LPG 2019]],Tabel13[[#This Row],[CO2 elektriciteit 2019]])</f>
        <v>84.934165160000006</v>
      </c>
      <c r="P107" s="12">
        <v>0.55679049999999997</v>
      </c>
      <c r="Q107" s="13">
        <v>350</v>
      </c>
      <c r="R107" s="12">
        <v>68.158310499999999</v>
      </c>
      <c r="S107" s="13">
        <v>27701</v>
      </c>
      <c r="T107" s="12">
        <v>0</v>
      </c>
      <c r="U107" s="13"/>
      <c r="V107" s="12">
        <v>0</v>
      </c>
      <c r="W107" s="11"/>
      <c r="X107" s="12">
        <v>0</v>
      </c>
      <c r="Y107" s="11"/>
      <c r="Z107" s="12">
        <v>0</v>
      </c>
      <c r="AA107" s="13"/>
      <c r="AB107" s="12">
        <f>SUM(Tabel13[[#This Row],[CO2 elektriciteit 2022]],Tabel13[[#This Row],[CO2 LPG 2022]],Tabel13[[#This Row],[CO2 LNG 2022]],Tabel13[[#This Row],[CO2 CNG 2022]],Tabel13[[#This Row],[CO2 diesel 2022]],Tabel13[[#This Row],[CO2 benzine 2022]])</f>
        <v>68.715101000000004</v>
      </c>
      <c r="AC107" s="14">
        <f>(Tabel13[[#This Row],[CO2-emissie 2022 (ton)]]-Tabel13[[#This Row],[CO2-emissie 2019 (ton)]])/Tabel13[[#This Row],[CO2-emissie 2019 (ton)]]</f>
        <v>-0.19096042363454485</v>
      </c>
    </row>
    <row r="108" spans="1:29" x14ac:dyDescent="0.35">
      <c r="A108" s="11" t="s">
        <v>288</v>
      </c>
      <c r="B108" s="11" t="s">
        <v>7</v>
      </c>
      <c r="C108" s="12">
        <v>11.457187560000001</v>
      </c>
      <c r="D108" s="13">
        <v>7371</v>
      </c>
      <c r="E108" s="12">
        <v>233.79248600000003</v>
      </c>
      <c r="F108" s="13">
        <v>83557</v>
      </c>
      <c r="G108" s="12">
        <v>23.529453999999998</v>
      </c>
      <c r="H108" s="13">
        <v>8578</v>
      </c>
      <c r="I108" s="12">
        <v>0</v>
      </c>
      <c r="J108" s="11"/>
      <c r="K108" s="12">
        <v>0</v>
      </c>
      <c r="L108" s="11"/>
      <c r="M108" s="12">
        <v>0</v>
      </c>
      <c r="N108" s="13"/>
      <c r="O108" s="12">
        <f>SUM(Tabel13[[#This Row],[CO2 benzine 2019]],Tabel13[[#This Row],[CO2 diesel 2019]],Tabel13[[#This Row],[CO2 CNG 2019]],Tabel13[[#This Row],[CO2 LNG 2019]],Tabel13[[#This Row],[CO2 LPG 2019]],Tabel13[[#This Row],[CO2 elektriciteit 2019]])</f>
        <v>268.77912756000001</v>
      </c>
      <c r="P108" s="12">
        <v>10.790599889999999</v>
      </c>
      <c r="Q108" s="13">
        <v>6783</v>
      </c>
      <c r="R108" s="12">
        <v>172.07506749999999</v>
      </c>
      <c r="S108" s="13">
        <v>69935</v>
      </c>
      <c r="T108" s="12">
        <v>20.789197000000001</v>
      </c>
      <c r="U108" s="13">
        <v>7579</v>
      </c>
      <c r="V108" s="12">
        <v>0</v>
      </c>
      <c r="W108" s="11"/>
      <c r="X108" s="12">
        <v>0</v>
      </c>
      <c r="Y108" s="11"/>
      <c r="Z108" s="12">
        <v>0</v>
      </c>
      <c r="AA108" s="13"/>
      <c r="AB108" s="12">
        <f>SUM(Tabel13[[#This Row],[CO2 elektriciteit 2022]],Tabel13[[#This Row],[CO2 LPG 2022]],Tabel13[[#This Row],[CO2 LNG 2022]],Tabel13[[#This Row],[CO2 CNG 2022]],Tabel13[[#This Row],[CO2 diesel 2022]],Tabel13[[#This Row],[CO2 benzine 2022]])</f>
        <v>203.65486439</v>
      </c>
      <c r="AC108" s="14">
        <f>(Tabel13[[#This Row],[CO2-emissie 2022 (ton)]]-Tabel13[[#This Row],[CO2-emissie 2019 (ton)]])/Tabel13[[#This Row],[CO2-emissie 2019 (ton)]]</f>
        <v>-0.2422965792068888</v>
      </c>
    </row>
    <row r="109" spans="1:29" x14ac:dyDescent="0.35">
      <c r="A109" s="11" t="s">
        <v>292</v>
      </c>
      <c r="B109" s="11" t="s">
        <v>7</v>
      </c>
      <c r="C109" s="12">
        <v>0.11813136</v>
      </c>
      <c r="D109" s="13">
        <v>76</v>
      </c>
      <c r="E109" s="12">
        <v>64.250473999999997</v>
      </c>
      <c r="F109" s="13">
        <v>22963</v>
      </c>
      <c r="G109" s="12">
        <v>15.914885999999999</v>
      </c>
      <c r="H109" s="13">
        <v>5802</v>
      </c>
      <c r="I109" s="12">
        <v>0</v>
      </c>
      <c r="J109" s="11"/>
      <c r="K109" s="12">
        <v>0</v>
      </c>
      <c r="L109" s="11"/>
      <c r="M109" s="12">
        <v>0</v>
      </c>
      <c r="N109" s="13"/>
      <c r="O109" s="12">
        <f>SUM(Tabel13[[#This Row],[CO2 benzine 2019]],Tabel13[[#This Row],[CO2 diesel 2019]],Tabel13[[#This Row],[CO2 CNG 2019]],Tabel13[[#This Row],[CO2 LNG 2019]],Tabel13[[#This Row],[CO2 LPG 2019]],Tabel13[[#This Row],[CO2 elektriciteit 2019]])</f>
        <v>80.283491359999999</v>
      </c>
      <c r="P109" s="12">
        <v>0.77632503999999991</v>
      </c>
      <c r="Q109" s="13">
        <v>488</v>
      </c>
      <c r="R109" s="12">
        <v>53.813595499999998</v>
      </c>
      <c r="S109" s="13">
        <v>21871</v>
      </c>
      <c r="T109" s="12">
        <v>9.5182099999999998</v>
      </c>
      <c r="U109" s="13">
        <v>3470</v>
      </c>
      <c r="V109" s="12">
        <v>0</v>
      </c>
      <c r="W109" s="11"/>
      <c r="X109" s="12">
        <v>0</v>
      </c>
      <c r="Y109" s="11"/>
      <c r="Z109" s="12">
        <v>0</v>
      </c>
      <c r="AA109" s="13"/>
      <c r="AB109" s="12">
        <f>SUM(Tabel13[[#This Row],[CO2 elektriciteit 2022]],Tabel13[[#This Row],[CO2 LPG 2022]],Tabel13[[#This Row],[CO2 LNG 2022]],Tabel13[[#This Row],[CO2 CNG 2022]],Tabel13[[#This Row],[CO2 diesel 2022]],Tabel13[[#This Row],[CO2 benzine 2022]])</f>
        <v>64.108130540000005</v>
      </c>
      <c r="AC109" s="14">
        <f>(Tabel13[[#This Row],[CO2-emissie 2022 (ton)]]-Tabel13[[#This Row],[CO2-emissie 2019 (ton)]])/Tabel13[[#This Row],[CO2-emissie 2019 (ton)]]</f>
        <v>-0.20147804419052853</v>
      </c>
    </row>
    <row r="110" spans="1:29" x14ac:dyDescent="0.35">
      <c r="A110" s="11" t="s">
        <v>293</v>
      </c>
      <c r="B110" s="11" t="s">
        <v>208</v>
      </c>
      <c r="C110" s="12">
        <v>0</v>
      </c>
      <c r="D110" s="13"/>
      <c r="E110" s="12">
        <v>0</v>
      </c>
      <c r="F110" s="11"/>
      <c r="G110" s="12">
        <v>0</v>
      </c>
      <c r="H110" s="13"/>
      <c r="I110" s="12">
        <v>0</v>
      </c>
      <c r="J110" s="11"/>
      <c r="K110" s="12">
        <v>0</v>
      </c>
      <c r="L110" s="11"/>
      <c r="M110" s="12">
        <v>0</v>
      </c>
      <c r="N110" s="13">
        <v>2389</v>
      </c>
      <c r="O110" s="12">
        <f>SUM(Tabel13[[#This Row],[CO2 benzine 2019]],Tabel13[[#This Row],[CO2 diesel 2019]],Tabel13[[#This Row],[CO2 CNG 2019]],Tabel13[[#This Row],[CO2 LNG 2019]],Tabel13[[#This Row],[CO2 LPG 2019]],Tabel13[[#This Row],[CO2 elektriciteit 2019]])</f>
        <v>0</v>
      </c>
      <c r="P110" s="12">
        <v>0</v>
      </c>
      <c r="Q110" s="11"/>
      <c r="R110" s="12">
        <v>0</v>
      </c>
      <c r="S110" s="11"/>
      <c r="T110" s="12">
        <v>0</v>
      </c>
      <c r="U110" s="13"/>
      <c r="V110" s="12">
        <v>0</v>
      </c>
      <c r="W110" s="11"/>
      <c r="X110" s="12">
        <v>0</v>
      </c>
      <c r="Y110" s="11"/>
      <c r="Z110" s="12">
        <v>0</v>
      </c>
      <c r="AA110" s="13">
        <v>6426</v>
      </c>
      <c r="AB110" s="12">
        <f>SUM(Tabel13[[#This Row],[CO2 elektriciteit 2022]],Tabel13[[#This Row],[CO2 LPG 2022]],Tabel13[[#This Row],[CO2 LNG 2022]],Tabel13[[#This Row],[CO2 CNG 2022]],Tabel13[[#This Row],[CO2 diesel 2022]],Tabel13[[#This Row],[CO2 benzine 2022]])</f>
        <v>0</v>
      </c>
      <c r="AC110" s="14" t="s">
        <v>1243</v>
      </c>
    </row>
    <row r="111" spans="1:29" x14ac:dyDescent="0.35">
      <c r="A111" s="11" t="s">
        <v>294</v>
      </c>
      <c r="B111" s="11" t="s">
        <v>7</v>
      </c>
      <c r="C111" s="12">
        <v>9.4287477600000003</v>
      </c>
      <c r="D111" s="13">
        <v>6066</v>
      </c>
      <c r="E111" s="12">
        <v>115.12371</v>
      </c>
      <c r="F111" s="13">
        <v>41145</v>
      </c>
      <c r="G111" s="12">
        <v>1.835067</v>
      </c>
      <c r="H111" s="13">
        <v>669</v>
      </c>
      <c r="I111" s="12">
        <v>0</v>
      </c>
      <c r="J111" s="11"/>
      <c r="K111" s="12">
        <v>0</v>
      </c>
      <c r="L111" s="11"/>
      <c r="M111" s="12">
        <v>0</v>
      </c>
      <c r="N111" s="13"/>
      <c r="O111" s="12">
        <f>SUM(Tabel13[[#This Row],[CO2 benzine 2019]],Tabel13[[#This Row],[CO2 diesel 2019]],Tabel13[[#This Row],[CO2 CNG 2019]],Tabel13[[#This Row],[CO2 LNG 2019]],Tabel13[[#This Row],[CO2 LPG 2019]],Tabel13[[#This Row],[CO2 elektriciteit 2019]])</f>
        <v>126.38752476000001</v>
      </c>
      <c r="P111" s="12">
        <v>6.8294331899999996</v>
      </c>
      <c r="Q111" s="13">
        <v>4293</v>
      </c>
      <c r="R111" s="12">
        <v>49.785757000000004</v>
      </c>
      <c r="S111" s="13">
        <v>20234</v>
      </c>
      <c r="T111" s="12">
        <v>2.1916569999999997</v>
      </c>
      <c r="U111" s="13">
        <v>799</v>
      </c>
      <c r="V111" s="12">
        <v>0</v>
      </c>
      <c r="W111" s="11"/>
      <c r="X111" s="12">
        <v>0</v>
      </c>
      <c r="Y111" s="11"/>
      <c r="Z111" s="12">
        <v>0</v>
      </c>
      <c r="AA111" s="13"/>
      <c r="AB111" s="12">
        <f>SUM(Tabel13[[#This Row],[CO2 elektriciteit 2022]],Tabel13[[#This Row],[CO2 LPG 2022]],Tabel13[[#This Row],[CO2 LNG 2022]],Tabel13[[#This Row],[CO2 CNG 2022]],Tabel13[[#This Row],[CO2 diesel 2022]],Tabel13[[#This Row],[CO2 benzine 2022]])</f>
        <v>58.806847189999999</v>
      </c>
      <c r="AC111" s="14">
        <f>(Tabel13[[#This Row],[CO2-emissie 2022 (ton)]]-Tabel13[[#This Row],[CO2-emissie 2019 (ton)]])/Tabel13[[#This Row],[CO2-emissie 2019 (ton)]]</f>
        <v>-0.53471003327528099</v>
      </c>
    </row>
    <row r="112" spans="1:29" x14ac:dyDescent="0.35">
      <c r="A112" s="11" t="s">
        <v>298</v>
      </c>
      <c r="B112" s="11" t="s">
        <v>7</v>
      </c>
      <c r="C112" s="12">
        <v>9.9805455600000013</v>
      </c>
      <c r="D112" s="13">
        <v>6421</v>
      </c>
      <c r="E112" s="12">
        <v>67.61926600000001</v>
      </c>
      <c r="F112" s="13">
        <v>24167</v>
      </c>
      <c r="G112" s="12">
        <v>0</v>
      </c>
      <c r="H112" s="13"/>
      <c r="I112" s="12">
        <v>0</v>
      </c>
      <c r="J112" s="11"/>
      <c r="K112" s="12">
        <v>0</v>
      </c>
      <c r="L112" s="11"/>
      <c r="M112" s="12">
        <v>0</v>
      </c>
      <c r="N112" s="13"/>
      <c r="O112" s="12">
        <f>SUM(Tabel13[[#This Row],[CO2 benzine 2019]],Tabel13[[#This Row],[CO2 diesel 2019]],Tabel13[[#This Row],[CO2 CNG 2019]],Tabel13[[#This Row],[CO2 LNG 2019]],Tabel13[[#This Row],[CO2 LPG 2019]],Tabel13[[#This Row],[CO2 elektriciteit 2019]])</f>
        <v>77.599811560000006</v>
      </c>
      <c r="P112" s="12">
        <v>7.6678005999999996</v>
      </c>
      <c r="Q112" s="13">
        <v>4820</v>
      </c>
      <c r="R112" s="12">
        <v>56.173214999999999</v>
      </c>
      <c r="S112" s="13">
        <v>22830</v>
      </c>
      <c r="T112" s="12">
        <v>11.4605101962</v>
      </c>
      <c r="U112" s="13">
        <v>4178.0933999999997</v>
      </c>
      <c r="V112" s="12">
        <v>0</v>
      </c>
      <c r="W112" s="11"/>
      <c r="X112" s="12">
        <v>0</v>
      </c>
      <c r="Y112" s="11"/>
      <c r="Z112" s="12">
        <v>0</v>
      </c>
      <c r="AA112" s="13"/>
      <c r="AB112" s="12">
        <f>SUM(Tabel13[[#This Row],[CO2 elektriciteit 2022]],Tabel13[[#This Row],[CO2 LPG 2022]],Tabel13[[#This Row],[CO2 LNG 2022]],Tabel13[[#This Row],[CO2 CNG 2022]],Tabel13[[#This Row],[CO2 diesel 2022]],Tabel13[[#This Row],[CO2 benzine 2022]])</f>
        <v>75.301525796199996</v>
      </c>
      <c r="AC112" s="14">
        <f>(Tabel13[[#This Row],[CO2-emissie 2022 (ton)]]-Tabel13[[#This Row],[CO2-emissie 2019 (ton)]])/Tabel13[[#This Row],[CO2-emissie 2019 (ton)]]</f>
        <v>-2.9617156505888937E-2</v>
      </c>
    </row>
    <row r="113" spans="1:29" x14ac:dyDescent="0.35">
      <c r="A113" s="11" t="s">
        <v>301</v>
      </c>
      <c r="B113" s="11" t="s">
        <v>7</v>
      </c>
      <c r="C113" s="12">
        <v>7.4345038800000003</v>
      </c>
      <c r="D113" s="13">
        <v>4783</v>
      </c>
      <c r="E113" s="12">
        <v>153.93197000000001</v>
      </c>
      <c r="F113" s="13">
        <v>55015</v>
      </c>
      <c r="G113" s="12">
        <v>0</v>
      </c>
      <c r="H113" s="13"/>
      <c r="I113" s="12">
        <v>12.927207899999999</v>
      </c>
      <c r="J113" s="13">
        <v>26930</v>
      </c>
      <c r="K113" s="12">
        <v>0</v>
      </c>
      <c r="L113" s="11"/>
      <c r="M113" s="12">
        <v>0</v>
      </c>
      <c r="N113" s="13"/>
      <c r="O113" s="12">
        <f>SUM(Tabel13[[#This Row],[CO2 benzine 2019]],Tabel13[[#This Row],[CO2 diesel 2019]],Tabel13[[#This Row],[CO2 CNG 2019]],Tabel13[[#This Row],[CO2 LNG 2019]],Tabel13[[#This Row],[CO2 LPG 2019]],Tabel13[[#This Row],[CO2 elektriciteit 2019]])</f>
        <v>174.29368177999999</v>
      </c>
      <c r="P113" s="12">
        <v>5.6633547999999996</v>
      </c>
      <c r="Q113" s="13">
        <v>3560</v>
      </c>
      <c r="R113" s="12">
        <v>112.50636249999999</v>
      </c>
      <c r="S113" s="13">
        <v>45725</v>
      </c>
      <c r="T113" s="12">
        <v>0</v>
      </c>
      <c r="U113" s="13"/>
      <c r="V113" s="12">
        <v>14.73932115</v>
      </c>
      <c r="W113" s="13">
        <v>30705</v>
      </c>
      <c r="X113" s="12">
        <v>0</v>
      </c>
      <c r="Y113" s="11"/>
      <c r="Z113" s="12">
        <v>0</v>
      </c>
      <c r="AA113" s="13"/>
      <c r="AB113" s="12">
        <f>SUM(Tabel13[[#This Row],[CO2 elektriciteit 2022]],Tabel13[[#This Row],[CO2 LPG 2022]],Tabel13[[#This Row],[CO2 LNG 2022]],Tabel13[[#This Row],[CO2 CNG 2022]],Tabel13[[#This Row],[CO2 diesel 2022]],Tabel13[[#This Row],[CO2 benzine 2022]])</f>
        <v>132.90903845</v>
      </c>
      <c r="AC113" s="14">
        <f>(Tabel13[[#This Row],[CO2-emissie 2022 (ton)]]-Tabel13[[#This Row],[CO2-emissie 2019 (ton)]])/Tabel13[[#This Row],[CO2-emissie 2019 (ton)]]</f>
        <v>-0.23744201687263244</v>
      </c>
    </row>
    <row r="114" spans="1:29" x14ac:dyDescent="0.35">
      <c r="A114" s="11" t="s">
        <v>302</v>
      </c>
      <c r="B114" s="11" t="s">
        <v>7</v>
      </c>
      <c r="C114" s="12">
        <v>2.4869760000000003</v>
      </c>
      <c r="D114" s="13">
        <v>1600</v>
      </c>
      <c r="E114" s="12">
        <v>135.703</v>
      </c>
      <c r="F114" s="13">
        <v>48500</v>
      </c>
      <c r="G114" s="12">
        <v>1.440075</v>
      </c>
      <c r="H114" s="13">
        <v>525</v>
      </c>
      <c r="I114" s="12">
        <v>0</v>
      </c>
      <c r="J114" s="11"/>
      <c r="K114" s="12">
        <v>0</v>
      </c>
      <c r="L114" s="11"/>
      <c r="M114" s="12">
        <v>0</v>
      </c>
      <c r="N114" s="13">
        <v>500</v>
      </c>
      <c r="O114" s="12">
        <f>SUM(Tabel13[[#This Row],[CO2 benzine 2019]],Tabel13[[#This Row],[CO2 diesel 2019]],Tabel13[[#This Row],[CO2 CNG 2019]],Tabel13[[#This Row],[CO2 LNG 2019]],Tabel13[[#This Row],[CO2 LPG 2019]],Tabel13[[#This Row],[CO2 elektriciteit 2019]])</f>
        <v>139.63005100000001</v>
      </c>
      <c r="P114" s="12">
        <v>2.2271619999999999</v>
      </c>
      <c r="Q114" s="13">
        <v>1400</v>
      </c>
      <c r="R114" s="12">
        <v>110.7225</v>
      </c>
      <c r="S114" s="13">
        <v>45000</v>
      </c>
      <c r="T114" s="12">
        <v>1.440075</v>
      </c>
      <c r="U114" s="13">
        <v>525</v>
      </c>
      <c r="V114" s="12">
        <v>0</v>
      </c>
      <c r="W114" s="11"/>
      <c r="X114" s="12">
        <v>0</v>
      </c>
      <c r="Y114" s="11"/>
      <c r="Z114" s="12">
        <v>0</v>
      </c>
      <c r="AA114" s="13">
        <v>500</v>
      </c>
      <c r="AB114" s="12">
        <f>SUM(Tabel13[[#This Row],[CO2 elektriciteit 2022]],Tabel13[[#This Row],[CO2 LPG 2022]],Tabel13[[#This Row],[CO2 LNG 2022]],Tabel13[[#This Row],[CO2 CNG 2022]],Tabel13[[#This Row],[CO2 diesel 2022]],Tabel13[[#This Row],[CO2 benzine 2022]])</f>
        <v>114.389737</v>
      </c>
      <c r="AC114" s="14">
        <f>(Tabel13[[#This Row],[CO2-emissie 2022 (ton)]]-Tabel13[[#This Row],[CO2-emissie 2019 (ton)]])/Tabel13[[#This Row],[CO2-emissie 2019 (ton)]]</f>
        <v>-0.18076562902637636</v>
      </c>
    </row>
    <row r="115" spans="1:29" x14ac:dyDescent="0.35">
      <c r="A115" s="11" t="s">
        <v>303</v>
      </c>
      <c r="B115" s="11" t="s">
        <v>7</v>
      </c>
      <c r="C115" s="12">
        <v>0.85178928000000009</v>
      </c>
      <c r="D115" s="13">
        <v>548</v>
      </c>
      <c r="E115" s="12">
        <v>101.8472</v>
      </c>
      <c r="F115" s="13">
        <v>36400</v>
      </c>
      <c r="G115" s="12">
        <v>4.5204639999999996</v>
      </c>
      <c r="H115" s="13">
        <v>1648</v>
      </c>
      <c r="I115" s="12">
        <v>0</v>
      </c>
      <c r="J115" s="11"/>
      <c r="K115" s="12">
        <v>0</v>
      </c>
      <c r="L115" s="11"/>
      <c r="M115" s="12">
        <v>0</v>
      </c>
      <c r="N115" s="13"/>
      <c r="O115" s="12">
        <f>SUM(Tabel13[[#This Row],[CO2 benzine 2019]],Tabel13[[#This Row],[CO2 diesel 2019]],Tabel13[[#This Row],[CO2 CNG 2019]],Tabel13[[#This Row],[CO2 LNG 2019]],Tabel13[[#This Row],[CO2 LPG 2019]],Tabel13[[#This Row],[CO2 elektriciteit 2019]])</f>
        <v>107.21945328000001</v>
      </c>
      <c r="P115" s="12">
        <v>1.05790195</v>
      </c>
      <c r="Q115" s="13">
        <v>665</v>
      </c>
      <c r="R115" s="12">
        <v>72.107412999999994</v>
      </c>
      <c r="S115" s="13">
        <v>29306</v>
      </c>
      <c r="T115" s="12">
        <v>3.031015</v>
      </c>
      <c r="U115" s="13">
        <v>1105</v>
      </c>
      <c r="V115" s="12">
        <v>0</v>
      </c>
      <c r="W115" s="11"/>
      <c r="X115" s="12">
        <v>0</v>
      </c>
      <c r="Y115" s="11"/>
      <c r="Z115" s="12">
        <v>0</v>
      </c>
      <c r="AA115" s="13"/>
      <c r="AB115" s="12">
        <f>SUM(Tabel13[[#This Row],[CO2 elektriciteit 2022]],Tabel13[[#This Row],[CO2 LPG 2022]],Tabel13[[#This Row],[CO2 LNG 2022]],Tabel13[[#This Row],[CO2 CNG 2022]],Tabel13[[#This Row],[CO2 diesel 2022]],Tabel13[[#This Row],[CO2 benzine 2022]])</f>
        <v>76.196329949999992</v>
      </c>
      <c r="AC115" s="14">
        <f>(Tabel13[[#This Row],[CO2-emissie 2022 (ton)]]-Tabel13[[#This Row],[CO2-emissie 2019 (ton)]])/Tabel13[[#This Row],[CO2-emissie 2019 (ton)]]</f>
        <v>-0.2893423010559863</v>
      </c>
    </row>
    <row r="116" spans="1:29" x14ac:dyDescent="0.35">
      <c r="A116" s="11" t="s">
        <v>304</v>
      </c>
      <c r="B116" s="11" t="s">
        <v>7</v>
      </c>
      <c r="C116" s="12">
        <v>6.6837480000000005E-2</v>
      </c>
      <c r="D116" s="13">
        <v>43</v>
      </c>
      <c r="E116" s="12">
        <v>48.514521999999999</v>
      </c>
      <c r="F116" s="13">
        <v>17339</v>
      </c>
      <c r="G116" s="12">
        <v>0.59235084999999987</v>
      </c>
      <c r="H116" s="13">
        <v>215.95</v>
      </c>
      <c r="I116" s="12">
        <v>0</v>
      </c>
      <c r="J116" s="11"/>
      <c r="K116" s="12">
        <v>0</v>
      </c>
      <c r="L116" s="11"/>
      <c r="M116" s="12">
        <v>0</v>
      </c>
      <c r="N116" s="13">
        <v>364</v>
      </c>
      <c r="O116" s="12">
        <f>SUM(Tabel13[[#This Row],[CO2 benzine 2019]],Tabel13[[#This Row],[CO2 diesel 2019]],Tabel13[[#This Row],[CO2 CNG 2019]],Tabel13[[#This Row],[CO2 LNG 2019]],Tabel13[[#This Row],[CO2 LPG 2019]],Tabel13[[#This Row],[CO2 elektriciteit 2019]])</f>
        <v>49.173710329999999</v>
      </c>
      <c r="P116" s="12">
        <v>0.21953453999999997</v>
      </c>
      <c r="Q116" s="13">
        <v>138</v>
      </c>
      <c r="R116" s="12">
        <v>31.651872000000001</v>
      </c>
      <c r="S116" s="13">
        <v>12864</v>
      </c>
      <c r="T116" s="12">
        <v>5.3351350000000002</v>
      </c>
      <c r="U116" s="13">
        <v>1945</v>
      </c>
      <c r="V116" s="12">
        <v>0</v>
      </c>
      <c r="W116" s="11"/>
      <c r="X116" s="12">
        <v>0</v>
      </c>
      <c r="Y116" s="11"/>
      <c r="Z116" s="12">
        <v>0</v>
      </c>
      <c r="AA116" s="13">
        <v>1093</v>
      </c>
      <c r="AB116" s="12">
        <f>SUM(Tabel13[[#This Row],[CO2 elektriciteit 2022]],Tabel13[[#This Row],[CO2 LPG 2022]],Tabel13[[#This Row],[CO2 LNG 2022]],Tabel13[[#This Row],[CO2 CNG 2022]],Tabel13[[#This Row],[CO2 diesel 2022]],Tabel13[[#This Row],[CO2 benzine 2022]])</f>
        <v>37.206541539999996</v>
      </c>
      <c r="AC116" s="14">
        <f>(Tabel13[[#This Row],[CO2-emissie 2022 (ton)]]-Tabel13[[#This Row],[CO2-emissie 2019 (ton)]])/Tabel13[[#This Row],[CO2-emissie 2019 (ton)]]</f>
        <v>-0.24336517845998387</v>
      </c>
    </row>
    <row r="117" spans="1:29" x14ac:dyDescent="0.35">
      <c r="A117" s="11" t="s">
        <v>305</v>
      </c>
      <c r="B117" s="11" t="s">
        <v>7</v>
      </c>
      <c r="C117" s="12">
        <v>0</v>
      </c>
      <c r="D117" s="13"/>
      <c r="E117" s="12">
        <v>323.14095563588563</v>
      </c>
      <c r="F117" s="13">
        <v>115489.97699638514</v>
      </c>
      <c r="G117" s="12">
        <v>0</v>
      </c>
      <c r="H117" s="13"/>
      <c r="I117" s="12">
        <v>0</v>
      </c>
      <c r="J117" s="11"/>
      <c r="K117" s="12">
        <v>0</v>
      </c>
      <c r="L117" s="11"/>
      <c r="M117" s="12">
        <v>0</v>
      </c>
      <c r="N117" s="13"/>
      <c r="O117" s="12">
        <f>SUM(Tabel13[[#This Row],[CO2 benzine 2019]],Tabel13[[#This Row],[CO2 diesel 2019]],Tabel13[[#This Row],[CO2 CNG 2019]],Tabel13[[#This Row],[CO2 LNG 2019]],Tabel13[[#This Row],[CO2 LPG 2019]],Tabel13[[#This Row],[CO2 elektriciteit 2019]])</f>
        <v>323.14095563588563</v>
      </c>
      <c r="P117" s="12">
        <v>0</v>
      </c>
      <c r="Q117" s="11"/>
      <c r="R117" s="12">
        <v>322.82699924604174</v>
      </c>
      <c r="S117" s="13">
        <v>131203.82005529027</v>
      </c>
      <c r="T117" s="12">
        <v>0</v>
      </c>
      <c r="U117" s="13"/>
      <c r="V117" s="12">
        <v>0</v>
      </c>
      <c r="W117" s="11"/>
      <c r="X117" s="12">
        <v>0</v>
      </c>
      <c r="Y117" s="11"/>
      <c r="Z117" s="12">
        <v>0</v>
      </c>
      <c r="AA117" s="13">
        <v>8249.5049504950493</v>
      </c>
      <c r="AB117" s="12">
        <f>SUM(Tabel13[[#This Row],[CO2 elektriciteit 2022]],Tabel13[[#This Row],[CO2 LPG 2022]],Tabel13[[#This Row],[CO2 LNG 2022]],Tabel13[[#This Row],[CO2 CNG 2022]],Tabel13[[#This Row],[CO2 diesel 2022]],Tabel13[[#This Row],[CO2 benzine 2022]])</f>
        <v>322.82699924604174</v>
      </c>
      <c r="AC117" s="14">
        <f>(Tabel13[[#This Row],[CO2-emissie 2022 (ton)]]-Tabel13[[#This Row],[CO2-emissie 2019 (ton)]])/Tabel13[[#This Row],[CO2-emissie 2019 (ton)]]</f>
        <v>-9.715772153550857E-4</v>
      </c>
    </row>
    <row r="118" spans="1:29" x14ac:dyDescent="0.35">
      <c r="A118" s="11" t="s">
        <v>307</v>
      </c>
      <c r="B118" s="11" t="s">
        <v>7</v>
      </c>
      <c r="C118" s="12">
        <v>13.494953520000001</v>
      </c>
      <c r="D118" s="13">
        <v>8682</v>
      </c>
      <c r="E118" s="12">
        <v>364.00581</v>
      </c>
      <c r="F118" s="13">
        <v>130095</v>
      </c>
      <c r="G118" s="12">
        <v>0</v>
      </c>
      <c r="H118" s="13"/>
      <c r="I118" s="12">
        <v>0</v>
      </c>
      <c r="J118" s="11"/>
      <c r="K118" s="12">
        <v>0</v>
      </c>
      <c r="L118" s="11"/>
      <c r="M118" s="12">
        <v>0</v>
      </c>
      <c r="N118" s="13"/>
      <c r="O118" s="12">
        <f>SUM(Tabel13[[#This Row],[CO2 benzine 2019]],Tabel13[[#This Row],[CO2 diesel 2019]],Tabel13[[#This Row],[CO2 CNG 2019]],Tabel13[[#This Row],[CO2 LNG 2019]],Tabel13[[#This Row],[CO2 LPG 2019]],Tabel13[[#This Row],[CO2 elektriciteit 2019]])</f>
        <v>377.50076352000002</v>
      </c>
      <c r="P118" s="12">
        <v>17.67093964</v>
      </c>
      <c r="Q118" s="13">
        <v>11108</v>
      </c>
      <c r="R118" s="12">
        <v>313.98932600000001</v>
      </c>
      <c r="S118" s="13">
        <v>127612</v>
      </c>
      <c r="T118" s="12">
        <v>0</v>
      </c>
      <c r="U118" s="13"/>
      <c r="V118" s="12">
        <v>0</v>
      </c>
      <c r="W118" s="11"/>
      <c r="X118" s="12">
        <v>0</v>
      </c>
      <c r="Y118" s="11"/>
      <c r="Z118" s="12">
        <v>0</v>
      </c>
      <c r="AA118" s="13"/>
      <c r="AB118" s="12">
        <f>SUM(Tabel13[[#This Row],[CO2 elektriciteit 2022]],Tabel13[[#This Row],[CO2 LPG 2022]],Tabel13[[#This Row],[CO2 LNG 2022]],Tabel13[[#This Row],[CO2 CNG 2022]],Tabel13[[#This Row],[CO2 diesel 2022]],Tabel13[[#This Row],[CO2 benzine 2022]])</f>
        <v>331.66026564000003</v>
      </c>
      <c r="AC118" s="14">
        <f>(Tabel13[[#This Row],[CO2-emissie 2022 (ton)]]-Tabel13[[#This Row],[CO2-emissie 2019 (ton)]])/Tabel13[[#This Row],[CO2-emissie 2019 (ton)]]</f>
        <v>-0.12143153685984891</v>
      </c>
    </row>
    <row r="119" spans="1:29" x14ac:dyDescent="0.35">
      <c r="A119" s="11" t="s">
        <v>308</v>
      </c>
      <c r="B119" s="11" t="s">
        <v>7</v>
      </c>
      <c r="C119" s="12">
        <v>16.834933564105977</v>
      </c>
      <c r="D119" s="13">
        <v>10830.781520436693</v>
      </c>
      <c r="E119" s="12">
        <v>100.00160499507065</v>
      </c>
      <c r="F119" s="13">
        <v>35740.387775221818</v>
      </c>
      <c r="G119" s="12">
        <v>17.279711762745752</v>
      </c>
      <c r="H119" s="13">
        <v>6299.5668110629795</v>
      </c>
      <c r="I119" s="12">
        <v>0</v>
      </c>
      <c r="J119" s="11"/>
      <c r="K119" s="12">
        <v>0</v>
      </c>
      <c r="L119" s="11"/>
      <c r="M119" s="12">
        <v>0</v>
      </c>
      <c r="N119" s="13"/>
      <c r="O119" s="12">
        <f>SUM(Tabel13[[#This Row],[CO2 benzine 2019]],Tabel13[[#This Row],[CO2 diesel 2019]],Tabel13[[#This Row],[CO2 CNG 2019]],Tabel13[[#This Row],[CO2 LNG 2019]],Tabel13[[#This Row],[CO2 LPG 2019]],Tabel13[[#This Row],[CO2 elektriciteit 2019]])</f>
        <v>134.11625032192239</v>
      </c>
      <c r="P119" s="12">
        <v>21.756867359035152</v>
      </c>
      <c r="Q119" s="13">
        <v>13676.425110813319</v>
      </c>
      <c r="R119" s="12">
        <v>69.626151796933897</v>
      </c>
      <c r="S119" s="13">
        <v>28297.562201558179</v>
      </c>
      <c r="T119" s="12">
        <v>4.4013320601575554</v>
      </c>
      <c r="U119" s="13">
        <v>1604.5687423104466</v>
      </c>
      <c r="V119" s="12">
        <v>0</v>
      </c>
      <c r="W119" s="11"/>
      <c r="X119" s="12">
        <v>0</v>
      </c>
      <c r="Y119" s="11"/>
      <c r="Z119" s="12">
        <v>0</v>
      </c>
      <c r="AA119" s="13"/>
      <c r="AB119" s="12">
        <f>SUM(Tabel13[[#This Row],[CO2 elektriciteit 2022]],Tabel13[[#This Row],[CO2 LPG 2022]],Tabel13[[#This Row],[CO2 LNG 2022]],Tabel13[[#This Row],[CO2 CNG 2022]],Tabel13[[#This Row],[CO2 diesel 2022]],Tabel13[[#This Row],[CO2 benzine 2022]])</f>
        <v>95.784351216126609</v>
      </c>
      <c r="AC119" s="14">
        <f>(Tabel13[[#This Row],[CO2-emissie 2022 (ton)]]-Tabel13[[#This Row],[CO2-emissie 2019 (ton)]])/Tabel13[[#This Row],[CO2-emissie 2019 (ton)]]</f>
        <v>-0.28581099616032229</v>
      </c>
    </row>
    <row r="120" spans="1:29" x14ac:dyDescent="0.35">
      <c r="A120" s="11" t="s">
        <v>309</v>
      </c>
      <c r="B120" s="11" t="s">
        <v>7</v>
      </c>
      <c r="C120" s="12">
        <v>0</v>
      </c>
      <c r="D120" s="13"/>
      <c r="E120" s="12">
        <v>126.15902200000001</v>
      </c>
      <c r="F120" s="13">
        <v>45089</v>
      </c>
      <c r="G120" s="12">
        <v>0</v>
      </c>
      <c r="H120" s="13"/>
      <c r="I120" s="12">
        <v>0</v>
      </c>
      <c r="J120" s="11"/>
      <c r="K120" s="12">
        <v>0</v>
      </c>
      <c r="L120" s="11"/>
      <c r="M120" s="12">
        <v>0</v>
      </c>
      <c r="N120" s="13"/>
      <c r="O120" s="12">
        <f>SUM(Tabel13[[#This Row],[CO2 benzine 2019]],Tabel13[[#This Row],[CO2 diesel 2019]],Tabel13[[#This Row],[CO2 CNG 2019]],Tabel13[[#This Row],[CO2 LNG 2019]],Tabel13[[#This Row],[CO2 LPG 2019]],Tabel13[[#This Row],[CO2 elektriciteit 2019]])</f>
        <v>126.15902200000001</v>
      </c>
      <c r="P120" s="12">
        <v>0</v>
      </c>
      <c r="Q120" s="11"/>
      <c r="R120" s="12">
        <v>122.0777075</v>
      </c>
      <c r="S120" s="13">
        <v>49615</v>
      </c>
      <c r="T120" s="12">
        <v>0</v>
      </c>
      <c r="U120" s="13"/>
      <c r="V120" s="12">
        <v>0</v>
      </c>
      <c r="W120" s="11"/>
      <c r="X120" s="12">
        <v>0</v>
      </c>
      <c r="Y120" s="11"/>
      <c r="Z120" s="12">
        <v>0</v>
      </c>
      <c r="AA120" s="13"/>
      <c r="AB120" s="12">
        <f>SUM(Tabel13[[#This Row],[CO2 elektriciteit 2022]],Tabel13[[#This Row],[CO2 LPG 2022]],Tabel13[[#This Row],[CO2 LNG 2022]],Tabel13[[#This Row],[CO2 CNG 2022]],Tabel13[[#This Row],[CO2 diesel 2022]],Tabel13[[#This Row],[CO2 benzine 2022]])</f>
        <v>122.0777075</v>
      </c>
      <c r="AC120" s="14">
        <f>(Tabel13[[#This Row],[CO2-emissie 2022 (ton)]]-Tabel13[[#This Row],[CO2-emissie 2019 (ton)]])/Tabel13[[#This Row],[CO2-emissie 2019 (ton)]]</f>
        <v>-3.2350555951519699E-2</v>
      </c>
    </row>
    <row r="121" spans="1:29" x14ac:dyDescent="0.35">
      <c r="A121" s="11" t="s">
        <v>310</v>
      </c>
      <c r="B121" s="11" t="s">
        <v>7</v>
      </c>
      <c r="C121" s="12">
        <v>4.5045352799999998</v>
      </c>
      <c r="D121" s="13">
        <v>2898</v>
      </c>
      <c r="E121" s="12">
        <v>50.277262</v>
      </c>
      <c r="F121" s="13">
        <v>17969</v>
      </c>
      <c r="G121" s="12">
        <v>0</v>
      </c>
      <c r="H121" s="13"/>
      <c r="I121" s="12">
        <v>0</v>
      </c>
      <c r="J121" s="11"/>
      <c r="K121" s="12">
        <v>0</v>
      </c>
      <c r="L121" s="11"/>
      <c r="M121" s="12">
        <v>0</v>
      </c>
      <c r="N121" s="13"/>
      <c r="O121" s="12">
        <f>SUM(Tabel13[[#This Row],[CO2 benzine 2019]],Tabel13[[#This Row],[CO2 diesel 2019]],Tabel13[[#This Row],[CO2 CNG 2019]],Tabel13[[#This Row],[CO2 LNG 2019]],Tabel13[[#This Row],[CO2 LPG 2019]],Tabel13[[#This Row],[CO2 elektriciteit 2019]])</f>
        <v>54.781797279999999</v>
      </c>
      <c r="P121" s="12">
        <v>5.5885857899999998</v>
      </c>
      <c r="Q121" s="13">
        <v>3513</v>
      </c>
      <c r="R121" s="12">
        <v>38.506824999999999</v>
      </c>
      <c r="S121" s="13">
        <v>15650</v>
      </c>
      <c r="T121" s="12">
        <v>0</v>
      </c>
      <c r="U121" s="13"/>
      <c r="V121" s="12">
        <v>0</v>
      </c>
      <c r="W121" s="11"/>
      <c r="X121" s="12">
        <v>0</v>
      </c>
      <c r="Y121" s="11"/>
      <c r="Z121" s="12">
        <v>0</v>
      </c>
      <c r="AA121" s="13"/>
      <c r="AB121" s="12">
        <f>SUM(Tabel13[[#This Row],[CO2 elektriciteit 2022]],Tabel13[[#This Row],[CO2 LPG 2022]],Tabel13[[#This Row],[CO2 LNG 2022]],Tabel13[[#This Row],[CO2 CNG 2022]],Tabel13[[#This Row],[CO2 diesel 2022]],Tabel13[[#This Row],[CO2 benzine 2022]])</f>
        <v>44.095410790000003</v>
      </c>
      <c r="AC121" s="14">
        <f>(Tabel13[[#This Row],[CO2-emissie 2022 (ton)]]-Tabel13[[#This Row],[CO2-emissie 2019 (ton)]])/Tabel13[[#This Row],[CO2-emissie 2019 (ton)]]</f>
        <v>-0.1950718490556248</v>
      </c>
    </row>
    <row r="122" spans="1:29" x14ac:dyDescent="0.35">
      <c r="A122" s="11" t="s">
        <v>311</v>
      </c>
      <c r="B122" s="11" t="s">
        <v>7</v>
      </c>
      <c r="C122" s="12">
        <v>3.4817664000000002</v>
      </c>
      <c r="D122" s="13">
        <v>2240</v>
      </c>
      <c r="E122" s="12">
        <v>85.881812000000011</v>
      </c>
      <c r="F122" s="13">
        <v>30694</v>
      </c>
      <c r="G122" s="12">
        <v>0</v>
      </c>
      <c r="H122" s="13"/>
      <c r="I122" s="12">
        <v>0</v>
      </c>
      <c r="J122" s="11"/>
      <c r="K122" s="12">
        <v>0</v>
      </c>
      <c r="L122" s="11"/>
      <c r="M122" s="12">
        <v>0</v>
      </c>
      <c r="N122" s="13"/>
      <c r="O122" s="12">
        <f>SUM(Tabel13[[#This Row],[CO2 benzine 2019]],Tabel13[[#This Row],[CO2 diesel 2019]],Tabel13[[#This Row],[CO2 CNG 2019]],Tabel13[[#This Row],[CO2 LNG 2019]],Tabel13[[#This Row],[CO2 LPG 2019]],Tabel13[[#This Row],[CO2 elektriciteit 2019]])</f>
        <v>89.363578400000009</v>
      </c>
      <c r="P122" s="12">
        <v>6.6337610999999992</v>
      </c>
      <c r="Q122" s="13">
        <v>4170</v>
      </c>
      <c r="R122" s="12">
        <v>64.856319499999998</v>
      </c>
      <c r="S122" s="13">
        <v>26359</v>
      </c>
      <c r="T122" s="12">
        <v>1.817854675</v>
      </c>
      <c r="U122" s="13">
        <v>662.72500000000002</v>
      </c>
      <c r="V122" s="12">
        <v>0</v>
      </c>
      <c r="W122" s="11"/>
      <c r="X122" s="12">
        <v>0</v>
      </c>
      <c r="Y122" s="11"/>
      <c r="Z122" s="12">
        <v>0</v>
      </c>
      <c r="AA122" s="13"/>
      <c r="AB122" s="12">
        <f>SUM(Tabel13[[#This Row],[CO2 elektriciteit 2022]],Tabel13[[#This Row],[CO2 LPG 2022]],Tabel13[[#This Row],[CO2 LNG 2022]],Tabel13[[#This Row],[CO2 CNG 2022]],Tabel13[[#This Row],[CO2 diesel 2022]],Tabel13[[#This Row],[CO2 benzine 2022]])</f>
        <v>73.307935275000006</v>
      </c>
      <c r="AC122" s="14">
        <f>(Tabel13[[#This Row],[CO2-emissie 2022 (ton)]]-Tabel13[[#This Row],[CO2-emissie 2019 (ton)]])/Tabel13[[#This Row],[CO2-emissie 2019 (ton)]]</f>
        <v>-0.17966651976640186</v>
      </c>
    </row>
    <row r="123" spans="1:29" x14ac:dyDescent="0.35">
      <c r="A123" s="11" t="s">
        <v>312</v>
      </c>
      <c r="B123" s="11" t="s">
        <v>7</v>
      </c>
      <c r="C123" s="12">
        <v>0</v>
      </c>
      <c r="D123" s="13"/>
      <c r="E123" s="12">
        <v>27.689008000000001</v>
      </c>
      <c r="F123" s="13">
        <v>9896</v>
      </c>
      <c r="G123" s="12">
        <v>0</v>
      </c>
      <c r="H123" s="13"/>
      <c r="I123" s="12">
        <v>0</v>
      </c>
      <c r="J123" s="11"/>
      <c r="K123" s="12">
        <v>0</v>
      </c>
      <c r="L123" s="11"/>
      <c r="M123" s="12">
        <v>0</v>
      </c>
      <c r="N123" s="13"/>
      <c r="O123" s="12">
        <f>SUM(Tabel13[[#This Row],[CO2 benzine 2019]],Tabel13[[#This Row],[CO2 diesel 2019]],Tabel13[[#This Row],[CO2 CNG 2019]],Tabel13[[#This Row],[CO2 LNG 2019]],Tabel13[[#This Row],[CO2 LPG 2019]],Tabel13[[#This Row],[CO2 elektriciteit 2019]])</f>
        <v>27.689008000000001</v>
      </c>
      <c r="P123" s="12">
        <v>0.29161504729999999</v>
      </c>
      <c r="Q123" s="13">
        <v>183.31</v>
      </c>
      <c r="R123" s="12">
        <v>22.213394000000001</v>
      </c>
      <c r="S123" s="13">
        <v>9028</v>
      </c>
      <c r="T123" s="12">
        <v>0</v>
      </c>
      <c r="U123" s="13"/>
      <c r="V123" s="12">
        <v>0</v>
      </c>
      <c r="W123" s="11"/>
      <c r="X123" s="12">
        <v>0.58354126148193508</v>
      </c>
      <c r="Y123" s="13">
        <v>371.09614206981018</v>
      </c>
      <c r="Z123" s="12">
        <v>0</v>
      </c>
      <c r="AA123" s="13"/>
      <c r="AB123" s="12">
        <f>SUM(Tabel13[[#This Row],[CO2 elektriciteit 2022]],Tabel13[[#This Row],[CO2 LPG 2022]],Tabel13[[#This Row],[CO2 LNG 2022]],Tabel13[[#This Row],[CO2 CNG 2022]],Tabel13[[#This Row],[CO2 diesel 2022]],Tabel13[[#This Row],[CO2 benzine 2022]])</f>
        <v>23.088550308781933</v>
      </c>
      <c r="AC123" s="14">
        <f>(Tabel13[[#This Row],[CO2-emissie 2022 (ton)]]-Tabel13[[#This Row],[CO2-emissie 2019 (ton)]])/Tabel13[[#This Row],[CO2-emissie 2019 (ton)]]</f>
        <v>-0.16614743623961059</v>
      </c>
    </row>
    <row r="124" spans="1:29" x14ac:dyDescent="0.35">
      <c r="A124" s="11" t="s">
        <v>313</v>
      </c>
      <c r="B124" s="11" t="s">
        <v>7</v>
      </c>
      <c r="C124" s="12">
        <v>22.502469720000001</v>
      </c>
      <c r="D124" s="13">
        <v>14477</v>
      </c>
      <c r="E124" s="12">
        <v>552.50707</v>
      </c>
      <c r="F124" s="13">
        <v>197465</v>
      </c>
      <c r="G124" s="12">
        <v>23.455393000000001</v>
      </c>
      <c r="H124" s="13">
        <v>8551</v>
      </c>
      <c r="I124" s="12">
        <v>0</v>
      </c>
      <c r="J124" s="11"/>
      <c r="K124" s="12">
        <v>0</v>
      </c>
      <c r="L124" s="11"/>
      <c r="M124" s="12">
        <v>0</v>
      </c>
      <c r="N124" s="13"/>
      <c r="O124" s="12">
        <f>SUM(Tabel13[[#This Row],[CO2 benzine 2019]],Tabel13[[#This Row],[CO2 diesel 2019]],Tabel13[[#This Row],[CO2 CNG 2019]],Tabel13[[#This Row],[CO2 LNG 2019]],Tabel13[[#This Row],[CO2 LPG 2019]],Tabel13[[#This Row],[CO2 elektriciteit 2019]])</f>
        <v>598.46493271999998</v>
      </c>
      <c r="P124" s="12">
        <v>20.647382569999998</v>
      </c>
      <c r="Q124" s="13">
        <v>12979</v>
      </c>
      <c r="R124" s="12">
        <v>340.81615749999997</v>
      </c>
      <c r="S124" s="13">
        <v>138515</v>
      </c>
      <c r="T124" s="12">
        <v>125.88449899999999</v>
      </c>
      <c r="U124" s="13">
        <v>45893</v>
      </c>
      <c r="V124" s="12">
        <v>0</v>
      </c>
      <c r="W124" s="11"/>
      <c r="X124" s="12">
        <v>0</v>
      </c>
      <c r="Y124" s="11"/>
      <c r="Z124" s="12">
        <v>0</v>
      </c>
      <c r="AA124" s="13"/>
      <c r="AB124" s="12">
        <f>SUM(Tabel13[[#This Row],[CO2 elektriciteit 2022]],Tabel13[[#This Row],[CO2 LPG 2022]],Tabel13[[#This Row],[CO2 LNG 2022]],Tabel13[[#This Row],[CO2 CNG 2022]],Tabel13[[#This Row],[CO2 diesel 2022]],Tabel13[[#This Row],[CO2 benzine 2022]])</f>
        <v>487.34803906999997</v>
      </c>
      <c r="AC124" s="14">
        <f>(Tabel13[[#This Row],[CO2-emissie 2022 (ton)]]-Tabel13[[#This Row],[CO2-emissie 2019 (ton)]])/Tabel13[[#This Row],[CO2-emissie 2019 (ton)]]</f>
        <v>-0.1856698489333001</v>
      </c>
    </row>
    <row r="125" spans="1:29" x14ac:dyDescent="0.35">
      <c r="A125" s="11" t="s">
        <v>317</v>
      </c>
      <c r="B125" s="11" t="s">
        <v>7</v>
      </c>
      <c r="C125" s="12">
        <v>1.37405424</v>
      </c>
      <c r="D125" s="13">
        <v>884</v>
      </c>
      <c r="E125" s="12">
        <v>15.713568</v>
      </c>
      <c r="F125" s="13">
        <v>5616</v>
      </c>
      <c r="G125" s="12">
        <v>7.6666849999999993</v>
      </c>
      <c r="H125" s="13">
        <v>2795</v>
      </c>
      <c r="I125" s="12">
        <v>0</v>
      </c>
      <c r="J125" s="11"/>
      <c r="K125" s="12">
        <v>0</v>
      </c>
      <c r="L125" s="11"/>
      <c r="M125" s="12">
        <v>0</v>
      </c>
      <c r="N125" s="13"/>
      <c r="O125" s="12">
        <f>SUM(Tabel13[[#This Row],[CO2 benzine 2019]],Tabel13[[#This Row],[CO2 diesel 2019]],Tabel13[[#This Row],[CO2 CNG 2019]],Tabel13[[#This Row],[CO2 LNG 2019]],Tabel13[[#This Row],[CO2 LPG 2019]],Tabel13[[#This Row],[CO2 elektriciteit 2019]])</f>
        <v>24.754307240000003</v>
      </c>
      <c r="P125" s="12">
        <v>1.9885374999999998</v>
      </c>
      <c r="Q125" s="13">
        <v>1250</v>
      </c>
      <c r="R125" s="12">
        <v>14.2832025</v>
      </c>
      <c r="S125" s="13">
        <v>5805</v>
      </c>
      <c r="T125" s="12">
        <v>13.553162999999998</v>
      </c>
      <c r="U125" s="13">
        <v>4941</v>
      </c>
      <c r="V125" s="12">
        <v>0</v>
      </c>
      <c r="W125" s="11"/>
      <c r="X125" s="12">
        <v>0</v>
      </c>
      <c r="Y125" s="11"/>
      <c r="Z125" s="12">
        <v>0</v>
      </c>
      <c r="AA125" s="13"/>
      <c r="AB125" s="12">
        <f>SUM(Tabel13[[#This Row],[CO2 elektriciteit 2022]],Tabel13[[#This Row],[CO2 LPG 2022]],Tabel13[[#This Row],[CO2 LNG 2022]],Tabel13[[#This Row],[CO2 CNG 2022]],Tabel13[[#This Row],[CO2 diesel 2022]],Tabel13[[#This Row],[CO2 benzine 2022]])</f>
        <v>29.824902999999999</v>
      </c>
      <c r="AC125" s="14">
        <f>(Tabel13[[#This Row],[CO2-emissie 2022 (ton)]]-Tabel13[[#This Row],[CO2-emissie 2019 (ton)]])/Tabel13[[#This Row],[CO2-emissie 2019 (ton)]]</f>
        <v>0.20483690821315004</v>
      </c>
    </row>
    <row r="126" spans="1:29" x14ac:dyDescent="0.35">
      <c r="A126" s="11" t="s">
        <v>318</v>
      </c>
      <c r="B126" s="11" t="s">
        <v>7</v>
      </c>
      <c r="C126" s="12">
        <v>0</v>
      </c>
      <c r="D126" s="13"/>
      <c r="E126" s="12">
        <v>91.975856000000007</v>
      </c>
      <c r="F126" s="13">
        <v>32872</v>
      </c>
      <c r="G126" s="12">
        <v>0</v>
      </c>
      <c r="H126" s="13"/>
      <c r="I126" s="12">
        <v>0</v>
      </c>
      <c r="J126" s="11"/>
      <c r="K126" s="12">
        <v>0</v>
      </c>
      <c r="L126" s="11"/>
      <c r="M126" s="12">
        <v>0</v>
      </c>
      <c r="N126" s="13"/>
      <c r="O126" s="12">
        <f>SUM(Tabel13[[#This Row],[CO2 benzine 2019]],Tabel13[[#This Row],[CO2 diesel 2019]],Tabel13[[#This Row],[CO2 CNG 2019]],Tabel13[[#This Row],[CO2 LNG 2019]],Tabel13[[#This Row],[CO2 LPG 2019]],Tabel13[[#This Row],[CO2 elektriciteit 2019]])</f>
        <v>91.975856000000007</v>
      </c>
      <c r="P126" s="12">
        <v>1.9169501499999999</v>
      </c>
      <c r="Q126" s="13">
        <v>1205</v>
      </c>
      <c r="R126" s="12">
        <v>74.690938000000003</v>
      </c>
      <c r="S126" s="13">
        <v>30356</v>
      </c>
      <c r="T126" s="12">
        <v>5.6889820000000002</v>
      </c>
      <c r="U126" s="13">
        <v>2074</v>
      </c>
      <c r="V126" s="12">
        <v>0</v>
      </c>
      <c r="W126" s="11"/>
      <c r="X126" s="12">
        <v>0</v>
      </c>
      <c r="Y126" s="11"/>
      <c r="Z126" s="12">
        <v>0</v>
      </c>
      <c r="AA126" s="13"/>
      <c r="AB126" s="12">
        <f>SUM(Tabel13[[#This Row],[CO2 elektriciteit 2022]],Tabel13[[#This Row],[CO2 LPG 2022]],Tabel13[[#This Row],[CO2 LNG 2022]],Tabel13[[#This Row],[CO2 CNG 2022]],Tabel13[[#This Row],[CO2 diesel 2022]],Tabel13[[#This Row],[CO2 benzine 2022]])</f>
        <v>82.296870150000004</v>
      </c>
      <c r="AC126" s="14">
        <f>(Tabel13[[#This Row],[CO2-emissie 2022 (ton)]]-Tabel13[[#This Row],[CO2-emissie 2019 (ton)]])/Tabel13[[#This Row],[CO2-emissie 2019 (ton)]]</f>
        <v>-0.10523398499275727</v>
      </c>
    </row>
    <row r="127" spans="1:29" x14ac:dyDescent="0.35">
      <c r="A127" s="11" t="s">
        <v>321</v>
      </c>
      <c r="B127" s="11" t="s">
        <v>7</v>
      </c>
      <c r="C127" s="12">
        <v>4.3510077220077221</v>
      </c>
      <c r="D127" s="13">
        <v>2799.2277992277991</v>
      </c>
      <c r="E127" s="12">
        <v>82.921208018402893</v>
      </c>
      <c r="F127" s="13">
        <v>29635.885639171869</v>
      </c>
      <c r="G127" s="12">
        <v>0</v>
      </c>
      <c r="H127" s="13"/>
      <c r="I127" s="12">
        <v>0</v>
      </c>
      <c r="J127" s="11"/>
      <c r="K127" s="12">
        <v>0</v>
      </c>
      <c r="L127" s="11"/>
      <c r="M127" s="12">
        <v>0</v>
      </c>
      <c r="N127" s="13"/>
      <c r="O127" s="12">
        <f>SUM(Tabel13[[#This Row],[CO2 benzine 2019]],Tabel13[[#This Row],[CO2 diesel 2019]],Tabel13[[#This Row],[CO2 CNG 2019]],Tabel13[[#This Row],[CO2 LNG 2019]],Tabel13[[#This Row],[CO2 LPG 2019]],Tabel13[[#This Row],[CO2 elektriciteit 2019]])</f>
        <v>87.272215740410616</v>
      </c>
      <c r="P127" s="12">
        <v>4.1365515668487784</v>
      </c>
      <c r="Q127" s="13">
        <v>2600.2473971755489</v>
      </c>
      <c r="R127" s="12">
        <v>83.985973611460167</v>
      </c>
      <c r="S127" s="13">
        <v>34133.701935159588</v>
      </c>
      <c r="T127" s="12">
        <v>0</v>
      </c>
      <c r="U127" s="13"/>
      <c r="V127" s="12">
        <v>0</v>
      </c>
      <c r="W127" s="11"/>
      <c r="X127" s="12">
        <v>0</v>
      </c>
      <c r="Y127" s="11"/>
      <c r="Z127" s="12">
        <v>0</v>
      </c>
      <c r="AA127" s="13"/>
      <c r="AB127" s="12">
        <f>SUM(Tabel13[[#This Row],[CO2 elektriciteit 2022]],Tabel13[[#This Row],[CO2 LPG 2022]],Tabel13[[#This Row],[CO2 LNG 2022]],Tabel13[[#This Row],[CO2 CNG 2022]],Tabel13[[#This Row],[CO2 diesel 2022]],Tabel13[[#This Row],[CO2 benzine 2022]])</f>
        <v>88.122525178308948</v>
      </c>
      <c r="AC127" s="14">
        <f>(Tabel13[[#This Row],[CO2-emissie 2022 (ton)]]-Tabel13[[#This Row],[CO2-emissie 2019 (ton)]])/Tabel13[[#This Row],[CO2-emissie 2019 (ton)]]</f>
        <v>9.7431860837309293E-3</v>
      </c>
    </row>
    <row r="128" spans="1:29" x14ac:dyDescent="0.35">
      <c r="A128" s="11" t="s">
        <v>323</v>
      </c>
      <c r="B128" s="11" t="s">
        <v>7</v>
      </c>
      <c r="C128" s="12">
        <v>4.5382924776993745</v>
      </c>
      <c r="D128" s="13">
        <v>2919.7177473039542</v>
      </c>
      <c r="E128" s="12">
        <v>83.281647058823538</v>
      </c>
      <c r="F128" s="13">
        <v>29764.705882352941</v>
      </c>
      <c r="G128" s="12">
        <v>0</v>
      </c>
      <c r="H128" s="13"/>
      <c r="I128" s="12">
        <v>0</v>
      </c>
      <c r="J128" s="11"/>
      <c r="K128" s="12">
        <v>0</v>
      </c>
      <c r="L128" s="11"/>
      <c r="M128" s="12">
        <v>0</v>
      </c>
      <c r="N128" s="13"/>
      <c r="O128" s="12">
        <f>SUM(Tabel13[[#This Row],[CO2 benzine 2019]],Tabel13[[#This Row],[CO2 diesel 2019]],Tabel13[[#This Row],[CO2 CNG 2019]],Tabel13[[#This Row],[CO2 LNG 2019]],Tabel13[[#This Row],[CO2 LPG 2019]],Tabel13[[#This Row],[CO2 elektriciteit 2019]])</f>
        <v>87.819939536522909</v>
      </c>
      <c r="P128" s="12">
        <v>4.1441121499999998</v>
      </c>
      <c r="Q128" s="13">
        <v>2605</v>
      </c>
      <c r="R128" s="12">
        <v>85.066866500000003</v>
      </c>
      <c r="S128" s="13">
        <v>34573</v>
      </c>
      <c r="T128" s="12">
        <v>3.4013199999999997</v>
      </c>
      <c r="U128" s="13">
        <v>1240</v>
      </c>
      <c r="V128" s="12">
        <v>0</v>
      </c>
      <c r="W128" s="11"/>
      <c r="X128" s="12">
        <v>0</v>
      </c>
      <c r="Y128" s="11"/>
      <c r="Z128" s="12">
        <v>0</v>
      </c>
      <c r="AA128" s="13"/>
      <c r="AB128" s="12">
        <f>SUM(Tabel13[[#This Row],[CO2 elektriciteit 2022]],Tabel13[[#This Row],[CO2 LPG 2022]],Tabel13[[#This Row],[CO2 LNG 2022]],Tabel13[[#This Row],[CO2 CNG 2022]],Tabel13[[#This Row],[CO2 diesel 2022]],Tabel13[[#This Row],[CO2 benzine 2022]])</f>
        <v>92.61229865</v>
      </c>
      <c r="AC128" s="14">
        <f>(Tabel13[[#This Row],[CO2-emissie 2022 (ton)]]-Tabel13[[#This Row],[CO2-emissie 2019 (ton)]])/Tabel13[[#This Row],[CO2-emissie 2019 (ton)]]</f>
        <v>5.4570284821068737E-2</v>
      </c>
    </row>
    <row r="129" spans="1:29" x14ac:dyDescent="0.35">
      <c r="A129" s="11" t="s">
        <v>324</v>
      </c>
      <c r="B129" s="11" t="s">
        <v>7</v>
      </c>
      <c r="C129" s="12">
        <v>4.3009141199999998</v>
      </c>
      <c r="D129" s="13">
        <v>2767</v>
      </c>
      <c r="E129" s="12">
        <v>144.73494400000001</v>
      </c>
      <c r="F129" s="13">
        <v>51728</v>
      </c>
      <c r="G129" s="12">
        <v>0</v>
      </c>
      <c r="H129" s="13"/>
      <c r="I129" s="12">
        <v>0</v>
      </c>
      <c r="J129" s="11"/>
      <c r="K129" s="12">
        <v>0</v>
      </c>
      <c r="L129" s="11"/>
      <c r="M129" s="12">
        <v>0</v>
      </c>
      <c r="N129" s="13"/>
      <c r="O129" s="12">
        <f>SUM(Tabel13[[#This Row],[CO2 benzine 2019]],Tabel13[[#This Row],[CO2 diesel 2019]],Tabel13[[#This Row],[CO2 CNG 2019]],Tabel13[[#This Row],[CO2 LNG 2019]],Tabel13[[#This Row],[CO2 LPG 2019]],Tabel13[[#This Row],[CO2 elektriciteit 2019]])</f>
        <v>149.03585812</v>
      </c>
      <c r="P129" s="12">
        <v>4.5545462899999993</v>
      </c>
      <c r="Q129" s="13">
        <v>2863</v>
      </c>
      <c r="R129" s="12">
        <v>112.61216400000001</v>
      </c>
      <c r="S129" s="13">
        <v>45768</v>
      </c>
      <c r="T129" s="12">
        <v>0</v>
      </c>
      <c r="U129" s="13"/>
      <c r="V129" s="12">
        <v>0</v>
      </c>
      <c r="W129" s="11"/>
      <c r="X129" s="12">
        <v>0</v>
      </c>
      <c r="Y129" s="11"/>
      <c r="Z129" s="12">
        <v>0</v>
      </c>
      <c r="AA129" s="13"/>
      <c r="AB129" s="12">
        <f>SUM(Tabel13[[#This Row],[CO2 elektriciteit 2022]],Tabel13[[#This Row],[CO2 LPG 2022]],Tabel13[[#This Row],[CO2 LNG 2022]],Tabel13[[#This Row],[CO2 CNG 2022]],Tabel13[[#This Row],[CO2 diesel 2022]],Tabel13[[#This Row],[CO2 benzine 2022]])</f>
        <v>117.16671029000001</v>
      </c>
      <c r="AC129" s="14">
        <f>(Tabel13[[#This Row],[CO2-emissie 2022 (ton)]]-Tabel13[[#This Row],[CO2-emissie 2019 (ton)]])/Tabel13[[#This Row],[CO2-emissie 2019 (ton)]]</f>
        <v>-0.21383543686741305</v>
      </c>
    </row>
    <row r="130" spans="1:29" x14ac:dyDescent="0.35">
      <c r="A130" s="11" t="s">
        <v>325</v>
      </c>
      <c r="B130" s="11" t="s">
        <v>7</v>
      </c>
      <c r="C130" s="12">
        <v>1.72067652</v>
      </c>
      <c r="D130" s="13">
        <v>1107</v>
      </c>
      <c r="E130" s="12">
        <v>39.821136000000003</v>
      </c>
      <c r="F130" s="13">
        <v>14232</v>
      </c>
      <c r="G130" s="12">
        <v>0</v>
      </c>
      <c r="H130" s="13"/>
      <c r="I130" s="12">
        <v>0</v>
      </c>
      <c r="J130" s="11"/>
      <c r="K130" s="12">
        <v>0</v>
      </c>
      <c r="L130" s="11"/>
      <c r="M130" s="12">
        <v>0</v>
      </c>
      <c r="N130" s="13"/>
      <c r="O130" s="12">
        <f>SUM(Tabel13[[#This Row],[CO2 benzine 2019]],Tabel13[[#This Row],[CO2 diesel 2019]],Tabel13[[#This Row],[CO2 CNG 2019]],Tabel13[[#This Row],[CO2 LNG 2019]],Tabel13[[#This Row],[CO2 LPG 2019]],Tabel13[[#This Row],[CO2 elektriciteit 2019]])</f>
        <v>41.541812520000001</v>
      </c>
      <c r="P130" s="12">
        <v>0.9688154699999999</v>
      </c>
      <c r="Q130" s="13">
        <v>609</v>
      </c>
      <c r="R130" s="12">
        <v>42.687214500000003</v>
      </c>
      <c r="S130" s="13">
        <v>17349</v>
      </c>
      <c r="T130" s="12">
        <v>0</v>
      </c>
      <c r="U130" s="13"/>
      <c r="V130" s="12">
        <v>0</v>
      </c>
      <c r="W130" s="11"/>
      <c r="X130" s="12">
        <v>0</v>
      </c>
      <c r="Y130" s="11"/>
      <c r="Z130" s="12">
        <v>0</v>
      </c>
      <c r="AA130" s="13"/>
      <c r="AB130" s="12">
        <f>SUM(Tabel13[[#This Row],[CO2 elektriciteit 2022]],Tabel13[[#This Row],[CO2 LPG 2022]],Tabel13[[#This Row],[CO2 LNG 2022]],Tabel13[[#This Row],[CO2 CNG 2022]],Tabel13[[#This Row],[CO2 diesel 2022]],Tabel13[[#This Row],[CO2 benzine 2022]])</f>
        <v>43.656029970000006</v>
      </c>
      <c r="AC130" s="14">
        <f>(Tabel13[[#This Row],[CO2-emissie 2022 (ton)]]-Tabel13[[#This Row],[CO2-emissie 2019 (ton)]])/Tabel13[[#This Row],[CO2-emissie 2019 (ton)]]</f>
        <v>5.0893721812983746E-2</v>
      </c>
    </row>
    <row r="131" spans="1:29" x14ac:dyDescent="0.35">
      <c r="A131" s="11" t="s">
        <v>326</v>
      </c>
      <c r="B131" s="11" t="s">
        <v>7</v>
      </c>
      <c r="C131" s="12">
        <v>12.78616536</v>
      </c>
      <c r="D131" s="13">
        <v>8226</v>
      </c>
      <c r="E131" s="12">
        <v>22.711366000000002</v>
      </c>
      <c r="F131" s="13">
        <v>8117</v>
      </c>
      <c r="G131" s="12">
        <v>0</v>
      </c>
      <c r="H131" s="13"/>
      <c r="I131" s="12">
        <v>0</v>
      </c>
      <c r="J131" s="11"/>
      <c r="K131" s="12">
        <v>0</v>
      </c>
      <c r="L131" s="11"/>
      <c r="M131" s="12">
        <v>0</v>
      </c>
      <c r="N131" s="13"/>
      <c r="O131" s="12">
        <f>SUM(Tabel13[[#This Row],[CO2 benzine 2019]],Tabel13[[#This Row],[CO2 diesel 2019]],Tabel13[[#This Row],[CO2 CNG 2019]],Tabel13[[#This Row],[CO2 LNG 2019]],Tabel13[[#This Row],[CO2 LPG 2019]],Tabel13[[#This Row],[CO2 elektriciteit 2019]])</f>
        <v>35.497531360000004</v>
      </c>
      <c r="P131" s="12">
        <v>12.985945289999998</v>
      </c>
      <c r="Q131" s="13">
        <v>8163</v>
      </c>
      <c r="R131" s="12">
        <v>13.375278</v>
      </c>
      <c r="S131" s="13">
        <v>5436</v>
      </c>
      <c r="T131" s="12">
        <v>0</v>
      </c>
      <c r="U131" s="13"/>
      <c r="V131" s="12">
        <v>0</v>
      </c>
      <c r="W131" s="11"/>
      <c r="X131" s="12">
        <v>0</v>
      </c>
      <c r="Y131" s="11"/>
      <c r="Z131" s="12">
        <v>0</v>
      </c>
      <c r="AA131" s="13">
        <v>850</v>
      </c>
      <c r="AB131" s="12">
        <f>SUM(Tabel13[[#This Row],[CO2 elektriciteit 2022]],Tabel13[[#This Row],[CO2 LPG 2022]],Tabel13[[#This Row],[CO2 LNG 2022]],Tabel13[[#This Row],[CO2 CNG 2022]],Tabel13[[#This Row],[CO2 diesel 2022]],Tabel13[[#This Row],[CO2 benzine 2022]])</f>
        <v>26.361223289999998</v>
      </c>
      <c r="AC131" s="14">
        <f>(Tabel13[[#This Row],[CO2-emissie 2022 (ton)]]-Tabel13[[#This Row],[CO2-emissie 2019 (ton)]])/Tabel13[[#This Row],[CO2-emissie 2019 (ton)]]</f>
        <v>-0.25737868860072766</v>
      </c>
    </row>
    <row r="132" spans="1:29" x14ac:dyDescent="0.35">
      <c r="A132" s="11" t="s">
        <v>327</v>
      </c>
      <c r="B132" s="11" t="s">
        <v>7</v>
      </c>
      <c r="C132" s="12">
        <v>0.38237256000000003</v>
      </c>
      <c r="D132" s="13">
        <v>246</v>
      </c>
      <c r="E132" s="12">
        <v>15.766730000000001</v>
      </c>
      <c r="F132" s="13">
        <v>5635</v>
      </c>
      <c r="G132" s="12">
        <v>0.84868419999999989</v>
      </c>
      <c r="H132" s="13">
        <v>309.39999999999998</v>
      </c>
      <c r="I132" s="12">
        <v>0</v>
      </c>
      <c r="J132" s="11"/>
      <c r="K132" s="12">
        <v>0</v>
      </c>
      <c r="L132" s="11"/>
      <c r="M132" s="12">
        <v>0</v>
      </c>
      <c r="N132" s="13"/>
      <c r="O132" s="12">
        <f>SUM(Tabel13[[#This Row],[CO2 benzine 2019]],Tabel13[[#This Row],[CO2 diesel 2019]],Tabel13[[#This Row],[CO2 CNG 2019]],Tabel13[[#This Row],[CO2 LNG 2019]],Tabel13[[#This Row],[CO2 LPG 2019]],Tabel13[[#This Row],[CO2 elektriciteit 2019]])</f>
        <v>16.99778676</v>
      </c>
      <c r="P132" s="12">
        <v>1.8278636699999999</v>
      </c>
      <c r="Q132" s="13">
        <v>1149</v>
      </c>
      <c r="R132" s="12">
        <v>21.2119705</v>
      </c>
      <c r="S132" s="13">
        <v>8621</v>
      </c>
      <c r="T132" s="12">
        <v>0</v>
      </c>
      <c r="U132" s="13"/>
      <c r="V132" s="12">
        <v>0</v>
      </c>
      <c r="W132" s="11"/>
      <c r="X132" s="12">
        <v>0</v>
      </c>
      <c r="Y132" s="11"/>
      <c r="Z132" s="12">
        <v>0</v>
      </c>
      <c r="AA132" s="13">
        <v>1510</v>
      </c>
      <c r="AB132" s="12">
        <f>SUM(Tabel13[[#This Row],[CO2 elektriciteit 2022]],Tabel13[[#This Row],[CO2 LPG 2022]],Tabel13[[#This Row],[CO2 LNG 2022]],Tabel13[[#This Row],[CO2 CNG 2022]],Tabel13[[#This Row],[CO2 diesel 2022]],Tabel13[[#This Row],[CO2 benzine 2022]])</f>
        <v>23.039834169999999</v>
      </c>
      <c r="AC132" s="14">
        <f>(Tabel13[[#This Row],[CO2-emissie 2022 (ton)]]-Tabel13[[#This Row],[CO2-emissie 2019 (ton)]])/Tabel13[[#This Row],[CO2-emissie 2019 (ton)]]</f>
        <v>0.35546083118411814</v>
      </c>
    </row>
    <row r="133" spans="1:29" x14ac:dyDescent="0.35">
      <c r="A133" s="11" t="s">
        <v>440</v>
      </c>
      <c r="B133" s="11" t="s">
        <v>415</v>
      </c>
      <c r="C133" s="12">
        <v>17.831617919999999</v>
      </c>
      <c r="D133" s="13">
        <v>11472</v>
      </c>
      <c r="E133" s="12">
        <v>76.189540000000008</v>
      </c>
      <c r="F133" s="13">
        <v>27230</v>
      </c>
      <c r="G133" s="12">
        <v>0</v>
      </c>
      <c r="H133" s="13"/>
      <c r="I133" s="12">
        <v>0</v>
      </c>
      <c r="J133" s="11"/>
      <c r="K133" s="12">
        <v>0</v>
      </c>
      <c r="L133" s="11"/>
      <c r="M133" s="12">
        <v>0</v>
      </c>
      <c r="N133" s="13"/>
      <c r="O133" s="12">
        <f>SUM(Tabel13[[#This Row],[CO2 benzine 2019]],Tabel13[[#This Row],[CO2 diesel 2019]],Tabel13[[#This Row],[CO2 CNG 2019]],Tabel13[[#This Row],[CO2 LNG 2019]],Tabel13[[#This Row],[CO2 LPG 2019]],Tabel13[[#This Row],[CO2 elektriciteit 2019]])</f>
        <v>94.021157920000007</v>
      </c>
      <c r="P133" s="12">
        <v>26.458684559999998</v>
      </c>
      <c r="Q133" s="13">
        <v>16632</v>
      </c>
      <c r="R133" s="12">
        <v>56.975338000000001</v>
      </c>
      <c r="S133" s="13">
        <v>23156</v>
      </c>
      <c r="T133" s="12">
        <v>0</v>
      </c>
      <c r="U133" s="13"/>
      <c r="V133" s="12">
        <v>0</v>
      </c>
      <c r="W133" s="11"/>
      <c r="X133" s="12">
        <v>0</v>
      </c>
      <c r="Y133" s="11"/>
      <c r="Z133" s="12">
        <v>0</v>
      </c>
      <c r="AA133" s="13"/>
      <c r="AB133" s="12">
        <f>SUM(Tabel13[[#This Row],[CO2 elektriciteit 2022]],Tabel13[[#This Row],[CO2 LPG 2022]],Tabel13[[#This Row],[CO2 LNG 2022]],Tabel13[[#This Row],[CO2 CNG 2022]],Tabel13[[#This Row],[CO2 diesel 2022]],Tabel13[[#This Row],[CO2 benzine 2022]])</f>
        <v>83.434022560000002</v>
      </c>
      <c r="AC133" s="14">
        <f>(Tabel13[[#This Row],[CO2-emissie 2022 (ton)]]-Tabel13[[#This Row],[CO2-emissie 2019 (ton)]])/Tabel13[[#This Row],[CO2-emissie 2019 (ton)]]</f>
        <v>-0.11260375424229836</v>
      </c>
    </row>
    <row r="134" spans="1:29" x14ac:dyDescent="0.35">
      <c r="A134" s="11" t="s">
        <v>328</v>
      </c>
      <c r="B134" s="11" t="s">
        <v>7</v>
      </c>
      <c r="C134" s="12">
        <v>3.6682896</v>
      </c>
      <c r="D134" s="13">
        <v>2360</v>
      </c>
      <c r="E134" s="12">
        <v>74.829712000000001</v>
      </c>
      <c r="F134" s="13">
        <v>26744</v>
      </c>
      <c r="G134" s="12">
        <v>7.9409849999999995</v>
      </c>
      <c r="H134" s="13">
        <v>2895</v>
      </c>
      <c r="I134" s="12">
        <v>0</v>
      </c>
      <c r="J134" s="11"/>
      <c r="K134" s="12">
        <v>0</v>
      </c>
      <c r="L134" s="11"/>
      <c r="M134" s="12">
        <v>0</v>
      </c>
      <c r="N134" s="13"/>
      <c r="O134" s="12">
        <f>SUM(Tabel13[[#This Row],[CO2 benzine 2019]],Tabel13[[#This Row],[CO2 diesel 2019]],Tabel13[[#This Row],[CO2 CNG 2019]],Tabel13[[#This Row],[CO2 LNG 2019]],Tabel13[[#This Row],[CO2 LPG 2019]],Tabel13[[#This Row],[CO2 elektriciteit 2019]])</f>
        <v>86.438986599999993</v>
      </c>
      <c r="P134" s="12">
        <v>0.81768661999999992</v>
      </c>
      <c r="Q134" s="13">
        <v>514</v>
      </c>
      <c r="R134" s="12">
        <v>41.488951</v>
      </c>
      <c r="S134" s="13">
        <v>16862</v>
      </c>
      <c r="T134" s="12">
        <v>5.4119389999999994</v>
      </c>
      <c r="U134" s="13">
        <v>1973</v>
      </c>
      <c r="V134" s="12">
        <v>0</v>
      </c>
      <c r="W134" s="11"/>
      <c r="X134" s="12">
        <v>0</v>
      </c>
      <c r="Y134" s="11"/>
      <c r="Z134" s="12">
        <v>0</v>
      </c>
      <c r="AA134" s="13"/>
      <c r="AB134" s="12">
        <f>SUM(Tabel13[[#This Row],[CO2 elektriciteit 2022]],Tabel13[[#This Row],[CO2 LPG 2022]],Tabel13[[#This Row],[CO2 LNG 2022]],Tabel13[[#This Row],[CO2 CNG 2022]],Tabel13[[#This Row],[CO2 diesel 2022]],Tabel13[[#This Row],[CO2 benzine 2022]])</f>
        <v>47.718576619999993</v>
      </c>
      <c r="AC134" s="14">
        <f>(Tabel13[[#This Row],[CO2-emissie 2022 (ton)]]-Tabel13[[#This Row],[CO2-emissie 2019 (ton)]])/Tabel13[[#This Row],[CO2-emissie 2019 (ton)]]</f>
        <v>-0.44795076276380136</v>
      </c>
    </row>
    <row r="135" spans="1:29" x14ac:dyDescent="0.35">
      <c r="A135" s="11" t="s">
        <v>329</v>
      </c>
      <c r="B135" s="11" t="s">
        <v>7</v>
      </c>
      <c r="C135" s="12">
        <v>28.200753480000003</v>
      </c>
      <c r="D135" s="13">
        <v>18143</v>
      </c>
      <c r="E135" s="12">
        <v>648.25463000000002</v>
      </c>
      <c r="F135" s="13">
        <v>231685</v>
      </c>
      <c r="G135" s="12">
        <v>4.6312811999999992</v>
      </c>
      <c r="H135" s="13">
        <v>1688.3999999999999</v>
      </c>
      <c r="I135" s="12">
        <v>0</v>
      </c>
      <c r="J135" s="11"/>
      <c r="K135" s="12">
        <v>0</v>
      </c>
      <c r="L135" s="11"/>
      <c r="M135" s="12">
        <v>0</v>
      </c>
      <c r="N135" s="13"/>
      <c r="O135" s="12">
        <f>SUM(Tabel13[[#This Row],[CO2 benzine 2019]],Tabel13[[#This Row],[CO2 diesel 2019]],Tabel13[[#This Row],[CO2 CNG 2019]],Tabel13[[#This Row],[CO2 LNG 2019]],Tabel13[[#This Row],[CO2 LPG 2019]],Tabel13[[#This Row],[CO2 elektriciteit 2019]])</f>
        <v>681.08666468000001</v>
      </c>
      <c r="P135" s="12">
        <v>29.731021869999999</v>
      </c>
      <c r="Q135" s="13">
        <v>18689</v>
      </c>
      <c r="R135" s="12">
        <v>559.23474250000004</v>
      </c>
      <c r="S135" s="13">
        <v>227285</v>
      </c>
      <c r="T135" s="12">
        <v>3.9251644249999993</v>
      </c>
      <c r="U135" s="13">
        <v>1430.9749999999999</v>
      </c>
      <c r="V135" s="12">
        <v>0</v>
      </c>
      <c r="W135" s="11"/>
      <c r="X135" s="12">
        <v>0</v>
      </c>
      <c r="Y135" s="11"/>
      <c r="Z135" s="12">
        <v>0</v>
      </c>
      <c r="AA135" s="13"/>
      <c r="AB135" s="12">
        <f>SUM(Tabel13[[#This Row],[CO2 elektriciteit 2022]],Tabel13[[#This Row],[CO2 LPG 2022]],Tabel13[[#This Row],[CO2 LNG 2022]],Tabel13[[#This Row],[CO2 CNG 2022]],Tabel13[[#This Row],[CO2 diesel 2022]],Tabel13[[#This Row],[CO2 benzine 2022]])</f>
        <v>592.89092879500004</v>
      </c>
      <c r="AC135" s="14">
        <f>(Tabel13[[#This Row],[CO2-emissie 2022 (ton)]]-Tabel13[[#This Row],[CO2-emissie 2019 (ton)]])/Tabel13[[#This Row],[CO2-emissie 2019 (ton)]]</f>
        <v>-0.12949267759696578</v>
      </c>
    </row>
    <row r="136" spans="1:29" x14ac:dyDescent="0.35">
      <c r="A136" s="11" t="s">
        <v>330</v>
      </c>
      <c r="B136" s="11" t="s">
        <v>7</v>
      </c>
      <c r="C136" s="12">
        <v>2.5402435095193718</v>
      </c>
      <c r="D136" s="13">
        <v>1634.2697377180136</v>
      </c>
      <c r="E136" s="12">
        <v>25.81552678278015</v>
      </c>
      <c r="F136" s="13">
        <v>9226.4212947748929</v>
      </c>
      <c r="G136" s="12">
        <v>0</v>
      </c>
      <c r="H136" s="13"/>
      <c r="I136" s="12">
        <v>0</v>
      </c>
      <c r="J136" s="11"/>
      <c r="K136" s="12">
        <v>3.8533620858655167</v>
      </c>
      <c r="L136" s="13">
        <v>2450.4999019800039</v>
      </c>
      <c r="M136" s="12">
        <v>0</v>
      </c>
      <c r="N136" s="13"/>
      <c r="O136" s="12">
        <f>SUM(Tabel13[[#This Row],[CO2 benzine 2019]],Tabel13[[#This Row],[CO2 diesel 2019]],Tabel13[[#This Row],[CO2 CNG 2019]],Tabel13[[#This Row],[CO2 LNG 2019]],Tabel13[[#This Row],[CO2 LPG 2019]],Tabel13[[#This Row],[CO2 elektriciteit 2019]])</f>
        <v>32.209132378165037</v>
      </c>
      <c r="P136" s="12">
        <v>3.5773586692093597</v>
      </c>
      <c r="Q136" s="13">
        <v>2248.7372435831358</v>
      </c>
      <c r="R136" s="12">
        <v>26.007466448856498</v>
      </c>
      <c r="S136" s="13">
        <v>10569.99246041719</v>
      </c>
      <c r="T136" s="12">
        <v>0</v>
      </c>
      <c r="U136" s="13"/>
      <c r="V136" s="12">
        <v>0</v>
      </c>
      <c r="W136" s="11"/>
      <c r="X136" s="12">
        <v>0.89360774035517454</v>
      </c>
      <c r="Y136" s="13">
        <v>568.27924066135949</v>
      </c>
      <c r="Z136" s="12">
        <v>0</v>
      </c>
      <c r="AA136" s="13"/>
      <c r="AB136" s="12">
        <f>SUM(Tabel13[[#This Row],[CO2 elektriciteit 2022]],Tabel13[[#This Row],[CO2 LPG 2022]],Tabel13[[#This Row],[CO2 LNG 2022]],Tabel13[[#This Row],[CO2 CNG 2022]],Tabel13[[#This Row],[CO2 diesel 2022]],Tabel13[[#This Row],[CO2 benzine 2022]])</f>
        <v>30.478432858421034</v>
      </c>
      <c r="AC136" s="14">
        <f>(Tabel13[[#This Row],[CO2-emissie 2022 (ton)]]-Tabel13[[#This Row],[CO2-emissie 2019 (ton)]])/Tabel13[[#This Row],[CO2-emissie 2019 (ton)]]</f>
        <v>-5.3733192792155618E-2</v>
      </c>
    </row>
    <row r="137" spans="1:29" x14ac:dyDescent="0.35">
      <c r="A137" s="11" t="s">
        <v>331</v>
      </c>
      <c r="B137" s="11" t="s">
        <v>7</v>
      </c>
      <c r="C137" s="12">
        <v>1.73155704</v>
      </c>
      <c r="D137" s="13">
        <v>1114</v>
      </c>
      <c r="E137" s="12">
        <v>35.987876</v>
      </c>
      <c r="F137" s="13">
        <v>12862</v>
      </c>
      <c r="G137" s="12">
        <v>1.8789549999999999</v>
      </c>
      <c r="H137" s="13">
        <v>685</v>
      </c>
      <c r="I137" s="12">
        <v>0</v>
      </c>
      <c r="J137" s="11"/>
      <c r="K137" s="12">
        <v>0</v>
      </c>
      <c r="L137" s="11"/>
      <c r="M137" s="12">
        <v>0</v>
      </c>
      <c r="N137" s="13"/>
      <c r="O137" s="12">
        <f>SUM(Tabel13[[#This Row],[CO2 benzine 2019]],Tabel13[[#This Row],[CO2 diesel 2019]],Tabel13[[#This Row],[CO2 CNG 2019]],Tabel13[[#This Row],[CO2 LNG 2019]],Tabel13[[#This Row],[CO2 LPG 2019]],Tabel13[[#This Row],[CO2 elektriciteit 2019]])</f>
        <v>39.598388039999996</v>
      </c>
      <c r="P137" s="12">
        <v>1.2249390999999998</v>
      </c>
      <c r="Q137" s="13">
        <v>770</v>
      </c>
      <c r="R137" s="12">
        <v>18.490657500000001</v>
      </c>
      <c r="S137" s="13">
        <v>7515</v>
      </c>
      <c r="T137" s="12">
        <v>2.7567510145619476</v>
      </c>
      <c r="U137" s="13">
        <v>1005.0131296252088</v>
      </c>
      <c r="V137" s="12">
        <v>0</v>
      </c>
      <c r="W137" s="11"/>
      <c r="X137" s="12">
        <v>0</v>
      </c>
      <c r="Y137" s="11"/>
      <c r="Z137" s="12">
        <v>0</v>
      </c>
      <c r="AA137" s="13"/>
      <c r="AB137" s="12">
        <f>SUM(Tabel13[[#This Row],[CO2 elektriciteit 2022]],Tabel13[[#This Row],[CO2 LPG 2022]],Tabel13[[#This Row],[CO2 LNG 2022]],Tabel13[[#This Row],[CO2 CNG 2022]],Tabel13[[#This Row],[CO2 diesel 2022]],Tabel13[[#This Row],[CO2 benzine 2022]])</f>
        <v>22.472347614561947</v>
      </c>
      <c r="AC137" s="14">
        <f>(Tabel13[[#This Row],[CO2-emissie 2022 (ton)]]-Tabel13[[#This Row],[CO2-emissie 2019 (ton)]])/Tabel13[[#This Row],[CO2-emissie 2019 (ton)]]</f>
        <v>-0.43249337342061289</v>
      </c>
    </row>
    <row r="138" spans="1:29" x14ac:dyDescent="0.35">
      <c r="A138" s="11" t="s">
        <v>332</v>
      </c>
      <c r="B138" s="11" t="s">
        <v>7</v>
      </c>
      <c r="C138" s="12">
        <v>10.390896600000001</v>
      </c>
      <c r="D138" s="13">
        <v>6685</v>
      </c>
      <c r="E138" s="12">
        <v>238.30566000000002</v>
      </c>
      <c r="F138" s="13">
        <v>85170</v>
      </c>
      <c r="G138" s="12">
        <v>10.939083999999999</v>
      </c>
      <c r="H138" s="13">
        <v>3988</v>
      </c>
      <c r="I138" s="12">
        <v>0</v>
      </c>
      <c r="J138" s="11"/>
      <c r="K138" s="12">
        <v>0</v>
      </c>
      <c r="L138" s="11"/>
      <c r="M138" s="12">
        <v>0</v>
      </c>
      <c r="N138" s="13"/>
      <c r="O138" s="12">
        <f>SUM(Tabel13[[#This Row],[CO2 benzine 2019]],Tabel13[[#This Row],[CO2 diesel 2019]],Tabel13[[#This Row],[CO2 CNG 2019]],Tabel13[[#This Row],[CO2 LNG 2019]],Tabel13[[#This Row],[CO2 LPG 2019]],Tabel13[[#This Row],[CO2 elektriciteit 2019]])</f>
        <v>259.63564059999999</v>
      </c>
      <c r="P138" s="12">
        <v>7.1571441699999996</v>
      </c>
      <c r="Q138" s="13">
        <v>4499</v>
      </c>
      <c r="R138" s="12">
        <v>198.92650399999999</v>
      </c>
      <c r="S138" s="13">
        <v>80848</v>
      </c>
      <c r="T138" s="12">
        <v>36.564189999999996</v>
      </c>
      <c r="U138" s="13">
        <v>13330</v>
      </c>
      <c r="V138" s="12">
        <v>0</v>
      </c>
      <c r="W138" s="11"/>
      <c r="X138" s="12">
        <v>0</v>
      </c>
      <c r="Y138" s="11"/>
      <c r="Z138" s="12">
        <v>0</v>
      </c>
      <c r="AA138" s="13"/>
      <c r="AB138" s="12">
        <f>SUM(Tabel13[[#This Row],[CO2 elektriciteit 2022]],Tabel13[[#This Row],[CO2 LPG 2022]],Tabel13[[#This Row],[CO2 LNG 2022]],Tabel13[[#This Row],[CO2 CNG 2022]],Tabel13[[#This Row],[CO2 diesel 2022]],Tabel13[[#This Row],[CO2 benzine 2022]])</f>
        <v>242.64783817</v>
      </c>
      <c r="AC138" s="14">
        <f>(Tabel13[[#This Row],[CO2-emissie 2022 (ton)]]-Tabel13[[#This Row],[CO2-emissie 2019 (ton)]])/Tabel13[[#This Row],[CO2-emissie 2019 (ton)]]</f>
        <v>-6.5429393247946832E-2</v>
      </c>
    </row>
    <row r="139" spans="1:29" x14ac:dyDescent="0.35">
      <c r="A139" s="11" t="s">
        <v>333</v>
      </c>
      <c r="B139" s="11" t="s">
        <v>7</v>
      </c>
      <c r="C139" s="12">
        <v>0</v>
      </c>
      <c r="D139" s="13"/>
      <c r="E139" s="12">
        <v>19.826627999999999</v>
      </c>
      <c r="F139" s="13">
        <v>7086</v>
      </c>
      <c r="G139" s="12">
        <v>0</v>
      </c>
      <c r="H139" s="13"/>
      <c r="I139" s="12">
        <v>0</v>
      </c>
      <c r="J139" s="11"/>
      <c r="K139" s="12">
        <v>0</v>
      </c>
      <c r="L139" s="11"/>
      <c r="M139" s="12">
        <v>0</v>
      </c>
      <c r="N139" s="13"/>
      <c r="O139" s="12">
        <f>SUM(Tabel13[[#This Row],[CO2 benzine 2019]],Tabel13[[#This Row],[CO2 diesel 2019]],Tabel13[[#This Row],[CO2 CNG 2019]],Tabel13[[#This Row],[CO2 LNG 2019]],Tabel13[[#This Row],[CO2 LPG 2019]],Tabel13[[#This Row],[CO2 elektriciteit 2019]])</f>
        <v>19.826627999999999</v>
      </c>
      <c r="P139" s="12">
        <v>0</v>
      </c>
      <c r="Q139" s="11"/>
      <c r="R139" s="12">
        <v>11.6110995</v>
      </c>
      <c r="S139" s="13">
        <v>4719</v>
      </c>
      <c r="T139" s="12">
        <v>6.7806959999999998</v>
      </c>
      <c r="U139" s="13">
        <v>2472</v>
      </c>
      <c r="V139" s="12">
        <v>0</v>
      </c>
      <c r="W139" s="11"/>
      <c r="X139" s="12">
        <v>0</v>
      </c>
      <c r="Y139" s="11"/>
      <c r="Z139" s="12">
        <v>0</v>
      </c>
      <c r="AA139" s="13"/>
      <c r="AB139" s="12">
        <f>SUM(Tabel13[[#This Row],[CO2 elektriciteit 2022]],Tabel13[[#This Row],[CO2 LPG 2022]],Tabel13[[#This Row],[CO2 LNG 2022]],Tabel13[[#This Row],[CO2 CNG 2022]],Tabel13[[#This Row],[CO2 diesel 2022]],Tabel13[[#This Row],[CO2 benzine 2022]])</f>
        <v>18.391795500000001</v>
      </c>
      <c r="AC139" s="14">
        <f>(Tabel13[[#This Row],[CO2-emissie 2022 (ton)]]-Tabel13[[#This Row],[CO2-emissie 2019 (ton)]])/Tabel13[[#This Row],[CO2-emissie 2019 (ton)]]</f>
        <v>-7.2368962589099819E-2</v>
      </c>
    </row>
    <row r="140" spans="1:29" x14ac:dyDescent="0.35">
      <c r="A140" s="11" t="s">
        <v>334</v>
      </c>
      <c r="B140" s="11" t="s">
        <v>7</v>
      </c>
      <c r="C140" s="12">
        <v>11.298642840000001</v>
      </c>
      <c r="D140" s="13">
        <v>7269</v>
      </c>
      <c r="E140" s="12">
        <v>52.775876000000004</v>
      </c>
      <c r="F140" s="13">
        <v>18862</v>
      </c>
      <c r="G140" s="12">
        <v>10.618153</v>
      </c>
      <c r="H140" s="13">
        <v>3871</v>
      </c>
      <c r="I140" s="12">
        <v>0</v>
      </c>
      <c r="J140" s="11"/>
      <c r="K140" s="12">
        <v>0</v>
      </c>
      <c r="L140" s="11"/>
      <c r="M140" s="12">
        <v>0</v>
      </c>
      <c r="N140" s="13"/>
      <c r="O140" s="12">
        <f>SUM(Tabel13[[#This Row],[CO2 benzine 2019]],Tabel13[[#This Row],[CO2 diesel 2019]],Tabel13[[#This Row],[CO2 CNG 2019]],Tabel13[[#This Row],[CO2 LNG 2019]],Tabel13[[#This Row],[CO2 LPG 2019]],Tabel13[[#This Row],[CO2 elektriciteit 2019]])</f>
        <v>74.692671840000003</v>
      </c>
      <c r="P140" s="12">
        <v>9.2284048299999988</v>
      </c>
      <c r="Q140" s="13">
        <v>5801</v>
      </c>
      <c r="R140" s="12">
        <v>46.365662</v>
      </c>
      <c r="S140" s="13">
        <v>18844</v>
      </c>
      <c r="T140" s="12">
        <v>23.683062</v>
      </c>
      <c r="U140" s="13">
        <v>8634</v>
      </c>
      <c r="V140" s="12">
        <v>0</v>
      </c>
      <c r="W140" s="11"/>
      <c r="X140" s="12">
        <v>0</v>
      </c>
      <c r="Y140" s="11"/>
      <c r="Z140" s="12">
        <v>0</v>
      </c>
      <c r="AA140" s="13">
        <v>2431</v>
      </c>
      <c r="AB140" s="12">
        <f>SUM(Tabel13[[#This Row],[CO2 elektriciteit 2022]],Tabel13[[#This Row],[CO2 LPG 2022]],Tabel13[[#This Row],[CO2 LNG 2022]],Tabel13[[#This Row],[CO2 CNG 2022]],Tabel13[[#This Row],[CO2 diesel 2022]],Tabel13[[#This Row],[CO2 benzine 2022]])</f>
        <v>79.277128829999995</v>
      </c>
      <c r="AC140" s="14">
        <f>(Tabel13[[#This Row],[CO2-emissie 2022 (ton)]]-Tabel13[[#This Row],[CO2-emissie 2019 (ton)]])/Tabel13[[#This Row],[CO2-emissie 2019 (ton)]]</f>
        <v>6.1377600734653176E-2</v>
      </c>
    </row>
    <row r="141" spans="1:29" x14ac:dyDescent="0.35">
      <c r="A141" s="11" t="s">
        <v>337</v>
      </c>
      <c r="B141" s="11" t="s">
        <v>7</v>
      </c>
      <c r="C141" s="12">
        <v>0.43251396618293175</v>
      </c>
      <c r="D141" s="13">
        <v>278.2585541206231</v>
      </c>
      <c r="E141" s="12">
        <v>7.7016260269470926</v>
      </c>
      <c r="F141" s="13">
        <v>2752.5468287873809</v>
      </c>
      <c r="G141" s="12">
        <v>0</v>
      </c>
      <c r="H141" s="13"/>
      <c r="I141" s="12">
        <v>0</v>
      </c>
      <c r="J141" s="11"/>
      <c r="K141" s="12">
        <v>0</v>
      </c>
      <c r="L141" s="11"/>
      <c r="M141" s="12">
        <v>0</v>
      </c>
      <c r="N141" s="13"/>
      <c r="O141" s="12">
        <f>SUM(Tabel13[[#This Row],[CO2 benzine 2019]],Tabel13[[#This Row],[CO2 diesel 2019]],Tabel13[[#This Row],[CO2 CNG 2019]],Tabel13[[#This Row],[CO2 LNG 2019]],Tabel13[[#This Row],[CO2 LPG 2019]],Tabel13[[#This Row],[CO2 elektriciteit 2019]])</f>
        <v>8.1341399931300238</v>
      </c>
      <c r="P141" s="12">
        <v>0.2869758272343057</v>
      </c>
      <c r="Q141" s="13">
        <v>180.39377383774868</v>
      </c>
      <c r="R141" s="12">
        <v>1.7932772053279717</v>
      </c>
      <c r="S141" s="13">
        <v>728.82633827594873</v>
      </c>
      <c r="T141" s="12">
        <v>0</v>
      </c>
      <c r="U141" s="13"/>
      <c r="V141" s="12">
        <v>0</v>
      </c>
      <c r="W141" s="11"/>
      <c r="X141" s="12">
        <v>0</v>
      </c>
      <c r="Y141" s="11"/>
      <c r="Z141" s="12">
        <v>0</v>
      </c>
      <c r="AA141" s="13"/>
      <c r="AB141" s="12">
        <f>SUM(Tabel13[[#This Row],[CO2 elektriciteit 2022]],Tabel13[[#This Row],[CO2 LPG 2022]],Tabel13[[#This Row],[CO2 LNG 2022]],Tabel13[[#This Row],[CO2 CNG 2022]],Tabel13[[#This Row],[CO2 diesel 2022]],Tabel13[[#This Row],[CO2 benzine 2022]])</f>
        <v>2.0802530325622772</v>
      </c>
      <c r="AC141" s="14">
        <f>(Tabel13[[#This Row],[CO2-emissie 2022 (ton)]]-Tabel13[[#This Row],[CO2-emissie 2019 (ton)]])/Tabel13[[#This Row],[CO2-emissie 2019 (ton)]]</f>
        <v>-0.74425654902433092</v>
      </c>
    </row>
    <row r="142" spans="1:29" x14ac:dyDescent="0.35">
      <c r="A142" s="11" t="s">
        <v>338</v>
      </c>
      <c r="B142" s="11" t="s">
        <v>7</v>
      </c>
      <c r="C142" s="12">
        <v>0.89842008000000007</v>
      </c>
      <c r="D142" s="13">
        <v>578</v>
      </c>
      <c r="E142" s="12">
        <v>0.10072800000000001</v>
      </c>
      <c r="F142" s="13">
        <v>36</v>
      </c>
      <c r="G142" s="12">
        <v>0</v>
      </c>
      <c r="H142" s="13"/>
      <c r="I142" s="12">
        <v>0</v>
      </c>
      <c r="J142" s="11"/>
      <c r="K142" s="12">
        <v>0</v>
      </c>
      <c r="L142" s="11"/>
      <c r="M142" s="12">
        <v>0</v>
      </c>
      <c r="N142" s="13"/>
      <c r="O142" s="12">
        <f>SUM(Tabel13[[#This Row],[CO2 benzine 2019]],Tabel13[[#This Row],[CO2 diesel 2019]],Tabel13[[#This Row],[CO2 CNG 2019]],Tabel13[[#This Row],[CO2 LNG 2019]],Tabel13[[#This Row],[CO2 LPG 2019]],Tabel13[[#This Row],[CO2 elektriciteit 2019]])</f>
        <v>0.99914808000000011</v>
      </c>
      <c r="P142" s="12">
        <v>0.85586653999999995</v>
      </c>
      <c r="Q142" s="13">
        <v>538</v>
      </c>
      <c r="R142" s="12">
        <v>8.61175E-2</v>
      </c>
      <c r="S142" s="13">
        <v>35</v>
      </c>
      <c r="T142" s="12">
        <v>0</v>
      </c>
      <c r="U142" s="13"/>
      <c r="V142" s="12">
        <v>0</v>
      </c>
      <c r="W142" s="11"/>
      <c r="X142" s="12">
        <v>0</v>
      </c>
      <c r="Y142" s="11"/>
      <c r="Z142" s="12">
        <v>0</v>
      </c>
      <c r="AA142" s="13"/>
      <c r="AB142" s="12">
        <f>SUM(Tabel13[[#This Row],[CO2 elektriciteit 2022]],Tabel13[[#This Row],[CO2 LPG 2022]],Tabel13[[#This Row],[CO2 LNG 2022]],Tabel13[[#This Row],[CO2 CNG 2022]],Tabel13[[#This Row],[CO2 diesel 2022]],Tabel13[[#This Row],[CO2 benzine 2022]])</f>
        <v>0.94198403999999991</v>
      </c>
      <c r="AC142" s="14">
        <f>(Tabel13[[#This Row],[CO2-emissie 2022 (ton)]]-Tabel13[[#This Row],[CO2-emissie 2019 (ton)]])/Tabel13[[#This Row],[CO2-emissie 2019 (ton)]]</f>
        <v>-5.721278071214448E-2</v>
      </c>
    </row>
    <row r="143" spans="1:29" x14ac:dyDescent="0.35">
      <c r="A143" s="11" t="s">
        <v>339</v>
      </c>
      <c r="B143" s="11" t="s">
        <v>7</v>
      </c>
      <c r="C143" s="12">
        <v>0.81759336000000005</v>
      </c>
      <c r="D143" s="13">
        <v>526</v>
      </c>
      <c r="E143" s="12">
        <v>177.23091600000001</v>
      </c>
      <c r="F143" s="13">
        <v>63342</v>
      </c>
      <c r="G143" s="12">
        <v>13.539448</v>
      </c>
      <c r="H143" s="13">
        <v>4936</v>
      </c>
      <c r="I143" s="12">
        <v>0</v>
      </c>
      <c r="J143" s="11"/>
      <c r="K143" s="12">
        <v>0</v>
      </c>
      <c r="L143" s="11"/>
      <c r="M143" s="12">
        <v>0</v>
      </c>
      <c r="N143" s="13"/>
      <c r="O143" s="12">
        <f>SUM(Tabel13[[#This Row],[CO2 benzine 2019]],Tabel13[[#This Row],[CO2 diesel 2019]],Tabel13[[#This Row],[CO2 CNG 2019]],Tabel13[[#This Row],[CO2 LNG 2019]],Tabel13[[#This Row],[CO2 LPG 2019]],Tabel13[[#This Row],[CO2 elektriciteit 2019]])</f>
        <v>191.58795735999999</v>
      </c>
      <c r="P143" s="12">
        <v>2.0648973399999999</v>
      </c>
      <c r="Q143" s="13">
        <v>1298</v>
      </c>
      <c r="R143" s="12">
        <v>121.903012</v>
      </c>
      <c r="S143" s="13">
        <v>49544</v>
      </c>
      <c r="T143" s="12">
        <v>6.1936939999999998</v>
      </c>
      <c r="U143" s="13">
        <v>2258</v>
      </c>
      <c r="V143" s="12">
        <v>0</v>
      </c>
      <c r="W143" s="11"/>
      <c r="X143" s="12">
        <v>0</v>
      </c>
      <c r="Y143" s="11"/>
      <c r="Z143" s="12">
        <v>0</v>
      </c>
      <c r="AA143" s="13"/>
      <c r="AB143" s="12">
        <f>SUM(Tabel13[[#This Row],[CO2 elektriciteit 2022]],Tabel13[[#This Row],[CO2 LPG 2022]],Tabel13[[#This Row],[CO2 LNG 2022]],Tabel13[[#This Row],[CO2 CNG 2022]],Tabel13[[#This Row],[CO2 diesel 2022]],Tabel13[[#This Row],[CO2 benzine 2022]])</f>
        <v>130.16160334</v>
      </c>
      <c r="AC143" s="14">
        <f>(Tabel13[[#This Row],[CO2-emissie 2022 (ton)]]-Tabel13[[#This Row],[CO2-emissie 2019 (ton)]])/Tabel13[[#This Row],[CO2-emissie 2019 (ton)]]</f>
        <v>-0.32061698901344765</v>
      </c>
    </row>
    <row r="144" spans="1:29" x14ac:dyDescent="0.35">
      <c r="A144" s="11" t="s">
        <v>340</v>
      </c>
      <c r="B144" s="11" t="s">
        <v>7</v>
      </c>
      <c r="C144" s="12">
        <v>5.1216162000000001</v>
      </c>
      <c r="D144" s="13">
        <v>3295</v>
      </c>
      <c r="E144" s="12">
        <v>163.62704000000002</v>
      </c>
      <c r="F144" s="13">
        <v>58480</v>
      </c>
      <c r="G144" s="12">
        <v>0.73875847500000003</v>
      </c>
      <c r="H144" s="13">
        <v>269.32499999999999</v>
      </c>
      <c r="I144" s="12">
        <v>0</v>
      </c>
      <c r="J144" s="11"/>
      <c r="K144" s="12">
        <v>0</v>
      </c>
      <c r="L144" s="11"/>
      <c r="M144" s="12">
        <v>0</v>
      </c>
      <c r="N144" s="13"/>
      <c r="O144" s="12">
        <f>SUM(Tabel13[[#This Row],[CO2 benzine 2019]],Tabel13[[#This Row],[CO2 diesel 2019]],Tabel13[[#This Row],[CO2 CNG 2019]],Tabel13[[#This Row],[CO2 LNG 2019]],Tabel13[[#This Row],[CO2 LPG 2019]],Tabel13[[#This Row],[CO2 elektriciteit 2019]])</f>
        <v>169.48741467500002</v>
      </c>
      <c r="P144" s="12">
        <v>3.8577627499999996</v>
      </c>
      <c r="Q144" s="13">
        <v>2425</v>
      </c>
      <c r="R144" s="12">
        <v>141.124438</v>
      </c>
      <c r="S144" s="13">
        <v>57356</v>
      </c>
      <c r="T144" s="12">
        <v>0.386420125</v>
      </c>
      <c r="U144" s="13">
        <v>140.875</v>
      </c>
      <c r="V144" s="12">
        <v>0</v>
      </c>
      <c r="W144" s="11"/>
      <c r="X144" s="12">
        <v>0</v>
      </c>
      <c r="Y144" s="11"/>
      <c r="Z144" s="12">
        <v>0</v>
      </c>
      <c r="AA144" s="13"/>
      <c r="AB144" s="12">
        <f>SUM(Tabel13[[#This Row],[CO2 elektriciteit 2022]],Tabel13[[#This Row],[CO2 LPG 2022]],Tabel13[[#This Row],[CO2 LNG 2022]],Tabel13[[#This Row],[CO2 CNG 2022]],Tabel13[[#This Row],[CO2 diesel 2022]],Tabel13[[#This Row],[CO2 benzine 2022]])</f>
        <v>145.368620875</v>
      </c>
      <c r="AC144" s="14">
        <f>(Tabel13[[#This Row],[CO2-emissie 2022 (ton)]]-Tabel13[[#This Row],[CO2-emissie 2019 (ton)]])/Tabel13[[#This Row],[CO2-emissie 2019 (ton)]]</f>
        <v>-0.14230433478644372</v>
      </c>
    </row>
    <row r="145" spans="1:29" x14ac:dyDescent="0.35">
      <c r="A145" s="11" t="s">
        <v>341</v>
      </c>
      <c r="B145" s="11" t="s">
        <v>7</v>
      </c>
      <c r="C145" s="12">
        <v>3.1926554400000002</v>
      </c>
      <c r="D145" s="13">
        <v>2054</v>
      </c>
      <c r="E145" s="12">
        <v>173.81735600000002</v>
      </c>
      <c r="F145" s="13">
        <v>62122</v>
      </c>
      <c r="G145" s="12">
        <v>0</v>
      </c>
      <c r="H145" s="13"/>
      <c r="I145" s="12">
        <v>0</v>
      </c>
      <c r="J145" s="11"/>
      <c r="K145" s="12">
        <v>0</v>
      </c>
      <c r="L145" s="11"/>
      <c r="M145" s="12">
        <v>0</v>
      </c>
      <c r="N145" s="13"/>
      <c r="O145" s="12">
        <f>SUM(Tabel13[[#This Row],[CO2 benzine 2019]],Tabel13[[#This Row],[CO2 diesel 2019]],Tabel13[[#This Row],[CO2 CNG 2019]],Tabel13[[#This Row],[CO2 LNG 2019]],Tabel13[[#This Row],[CO2 LPG 2019]],Tabel13[[#This Row],[CO2 elektriciteit 2019]])</f>
        <v>177.01001144000003</v>
      </c>
      <c r="P145" s="12">
        <v>2.1603471399999998</v>
      </c>
      <c r="Q145" s="13">
        <v>1358</v>
      </c>
      <c r="R145" s="12">
        <v>153.37526750000001</v>
      </c>
      <c r="S145" s="13">
        <v>62335</v>
      </c>
      <c r="T145" s="12">
        <v>0.22417167500000001</v>
      </c>
      <c r="U145" s="13">
        <v>81.725000000000009</v>
      </c>
      <c r="V145" s="12">
        <v>0</v>
      </c>
      <c r="W145" s="11"/>
      <c r="X145" s="12">
        <v>0</v>
      </c>
      <c r="Y145" s="11"/>
      <c r="Z145" s="12">
        <v>0</v>
      </c>
      <c r="AA145" s="13"/>
      <c r="AB145" s="12">
        <f>SUM(Tabel13[[#This Row],[CO2 elektriciteit 2022]],Tabel13[[#This Row],[CO2 LPG 2022]],Tabel13[[#This Row],[CO2 LNG 2022]],Tabel13[[#This Row],[CO2 CNG 2022]],Tabel13[[#This Row],[CO2 diesel 2022]],Tabel13[[#This Row],[CO2 benzine 2022]])</f>
        <v>155.75978631500001</v>
      </c>
      <c r="AC145" s="14">
        <f>(Tabel13[[#This Row],[CO2-emissie 2022 (ton)]]-Tabel13[[#This Row],[CO2-emissie 2019 (ton)]])/Tabel13[[#This Row],[CO2-emissie 2019 (ton)]]</f>
        <v>-0.12005097876739627</v>
      </c>
    </row>
    <row r="146" spans="1:29" x14ac:dyDescent="0.35">
      <c r="A146" s="11" t="s">
        <v>342</v>
      </c>
      <c r="B146" s="11" t="s">
        <v>7</v>
      </c>
      <c r="C146" s="12">
        <v>7.7671369200000004</v>
      </c>
      <c r="D146" s="13">
        <v>4997</v>
      </c>
      <c r="E146" s="12">
        <v>127.865802</v>
      </c>
      <c r="F146" s="13">
        <v>45699</v>
      </c>
      <c r="G146" s="12">
        <v>0.76996009999999993</v>
      </c>
      <c r="H146" s="13">
        <v>280.7</v>
      </c>
      <c r="I146" s="12">
        <v>0</v>
      </c>
      <c r="J146" s="11"/>
      <c r="K146" s="12">
        <v>0</v>
      </c>
      <c r="L146" s="11"/>
      <c r="M146" s="12">
        <v>0</v>
      </c>
      <c r="N146" s="13"/>
      <c r="O146" s="12">
        <f>SUM(Tabel13[[#This Row],[CO2 benzine 2019]],Tabel13[[#This Row],[CO2 diesel 2019]],Tabel13[[#This Row],[CO2 CNG 2019]],Tabel13[[#This Row],[CO2 LNG 2019]],Tabel13[[#This Row],[CO2 LPG 2019]],Tabel13[[#This Row],[CO2 elektriciteit 2019]])</f>
        <v>136.40289902000001</v>
      </c>
      <c r="P146" s="12">
        <v>62.750289349999996</v>
      </c>
      <c r="Q146" s="13">
        <v>39445</v>
      </c>
      <c r="R146" s="12">
        <v>84.264743499999994</v>
      </c>
      <c r="S146" s="13">
        <v>34247</v>
      </c>
      <c r="T146" s="12">
        <v>0.76900004999999994</v>
      </c>
      <c r="U146" s="13">
        <v>280.35000000000002</v>
      </c>
      <c r="V146" s="12">
        <v>0</v>
      </c>
      <c r="W146" s="11"/>
      <c r="X146" s="12">
        <v>0</v>
      </c>
      <c r="Y146" s="11"/>
      <c r="Z146" s="12">
        <v>0</v>
      </c>
      <c r="AA146" s="13"/>
      <c r="AB146" s="12">
        <f>SUM(Tabel13[[#This Row],[CO2 elektriciteit 2022]],Tabel13[[#This Row],[CO2 LPG 2022]],Tabel13[[#This Row],[CO2 LNG 2022]],Tabel13[[#This Row],[CO2 CNG 2022]],Tabel13[[#This Row],[CO2 diesel 2022]],Tabel13[[#This Row],[CO2 benzine 2022]])</f>
        <v>147.7840329</v>
      </c>
      <c r="AC146" s="14">
        <f>(Tabel13[[#This Row],[CO2-emissie 2022 (ton)]]-Tabel13[[#This Row],[CO2-emissie 2019 (ton)]])/Tabel13[[#This Row],[CO2-emissie 2019 (ton)]]</f>
        <v>8.343762457960105E-2</v>
      </c>
    </row>
    <row r="147" spans="1:29" x14ac:dyDescent="0.35">
      <c r="A147" s="11" t="s">
        <v>343</v>
      </c>
      <c r="B147" s="11" t="s">
        <v>7</v>
      </c>
      <c r="C147" s="12">
        <v>0</v>
      </c>
      <c r="D147" s="13"/>
      <c r="E147" s="12">
        <v>22.686184000000001</v>
      </c>
      <c r="F147" s="13">
        <v>8108</v>
      </c>
      <c r="G147" s="12">
        <v>0</v>
      </c>
      <c r="H147" s="13"/>
      <c r="I147" s="12">
        <v>0</v>
      </c>
      <c r="J147" s="11"/>
      <c r="K147" s="12">
        <v>0</v>
      </c>
      <c r="L147" s="11"/>
      <c r="M147" s="12">
        <v>0</v>
      </c>
      <c r="N147" s="13"/>
      <c r="O147" s="12">
        <f>SUM(Tabel13[[#This Row],[CO2 benzine 2019]],Tabel13[[#This Row],[CO2 diesel 2019]],Tabel13[[#This Row],[CO2 CNG 2019]],Tabel13[[#This Row],[CO2 LNG 2019]],Tabel13[[#This Row],[CO2 LPG 2019]],Tabel13[[#This Row],[CO2 elektriciteit 2019]])</f>
        <v>22.686184000000001</v>
      </c>
      <c r="P147" s="12">
        <v>0</v>
      </c>
      <c r="Q147" s="11"/>
      <c r="R147" s="12">
        <v>17.602416999999999</v>
      </c>
      <c r="S147" s="13">
        <v>7154</v>
      </c>
      <c r="T147" s="12">
        <v>0</v>
      </c>
      <c r="U147" s="13"/>
      <c r="V147" s="12">
        <v>0</v>
      </c>
      <c r="W147" s="11"/>
      <c r="X147" s="12">
        <v>0</v>
      </c>
      <c r="Y147" s="11"/>
      <c r="Z147" s="12">
        <v>0</v>
      </c>
      <c r="AA147" s="13"/>
      <c r="AB147" s="12">
        <f>SUM(Tabel13[[#This Row],[CO2 elektriciteit 2022]],Tabel13[[#This Row],[CO2 LPG 2022]],Tabel13[[#This Row],[CO2 LNG 2022]],Tabel13[[#This Row],[CO2 CNG 2022]],Tabel13[[#This Row],[CO2 diesel 2022]],Tabel13[[#This Row],[CO2 benzine 2022]])</f>
        <v>17.602416999999999</v>
      </c>
      <c r="AC147" s="14">
        <f>(Tabel13[[#This Row],[CO2-emissie 2022 (ton)]]-Tabel13[[#This Row],[CO2-emissie 2019 (ton)]])/Tabel13[[#This Row],[CO2-emissie 2019 (ton)]]</f>
        <v>-0.22409088280338382</v>
      </c>
    </row>
    <row r="148" spans="1:29" x14ac:dyDescent="0.35">
      <c r="A148" s="11" t="s">
        <v>345</v>
      </c>
      <c r="B148" s="11" t="s">
        <v>7</v>
      </c>
      <c r="C148" s="12">
        <v>1.1921941200000001</v>
      </c>
      <c r="D148" s="13">
        <v>767</v>
      </c>
      <c r="E148" s="12">
        <v>68.66292</v>
      </c>
      <c r="F148" s="13">
        <v>24540</v>
      </c>
      <c r="G148" s="12">
        <v>0</v>
      </c>
      <c r="H148" s="13"/>
      <c r="I148" s="12">
        <v>0</v>
      </c>
      <c r="J148" s="11"/>
      <c r="K148" s="12">
        <v>0</v>
      </c>
      <c r="L148" s="11"/>
      <c r="M148" s="12">
        <v>0</v>
      </c>
      <c r="N148" s="13"/>
      <c r="O148" s="12">
        <f>SUM(Tabel13[[#This Row],[CO2 benzine 2019]],Tabel13[[#This Row],[CO2 diesel 2019]],Tabel13[[#This Row],[CO2 CNG 2019]],Tabel13[[#This Row],[CO2 LNG 2019]],Tabel13[[#This Row],[CO2 LPG 2019]],Tabel13[[#This Row],[CO2 elektriciteit 2019]])</f>
        <v>69.855114119999996</v>
      </c>
      <c r="P148" s="12">
        <v>2.1110314099999998</v>
      </c>
      <c r="Q148" s="13">
        <v>1327</v>
      </c>
      <c r="R148" s="12">
        <v>90.740779500000002</v>
      </c>
      <c r="S148" s="13">
        <v>36879</v>
      </c>
      <c r="T148" s="12">
        <v>0</v>
      </c>
      <c r="U148" s="13"/>
      <c r="V148" s="12">
        <v>0</v>
      </c>
      <c r="W148" s="11"/>
      <c r="X148" s="12">
        <v>0</v>
      </c>
      <c r="Y148" s="11"/>
      <c r="Z148" s="12">
        <v>0</v>
      </c>
      <c r="AA148" s="13"/>
      <c r="AB148" s="12">
        <f>SUM(Tabel13[[#This Row],[CO2 elektriciteit 2022]],Tabel13[[#This Row],[CO2 LPG 2022]],Tabel13[[#This Row],[CO2 LNG 2022]],Tabel13[[#This Row],[CO2 CNG 2022]],Tabel13[[#This Row],[CO2 diesel 2022]],Tabel13[[#This Row],[CO2 benzine 2022]])</f>
        <v>92.851810909999998</v>
      </c>
      <c r="AC148" s="14">
        <f>(Tabel13[[#This Row],[CO2-emissie 2022 (ton)]]-Tabel13[[#This Row],[CO2-emissie 2019 (ton)]])/Tabel13[[#This Row],[CO2-emissie 2019 (ton)]]</f>
        <v>0.32920562910390966</v>
      </c>
    </row>
    <row r="149" spans="1:29" x14ac:dyDescent="0.35">
      <c r="A149" s="11" t="s">
        <v>347</v>
      </c>
      <c r="B149" s="11" t="s">
        <v>7</v>
      </c>
      <c r="C149" s="12">
        <v>2.2522676399999999</v>
      </c>
      <c r="D149" s="13">
        <v>1449</v>
      </c>
      <c r="E149" s="12">
        <v>174.93096</v>
      </c>
      <c r="F149" s="13">
        <v>62520</v>
      </c>
      <c r="G149" s="12">
        <v>0</v>
      </c>
      <c r="H149" s="13"/>
      <c r="I149" s="12">
        <v>0</v>
      </c>
      <c r="J149" s="11"/>
      <c r="K149" s="12">
        <v>0</v>
      </c>
      <c r="L149" s="11"/>
      <c r="M149" s="12">
        <v>0</v>
      </c>
      <c r="N149" s="13"/>
      <c r="O149" s="12">
        <f>SUM(Tabel13[[#This Row],[CO2 benzine 2019]],Tabel13[[#This Row],[CO2 diesel 2019]],Tabel13[[#This Row],[CO2 CNG 2019]],Tabel13[[#This Row],[CO2 LNG 2019]],Tabel13[[#This Row],[CO2 LPG 2019]],Tabel13[[#This Row],[CO2 elektriciteit 2019]])</f>
        <v>177.18322764000001</v>
      </c>
      <c r="P149" s="12">
        <v>3.24847486</v>
      </c>
      <c r="Q149" s="13">
        <v>2042</v>
      </c>
      <c r="R149" s="12">
        <v>144.76351750000001</v>
      </c>
      <c r="S149" s="13">
        <v>58835</v>
      </c>
      <c r="T149" s="12">
        <v>0</v>
      </c>
      <c r="U149" s="13"/>
      <c r="V149" s="12">
        <v>0</v>
      </c>
      <c r="W149" s="11"/>
      <c r="X149" s="12">
        <v>0</v>
      </c>
      <c r="Y149" s="11"/>
      <c r="Z149" s="12">
        <v>0</v>
      </c>
      <c r="AA149" s="13"/>
      <c r="AB149" s="12">
        <f>SUM(Tabel13[[#This Row],[CO2 elektriciteit 2022]],Tabel13[[#This Row],[CO2 LPG 2022]],Tabel13[[#This Row],[CO2 LNG 2022]],Tabel13[[#This Row],[CO2 CNG 2022]],Tabel13[[#This Row],[CO2 diesel 2022]],Tabel13[[#This Row],[CO2 benzine 2022]])</f>
        <v>148.01199235999999</v>
      </c>
      <c r="AC149" s="14">
        <f>(Tabel13[[#This Row],[CO2-emissie 2022 (ton)]]-Tabel13[[#This Row],[CO2-emissie 2019 (ton)]])/Tabel13[[#This Row],[CO2-emissie 2019 (ton)]]</f>
        <v>-0.16463880734394334</v>
      </c>
    </row>
    <row r="150" spans="1:29" x14ac:dyDescent="0.35">
      <c r="A150" s="11" t="s">
        <v>348</v>
      </c>
      <c r="B150" s="11" t="s">
        <v>7</v>
      </c>
      <c r="C150" s="12">
        <v>10.86653076</v>
      </c>
      <c r="D150" s="13">
        <v>6991</v>
      </c>
      <c r="E150" s="12">
        <v>259.38579200000004</v>
      </c>
      <c r="F150" s="13">
        <v>92704</v>
      </c>
      <c r="G150" s="12">
        <v>4.8167079999999993</v>
      </c>
      <c r="H150" s="13">
        <v>1756</v>
      </c>
      <c r="I150" s="12">
        <v>0</v>
      </c>
      <c r="J150" s="11"/>
      <c r="K150" s="12">
        <v>0</v>
      </c>
      <c r="L150" s="11"/>
      <c r="M150" s="12">
        <v>0</v>
      </c>
      <c r="N150" s="13"/>
      <c r="O150" s="12">
        <f>SUM(Tabel13[[#This Row],[CO2 benzine 2019]],Tabel13[[#This Row],[CO2 diesel 2019]],Tabel13[[#This Row],[CO2 CNG 2019]],Tabel13[[#This Row],[CO2 LNG 2019]],Tabel13[[#This Row],[CO2 LPG 2019]],Tabel13[[#This Row],[CO2 elektriciteit 2019]])</f>
        <v>275.06903076000003</v>
      </c>
      <c r="P150" s="12">
        <v>10.559929539999999</v>
      </c>
      <c r="Q150" s="13">
        <v>6638</v>
      </c>
      <c r="R150" s="12">
        <v>193.902163</v>
      </c>
      <c r="S150" s="13">
        <v>78806</v>
      </c>
      <c r="T150" s="12">
        <v>7.4938759999999993</v>
      </c>
      <c r="U150" s="13">
        <v>2732</v>
      </c>
      <c r="V150" s="12">
        <v>0</v>
      </c>
      <c r="W150" s="11"/>
      <c r="X150" s="12">
        <v>0</v>
      </c>
      <c r="Y150" s="11"/>
      <c r="Z150" s="12">
        <v>0</v>
      </c>
      <c r="AA150" s="13"/>
      <c r="AB150" s="12">
        <f>SUM(Tabel13[[#This Row],[CO2 elektriciteit 2022]],Tabel13[[#This Row],[CO2 LPG 2022]],Tabel13[[#This Row],[CO2 LNG 2022]],Tabel13[[#This Row],[CO2 CNG 2022]],Tabel13[[#This Row],[CO2 diesel 2022]],Tabel13[[#This Row],[CO2 benzine 2022]])</f>
        <v>211.95596854000001</v>
      </c>
      <c r="AC150" s="14">
        <f>(Tabel13[[#This Row],[CO2-emissie 2022 (ton)]]-Tabel13[[#This Row],[CO2-emissie 2019 (ton)]])/Tabel13[[#This Row],[CO2-emissie 2019 (ton)]]</f>
        <v>-0.22944444907382786</v>
      </c>
    </row>
    <row r="151" spans="1:29" x14ac:dyDescent="0.35">
      <c r="A151" s="11" t="s">
        <v>350</v>
      </c>
      <c r="B151" s="11" t="s">
        <v>7</v>
      </c>
      <c r="C151" s="12">
        <v>4.2434028000000001</v>
      </c>
      <c r="D151" s="13">
        <v>2730</v>
      </c>
      <c r="E151" s="12">
        <v>59.882796000000006</v>
      </c>
      <c r="F151" s="13">
        <v>21402</v>
      </c>
      <c r="G151" s="12">
        <v>11.292930999999999</v>
      </c>
      <c r="H151" s="13">
        <v>4117</v>
      </c>
      <c r="I151" s="12">
        <v>0</v>
      </c>
      <c r="J151" s="11"/>
      <c r="K151" s="12">
        <v>0</v>
      </c>
      <c r="L151" s="11"/>
      <c r="M151" s="12">
        <v>0</v>
      </c>
      <c r="N151" s="13"/>
      <c r="O151" s="12">
        <f>SUM(Tabel13[[#This Row],[CO2 benzine 2019]],Tabel13[[#This Row],[CO2 diesel 2019]],Tabel13[[#This Row],[CO2 CNG 2019]],Tabel13[[#This Row],[CO2 LNG 2019]],Tabel13[[#This Row],[CO2 LPG 2019]],Tabel13[[#This Row],[CO2 elektriciteit 2019]])</f>
        <v>75.419129800000007</v>
      </c>
      <c r="P151" s="12">
        <v>1.85331695</v>
      </c>
      <c r="Q151" s="13">
        <v>1165</v>
      </c>
      <c r="R151" s="12">
        <v>34.097608999999999</v>
      </c>
      <c r="S151" s="13">
        <v>13858</v>
      </c>
      <c r="T151" s="12">
        <v>19.491757999999997</v>
      </c>
      <c r="U151" s="13">
        <v>7106</v>
      </c>
      <c r="V151" s="12">
        <v>0</v>
      </c>
      <c r="W151" s="11"/>
      <c r="X151" s="12">
        <v>0</v>
      </c>
      <c r="Y151" s="11"/>
      <c r="Z151" s="12">
        <v>0</v>
      </c>
      <c r="AA151" s="13"/>
      <c r="AB151" s="12">
        <f>SUM(Tabel13[[#This Row],[CO2 elektriciteit 2022]],Tabel13[[#This Row],[CO2 LPG 2022]],Tabel13[[#This Row],[CO2 LNG 2022]],Tabel13[[#This Row],[CO2 CNG 2022]],Tabel13[[#This Row],[CO2 diesel 2022]],Tabel13[[#This Row],[CO2 benzine 2022]])</f>
        <v>55.442683949999996</v>
      </c>
      <c r="AC151" s="14">
        <f>(Tabel13[[#This Row],[CO2-emissie 2022 (ton)]]-Tabel13[[#This Row],[CO2-emissie 2019 (ton)]])/Tabel13[[#This Row],[CO2-emissie 2019 (ton)]]</f>
        <v>-0.26487239912439309</v>
      </c>
    </row>
    <row r="152" spans="1:29" x14ac:dyDescent="0.35">
      <c r="A152" s="11" t="s">
        <v>351</v>
      </c>
      <c r="B152" s="11" t="s">
        <v>7</v>
      </c>
      <c r="C152" s="12">
        <v>17.941977480000002</v>
      </c>
      <c r="D152" s="13">
        <v>11543</v>
      </c>
      <c r="E152" s="12">
        <v>211.52040600000001</v>
      </c>
      <c r="F152" s="13">
        <v>75597</v>
      </c>
      <c r="G152" s="12">
        <v>0</v>
      </c>
      <c r="H152" s="13"/>
      <c r="I152" s="12">
        <v>0</v>
      </c>
      <c r="J152" s="11"/>
      <c r="K152" s="12">
        <v>0</v>
      </c>
      <c r="L152" s="11"/>
      <c r="M152" s="12">
        <v>0</v>
      </c>
      <c r="N152" s="13"/>
      <c r="O152" s="12">
        <f>SUM(Tabel13[[#This Row],[CO2 benzine 2019]],Tabel13[[#This Row],[CO2 diesel 2019]],Tabel13[[#This Row],[CO2 CNG 2019]],Tabel13[[#This Row],[CO2 LNG 2019]],Tabel13[[#This Row],[CO2 LPG 2019]],Tabel13[[#This Row],[CO2 elektriciteit 2019]])</f>
        <v>229.46238348</v>
      </c>
      <c r="P152" s="12">
        <v>14.746994099999998</v>
      </c>
      <c r="Q152" s="13">
        <v>9270</v>
      </c>
      <c r="R152" s="12">
        <v>142.14308500000001</v>
      </c>
      <c r="S152" s="13">
        <v>57770</v>
      </c>
      <c r="T152" s="12">
        <v>40.991391999999998</v>
      </c>
      <c r="U152" s="13">
        <v>14944</v>
      </c>
      <c r="V152" s="12">
        <v>0</v>
      </c>
      <c r="W152" s="11"/>
      <c r="X152" s="12">
        <v>0</v>
      </c>
      <c r="Y152" s="11"/>
      <c r="Z152" s="12">
        <v>0</v>
      </c>
      <c r="AA152" s="13"/>
      <c r="AB152" s="12">
        <f>SUM(Tabel13[[#This Row],[CO2 elektriciteit 2022]],Tabel13[[#This Row],[CO2 LPG 2022]],Tabel13[[#This Row],[CO2 LNG 2022]],Tabel13[[#This Row],[CO2 CNG 2022]],Tabel13[[#This Row],[CO2 diesel 2022]],Tabel13[[#This Row],[CO2 benzine 2022]])</f>
        <v>197.8814711</v>
      </c>
      <c r="AC152" s="14">
        <f>(Tabel13[[#This Row],[CO2-emissie 2022 (ton)]]-Tabel13[[#This Row],[CO2-emissie 2019 (ton)]])/Tabel13[[#This Row],[CO2-emissie 2019 (ton)]]</f>
        <v>-0.13763001979255829</v>
      </c>
    </row>
    <row r="153" spans="1:29" x14ac:dyDescent="0.35">
      <c r="A153" s="11" t="s">
        <v>353</v>
      </c>
      <c r="B153" s="11" t="s">
        <v>7</v>
      </c>
      <c r="C153" s="12">
        <v>19.712393520000003</v>
      </c>
      <c r="D153" s="13">
        <v>12682</v>
      </c>
      <c r="E153" s="12">
        <v>673.05330400000003</v>
      </c>
      <c r="F153" s="13">
        <v>240548</v>
      </c>
      <c r="G153" s="12">
        <v>0</v>
      </c>
      <c r="H153" s="13"/>
      <c r="I153" s="12">
        <v>0</v>
      </c>
      <c r="J153" s="11"/>
      <c r="K153" s="12">
        <v>0</v>
      </c>
      <c r="L153" s="11"/>
      <c r="M153" s="12">
        <v>0</v>
      </c>
      <c r="N153" s="13"/>
      <c r="O153" s="12">
        <f>SUM(Tabel13[[#This Row],[CO2 benzine 2019]],Tabel13[[#This Row],[CO2 diesel 2019]],Tabel13[[#This Row],[CO2 CNG 2019]],Tabel13[[#This Row],[CO2 LNG 2019]],Tabel13[[#This Row],[CO2 LPG 2019]],Tabel13[[#This Row],[CO2 elektriciteit 2019]])</f>
        <v>692.76569752</v>
      </c>
      <c r="P153" s="12">
        <v>21.493704129999998</v>
      </c>
      <c r="Q153" s="13">
        <v>13511</v>
      </c>
      <c r="R153" s="12">
        <v>512.29332350000004</v>
      </c>
      <c r="S153" s="13">
        <v>208207</v>
      </c>
      <c r="T153" s="12">
        <v>0</v>
      </c>
      <c r="U153" s="13"/>
      <c r="V153" s="12">
        <v>0</v>
      </c>
      <c r="W153" s="11"/>
      <c r="X153" s="12">
        <v>0</v>
      </c>
      <c r="Y153" s="11"/>
      <c r="Z153" s="12">
        <v>0</v>
      </c>
      <c r="AA153" s="13"/>
      <c r="AB153" s="12">
        <f>SUM(Tabel13[[#This Row],[CO2 elektriciteit 2022]],Tabel13[[#This Row],[CO2 LPG 2022]],Tabel13[[#This Row],[CO2 LNG 2022]],Tabel13[[#This Row],[CO2 CNG 2022]],Tabel13[[#This Row],[CO2 diesel 2022]],Tabel13[[#This Row],[CO2 benzine 2022]])</f>
        <v>533.78702763000001</v>
      </c>
      <c r="AC153" s="14">
        <f>(Tabel13[[#This Row],[CO2-emissie 2022 (ton)]]-Tabel13[[#This Row],[CO2-emissie 2019 (ton)]])/Tabel13[[#This Row],[CO2-emissie 2019 (ton)]]</f>
        <v>-0.22948403833954309</v>
      </c>
    </row>
    <row r="154" spans="1:29" x14ac:dyDescent="0.35">
      <c r="A154" s="11" t="s">
        <v>354</v>
      </c>
      <c r="B154" s="11" t="s">
        <v>7</v>
      </c>
      <c r="C154" s="12">
        <v>3.1786662000000003</v>
      </c>
      <c r="D154" s="13">
        <v>2045</v>
      </c>
      <c r="E154" s="12">
        <v>56.516802000000006</v>
      </c>
      <c r="F154" s="13">
        <v>20199</v>
      </c>
      <c r="G154" s="12">
        <v>0</v>
      </c>
      <c r="H154" s="13"/>
      <c r="I154" s="12">
        <v>0</v>
      </c>
      <c r="J154" s="11"/>
      <c r="K154" s="12">
        <v>0</v>
      </c>
      <c r="L154" s="11"/>
      <c r="M154" s="12">
        <v>0</v>
      </c>
      <c r="N154" s="13"/>
      <c r="O154" s="12">
        <f>SUM(Tabel13[[#This Row],[CO2 benzine 2019]],Tabel13[[#This Row],[CO2 diesel 2019]],Tabel13[[#This Row],[CO2 CNG 2019]],Tabel13[[#This Row],[CO2 LNG 2019]],Tabel13[[#This Row],[CO2 LPG 2019]],Tabel13[[#This Row],[CO2 elektriciteit 2019]])</f>
        <v>59.695468200000008</v>
      </c>
      <c r="P154" s="12">
        <v>3.15143423</v>
      </c>
      <c r="Q154" s="13">
        <v>1981</v>
      </c>
      <c r="R154" s="12">
        <v>48.476770999999999</v>
      </c>
      <c r="S154" s="13">
        <v>19702</v>
      </c>
      <c r="T154" s="12">
        <v>0</v>
      </c>
      <c r="U154" s="13"/>
      <c r="V154" s="12">
        <v>0</v>
      </c>
      <c r="W154" s="11"/>
      <c r="X154" s="12">
        <v>0</v>
      </c>
      <c r="Y154" s="11"/>
      <c r="Z154" s="12">
        <v>0</v>
      </c>
      <c r="AA154" s="13"/>
      <c r="AB154" s="12">
        <f>SUM(Tabel13[[#This Row],[CO2 elektriciteit 2022]],Tabel13[[#This Row],[CO2 LPG 2022]],Tabel13[[#This Row],[CO2 LNG 2022]],Tabel13[[#This Row],[CO2 CNG 2022]],Tabel13[[#This Row],[CO2 diesel 2022]],Tabel13[[#This Row],[CO2 benzine 2022]])</f>
        <v>51.628205229999999</v>
      </c>
      <c r="AC154" s="14">
        <f>(Tabel13[[#This Row],[CO2-emissie 2022 (ton)]]-Tabel13[[#This Row],[CO2-emissie 2019 (ton)]])/Tabel13[[#This Row],[CO2-emissie 2019 (ton)]]</f>
        <v>-0.13514029143672932</v>
      </c>
    </row>
    <row r="155" spans="1:29" x14ac:dyDescent="0.35">
      <c r="A155" s="11" t="s">
        <v>355</v>
      </c>
      <c r="B155" s="11" t="s">
        <v>7</v>
      </c>
      <c r="C155" s="12">
        <v>0</v>
      </c>
      <c r="D155" s="13"/>
      <c r="E155" s="12">
        <v>171.47543000000002</v>
      </c>
      <c r="F155" s="13">
        <v>61285</v>
      </c>
      <c r="G155" s="12">
        <v>0</v>
      </c>
      <c r="H155" s="13"/>
      <c r="I155" s="12">
        <v>0</v>
      </c>
      <c r="J155" s="11"/>
      <c r="K155" s="12">
        <v>0</v>
      </c>
      <c r="L155" s="11"/>
      <c r="M155" s="12">
        <v>0</v>
      </c>
      <c r="N155" s="13"/>
      <c r="O155" s="12">
        <f>SUM(Tabel13[[#This Row],[CO2 benzine 2019]],Tabel13[[#This Row],[CO2 diesel 2019]],Tabel13[[#This Row],[CO2 CNG 2019]],Tabel13[[#This Row],[CO2 LNG 2019]],Tabel13[[#This Row],[CO2 LPG 2019]],Tabel13[[#This Row],[CO2 elektriciteit 2019]])</f>
        <v>171.47543000000002</v>
      </c>
      <c r="P155" s="12">
        <v>0</v>
      </c>
      <c r="Q155" s="11"/>
      <c r="R155" s="12">
        <v>140.465024</v>
      </c>
      <c r="S155" s="13">
        <v>57088</v>
      </c>
      <c r="T155" s="12">
        <v>0</v>
      </c>
      <c r="U155" s="13"/>
      <c r="V155" s="12">
        <v>0</v>
      </c>
      <c r="W155" s="11"/>
      <c r="X155" s="12">
        <v>0</v>
      </c>
      <c r="Y155" s="11"/>
      <c r="Z155" s="12">
        <v>0</v>
      </c>
      <c r="AA155" s="13"/>
      <c r="AB155" s="12">
        <f>SUM(Tabel13[[#This Row],[CO2 elektriciteit 2022]],Tabel13[[#This Row],[CO2 LPG 2022]],Tabel13[[#This Row],[CO2 LNG 2022]],Tabel13[[#This Row],[CO2 CNG 2022]],Tabel13[[#This Row],[CO2 diesel 2022]],Tabel13[[#This Row],[CO2 benzine 2022]])</f>
        <v>140.465024</v>
      </c>
      <c r="AC155" s="14">
        <f>(Tabel13[[#This Row],[CO2-emissie 2022 (ton)]]-Tabel13[[#This Row],[CO2-emissie 2019 (ton)]])/Tabel13[[#This Row],[CO2-emissie 2019 (ton)]]</f>
        <v>-0.18084460263490817</v>
      </c>
    </row>
    <row r="156" spans="1:29" x14ac:dyDescent="0.35">
      <c r="A156" s="11" t="s">
        <v>357</v>
      </c>
      <c r="B156" s="11" t="s">
        <v>7</v>
      </c>
      <c r="C156" s="12">
        <v>27.128245080000003</v>
      </c>
      <c r="D156" s="13">
        <v>17453</v>
      </c>
      <c r="E156" s="12">
        <v>302.62608399999999</v>
      </c>
      <c r="F156" s="13">
        <v>108158</v>
      </c>
      <c r="G156" s="12">
        <v>0.95456399999999997</v>
      </c>
      <c r="H156" s="13">
        <v>348</v>
      </c>
      <c r="I156" s="12">
        <v>0</v>
      </c>
      <c r="J156" s="11"/>
      <c r="K156" s="12">
        <v>0</v>
      </c>
      <c r="L156" s="11"/>
      <c r="M156" s="12">
        <v>0</v>
      </c>
      <c r="N156" s="13"/>
      <c r="O156" s="12">
        <f>SUM(Tabel13[[#This Row],[CO2 benzine 2019]],Tabel13[[#This Row],[CO2 diesel 2019]],Tabel13[[#This Row],[CO2 CNG 2019]],Tabel13[[#This Row],[CO2 LNG 2019]],Tabel13[[#This Row],[CO2 LPG 2019]],Tabel13[[#This Row],[CO2 elektriciteit 2019]])</f>
        <v>330.70889308</v>
      </c>
      <c r="P156" s="12">
        <v>8.9977344800000001</v>
      </c>
      <c r="Q156" s="13">
        <v>5656</v>
      </c>
      <c r="R156" s="12">
        <v>139.95816099999999</v>
      </c>
      <c r="S156" s="13">
        <v>56882</v>
      </c>
      <c r="T156" s="12">
        <v>3.7057929999999994</v>
      </c>
      <c r="U156" s="13">
        <v>1351</v>
      </c>
      <c r="V156" s="12">
        <v>0</v>
      </c>
      <c r="W156" s="11"/>
      <c r="X156" s="12">
        <v>0</v>
      </c>
      <c r="Y156" s="11"/>
      <c r="Z156" s="12">
        <v>0</v>
      </c>
      <c r="AA156" s="13"/>
      <c r="AB156" s="12">
        <f>SUM(Tabel13[[#This Row],[CO2 elektriciteit 2022]],Tabel13[[#This Row],[CO2 LPG 2022]],Tabel13[[#This Row],[CO2 LNG 2022]],Tabel13[[#This Row],[CO2 CNG 2022]],Tabel13[[#This Row],[CO2 diesel 2022]],Tabel13[[#This Row],[CO2 benzine 2022]])</f>
        <v>152.66168847999998</v>
      </c>
      <c r="AC156" s="14">
        <f>(Tabel13[[#This Row],[CO2-emissie 2022 (ton)]]-Tabel13[[#This Row],[CO2-emissie 2019 (ton)]])/Tabel13[[#This Row],[CO2-emissie 2019 (ton)]]</f>
        <v>-0.5383804558195826</v>
      </c>
    </row>
    <row r="157" spans="1:29" x14ac:dyDescent="0.35">
      <c r="A157" s="11" t="s">
        <v>358</v>
      </c>
      <c r="B157" s="11" t="s">
        <v>7</v>
      </c>
      <c r="C157" s="12">
        <v>1.56036138996139</v>
      </c>
      <c r="D157" s="13">
        <v>1003.8610038610038</v>
      </c>
      <c r="E157" s="12">
        <v>78.858832000000007</v>
      </c>
      <c r="F157" s="13">
        <v>28184</v>
      </c>
      <c r="G157" s="12">
        <v>2.7649439999999998</v>
      </c>
      <c r="H157" s="13">
        <v>1008</v>
      </c>
      <c r="I157" s="12">
        <v>0</v>
      </c>
      <c r="J157" s="11"/>
      <c r="K157" s="12">
        <v>0</v>
      </c>
      <c r="L157" s="11"/>
      <c r="M157" s="12">
        <v>0</v>
      </c>
      <c r="N157" s="13"/>
      <c r="O157" s="12">
        <f>SUM(Tabel13[[#This Row],[CO2 benzine 2019]],Tabel13[[#This Row],[CO2 diesel 2019]],Tabel13[[#This Row],[CO2 CNG 2019]],Tabel13[[#This Row],[CO2 LNG 2019]],Tabel13[[#This Row],[CO2 LPG 2019]],Tabel13[[#This Row],[CO2 elektriciteit 2019]])</f>
        <v>83.184137389961393</v>
      </c>
      <c r="P157" s="12">
        <v>3.1100726499999998</v>
      </c>
      <c r="Q157" s="13">
        <v>1955</v>
      </c>
      <c r="R157" s="12">
        <v>79.976091999999994</v>
      </c>
      <c r="S157" s="13">
        <v>32504</v>
      </c>
      <c r="T157" s="12">
        <v>1.8789549999999999</v>
      </c>
      <c r="U157" s="13">
        <v>685</v>
      </c>
      <c r="V157" s="12">
        <v>0</v>
      </c>
      <c r="W157" s="11"/>
      <c r="X157" s="12">
        <v>0</v>
      </c>
      <c r="Y157" s="11"/>
      <c r="Z157" s="12">
        <v>0</v>
      </c>
      <c r="AA157" s="13"/>
      <c r="AB157" s="12">
        <f>SUM(Tabel13[[#This Row],[CO2 elektriciteit 2022]],Tabel13[[#This Row],[CO2 LPG 2022]],Tabel13[[#This Row],[CO2 LNG 2022]],Tabel13[[#This Row],[CO2 CNG 2022]],Tabel13[[#This Row],[CO2 diesel 2022]],Tabel13[[#This Row],[CO2 benzine 2022]])</f>
        <v>84.965119650000005</v>
      </c>
      <c r="AC157" s="14">
        <f>(Tabel13[[#This Row],[CO2-emissie 2022 (ton)]]-Tabel13[[#This Row],[CO2-emissie 2019 (ton)]])/Tabel13[[#This Row],[CO2-emissie 2019 (ton)]]</f>
        <v>2.1410118754847371E-2</v>
      </c>
    </row>
    <row r="158" spans="1:29" x14ac:dyDescent="0.35">
      <c r="A158" s="11" t="s">
        <v>360</v>
      </c>
      <c r="B158" s="11" t="s">
        <v>7</v>
      </c>
      <c r="C158" s="12">
        <v>5.2863783600000005</v>
      </c>
      <c r="D158" s="13">
        <v>3401</v>
      </c>
      <c r="E158" s="12">
        <v>138.68846600000001</v>
      </c>
      <c r="F158" s="13">
        <v>49567</v>
      </c>
      <c r="G158" s="12">
        <v>0</v>
      </c>
      <c r="H158" s="13"/>
      <c r="I158" s="12">
        <v>0</v>
      </c>
      <c r="J158" s="11"/>
      <c r="K158" s="12">
        <v>0.49690368000000001</v>
      </c>
      <c r="L158" s="13">
        <v>316</v>
      </c>
      <c r="M158" s="12">
        <v>0</v>
      </c>
      <c r="N158" s="13"/>
      <c r="O158" s="12">
        <f>SUM(Tabel13[[#This Row],[CO2 benzine 2019]],Tabel13[[#This Row],[CO2 diesel 2019]],Tabel13[[#This Row],[CO2 CNG 2019]],Tabel13[[#This Row],[CO2 LNG 2019]],Tabel13[[#This Row],[CO2 LPG 2019]],Tabel13[[#This Row],[CO2 elektriciteit 2019]])</f>
        <v>144.47174804000002</v>
      </c>
      <c r="P158" s="12">
        <v>4.7613541899999996</v>
      </c>
      <c r="Q158" s="13">
        <v>2993</v>
      </c>
      <c r="R158" s="12">
        <v>116.603095</v>
      </c>
      <c r="S158" s="13">
        <v>47390</v>
      </c>
      <c r="T158" s="12">
        <v>0</v>
      </c>
      <c r="U158" s="13"/>
      <c r="V158" s="12">
        <v>0</v>
      </c>
      <c r="W158" s="11"/>
      <c r="X158" s="12">
        <v>0</v>
      </c>
      <c r="Y158" s="11"/>
      <c r="Z158" s="12">
        <v>0</v>
      </c>
      <c r="AA158" s="13"/>
      <c r="AB158" s="12">
        <f>SUM(Tabel13[[#This Row],[CO2 elektriciteit 2022]],Tabel13[[#This Row],[CO2 LPG 2022]],Tabel13[[#This Row],[CO2 LNG 2022]],Tabel13[[#This Row],[CO2 CNG 2022]],Tabel13[[#This Row],[CO2 diesel 2022]],Tabel13[[#This Row],[CO2 benzine 2022]])</f>
        <v>121.36444919</v>
      </c>
      <c r="AC158" s="14">
        <f>(Tabel13[[#This Row],[CO2-emissie 2022 (ton)]]-Tabel13[[#This Row],[CO2-emissie 2019 (ton)]])/Tabel13[[#This Row],[CO2-emissie 2019 (ton)]]</f>
        <v>-0.15994337414400414</v>
      </c>
    </row>
    <row r="159" spans="1:29" x14ac:dyDescent="0.35">
      <c r="A159" s="11" t="s">
        <v>362</v>
      </c>
      <c r="B159" s="11" t="s">
        <v>7</v>
      </c>
      <c r="C159" s="12">
        <v>0</v>
      </c>
      <c r="D159" s="13"/>
      <c r="E159" s="12">
        <v>30.778000000000002</v>
      </c>
      <c r="F159" s="13">
        <v>11000</v>
      </c>
      <c r="G159" s="12">
        <v>0</v>
      </c>
      <c r="H159" s="13"/>
      <c r="I159" s="12">
        <v>0</v>
      </c>
      <c r="J159" s="11"/>
      <c r="K159" s="12">
        <v>0</v>
      </c>
      <c r="L159" s="11"/>
      <c r="M159" s="12">
        <v>0</v>
      </c>
      <c r="N159" s="13"/>
      <c r="O159" s="12">
        <f>SUM(Tabel13[[#This Row],[CO2 benzine 2019]],Tabel13[[#This Row],[CO2 diesel 2019]],Tabel13[[#This Row],[CO2 CNG 2019]],Tabel13[[#This Row],[CO2 LNG 2019]],Tabel13[[#This Row],[CO2 LPG 2019]],Tabel13[[#This Row],[CO2 elektriciteit 2019]])</f>
        <v>30.778000000000002</v>
      </c>
      <c r="P159" s="12">
        <v>0</v>
      </c>
      <c r="Q159" s="11"/>
      <c r="R159" s="12">
        <v>21.15696079416939</v>
      </c>
      <c r="S159" s="13">
        <v>8598.642875094245</v>
      </c>
      <c r="T159" s="12">
        <v>0</v>
      </c>
      <c r="U159" s="13"/>
      <c r="V159" s="12">
        <v>0</v>
      </c>
      <c r="W159" s="11"/>
      <c r="X159" s="12">
        <v>0</v>
      </c>
      <c r="Y159" s="11"/>
      <c r="Z159" s="12">
        <v>0</v>
      </c>
      <c r="AA159" s="13"/>
      <c r="AB159" s="12">
        <f>SUM(Tabel13[[#This Row],[CO2 elektriciteit 2022]],Tabel13[[#This Row],[CO2 LPG 2022]],Tabel13[[#This Row],[CO2 LNG 2022]],Tabel13[[#This Row],[CO2 CNG 2022]],Tabel13[[#This Row],[CO2 diesel 2022]],Tabel13[[#This Row],[CO2 benzine 2022]])</f>
        <v>21.15696079416939</v>
      </c>
      <c r="AC159" s="14">
        <f>(Tabel13[[#This Row],[CO2-emissie 2022 (ton)]]-Tabel13[[#This Row],[CO2-emissie 2019 (ton)]])/Tabel13[[#This Row],[CO2-emissie 2019 (ton)]]</f>
        <v>-0.31259468470435414</v>
      </c>
    </row>
    <row r="160" spans="1:29" x14ac:dyDescent="0.35">
      <c r="A160" s="11" t="s">
        <v>364</v>
      </c>
      <c r="B160" s="11" t="s">
        <v>7</v>
      </c>
      <c r="C160" s="12">
        <v>0</v>
      </c>
      <c r="D160" s="13"/>
      <c r="E160" s="12">
        <v>33.631959999999999</v>
      </c>
      <c r="F160" s="13">
        <v>12020</v>
      </c>
      <c r="G160" s="12">
        <v>0</v>
      </c>
      <c r="H160" s="13"/>
      <c r="I160" s="12">
        <v>0</v>
      </c>
      <c r="J160" s="11"/>
      <c r="K160" s="12">
        <v>0</v>
      </c>
      <c r="L160" s="11"/>
      <c r="M160" s="12">
        <v>0</v>
      </c>
      <c r="N160" s="13"/>
      <c r="O160" s="12">
        <f>SUM(Tabel13[[#This Row],[CO2 benzine 2019]],Tabel13[[#This Row],[CO2 diesel 2019]],Tabel13[[#This Row],[CO2 CNG 2019]],Tabel13[[#This Row],[CO2 LNG 2019]],Tabel13[[#This Row],[CO2 LPG 2019]],Tabel13[[#This Row],[CO2 elektriciteit 2019]])</f>
        <v>33.631959999999999</v>
      </c>
      <c r="P160" s="12">
        <v>0</v>
      </c>
      <c r="Q160" s="11"/>
      <c r="R160" s="12">
        <v>19.691381499999999</v>
      </c>
      <c r="S160" s="13">
        <v>8003</v>
      </c>
      <c r="T160" s="12">
        <v>0</v>
      </c>
      <c r="U160" s="13"/>
      <c r="V160" s="12">
        <v>0</v>
      </c>
      <c r="W160" s="11"/>
      <c r="X160" s="12">
        <v>0</v>
      </c>
      <c r="Y160" s="11"/>
      <c r="Z160" s="12">
        <v>0</v>
      </c>
      <c r="AA160" s="13"/>
      <c r="AB160" s="12">
        <f>SUM(Tabel13[[#This Row],[CO2 elektriciteit 2022]],Tabel13[[#This Row],[CO2 LPG 2022]],Tabel13[[#This Row],[CO2 LNG 2022]],Tabel13[[#This Row],[CO2 CNG 2022]],Tabel13[[#This Row],[CO2 diesel 2022]],Tabel13[[#This Row],[CO2 benzine 2022]])</f>
        <v>19.691381499999999</v>
      </c>
      <c r="AC160" s="14">
        <f>(Tabel13[[#This Row],[CO2-emissie 2022 (ton)]]-Tabel13[[#This Row],[CO2-emissie 2019 (ton)]])/Tabel13[[#This Row],[CO2-emissie 2019 (ton)]]</f>
        <v>-0.4145038974832273</v>
      </c>
    </row>
    <row r="161" spans="1:29" x14ac:dyDescent="0.35">
      <c r="A161" s="11" t="s">
        <v>1249</v>
      </c>
      <c r="B161" s="11" t="s">
        <v>551</v>
      </c>
      <c r="C161" s="12">
        <v>0.62704177872453737</v>
      </c>
      <c r="D161" s="13">
        <v>403.40833444281719</v>
      </c>
      <c r="E161" s="12">
        <v>6.3830811698981273</v>
      </c>
      <c r="F161" s="13">
        <v>2281.3013473545843</v>
      </c>
      <c r="G161" s="12">
        <v>0</v>
      </c>
      <c r="H161" s="13"/>
      <c r="I161" s="12">
        <v>0</v>
      </c>
      <c r="J161" s="11"/>
      <c r="K161" s="12">
        <v>9.2480690060772405E-2</v>
      </c>
      <c r="L161" s="13">
        <v>58.811997647520094</v>
      </c>
      <c r="M161" s="12">
        <v>0</v>
      </c>
      <c r="N161" s="13"/>
      <c r="O161" s="12">
        <f>SUM(Tabel13[[#This Row],[CO2 benzine 2019]],Tabel13[[#This Row],[CO2 diesel 2019]],Tabel13[[#This Row],[CO2 CNG 2019]],Tabel13[[#This Row],[CO2 LNG 2019]],Tabel13[[#This Row],[CO2 LPG 2019]],Tabel13[[#This Row],[CO2 elektriciteit 2019]])</f>
        <v>7.102603638683437</v>
      </c>
      <c r="P161" s="12">
        <v>0.79205328316668377</v>
      </c>
      <c r="Q161" s="13">
        <v>497.88681579218638</v>
      </c>
      <c r="R161" s="12">
        <v>5.9141045488816282</v>
      </c>
      <c r="S161" s="13">
        <v>2403.6189997486804</v>
      </c>
      <c r="T161" s="12">
        <v>0</v>
      </c>
      <c r="U161" s="13"/>
      <c r="V161" s="12">
        <v>0</v>
      </c>
      <c r="W161" s="11"/>
      <c r="X161" s="12">
        <v>7.5109271279853035E-2</v>
      </c>
      <c r="Y161" s="13">
        <v>47.764849969381508</v>
      </c>
      <c r="Z161" s="12">
        <v>0</v>
      </c>
      <c r="AA161" s="13"/>
      <c r="AB161" s="12">
        <f>SUM(Tabel13[[#This Row],[CO2 elektriciteit 2022]],Tabel13[[#This Row],[CO2 LPG 2022]],Tabel13[[#This Row],[CO2 LNG 2022]],Tabel13[[#This Row],[CO2 CNG 2022]],Tabel13[[#This Row],[CO2 diesel 2022]],Tabel13[[#This Row],[CO2 benzine 2022]])</f>
        <v>6.7812671033281653</v>
      </c>
      <c r="AC161" s="14">
        <f>(Tabel13[[#This Row],[CO2-emissie 2022 (ton)]]-Tabel13[[#This Row],[CO2-emissie 2019 (ton)]])/Tabel13[[#This Row],[CO2-emissie 2019 (ton)]]</f>
        <v>-4.5242076244428553E-2</v>
      </c>
    </row>
    <row r="162" spans="1:29" x14ac:dyDescent="0.35">
      <c r="A162" s="11" t="s">
        <v>366</v>
      </c>
      <c r="B162" s="11" t="s">
        <v>7</v>
      </c>
      <c r="C162" s="12">
        <v>0.55150704300359477</v>
      </c>
      <c r="D162" s="13">
        <v>354.81294101983758</v>
      </c>
      <c r="E162" s="12">
        <v>47.596778</v>
      </c>
      <c r="F162" s="13">
        <v>17011</v>
      </c>
      <c r="G162" s="12">
        <v>0</v>
      </c>
      <c r="H162" s="13"/>
      <c r="I162" s="12">
        <v>0</v>
      </c>
      <c r="J162" s="11"/>
      <c r="K162" s="12">
        <v>0</v>
      </c>
      <c r="L162" s="11"/>
      <c r="M162" s="12">
        <v>0</v>
      </c>
      <c r="N162" s="13"/>
      <c r="O162" s="12">
        <f>SUM(Tabel13[[#This Row],[CO2 benzine 2019]],Tabel13[[#This Row],[CO2 diesel 2019]],Tabel13[[#This Row],[CO2 CNG 2019]],Tabel13[[#This Row],[CO2 LNG 2019]],Tabel13[[#This Row],[CO2 LPG 2019]],Tabel13[[#This Row],[CO2 elektriciteit 2019]])</f>
        <v>48.148285043003597</v>
      </c>
      <c r="P162" s="12">
        <v>0.37384504999999996</v>
      </c>
      <c r="Q162" s="13">
        <v>235</v>
      </c>
      <c r="R162" s="12">
        <v>39.739535500000002</v>
      </c>
      <c r="S162" s="13">
        <v>16151</v>
      </c>
      <c r="T162" s="12">
        <v>0</v>
      </c>
      <c r="U162" s="13"/>
      <c r="V162" s="12">
        <v>0</v>
      </c>
      <c r="W162" s="11"/>
      <c r="X162" s="12">
        <v>0</v>
      </c>
      <c r="Y162" s="11"/>
      <c r="Z162" s="12">
        <v>0</v>
      </c>
      <c r="AA162" s="13"/>
      <c r="AB162" s="12">
        <f>SUM(Tabel13[[#This Row],[CO2 elektriciteit 2022]],Tabel13[[#This Row],[CO2 LPG 2022]],Tabel13[[#This Row],[CO2 LNG 2022]],Tabel13[[#This Row],[CO2 CNG 2022]],Tabel13[[#This Row],[CO2 diesel 2022]],Tabel13[[#This Row],[CO2 benzine 2022]])</f>
        <v>40.113380550000002</v>
      </c>
      <c r="AC162" s="14">
        <f>(Tabel13[[#This Row],[CO2-emissie 2022 (ton)]]-Tabel13[[#This Row],[CO2-emissie 2019 (ton)]])/Tabel13[[#This Row],[CO2-emissie 2019 (ton)]]</f>
        <v>-0.16687831115536569</v>
      </c>
    </row>
    <row r="163" spans="1:29" x14ac:dyDescent="0.35">
      <c r="A163" s="11" t="s">
        <v>368</v>
      </c>
      <c r="B163" s="11" t="s">
        <v>7</v>
      </c>
      <c r="C163" s="12">
        <v>2.5273893599999999</v>
      </c>
      <c r="D163" s="13">
        <v>1626</v>
      </c>
      <c r="E163" s="12">
        <v>32.814944000000004</v>
      </c>
      <c r="F163" s="13">
        <v>11728</v>
      </c>
      <c r="G163" s="12">
        <v>5.1403819999999998</v>
      </c>
      <c r="H163" s="13">
        <v>1874</v>
      </c>
      <c r="I163" s="12">
        <v>0</v>
      </c>
      <c r="J163" s="11"/>
      <c r="K163" s="12">
        <v>0</v>
      </c>
      <c r="L163" s="11"/>
      <c r="M163" s="12">
        <v>0</v>
      </c>
      <c r="N163" s="13"/>
      <c r="O163" s="12">
        <f>SUM(Tabel13[[#This Row],[CO2 benzine 2019]],Tabel13[[#This Row],[CO2 diesel 2019]],Tabel13[[#This Row],[CO2 CNG 2019]],Tabel13[[#This Row],[CO2 LNG 2019]],Tabel13[[#This Row],[CO2 LPG 2019]],Tabel13[[#This Row],[CO2 elektriciteit 2019]])</f>
        <v>40.482715360000007</v>
      </c>
      <c r="P163" s="12">
        <v>1.6417365599999998</v>
      </c>
      <c r="Q163" s="13">
        <v>1032</v>
      </c>
      <c r="R163" s="12">
        <v>21.4973885</v>
      </c>
      <c r="S163" s="13">
        <v>8737</v>
      </c>
      <c r="T163" s="12">
        <v>22.114065999999998</v>
      </c>
      <c r="U163" s="13">
        <v>8062</v>
      </c>
      <c r="V163" s="12">
        <v>0</v>
      </c>
      <c r="W163" s="11"/>
      <c r="X163" s="12">
        <v>0</v>
      </c>
      <c r="Y163" s="11"/>
      <c r="Z163" s="12">
        <v>0</v>
      </c>
      <c r="AA163" s="13"/>
      <c r="AB163" s="12">
        <f>SUM(Tabel13[[#This Row],[CO2 elektriciteit 2022]],Tabel13[[#This Row],[CO2 LPG 2022]],Tabel13[[#This Row],[CO2 LNG 2022]],Tabel13[[#This Row],[CO2 CNG 2022]],Tabel13[[#This Row],[CO2 diesel 2022]],Tabel13[[#This Row],[CO2 benzine 2022]])</f>
        <v>45.253191059999992</v>
      </c>
      <c r="AC163" s="14">
        <f>(Tabel13[[#This Row],[CO2-emissie 2022 (ton)]]-Tabel13[[#This Row],[CO2-emissie 2019 (ton)]])/Tabel13[[#This Row],[CO2-emissie 2019 (ton)]]</f>
        <v>0.11783981527863559</v>
      </c>
    </row>
    <row r="164" spans="1:29" x14ac:dyDescent="0.35">
      <c r="A164" s="11" t="s">
        <v>369</v>
      </c>
      <c r="B164" s="11" t="s">
        <v>7</v>
      </c>
      <c r="C164" s="12">
        <v>0.7988477784000001</v>
      </c>
      <c r="D164" s="13">
        <v>513.94000000000005</v>
      </c>
      <c r="E164" s="12">
        <v>32.834194240000002</v>
      </c>
      <c r="F164" s="13">
        <v>11734.88</v>
      </c>
      <c r="G164" s="12">
        <v>0</v>
      </c>
      <c r="H164" s="13"/>
      <c r="I164" s="12">
        <v>0</v>
      </c>
      <c r="J164" s="11"/>
      <c r="K164" s="12">
        <v>0</v>
      </c>
      <c r="L164" s="11"/>
      <c r="M164" s="12">
        <v>0</v>
      </c>
      <c r="N164" s="13"/>
      <c r="O164" s="12">
        <f>SUM(Tabel13[[#This Row],[CO2 benzine 2019]],Tabel13[[#This Row],[CO2 diesel 2019]],Tabel13[[#This Row],[CO2 CNG 2019]],Tabel13[[#This Row],[CO2 LNG 2019]],Tabel13[[#This Row],[CO2 LPG 2019]],Tabel13[[#This Row],[CO2 elektriciteit 2019]])</f>
        <v>33.633042018400005</v>
      </c>
      <c r="P164" s="12">
        <v>1.9720883177999999</v>
      </c>
      <c r="Q164" s="13">
        <v>1239.6600000000001</v>
      </c>
      <c r="R164" s="12">
        <v>24.863696969999999</v>
      </c>
      <c r="S164" s="13">
        <v>10105.14</v>
      </c>
      <c r="T164" s="12">
        <v>0</v>
      </c>
      <c r="U164" s="13"/>
      <c r="V164" s="12">
        <v>0</v>
      </c>
      <c r="W164" s="11"/>
      <c r="X164" s="12">
        <v>0</v>
      </c>
      <c r="Y164" s="11"/>
      <c r="Z164" s="12">
        <v>0</v>
      </c>
      <c r="AA164" s="13"/>
      <c r="AB164" s="12">
        <f>SUM(Tabel13[[#This Row],[CO2 elektriciteit 2022]],Tabel13[[#This Row],[CO2 LPG 2022]],Tabel13[[#This Row],[CO2 LNG 2022]],Tabel13[[#This Row],[CO2 CNG 2022]],Tabel13[[#This Row],[CO2 diesel 2022]],Tabel13[[#This Row],[CO2 benzine 2022]])</f>
        <v>26.8357852878</v>
      </c>
      <c r="AC164" s="14">
        <f>(Tabel13[[#This Row],[CO2-emissie 2022 (ton)]]-Tabel13[[#This Row],[CO2-emissie 2019 (ton)]])/Tabel13[[#This Row],[CO2-emissie 2019 (ton)]]</f>
        <v>-0.2021005630974847</v>
      </c>
    </row>
    <row r="165" spans="1:29" x14ac:dyDescent="0.35">
      <c r="A165" s="11" t="s">
        <v>372</v>
      </c>
      <c r="B165" s="11" t="s">
        <v>7</v>
      </c>
      <c r="C165" s="12">
        <v>3.47865768</v>
      </c>
      <c r="D165" s="13">
        <v>2238</v>
      </c>
      <c r="E165" s="12">
        <v>94.860594000000006</v>
      </c>
      <c r="F165" s="13">
        <v>33903</v>
      </c>
      <c r="G165" s="12">
        <v>0</v>
      </c>
      <c r="H165" s="13"/>
      <c r="I165" s="12">
        <v>0</v>
      </c>
      <c r="J165" s="11"/>
      <c r="K165" s="12">
        <v>0</v>
      </c>
      <c r="L165" s="11"/>
      <c r="M165" s="12">
        <v>0</v>
      </c>
      <c r="N165" s="13"/>
      <c r="O165" s="12">
        <f>SUM(Tabel13[[#This Row],[CO2 benzine 2019]],Tabel13[[#This Row],[CO2 diesel 2019]],Tabel13[[#This Row],[CO2 CNG 2019]],Tabel13[[#This Row],[CO2 LNG 2019]],Tabel13[[#This Row],[CO2 LPG 2019]],Tabel13[[#This Row],[CO2 elektriciteit 2019]])</f>
        <v>98.339251680000004</v>
      </c>
      <c r="P165" s="12">
        <v>8.0957338700000001</v>
      </c>
      <c r="Q165" s="13">
        <v>5089</v>
      </c>
      <c r="R165" s="12">
        <v>97.686771000000007</v>
      </c>
      <c r="S165" s="13">
        <v>39702</v>
      </c>
      <c r="T165" s="12">
        <v>0</v>
      </c>
      <c r="U165" s="13"/>
      <c r="V165" s="12">
        <v>0</v>
      </c>
      <c r="W165" s="11"/>
      <c r="X165" s="12">
        <v>0</v>
      </c>
      <c r="Y165" s="11"/>
      <c r="Z165" s="12">
        <v>0</v>
      </c>
      <c r="AA165" s="13"/>
      <c r="AB165" s="12">
        <f>SUM(Tabel13[[#This Row],[CO2 elektriciteit 2022]],Tabel13[[#This Row],[CO2 LPG 2022]],Tabel13[[#This Row],[CO2 LNG 2022]],Tabel13[[#This Row],[CO2 CNG 2022]],Tabel13[[#This Row],[CO2 diesel 2022]],Tabel13[[#This Row],[CO2 benzine 2022]])</f>
        <v>105.78250487000001</v>
      </c>
      <c r="AC165" s="14">
        <f>(Tabel13[[#This Row],[CO2-emissie 2022 (ton)]]-Tabel13[[#This Row],[CO2-emissie 2019 (ton)]])/Tabel13[[#This Row],[CO2-emissie 2019 (ton)]]</f>
        <v>7.5689544742730611E-2</v>
      </c>
    </row>
    <row r="166" spans="1:29" x14ac:dyDescent="0.35">
      <c r="A166" s="11" t="s">
        <v>373</v>
      </c>
      <c r="B166" s="11" t="s">
        <v>7</v>
      </c>
      <c r="C166" s="12">
        <v>9.9152624400000011</v>
      </c>
      <c r="D166" s="13">
        <v>6379</v>
      </c>
      <c r="E166" s="12">
        <v>202.56121000000002</v>
      </c>
      <c r="F166" s="13">
        <v>72395</v>
      </c>
      <c r="G166" s="12">
        <v>11.064316894368543</v>
      </c>
      <c r="H166" s="13">
        <v>4033.6554481839389</v>
      </c>
      <c r="I166" s="12">
        <v>0</v>
      </c>
      <c r="J166" s="11"/>
      <c r="K166" s="12">
        <v>0</v>
      </c>
      <c r="L166" s="11"/>
      <c r="M166" s="12">
        <v>0</v>
      </c>
      <c r="N166" s="13"/>
      <c r="O166" s="12">
        <f>SUM(Tabel13[[#This Row],[CO2 benzine 2019]],Tabel13[[#This Row],[CO2 diesel 2019]],Tabel13[[#This Row],[CO2 CNG 2019]],Tabel13[[#This Row],[CO2 LNG 2019]],Tabel13[[#This Row],[CO2 LPG 2019]],Tabel13[[#This Row],[CO2 elektriciteit 2019]])</f>
        <v>223.54078933436855</v>
      </c>
      <c r="P166" s="12">
        <v>8.8020623899999997</v>
      </c>
      <c r="Q166" s="13">
        <v>5533</v>
      </c>
      <c r="R166" s="12">
        <v>143.23308650000001</v>
      </c>
      <c r="S166" s="13">
        <v>58213</v>
      </c>
      <c r="T166" s="12">
        <v>11.075862974456911</v>
      </c>
      <c r="U166" s="13">
        <v>4037.86473731568</v>
      </c>
      <c r="V166" s="12">
        <v>0</v>
      </c>
      <c r="W166" s="11"/>
      <c r="X166" s="12">
        <v>0</v>
      </c>
      <c r="Y166" s="11"/>
      <c r="Z166" s="12">
        <v>0</v>
      </c>
      <c r="AA166" s="13">
        <v>3809.90099009901</v>
      </c>
      <c r="AB166" s="12">
        <f>SUM(Tabel13[[#This Row],[CO2 elektriciteit 2022]],Tabel13[[#This Row],[CO2 LPG 2022]],Tabel13[[#This Row],[CO2 LNG 2022]],Tabel13[[#This Row],[CO2 CNG 2022]],Tabel13[[#This Row],[CO2 diesel 2022]],Tabel13[[#This Row],[CO2 benzine 2022]])</f>
        <v>163.11101186445694</v>
      </c>
      <c r="AC166" s="14">
        <f>(Tabel13[[#This Row],[CO2-emissie 2022 (ton)]]-Tabel13[[#This Row],[CO2-emissie 2019 (ton)]])/Tabel13[[#This Row],[CO2-emissie 2019 (ton)]]</f>
        <v>-0.2703299816102992</v>
      </c>
    </row>
    <row r="167" spans="1:29" x14ac:dyDescent="0.35">
      <c r="A167" s="11" t="s">
        <v>374</v>
      </c>
      <c r="B167" s="11" t="s">
        <v>7</v>
      </c>
      <c r="C167" s="12">
        <v>1.9118628000000002</v>
      </c>
      <c r="D167" s="13">
        <v>1230</v>
      </c>
      <c r="E167" s="12">
        <v>79.919274000000001</v>
      </c>
      <c r="F167" s="13">
        <v>28563</v>
      </c>
      <c r="G167" s="12">
        <v>1.2711062</v>
      </c>
      <c r="H167" s="13">
        <v>463.40000000000003</v>
      </c>
      <c r="I167" s="12">
        <v>0</v>
      </c>
      <c r="J167" s="11"/>
      <c r="K167" s="12">
        <v>0</v>
      </c>
      <c r="L167" s="11"/>
      <c r="M167" s="12">
        <v>0</v>
      </c>
      <c r="N167" s="13"/>
      <c r="O167" s="12">
        <f>SUM(Tabel13[[#This Row],[CO2 benzine 2019]],Tabel13[[#This Row],[CO2 diesel 2019]],Tabel13[[#This Row],[CO2 CNG 2019]],Tabel13[[#This Row],[CO2 LNG 2019]],Tabel13[[#This Row],[CO2 LPG 2019]],Tabel13[[#This Row],[CO2 elektriciteit 2019]])</f>
        <v>83.102243000000001</v>
      </c>
      <c r="P167" s="12">
        <v>2.5962345599999996</v>
      </c>
      <c r="Q167" s="13">
        <v>1632</v>
      </c>
      <c r="R167" s="12">
        <v>59.445680000000003</v>
      </c>
      <c r="S167" s="13">
        <v>24160</v>
      </c>
      <c r="T167" s="12">
        <v>2.0813884000000002</v>
      </c>
      <c r="U167" s="13">
        <v>758.80000000000007</v>
      </c>
      <c r="V167" s="12">
        <v>0</v>
      </c>
      <c r="W167" s="11"/>
      <c r="X167" s="12">
        <v>0</v>
      </c>
      <c r="Y167" s="11"/>
      <c r="Z167" s="12">
        <v>0</v>
      </c>
      <c r="AA167" s="13"/>
      <c r="AB167" s="12">
        <f>SUM(Tabel13[[#This Row],[CO2 elektriciteit 2022]],Tabel13[[#This Row],[CO2 LPG 2022]],Tabel13[[#This Row],[CO2 LNG 2022]],Tabel13[[#This Row],[CO2 CNG 2022]],Tabel13[[#This Row],[CO2 diesel 2022]],Tabel13[[#This Row],[CO2 benzine 2022]])</f>
        <v>64.123302960000004</v>
      </c>
      <c r="AC167" s="14">
        <f>(Tabel13[[#This Row],[CO2-emissie 2022 (ton)]]-Tabel13[[#This Row],[CO2-emissie 2019 (ton)]])/Tabel13[[#This Row],[CO2-emissie 2019 (ton)]]</f>
        <v>-0.22838059906517802</v>
      </c>
    </row>
    <row r="168" spans="1:29" x14ac:dyDescent="0.35">
      <c r="A168" s="11" t="s">
        <v>375</v>
      </c>
      <c r="B168" s="11" t="s">
        <v>7</v>
      </c>
      <c r="C168" s="12">
        <v>61.182718320000006</v>
      </c>
      <c r="D168" s="13">
        <v>39362</v>
      </c>
      <c r="E168" s="12">
        <v>624.11068799999998</v>
      </c>
      <c r="F168" s="13">
        <v>223056</v>
      </c>
      <c r="G168" s="12">
        <v>0</v>
      </c>
      <c r="H168" s="13"/>
      <c r="I168" s="12">
        <v>0</v>
      </c>
      <c r="J168" s="11"/>
      <c r="K168" s="12">
        <v>0</v>
      </c>
      <c r="L168" s="11"/>
      <c r="M168" s="12">
        <v>0</v>
      </c>
      <c r="N168" s="13"/>
      <c r="O168" s="12">
        <f>SUM(Tabel13[[#This Row],[CO2 benzine 2019]],Tabel13[[#This Row],[CO2 diesel 2019]],Tabel13[[#This Row],[CO2 CNG 2019]],Tabel13[[#This Row],[CO2 LNG 2019]],Tabel13[[#This Row],[CO2 LPG 2019]],Tabel13[[#This Row],[CO2 elektriciteit 2019]])</f>
        <v>685.29340632000003</v>
      </c>
      <c r="P168" s="12">
        <v>58.055750019999998</v>
      </c>
      <c r="Q168" s="13">
        <v>36494</v>
      </c>
      <c r="R168" s="12">
        <v>490.53758249999998</v>
      </c>
      <c r="S168" s="13">
        <v>199365</v>
      </c>
      <c r="T168" s="12">
        <v>0</v>
      </c>
      <c r="U168" s="13"/>
      <c r="V168" s="12">
        <v>0</v>
      </c>
      <c r="W168" s="11"/>
      <c r="X168" s="12">
        <v>0</v>
      </c>
      <c r="Y168" s="11"/>
      <c r="Z168" s="12">
        <v>0</v>
      </c>
      <c r="AA168" s="13"/>
      <c r="AB168" s="12">
        <f>SUM(Tabel13[[#This Row],[CO2 elektriciteit 2022]],Tabel13[[#This Row],[CO2 LPG 2022]],Tabel13[[#This Row],[CO2 LNG 2022]],Tabel13[[#This Row],[CO2 CNG 2022]],Tabel13[[#This Row],[CO2 diesel 2022]],Tabel13[[#This Row],[CO2 benzine 2022]])</f>
        <v>548.59333251999999</v>
      </c>
      <c r="AC168" s="14">
        <f>(Tabel13[[#This Row],[CO2-emissie 2022 (ton)]]-Tabel13[[#This Row],[CO2-emissie 2019 (ton)]])/Tabel13[[#This Row],[CO2-emissie 2019 (ton)]]</f>
        <v>-0.1994767095952</v>
      </c>
    </row>
    <row r="169" spans="1:29" x14ac:dyDescent="0.35">
      <c r="A169" s="11" t="s">
        <v>376</v>
      </c>
      <c r="B169" s="11" t="s">
        <v>7</v>
      </c>
      <c r="C169" s="12">
        <v>0.51293880000000003</v>
      </c>
      <c r="D169" s="13">
        <v>330</v>
      </c>
      <c r="E169" s="12">
        <v>68.612555999999998</v>
      </c>
      <c r="F169" s="13">
        <v>24522</v>
      </c>
      <c r="G169" s="12">
        <v>2.0429864000000002</v>
      </c>
      <c r="H169" s="13">
        <v>744.80000000000007</v>
      </c>
      <c r="I169" s="12">
        <v>0</v>
      </c>
      <c r="J169" s="11"/>
      <c r="K169" s="12">
        <v>0</v>
      </c>
      <c r="L169" s="11"/>
      <c r="M169" s="12">
        <v>0</v>
      </c>
      <c r="N169" s="13"/>
      <c r="O169" s="12">
        <f>SUM(Tabel13[[#This Row],[CO2 benzine 2019]],Tabel13[[#This Row],[CO2 diesel 2019]],Tabel13[[#This Row],[CO2 CNG 2019]],Tabel13[[#This Row],[CO2 LNG 2019]],Tabel13[[#This Row],[CO2 LPG 2019]],Tabel13[[#This Row],[CO2 elektriciteit 2019]])</f>
        <v>71.168481200000002</v>
      </c>
      <c r="P169" s="12">
        <v>0.81927744999999996</v>
      </c>
      <c r="Q169" s="13">
        <v>515</v>
      </c>
      <c r="R169" s="12">
        <v>53.171405</v>
      </c>
      <c r="S169" s="13">
        <v>21610</v>
      </c>
      <c r="T169" s="12">
        <v>2.7779046749999998</v>
      </c>
      <c r="U169" s="13">
        <v>1012.725</v>
      </c>
      <c r="V169" s="12">
        <v>0</v>
      </c>
      <c r="W169" s="11"/>
      <c r="X169" s="12">
        <v>0</v>
      </c>
      <c r="Y169" s="11"/>
      <c r="Z169" s="12">
        <v>0</v>
      </c>
      <c r="AA169" s="13"/>
      <c r="AB169" s="12">
        <f>SUM(Tabel13[[#This Row],[CO2 elektriciteit 2022]],Tabel13[[#This Row],[CO2 LPG 2022]],Tabel13[[#This Row],[CO2 LNG 2022]],Tabel13[[#This Row],[CO2 CNG 2022]],Tabel13[[#This Row],[CO2 diesel 2022]],Tabel13[[#This Row],[CO2 benzine 2022]])</f>
        <v>56.768587125000003</v>
      </c>
      <c r="AC169" s="14">
        <f>(Tabel13[[#This Row],[CO2-emissie 2022 (ton)]]-Tabel13[[#This Row],[CO2-emissie 2019 (ton)]])/Tabel13[[#This Row],[CO2-emissie 2019 (ton)]]</f>
        <v>-0.20233527303375975</v>
      </c>
    </row>
    <row r="170" spans="1:29" x14ac:dyDescent="0.35">
      <c r="A170" s="11" t="s">
        <v>377</v>
      </c>
      <c r="B170" s="11" t="s">
        <v>7</v>
      </c>
      <c r="C170" s="12">
        <v>7.1426887764611902</v>
      </c>
      <c r="D170" s="13">
        <v>4595.2602849154573</v>
      </c>
      <c r="E170" s="12">
        <v>156.08643000000001</v>
      </c>
      <c r="F170" s="13">
        <v>55785</v>
      </c>
      <c r="G170" s="12">
        <v>0</v>
      </c>
      <c r="H170" s="13"/>
      <c r="I170" s="12">
        <v>0</v>
      </c>
      <c r="J170" s="11"/>
      <c r="K170" s="12">
        <v>0</v>
      </c>
      <c r="L170" s="11"/>
      <c r="M170" s="12">
        <v>0</v>
      </c>
      <c r="N170" s="13"/>
      <c r="O170" s="12">
        <f>SUM(Tabel13[[#This Row],[CO2 benzine 2019]],Tabel13[[#This Row],[CO2 diesel 2019]],Tabel13[[#This Row],[CO2 CNG 2019]],Tabel13[[#This Row],[CO2 LNG 2019]],Tabel13[[#This Row],[CO2 LPG 2019]],Tabel13[[#This Row],[CO2 elektriciteit 2019]])</f>
        <v>163.22911877646121</v>
      </c>
      <c r="P170" s="12">
        <v>8.0558214359344387</v>
      </c>
      <c r="Q170" s="13">
        <v>5063.9109370168026</v>
      </c>
      <c r="R170" s="12">
        <v>97.526838499999997</v>
      </c>
      <c r="S170" s="13">
        <v>39637</v>
      </c>
      <c r="T170" s="12">
        <v>0</v>
      </c>
      <c r="U170" s="13"/>
      <c r="V170" s="12">
        <v>0</v>
      </c>
      <c r="W170" s="11"/>
      <c r="X170" s="12">
        <v>0</v>
      </c>
      <c r="Y170" s="11"/>
      <c r="Z170" s="12">
        <v>0</v>
      </c>
      <c r="AA170" s="13"/>
      <c r="AB170" s="12">
        <f>SUM(Tabel13[[#This Row],[CO2 elektriciteit 2022]],Tabel13[[#This Row],[CO2 LPG 2022]],Tabel13[[#This Row],[CO2 LNG 2022]],Tabel13[[#This Row],[CO2 CNG 2022]],Tabel13[[#This Row],[CO2 diesel 2022]],Tabel13[[#This Row],[CO2 benzine 2022]])</f>
        <v>105.58265993593443</v>
      </c>
      <c r="AC170" s="14">
        <f>(Tabel13[[#This Row],[CO2-emissie 2022 (ton)]]-Tabel13[[#This Row],[CO2-emissie 2019 (ton)]])/Tabel13[[#This Row],[CO2-emissie 2019 (ton)]]</f>
        <v>-0.35316283805631749</v>
      </c>
    </row>
    <row r="171" spans="1:29" x14ac:dyDescent="0.35">
      <c r="A171" s="11" t="s">
        <v>378</v>
      </c>
      <c r="B171" s="11" t="s">
        <v>7</v>
      </c>
      <c r="C171" s="12">
        <v>1.3087711200000001</v>
      </c>
      <c r="D171" s="13">
        <v>842</v>
      </c>
      <c r="E171" s="12">
        <v>10.66038</v>
      </c>
      <c r="F171" s="13">
        <v>3810</v>
      </c>
      <c r="G171" s="12">
        <v>0</v>
      </c>
      <c r="H171" s="13"/>
      <c r="I171" s="12">
        <v>0</v>
      </c>
      <c r="J171" s="11"/>
      <c r="K171" s="12">
        <v>0</v>
      </c>
      <c r="L171" s="11"/>
      <c r="M171" s="12">
        <v>0</v>
      </c>
      <c r="N171" s="13"/>
      <c r="O171" s="12">
        <f>SUM(Tabel13[[#This Row],[CO2 benzine 2019]],Tabel13[[#This Row],[CO2 diesel 2019]],Tabel13[[#This Row],[CO2 CNG 2019]],Tabel13[[#This Row],[CO2 LNG 2019]],Tabel13[[#This Row],[CO2 LPG 2019]],Tabel13[[#This Row],[CO2 elektriciteit 2019]])</f>
        <v>11.969151119999999</v>
      </c>
      <c r="P171" s="12">
        <v>1.1278984699999999</v>
      </c>
      <c r="Q171" s="13">
        <v>709</v>
      </c>
      <c r="R171" s="12">
        <v>10.690872499999999</v>
      </c>
      <c r="S171" s="13">
        <v>4345</v>
      </c>
      <c r="T171" s="12">
        <v>9.0518999999999988E-2</v>
      </c>
      <c r="U171" s="13">
        <v>33</v>
      </c>
      <c r="V171" s="12">
        <v>0</v>
      </c>
      <c r="W171" s="11"/>
      <c r="X171" s="12">
        <v>0</v>
      </c>
      <c r="Y171" s="11"/>
      <c r="Z171" s="12">
        <v>0</v>
      </c>
      <c r="AA171" s="13"/>
      <c r="AB171" s="12">
        <f>SUM(Tabel13[[#This Row],[CO2 elektriciteit 2022]],Tabel13[[#This Row],[CO2 LPG 2022]],Tabel13[[#This Row],[CO2 LNG 2022]],Tabel13[[#This Row],[CO2 CNG 2022]],Tabel13[[#This Row],[CO2 diesel 2022]],Tabel13[[#This Row],[CO2 benzine 2022]])</f>
        <v>11.90928997</v>
      </c>
      <c r="AC171" s="14">
        <f>(Tabel13[[#This Row],[CO2-emissie 2022 (ton)]]-Tabel13[[#This Row],[CO2-emissie 2019 (ton)]])/Tabel13[[#This Row],[CO2-emissie 2019 (ton)]]</f>
        <v>-5.0012861730832333E-3</v>
      </c>
    </row>
    <row r="172" spans="1:29" x14ac:dyDescent="0.35">
      <c r="A172" s="11" t="s">
        <v>379</v>
      </c>
      <c r="B172" s="11" t="s">
        <v>208</v>
      </c>
      <c r="C172" s="12">
        <v>4.5076440000000002E-2</v>
      </c>
      <c r="D172" s="13">
        <v>29</v>
      </c>
      <c r="E172" s="12">
        <v>2812.8294000000001</v>
      </c>
      <c r="F172" s="13">
        <v>1005300</v>
      </c>
      <c r="G172" s="12">
        <v>1.6348279999999999</v>
      </c>
      <c r="H172" s="13">
        <v>596</v>
      </c>
      <c r="I172" s="12">
        <v>0</v>
      </c>
      <c r="J172" s="11"/>
      <c r="K172" s="12">
        <v>0</v>
      </c>
      <c r="L172" s="11"/>
      <c r="M172" s="12">
        <v>0</v>
      </c>
      <c r="N172" s="13"/>
      <c r="O172" s="12">
        <f>SUM(Tabel13[[#This Row],[CO2 benzine 2019]],Tabel13[[#This Row],[CO2 diesel 2019]],Tabel13[[#This Row],[CO2 CNG 2019]],Tabel13[[#This Row],[CO2 LNG 2019]],Tabel13[[#This Row],[CO2 LPG 2019]],Tabel13[[#This Row],[CO2 elektriciteit 2019]])</f>
        <v>2814.5093044400001</v>
      </c>
      <c r="P172" s="12">
        <v>0.17976378999999998</v>
      </c>
      <c r="Q172" s="13">
        <v>113</v>
      </c>
      <c r="R172" s="12">
        <v>2348.6825775000002</v>
      </c>
      <c r="S172" s="13">
        <v>954555</v>
      </c>
      <c r="T172" s="12">
        <v>1.9612449999999999</v>
      </c>
      <c r="U172" s="13">
        <v>715</v>
      </c>
      <c r="V172" s="12">
        <v>0</v>
      </c>
      <c r="W172" s="11"/>
      <c r="X172" s="12">
        <v>0</v>
      </c>
      <c r="Y172" s="11"/>
      <c r="Z172" s="12">
        <v>0</v>
      </c>
      <c r="AA172" s="13"/>
      <c r="AB172" s="12">
        <f>SUM(Tabel13[[#This Row],[CO2 elektriciteit 2022]],Tabel13[[#This Row],[CO2 LPG 2022]],Tabel13[[#This Row],[CO2 LNG 2022]],Tabel13[[#This Row],[CO2 CNG 2022]],Tabel13[[#This Row],[CO2 diesel 2022]],Tabel13[[#This Row],[CO2 benzine 2022]])</f>
        <v>2350.8235862900001</v>
      </c>
      <c r="AC172" s="14">
        <f>(Tabel13[[#This Row],[CO2-emissie 2022 (ton)]]-Tabel13[[#This Row],[CO2-emissie 2019 (ton)]])/Tabel13[[#This Row],[CO2-emissie 2019 (ton)]]</f>
        <v>-0.1647483337214474</v>
      </c>
    </row>
    <row r="173" spans="1:29" x14ac:dyDescent="0.35">
      <c r="A173" s="11" t="s">
        <v>382</v>
      </c>
      <c r="B173" s="11" t="s">
        <v>208</v>
      </c>
      <c r="C173" s="12">
        <v>0</v>
      </c>
      <c r="D173" s="13"/>
      <c r="E173" s="12">
        <v>79.684241999999998</v>
      </c>
      <c r="F173" s="13">
        <v>28479</v>
      </c>
      <c r="G173" s="12">
        <v>0</v>
      </c>
      <c r="H173" s="13"/>
      <c r="I173" s="12">
        <v>0</v>
      </c>
      <c r="J173" s="11"/>
      <c r="K173" s="12">
        <v>0</v>
      </c>
      <c r="L173" s="11"/>
      <c r="M173" s="12">
        <v>0</v>
      </c>
      <c r="N173" s="13"/>
      <c r="O173" s="12">
        <f>SUM(Tabel13[[#This Row],[CO2 benzine 2019]],Tabel13[[#This Row],[CO2 diesel 2019]],Tabel13[[#This Row],[CO2 CNG 2019]],Tabel13[[#This Row],[CO2 LNG 2019]],Tabel13[[#This Row],[CO2 LPG 2019]],Tabel13[[#This Row],[CO2 elektriciteit 2019]])</f>
        <v>79.684241999999998</v>
      </c>
      <c r="P173" s="12">
        <v>2.9303088599999998</v>
      </c>
      <c r="Q173" s="13">
        <v>1842</v>
      </c>
      <c r="R173" s="12">
        <v>28.782928999999999</v>
      </c>
      <c r="S173" s="13">
        <v>11698</v>
      </c>
      <c r="T173" s="12">
        <v>0</v>
      </c>
      <c r="U173" s="13"/>
      <c r="V173" s="12">
        <v>0</v>
      </c>
      <c r="W173" s="11"/>
      <c r="X173" s="12">
        <v>0</v>
      </c>
      <c r="Y173" s="11"/>
      <c r="Z173" s="12">
        <v>0</v>
      </c>
      <c r="AA173" s="13"/>
      <c r="AB173" s="12">
        <f>SUM(Tabel13[[#This Row],[CO2 elektriciteit 2022]],Tabel13[[#This Row],[CO2 LPG 2022]],Tabel13[[#This Row],[CO2 LNG 2022]],Tabel13[[#This Row],[CO2 CNG 2022]],Tabel13[[#This Row],[CO2 diesel 2022]],Tabel13[[#This Row],[CO2 benzine 2022]])</f>
        <v>31.71323786</v>
      </c>
      <c r="AC173" s="14">
        <f>(Tabel13[[#This Row],[CO2-emissie 2022 (ton)]]-Tabel13[[#This Row],[CO2-emissie 2019 (ton)]])/Tabel13[[#This Row],[CO2-emissie 2019 (ton)]]</f>
        <v>-0.60201368471322092</v>
      </c>
    </row>
    <row r="174" spans="1:29" x14ac:dyDescent="0.35">
      <c r="A174" s="11" t="s">
        <v>384</v>
      </c>
      <c r="B174" s="11" t="s">
        <v>208</v>
      </c>
      <c r="C174" s="12">
        <v>22.555913753162031</v>
      </c>
      <c r="D174" s="13">
        <v>14511.383304486753</v>
      </c>
      <c r="E174" s="12">
        <v>866.63889319750251</v>
      </c>
      <c r="F174" s="13">
        <v>309735.12980611238</v>
      </c>
      <c r="G174" s="12">
        <v>457.78211262912367</v>
      </c>
      <c r="H174" s="13">
        <v>166891.03632122627</v>
      </c>
      <c r="I174" s="12">
        <v>0</v>
      </c>
      <c r="J174" s="11"/>
      <c r="K174" s="12">
        <v>0</v>
      </c>
      <c r="L174" s="11"/>
      <c r="M174" s="12">
        <v>0</v>
      </c>
      <c r="N174" s="13"/>
      <c r="O174" s="12">
        <f>SUM(Tabel13[[#This Row],[CO2 benzine 2019]],Tabel13[[#This Row],[CO2 diesel 2019]],Tabel13[[#This Row],[CO2 CNG 2019]],Tabel13[[#This Row],[CO2 LNG 2019]],Tabel13[[#This Row],[CO2 LPG 2019]],Tabel13[[#This Row],[CO2 elektriciteit 2019]])</f>
        <v>1346.9769195797883</v>
      </c>
      <c r="P174" s="12">
        <v>1.540650226780744</v>
      </c>
      <c r="Q174" s="13">
        <v>968.45686011751366</v>
      </c>
      <c r="R174" s="12">
        <v>1286.3758662980649</v>
      </c>
      <c r="S174" s="13">
        <v>522810.75647147524</v>
      </c>
      <c r="T174" s="12">
        <v>213.03998567677249</v>
      </c>
      <c r="U174" s="13">
        <v>77666.782966377141</v>
      </c>
      <c r="V174" s="12">
        <v>0</v>
      </c>
      <c r="W174" s="11"/>
      <c r="X174" s="12">
        <v>0</v>
      </c>
      <c r="Y174" s="11"/>
      <c r="Z174" s="12">
        <v>0</v>
      </c>
      <c r="AA174" s="13"/>
      <c r="AB174" s="12">
        <f>SUM(Tabel13[[#This Row],[CO2 elektriciteit 2022]],Tabel13[[#This Row],[CO2 LPG 2022]],Tabel13[[#This Row],[CO2 LNG 2022]],Tabel13[[#This Row],[CO2 CNG 2022]],Tabel13[[#This Row],[CO2 diesel 2022]],Tabel13[[#This Row],[CO2 benzine 2022]])</f>
        <v>1500.9565022016182</v>
      </c>
      <c r="AC174" s="14">
        <f>(Tabel13[[#This Row],[CO2-emissie 2022 (ton)]]-Tabel13[[#This Row],[CO2-emissie 2019 (ton)]])/Tabel13[[#This Row],[CO2-emissie 2019 (ton)]]</f>
        <v>0.11431493768272315</v>
      </c>
    </row>
    <row r="175" spans="1:29" x14ac:dyDescent="0.35">
      <c r="A175" s="11" t="s">
        <v>385</v>
      </c>
      <c r="B175" s="11" t="s">
        <v>208</v>
      </c>
      <c r="C175" s="12">
        <v>0</v>
      </c>
      <c r="D175" s="13"/>
      <c r="E175" s="12">
        <v>107.26923299375616</v>
      </c>
      <c r="F175" s="13">
        <v>38337.824515280969</v>
      </c>
      <c r="G175" s="12">
        <v>0</v>
      </c>
      <c r="H175" s="13"/>
      <c r="I175" s="12">
        <v>0</v>
      </c>
      <c r="J175" s="11"/>
      <c r="K175" s="12">
        <v>0</v>
      </c>
      <c r="L175" s="11"/>
      <c r="M175" s="12">
        <v>0</v>
      </c>
      <c r="N175" s="13"/>
      <c r="O175" s="12">
        <f>SUM(Tabel13[[#This Row],[CO2 benzine 2019]],Tabel13[[#This Row],[CO2 diesel 2019]],Tabel13[[#This Row],[CO2 CNG 2019]],Tabel13[[#This Row],[CO2 LNG 2019]],Tabel13[[#This Row],[CO2 LPG 2019]],Tabel13[[#This Row],[CO2 elektriciteit 2019]])</f>
        <v>107.26923299375616</v>
      </c>
      <c r="P175" s="12">
        <v>0</v>
      </c>
      <c r="Q175" s="11"/>
      <c r="R175" s="12">
        <v>87.3598082432772</v>
      </c>
      <c r="S175" s="13">
        <v>35504.900728826338</v>
      </c>
      <c r="T175" s="12">
        <v>0</v>
      </c>
      <c r="U175" s="13"/>
      <c r="V175" s="12">
        <v>0</v>
      </c>
      <c r="W175" s="11"/>
      <c r="X175" s="12">
        <v>0</v>
      </c>
      <c r="Y175" s="11"/>
      <c r="Z175" s="12">
        <v>0</v>
      </c>
      <c r="AA175" s="13"/>
      <c r="AB175" s="12">
        <f>SUM(Tabel13[[#This Row],[CO2 elektriciteit 2022]],Tabel13[[#This Row],[CO2 LPG 2022]],Tabel13[[#This Row],[CO2 LNG 2022]],Tabel13[[#This Row],[CO2 CNG 2022]],Tabel13[[#This Row],[CO2 diesel 2022]],Tabel13[[#This Row],[CO2 benzine 2022]])</f>
        <v>87.3598082432772</v>
      </c>
      <c r="AC175" s="14">
        <f>(Tabel13[[#This Row],[CO2-emissie 2022 (ton)]]-Tabel13[[#This Row],[CO2-emissie 2019 (ton)]])/Tabel13[[#This Row],[CO2-emissie 2019 (ton)]]</f>
        <v>-0.18560237819205655</v>
      </c>
    </row>
    <row r="176" spans="1:29" x14ac:dyDescent="0.35">
      <c r="A176" s="11" t="s">
        <v>387</v>
      </c>
      <c r="B176" s="11" t="s">
        <v>208</v>
      </c>
      <c r="C176" s="12">
        <v>0</v>
      </c>
      <c r="D176" s="13"/>
      <c r="E176" s="12">
        <v>1273.9377940000002</v>
      </c>
      <c r="F176" s="13">
        <v>455303</v>
      </c>
      <c r="G176" s="12">
        <v>29.114201999999999</v>
      </c>
      <c r="H176" s="13">
        <v>10614</v>
      </c>
      <c r="I176" s="12">
        <v>0</v>
      </c>
      <c r="J176" s="11"/>
      <c r="K176" s="12">
        <v>0</v>
      </c>
      <c r="L176" s="11"/>
      <c r="M176" s="12">
        <v>0</v>
      </c>
      <c r="N176" s="13"/>
      <c r="O176" s="12">
        <f>SUM(Tabel13[[#This Row],[CO2 benzine 2019]],Tabel13[[#This Row],[CO2 diesel 2019]],Tabel13[[#This Row],[CO2 CNG 2019]],Tabel13[[#This Row],[CO2 LNG 2019]],Tabel13[[#This Row],[CO2 LPG 2019]],Tabel13[[#This Row],[CO2 elektriciteit 2019]])</f>
        <v>1303.0519960000001</v>
      </c>
      <c r="P176" s="12">
        <v>0</v>
      </c>
      <c r="Q176" s="13"/>
      <c r="R176" s="12">
        <v>807.98391100000003</v>
      </c>
      <c r="S176" s="13">
        <v>328382</v>
      </c>
      <c r="T176" s="12">
        <v>24.212460999999998</v>
      </c>
      <c r="U176" s="13">
        <v>8827</v>
      </c>
      <c r="V176" s="12">
        <v>0</v>
      </c>
      <c r="W176" s="11"/>
      <c r="X176" s="12">
        <v>0</v>
      </c>
      <c r="Y176" s="11"/>
      <c r="Z176" s="12">
        <v>0</v>
      </c>
      <c r="AA176" s="13"/>
      <c r="AB176" s="12">
        <f>SUM(Tabel13[[#This Row],[CO2 elektriciteit 2022]],Tabel13[[#This Row],[CO2 LPG 2022]],Tabel13[[#This Row],[CO2 LNG 2022]],Tabel13[[#This Row],[CO2 CNG 2022]],Tabel13[[#This Row],[CO2 diesel 2022]],Tabel13[[#This Row],[CO2 benzine 2022]])</f>
        <v>832.196372</v>
      </c>
      <c r="AC176" s="14">
        <f>(Tabel13[[#This Row],[CO2-emissie 2022 (ton)]]-Tabel13[[#This Row],[CO2-emissie 2019 (ton)]])/Tabel13[[#This Row],[CO2-emissie 2019 (ton)]]</f>
        <v>-0.3613483003329056</v>
      </c>
    </row>
    <row r="177" spans="1:29" x14ac:dyDescent="0.35">
      <c r="A177" s="11" t="s">
        <v>388</v>
      </c>
      <c r="B177" s="11" t="s">
        <v>208</v>
      </c>
      <c r="C177" s="12">
        <v>0</v>
      </c>
      <c r="D177" s="13"/>
      <c r="E177" s="12">
        <v>416.7190220177456</v>
      </c>
      <c r="F177" s="13">
        <v>148934.60400920143</v>
      </c>
      <c r="G177" s="12">
        <v>0</v>
      </c>
      <c r="H177" s="13"/>
      <c r="I177" s="12">
        <v>0</v>
      </c>
      <c r="J177" s="11"/>
      <c r="K177" s="12">
        <v>0</v>
      </c>
      <c r="L177" s="11"/>
      <c r="M177" s="12">
        <v>0</v>
      </c>
      <c r="N177" s="13"/>
      <c r="O177" s="12">
        <f>SUM(Tabel13[[#This Row],[CO2 benzine 2019]],Tabel13[[#This Row],[CO2 diesel 2019]],Tabel13[[#This Row],[CO2 CNG 2019]],Tabel13[[#This Row],[CO2 LNG 2019]],Tabel13[[#This Row],[CO2 LPG 2019]],Tabel13[[#This Row],[CO2 elektriciteit 2019]])</f>
        <v>416.7190220177456</v>
      </c>
      <c r="P177" s="12">
        <v>0</v>
      </c>
      <c r="Q177" s="11"/>
      <c r="R177" s="12">
        <v>444.5076597134958</v>
      </c>
      <c r="S177" s="13">
        <v>180657.45162101029</v>
      </c>
      <c r="T177" s="12">
        <v>0</v>
      </c>
      <c r="U177" s="13"/>
      <c r="V177" s="12">
        <v>0</v>
      </c>
      <c r="W177" s="11"/>
      <c r="X177" s="12">
        <v>0</v>
      </c>
      <c r="Y177" s="11"/>
      <c r="Z177" s="12">
        <v>0</v>
      </c>
      <c r="AA177" s="13"/>
      <c r="AB177" s="12">
        <f>SUM(Tabel13[[#This Row],[CO2 elektriciteit 2022]],Tabel13[[#This Row],[CO2 LPG 2022]],Tabel13[[#This Row],[CO2 LNG 2022]],Tabel13[[#This Row],[CO2 CNG 2022]],Tabel13[[#This Row],[CO2 diesel 2022]],Tabel13[[#This Row],[CO2 benzine 2022]])</f>
        <v>444.5076597134958</v>
      </c>
      <c r="AC177" s="14">
        <f>(Tabel13[[#This Row],[CO2-emissie 2022 (ton)]]-Tabel13[[#This Row],[CO2-emissie 2019 (ton)]])/Tabel13[[#This Row],[CO2-emissie 2019 (ton)]]</f>
        <v>6.6684351391491897E-2</v>
      </c>
    </row>
    <row r="178" spans="1:29" x14ac:dyDescent="0.35">
      <c r="A178" s="11" t="s">
        <v>1250</v>
      </c>
      <c r="B178" s="11" t="s">
        <v>208</v>
      </c>
      <c r="C178" s="12">
        <v>0.78535430701637599</v>
      </c>
      <c r="D178" s="13">
        <v>505.25895353481559</v>
      </c>
      <c r="E178" s="12">
        <v>0.23538876109102858</v>
      </c>
      <c r="F178" s="13">
        <v>84.127505750903708</v>
      </c>
      <c r="G178" s="12">
        <v>0</v>
      </c>
      <c r="H178" s="13"/>
      <c r="I178" s="12">
        <v>0</v>
      </c>
      <c r="J178" s="11"/>
      <c r="K178" s="12">
        <v>0</v>
      </c>
      <c r="L178" s="11"/>
      <c r="M178" s="12">
        <v>0</v>
      </c>
      <c r="N178" s="13"/>
      <c r="O178" s="12">
        <f>SUM(Tabel13[[#This Row],[CO2 benzine 2019]],Tabel13[[#This Row],[CO2 diesel 2019]],Tabel13[[#This Row],[CO2 CNG 2019]],Tabel13[[#This Row],[CO2 LNG 2019]],Tabel13[[#This Row],[CO2 LPG 2019]],Tabel13[[#This Row],[CO2 elektriciteit 2019]])</f>
        <v>1.0207430681074046</v>
      </c>
      <c r="P178" s="12">
        <v>0.58953034223275946</v>
      </c>
      <c r="Q178" s="13">
        <v>370.58035254097518</v>
      </c>
      <c r="R178" s="12">
        <v>0.25724252324704699</v>
      </c>
      <c r="S178" s="13">
        <v>104.54888162854988</v>
      </c>
      <c r="T178" s="12">
        <v>0</v>
      </c>
      <c r="U178" s="13"/>
      <c r="V178" s="12">
        <v>0</v>
      </c>
      <c r="W178" s="11"/>
      <c r="X178" s="12">
        <v>0</v>
      </c>
      <c r="Y178" s="11"/>
      <c r="Z178" s="12">
        <v>0</v>
      </c>
      <c r="AA178" s="13"/>
      <c r="AB178" s="12">
        <f>SUM(Tabel13[[#This Row],[CO2 elektriciteit 2022]],Tabel13[[#This Row],[CO2 LPG 2022]],Tabel13[[#This Row],[CO2 LNG 2022]],Tabel13[[#This Row],[CO2 CNG 2022]],Tabel13[[#This Row],[CO2 diesel 2022]],Tabel13[[#This Row],[CO2 benzine 2022]])</f>
        <v>0.84677286547980646</v>
      </c>
      <c r="AC178" s="14">
        <f>(Tabel13[[#This Row],[CO2-emissie 2022 (ton)]]-Tabel13[[#This Row],[CO2-emissie 2019 (ton)]])/Tabel13[[#This Row],[CO2-emissie 2019 (ton)]]</f>
        <v>-0.17043486070413619</v>
      </c>
    </row>
    <row r="179" spans="1:29" x14ac:dyDescent="0.35">
      <c r="A179" s="11" t="s">
        <v>1251</v>
      </c>
      <c r="B179" s="11" t="s">
        <v>208</v>
      </c>
      <c r="C179" s="12">
        <v>2.4698780400000002</v>
      </c>
      <c r="D179" s="13">
        <v>1589</v>
      </c>
      <c r="E179" s="12">
        <v>8.724164</v>
      </c>
      <c r="F179" s="13">
        <v>3118</v>
      </c>
      <c r="G179" s="12">
        <v>0</v>
      </c>
      <c r="H179" s="13"/>
      <c r="I179" s="12">
        <v>0</v>
      </c>
      <c r="J179" s="11"/>
      <c r="K179" s="12">
        <v>0</v>
      </c>
      <c r="L179" s="11"/>
      <c r="M179" s="12">
        <v>0</v>
      </c>
      <c r="N179" s="13">
        <v>85</v>
      </c>
      <c r="O179" s="12">
        <f>SUM(Tabel13[[#This Row],[CO2 benzine 2019]],Tabel13[[#This Row],[CO2 diesel 2019]],Tabel13[[#This Row],[CO2 CNG 2019]],Tabel13[[#This Row],[CO2 LNG 2019]],Tabel13[[#This Row],[CO2 LPG 2019]],Tabel13[[#This Row],[CO2 elektriciteit 2019]])</f>
        <v>11.194042039999999</v>
      </c>
      <c r="P179" s="12">
        <v>3.4998259999999997</v>
      </c>
      <c r="Q179" s="13">
        <v>2200</v>
      </c>
      <c r="R179" s="12">
        <v>4.0278384999999997</v>
      </c>
      <c r="S179" s="13">
        <v>1637</v>
      </c>
      <c r="T179" s="12">
        <v>0</v>
      </c>
      <c r="U179" s="13"/>
      <c r="V179" s="12">
        <v>0</v>
      </c>
      <c r="W179" s="11"/>
      <c r="X179" s="12">
        <v>0</v>
      </c>
      <c r="Y179" s="11"/>
      <c r="Z179" s="12">
        <v>0</v>
      </c>
      <c r="AA179" s="13">
        <v>5120</v>
      </c>
      <c r="AB179" s="12">
        <f>SUM(Tabel13[[#This Row],[CO2 elektriciteit 2022]],Tabel13[[#This Row],[CO2 LPG 2022]],Tabel13[[#This Row],[CO2 LNG 2022]],Tabel13[[#This Row],[CO2 CNG 2022]],Tabel13[[#This Row],[CO2 diesel 2022]],Tabel13[[#This Row],[CO2 benzine 2022]])</f>
        <v>7.5276644999999993</v>
      </c>
      <c r="AC179" s="14">
        <f>(Tabel13[[#This Row],[CO2-emissie 2022 (ton)]]-Tabel13[[#This Row],[CO2-emissie 2019 (ton)]])/Tabel13[[#This Row],[CO2-emissie 2019 (ton)]]</f>
        <v>-0.32752937025775186</v>
      </c>
    </row>
    <row r="180" spans="1:29" x14ac:dyDescent="0.35">
      <c r="A180" s="11" t="s">
        <v>390</v>
      </c>
      <c r="B180" s="11" t="s">
        <v>208</v>
      </c>
      <c r="C180" s="12">
        <v>0</v>
      </c>
      <c r="D180" s="13"/>
      <c r="E180" s="12">
        <v>2074.3896340000001</v>
      </c>
      <c r="F180" s="13">
        <v>741383</v>
      </c>
      <c r="G180" s="12">
        <v>969.94278722249999</v>
      </c>
      <c r="H180" s="13">
        <v>353606.5575</v>
      </c>
      <c r="I180" s="12">
        <v>0</v>
      </c>
      <c r="J180" s="11"/>
      <c r="K180" s="12">
        <v>0</v>
      </c>
      <c r="L180" s="11"/>
      <c r="M180" s="12">
        <v>0</v>
      </c>
      <c r="N180" s="13"/>
      <c r="O180" s="12">
        <f>SUM(Tabel13[[#This Row],[CO2 benzine 2019]],Tabel13[[#This Row],[CO2 diesel 2019]],Tabel13[[#This Row],[CO2 CNG 2019]],Tabel13[[#This Row],[CO2 LNG 2019]],Tabel13[[#This Row],[CO2 LPG 2019]],Tabel13[[#This Row],[CO2 elektriciteit 2019]])</f>
        <v>3044.3324212225002</v>
      </c>
      <c r="P180" s="12">
        <v>0</v>
      </c>
      <c r="Q180" s="11"/>
      <c r="R180" s="12">
        <v>1090.906964</v>
      </c>
      <c r="S180" s="13">
        <v>443368</v>
      </c>
      <c r="T180" s="12">
        <v>1865.1799540841998</v>
      </c>
      <c r="U180" s="13">
        <v>679978.10939999996</v>
      </c>
      <c r="V180" s="12">
        <v>0</v>
      </c>
      <c r="W180" s="11"/>
      <c r="X180" s="12">
        <v>0</v>
      </c>
      <c r="Y180" s="11"/>
      <c r="Z180" s="12">
        <v>0</v>
      </c>
      <c r="AA180" s="13"/>
      <c r="AB180" s="12">
        <f>SUM(Tabel13[[#This Row],[CO2 elektriciteit 2022]],Tabel13[[#This Row],[CO2 LPG 2022]],Tabel13[[#This Row],[CO2 LNG 2022]],Tabel13[[#This Row],[CO2 CNG 2022]],Tabel13[[#This Row],[CO2 diesel 2022]],Tabel13[[#This Row],[CO2 benzine 2022]])</f>
        <v>2956.0869180842001</v>
      </c>
      <c r="AC180" s="14">
        <f>(Tabel13[[#This Row],[CO2-emissie 2022 (ton)]]-Tabel13[[#This Row],[CO2-emissie 2019 (ton)]])/Tabel13[[#This Row],[CO2-emissie 2019 (ton)]]</f>
        <v>-2.898681580340157E-2</v>
      </c>
    </row>
    <row r="181" spans="1:29" x14ac:dyDescent="0.35">
      <c r="A181" s="11" t="s">
        <v>1252</v>
      </c>
      <c r="B181" s="11" t="s">
        <v>208</v>
      </c>
      <c r="C181" s="12">
        <v>0</v>
      </c>
      <c r="D181" s="13"/>
      <c r="E181" s="12">
        <v>1081.11922</v>
      </c>
      <c r="F181" s="13">
        <v>386390</v>
      </c>
      <c r="G181" s="12">
        <v>1.0203959999999999</v>
      </c>
      <c r="H181" s="13">
        <v>372</v>
      </c>
      <c r="I181" s="12">
        <v>0</v>
      </c>
      <c r="J181" s="11"/>
      <c r="K181" s="12">
        <v>0</v>
      </c>
      <c r="L181" s="11"/>
      <c r="M181" s="12">
        <v>0</v>
      </c>
      <c r="N181" s="13"/>
      <c r="O181" s="12">
        <f>SUM(Tabel13[[#This Row],[CO2 benzine 2019]],Tabel13[[#This Row],[CO2 diesel 2019]],Tabel13[[#This Row],[CO2 CNG 2019]],Tabel13[[#This Row],[CO2 LNG 2019]],Tabel13[[#This Row],[CO2 LPG 2019]],Tabel13[[#This Row],[CO2 elektriciteit 2019]])</f>
        <v>1082.1396159999999</v>
      </c>
      <c r="P181" s="12">
        <v>0</v>
      </c>
      <c r="Q181" s="11"/>
      <c r="R181" s="12">
        <v>1130.5259350000001</v>
      </c>
      <c r="S181" s="13">
        <v>459470</v>
      </c>
      <c r="T181" s="12">
        <v>0.96553599999999995</v>
      </c>
      <c r="U181" s="13">
        <v>352</v>
      </c>
      <c r="V181" s="12">
        <v>0</v>
      </c>
      <c r="W181" s="11"/>
      <c r="X181" s="12">
        <v>0</v>
      </c>
      <c r="Y181" s="11"/>
      <c r="Z181" s="12">
        <v>0</v>
      </c>
      <c r="AA181" s="13"/>
      <c r="AB181" s="12">
        <f>SUM(Tabel13[[#This Row],[CO2 elektriciteit 2022]],Tabel13[[#This Row],[CO2 LPG 2022]],Tabel13[[#This Row],[CO2 LNG 2022]],Tabel13[[#This Row],[CO2 CNG 2022]],Tabel13[[#This Row],[CO2 diesel 2022]],Tabel13[[#This Row],[CO2 benzine 2022]])</f>
        <v>1131.491471</v>
      </c>
      <c r="AC181" s="14">
        <f>(Tabel13[[#This Row],[CO2-emissie 2022 (ton)]]-Tabel13[[#This Row],[CO2-emissie 2019 (ton)]])/Tabel13[[#This Row],[CO2-emissie 2019 (ton)]]</f>
        <v>4.5605811182131341E-2</v>
      </c>
    </row>
    <row r="182" spans="1:29" x14ac:dyDescent="0.35">
      <c r="A182" s="11" t="s">
        <v>1253</v>
      </c>
      <c r="B182" s="11" t="s">
        <v>208</v>
      </c>
      <c r="C182" s="12">
        <v>6.53452944</v>
      </c>
      <c r="D182" s="13">
        <v>4204</v>
      </c>
      <c r="E182" s="12">
        <v>194.970236</v>
      </c>
      <c r="F182" s="13">
        <v>69682</v>
      </c>
      <c r="G182" s="12">
        <v>4.594525</v>
      </c>
      <c r="H182" s="13">
        <v>1675</v>
      </c>
      <c r="I182" s="12">
        <v>0</v>
      </c>
      <c r="J182" s="11"/>
      <c r="K182" s="12">
        <v>0</v>
      </c>
      <c r="L182" s="11"/>
      <c r="M182" s="12">
        <v>0</v>
      </c>
      <c r="N182" s="13">
        <v>4349</v>
      </c>
      <c r="O182" s="12">
        <f>SUM(Tabel13[[#This Row],[CO2 benzine 2019]],Tabel13[[#This Row],[CO2 diesel 2019]],Tabel13[[#This Row],[CO2 CNG 2019]],Tabel13[[#This Row],[CO2 LNG 2019]],Tabel13[[#This Row],[CO2 LPG 2019]],Tabel13[[#This Row],[CO2 elektriciteit 2019]])</f>
        <v>206.09929044</v>
      </c>
      <c r="P182" s="12">
        <v>1.8326361599999998</v>
      </c>
      <c r="Q182" s="13">
        <v>1152</v>
      </c>
      <c r="R182" s="12">
        <v>150.13478900000001</v>
      </c>
      <c r="S182" s="13">
        <v>61018</v>
      </c>
      <c r="T182" s="12">
        <v>16.485430000000001</v>
      </c>
      <c r="U182" s="13">
        <v>6010</v>
      </c>
      <c r="V182" s="12">
        <v>0</v>
      </c>
      <c r="W182" s="11"/>
      <c r="X182" s="12">
        <v>0</v>
      </c>
      <c r="Y182" s="11"/>
      <c r="Z182" s="12">
        <v>0</v>
      </c>
      <c r="AA182" s="13">
        <v>5993</v>
      </c>
      <c r="AB182" s="12">
        <f>SUM(Tabel13[[#This Row],[CO2 elektriciteit 2022]],Tabel13[[#This Row],[CO2 LPG 2022]],Tabel13[[#This Row],[CO2 LNG 2022]],Tabel13[[#This Row],[CO2 CNG 2022]],Tabel13[[#This Row],[CO2 diesel 2022]],Tabel13[[#This Row],[CO2 benzine 2022]])</f>
        <v>168.45285516000001</v>
      </c>
      <c r="AC182" s="14">
        <f>(Tabel13[[#This Row],[CO2-emissie 2022 (ton)]]-Tabel13[[#This Row],[CO2-emissie 2019 (ton)]])/Tabel13[[#This Row],[CO2-emissie 2019 (ton)]]</f>
        <v>-0.18266164429595497</v>
      </c>
    </row>
    <row r="183" spans="1:29" x14ac:dyDescent="0.35">
      <c r="A183" s="11" t="s">
        <v>393</v>
      </c>
      <c r="B183" s="11" t="s">
        <v>208</v>
      </c>
      <c r="C183" s="12">
        <v>0</v>
      </c>
      <c r="D183" s="13"/>
      <c r="E183" s="12">
        <v>96.20083600000001</v>
      </c>
      <c r="F183" s="13">
        <v>34382</v>
      </c>
      <c r="G183" s="12">
        <v>0</v>
      </c>
      <c r="H183" s="13"/>
      <c r="I183" s="12">
        <v>0</v>
      </c>
      <c r="J183" s="11"/>
      <c r="K183" s="12">
        <v>0</v>
      </c>
      <c r="L183" s="11"/>
      <c r="M183" s="12">
        <v>0</v>
      </c>
      <c r="N183" s="13"/>
      <c r="O183" s="12">
        <f>SUM(Tabel13[[#This Row],[CO2 benzine 2019]],Tabel13[[#This Row],[CO2 diesel 2019]],Tabel13[[#This Row],[CO2 CNG 2019]],Tabel13[[#This Row],[CO2 LNG 2019]],Tabel13[[#This Row],[CO2 LPG 2019]],Tabel13[[#This Row],[CO2 elektriciteit 2019]])</f>
        <v>96.20083600000001</v>
      </c>
      <c r="P183" s="12">
        <v>0</v>
      </c>
      <c r="Q183" s="11"/>
      <c r="R183" s="12">
        <v>55.115200000000002</v>
      </c>
      <c r="S183" s="13">
        <v>22400</v>
      </c>
      <c r="T183" s="12">
        <v>0</v>
      </c>
      <c r="U183" s="13"/>
      <c r="V183" s="12">
        <v>0</v>
      </c>
      <c r="W183" s="11"/>
      <c r="X183" s="12">
        <v>0</v>
      </c>
      <c r="Y183" s="11"/>
      <c r="Z183" s="12">
        <v>0</v>
      </c>
      <c r="AA183" s="13"/>
      <c r="AB183" s="12">
        <f>SUM(Tabel13[[#This Row],[CO2 elektriciteit 2022]],Tabel13[[#This Row],[CO2 LPG 2022]],Tabel13[[#This Row],[CO2 LNG 2022]],Tabel13[[#This Row],[CO2 CNG 2022]],Tabel13[[#This Row],[CO2 diesel 2022]],Tabel13[[#This Row],[CO2 benzine 2022]])</f>
        <v>55.115200000000002</v>
      </c>
      <c r="AC183" s="14">
        <f>(Tabel13[[#This Row],[CO2-emissie 2022 (ton)]]-Tabel13[[#This Row],[CO2-emissie 2019 (ton)]])/Tabel13[[#This Row],[CO2-emissie 2019 (ton)]]</f>
        <v>-0.4270819018662167</v>
      </c>
    </row>
    <row r="184" spans="1:29" x14ac:dyDescent="0.35">
      <c r="A184" s="11" t="s">
        <v>395</v>
      </c>
      <c r="B184" s="11" t="s">
        <v>208</v>
      </c>
      <c r="C184" s="12">
        <v>0</v>
      </c>
      <c r="D184" s="13"/>
      <c r="E184" s="12">
        <v>260.23638399999999</v>
      </c>
      <c r="F184" s="13">
        <v>93008</v>
      </c>
      <c r="G184" s="12">
        <v>0</v>
      </c>
      <c r="H184" s="13"/>
      <c r="I184" s="12">
        <v>0</v>
      </c>
      <c r="J184" s="11"/>
      <c r="K184" s="12">
        <v>0</v>
      </c>
      <c r="L184" s="11"/>
      <c r="M184" s="12">
        <v>0</v>
      </c>
      <c r="N184" s="13"/>
      <c r="O184" s="12">
        <f>SUM(Tabel13[[#This Row],[CO2 benzine 2019]],Tabel13[[#This Row],[CO2 diesel 2019]],Tabel13[[#This Row],[CO2 CNG 2019]],Tabel13[[#This Row],[CO2 LNG 2019]],Tabel13[[#This Row],[CO2 LPG 2019]],Tabel13[[#This Row],[CO2 elektriciteit 2019]])</f>
        <v>260.23638399999999</v>
      </c>
      <c r="P184" s="12">
        <v>0</v>
      </c>
      <c r="Q184" s="11"/>
      <c r="R184" s="12">
        <v>175.72891000000001</v>
      </c>
      <c r="S184" s="13">
        <v>71420</v>
      </c>
      <c r="T184" s="12">
        <v>0</v>
      </c>
      <c r="U184" s="13"/>
      <c r="V184" s="12">
        <v>0</v>
      </c>
      <c r="W184" s="11"/>
      <c r="X184" s="12">
        <v>0</v>
      </c>
      <c r="Y184" s="11"/>
      <c r="Z184" s="12">
        <v>0</v>
      </c>
      <c r="AA184" s="13"/>
      <c r="AB184" s="12">
        <f>SUM(Tabel13[[#This Row],[CO2 elektriciteit 2022]],Tabel13[[#This Row],[CO2 LPG 2022]],Tabel13[[#This Row],[CO2 LNG 2022]],Tabel13[[#This Row],[CO2 CNG 2022]],Tabel13[[#This Row],[CO2 diesel 2022]],Tabel13[[#This Row],[CO2 benzine 2022]])</f>
        <v>175.72891000000001</v>
      </c>
      <c r="AC184" s="14">
        <f>(Tabel13[[#This Row],[CO2-emissie 2022 (ton)]]-Tabel13[[#This Row],[CO2-emissie 2019 (ton)]])/Tabel13[[#This Row],[CO2-emissie 2019 (ton)]]</f>
        <v>-0.32473350843977289</v>
      </c>
    </row>
    <row r="185" spans="1:29" x14ac:dyDescent="0.35">
      <c r="A185" s="11" t="s">
        <v>1254</v>
      </c>
      <c r="B185" s="11" t="s">
        <v>208</v>
      </c>
      <c r="C185" s="12">
        <v>0</v>
      </c>
      <c r="D185" s="13"/>
      <c r="E185" s="12">
        <v>83.534289999999999</v>
      </c>
      <c r="F185" s="13">
        <v>29855</v>
      </c>
      <c r="G185" s="12">
        <v>0</v>
      </c>
      <c r="H185" s="13"/>
      <c r="I185" s="12">
        <v>0</v>
      </c>
      <c r="J185" s="11"/>
      <c r="K185" s="12">
        <v>0</v>
      </c>
      <c r="L185" s="11"/>
      <c r="M185" s="12">
        <v>0</v>
      </c>
      <c r="N185" s="13"/>
      <c r="O185" s="12">
        <f>SUM(Tabel13[[#This Row],[CO2 benzine 2019]],Tabel13[[#This Row],[CO2 diesel 2019]],Tabel13[[#This Row],[CO2 CNG 2019]],Tabel13[[#This Row],[CO2 LNG 2019]],Tabel13[[#This Row],[CO2 LPG 2019]],Tabel13[[#This Row],[CO2 elektriciteit 2019]])</f>
        <v>83.534289999999999</v>
      </c>
      <c r="P185" s="12">
        <v>0</v>
      </c>
      <c r="Q185" s="11"/>
      <c r="R185" s="12">
        <v>178.19679149999999</v>
      </c>
      <c r="S185" s="13">
        <v>72423</v>
      </c>
      <c r="T185" s="12">
        <v>0</v>
      </c>
      <c r="U185" s="13"/>
      <c r="V185" s="12">
        <v>0</v>
      </c>
      <c r="W185" s="11"/>
      <c r="X185" s="12">
        <v>0</v>
      </c>
      <c r="Y185" s="11"/>
      <c r="Z185" s="12">
        <v>0</v>
      </c>
      <c r="AA185" s="13"/>
      <c r="AB185" s="12">
        <f>SUM(Tabel13[[#This Row],[CO2 elektriciteit 2022]],Tabel13[[#This Row],[CO2 LPG 2022]],Tabel13[[#This Row],[CO2 LNG 2022]],Tabel13[[#This Row],[CO2 CNG 2022]],Tabel13[[#This Row],[CO2 diesel 2022]],Tabel13[[#This Row],[CO2 benzine 2022]])</f>
        <v>178.19679149999999</v>
      </c>
      <c r="AC185" s="14">
        <f>(Tabel13[[#This Row],[CO2-emissie 2022 (ton)]]-Tabel13[[#This Row],[CO2-emissie 2019 (ton)]])/Tabel13[[#This Row],[CO2-emissie 2019 (ton)]]</f>
        <v>1.13321728717632</v>
      </c>
    </row>
    <row r="186" spans="1:29" x14ac:dyDescent="0.35">
      <c r="A186" s="11" t="s">
        <v>397</v>
      </c>
      <c r="B186" s="11" t="s">
        <v>208</v>
      </c>
      <c r="C186" s="12">
        <v>25.620515880000003</v>
      </c>
      <c r="D186" s="13">
        <v>16483</v>
      </c>
      <c r="E186" s="12">
        <v>1578.4413360000001</v>
      </c>
      <c r="F186" s="13">
        <v>564132</v>
      </c>
      <c r="G186" s="12">
        <v>16.490916000000002</v>
      </c>
      <c r="H186" s="13">
        <v>6012</v>
      </c>
      <c r="I186" s="12">
        <v>0</v>
      </c>
      <c r="J186" s="11"/>
      <c r="K186" s="12">
        <v>0</v>
      </c>
      <c r="L186" s="11"/>
      <c r="M186" s="12">
        <v>0</v>
      </c>
      <c r="N186" s="13"/>
      <c r="O186" s="12">
        <f>SUM(Tabel13[[#This Row],[CO2 benzine 2019]],Tabel13[[#This Row],[CO2 diesel 2019]],Tabel13[[#This Row],[CO2 CNG 2019]],Tabel13[[#This Row],[CO2 LNG 2019]],Tabel13[[#This Row],[CO2 LPG 2019]],Tabel13[[#This Row],[CO2 elektriciteit 2019]])</f>
        <v>1620.5527678800001</v>
      </c>
      <c r="P186" s="12">
        <v>42.829916089999998</v>
      </c>
      <c r="Q186" s="13">
        <v>26923</v>
      </c>
      <c r="R186" s="12">
        <v>1349.8081555000001</v>
      </c>
      <c r="S186" s="13">
        <v>548591</v>
      </c>
      <c r="T186" s="12">
        <v>11.177725000000001</v>
      </c>
      <c r="U186" s="13">
        <v>4075</v>
      </c>
      <c r="V186" s="12">
        <v>0</v>
      </c>
      <c r="W186" s="11"/>
      <c r="X186" s="12">
        <v>0</v>
      </c>
      <c r="Y186" s="11"/>
      <c r="Z186" s="12">
        <v>0</v>
      </c>
      <c r="AA186" s="13">
        <v>11218</v>
      </c>
      <c r="AB186" s="12">
        <f>SUM(Tabel13[[#This Row],[CO2 elektriciteit 2022]],Tabel13[[#This Row],[CO2 LPG 2022]],Tabel13[[#This Row],[CO2 LNG 2022]],Tabel13[[#This Row],[CO2 CNG 2022]],Tabel13[[#This Row],[CO2 diesel 2022]],Tabel13[[#This Row],[CO2 benzine 2022]])</f>
        <v>1403.8157965900002</v>
      </c>
      <c r="AC186" s="14">
        <f>(Tabel13[[#This Row],[CO2-emissie 2022 (ton)]]-Tabel13[[#This Row],[CO2-emissie 2019 (ton)]])/Tabel13[[#This Row],[CO2-emissie 2019 (ton)]]</f>
        <v>-0.13374261892967193</v>
      </c>
    </row>
    <row r="187" spans="1:29" x14ac:dyDescent="0.35">
      <c r="A187" s="11" t="s">
        <v>398</v>
      </c>
      <c r="B187" s="11" t="s">
        <v>208</v>
      </c>
      <c r="C187" s="12">
        <v>5.6485442400000005</v>
      </c>
      <c r="D187" s="13">
        <v>3634</v>
      </c>
      <c r="E187" s="12">
        <v>19.429311999999999</v>
      </c>
      <c r="F187" s="13">
        <v>6944</v>
      </c>
      <c r="G187" s="12">
        <v>0</v>
      </c>
      <c r="H187" s="13"/>
      <c r="I187" s="12">
        <v>0</v>
      </c>
      <c r="J187" s="11"/>
      <c r="K187" s="12">
        <v>0</v>
      </c>
      <c r="L187" s="11"/>
      <c r="M187" s="12">
        <v>0</v>
      </c>
      <c r="N187" s="13"/>
      <c r="O187" s="12">
        <f>SUM(Tabel13[[#This Row],[CO2 benzine 2019]],Tabel13[[#This Row],[CO2 diesel 2019]],Tabel13[[#This Row],[CO2 CNG 2019]],Tabel13[[#This Row],[CO2 LNG 2019]],Tabel13[[#This Row],[CO2 LPG 2019]],Tabel13[[#This Row],[CO2 elektriciteit 2019]])</f>
        <v>25.077856239999999</v>
      </c>
      <c r="P187" s="12">
        <v>5.4024586799999996</v>
      </c>
      <c r="Q187" s="13">
        <v>3396</v>
      </c>
      <c r="R187" s="12">
        <v>25.010982500000001</v>
      </c>
      <c r="S187" s="13">
        <v>10165</v>
      </c>
      <c r="T187" s="12">
        <v>0</v>
      </c>
      <c r="U187" s="13"/>
      <c r="V187" s="12">
        <v>0</v>
      </c>
      <c r="W187" s="11"/>
      <c r="X187" s="12">
        <v>0</v>
      </c>
      <c r="Y187" s="11"/>
      <c r="Z187" s="12">
        <v>0</v>
      </c>
      <c r="AA187" s="13"/>
      <c r="AB187" s="12">
        <f>SUM(Tabel13[[#This Row],[CO2 elektriciteit 2022]],Tabel13[[#This Row],[CO2 LPG 2022]],Tabel13[[#This Row],[CO2 LNG 2022]],Tabel13[[#This Row],[CO2 CNG 2022]],Tabel13[[#This Row],[CO2 diesel 2022]],Tabel13[[#This Row],[CO2 benzine 2022]])</f>
        <v>30.41344118</v>
      </c>
      <c r="AC187" s="14">
        <f>(Tabel13[[#This Row],[CO2-emissie 2022 (ton)]]-Tabel13[[#This Row],[CO2-emissie 2019 (ton)]])/Tabel13[[#This Row],[CO2-emissie 2019 (ton)]]</f>
        <v>0.21276080734084313</v>
      </c>
    </row>
    <row r="188" spans="1:29" x14ac:dyDescent="0.35">
      <c r="A188" s="11" t="s">
        <v>399</v>
      </c>
      <c r="B188" s="11" t="s">
        <v>208</v>
      </c>
      <c r="C188" s="12">
        <v>0</v>
      </c>
      <c r="D188" s="13"/>
      <c r="E188" s="12">
        <v>0.86178399999999999</v>
      </c>
      <c r="F188" s="13">
        <v>308</v>
      </c>
      <c r="G188" s="12">
        <v>0</v>
      </c>
      <c r="H188" s="13"/>
      <c r="I188" s="12">
        <v>0</v>
      </c>
      <c r="J188" s="11"/>
      <c r="K188" s="11"/>
      <c r="L188" s="11"/>
      <c r="M188" s="12">
        <v>0</v>
      </c>
      <c r="N188" s="13"/>
      <c r="O188" s="12">
        <f>SUM(Tabel13[[#This Row],[CO2 benzine 2019]],Tabel13[[#This Row],[CO2 diesel 2019]],Tabel13[[#This Row],[CO2 CNG 2019]],Tabel13[[#This Row],[CO2 LNG 2019]],Tabel13[[#This Row],[CO2 LPG 2019]],Tabel13[[#This Row],[CO2 elektriciteit 2019]])</f>
        <v>0.86178399999999999</v>
      </c>
      <c r="P188" s="12">
        <v>0</v>
      </c>
      <c r="Q188" s="11"/>
      <c r="R188" s="12">
        <v>0.52162600000000003</v>
      </c>
      <c r="S188" s="13">
        <v>212</v>
      </c>
      <c r="T188" s="12">
        <v>0</v>
      </c>
      <c r="U188" s="13"/>
      <c r="V188" s="12">
        <v>0</v>
      </c>
      <c r="W188" s="11"/>
      <c r="X188" s="12">
        <v>0</v>
      </c>
      <c r="Y188" s="11"/>
      <c r="Z188" s="12">
        <v>0</v>
      </c>
      <c r="AA188" s="13"/>
      <c r="AB188" s="12">
        <f>SUM(Tabel13[[#This Row],[CO2 elektriciteit 2022]],Tabel13[[#This Row],[CO2 LPG 2022]],Tabel13[[#This Row],[CO2 LNG 2022]],Tabel13[[#This Row],[CO2 CNG 2022]],Tabel13[[#This Row],[CO2 diesel 2022]],Tabel13[[#This Row],[CO2 benzine 2022]])</f>
        <v>0.52162600000000003</v>
      </c>
      <c r="AC188" s="14">
        <f>(Tabel13[[#This Row],[CO2-emissie 2022 (ton)]]-Tabel13[[#This Row],[CO2-emissie 2019 (ton)]])/Tabel13[[#This Row],[CO2-emissie 2019 (ton)]]</f>
        <v>-0.39471375657937485</v>
      </c>
    </row>
    <row r="189" spans="1:29" x14ac:dyDescent="0.35">
      <c r="A189" s="11" t="s">
        <v>400</v>
      </c>
      <c r="B189" s="11" t="s">
        <v>208</v>
      </c>
      <c r="C189" s="12">
        <v>305.29651068000004</v>
      </c>
      <c r="D189" s="13">
        <v>196413</v>
      </c>
      <c r="E189" s="12">
        <v>1407.1197960000002</v>
      </c>
      <c r="F189" s="13">
        <v>502902</v>
      </c>
      <c r="G189" s="12">
        <v>0</v>
      </c>
      <c r="H189" s="13"/>
      <c r="I189" s="12">
        <v>0</v>
      </c>
      <c r="J189" s="11"/>
      <c r="K189" s="12">
        <v>0</v>
      </c>
      <c r="L189" s="11"/>
      <c r="M189" s="12">
        <v>0</v>
      </c>
      <c r="N189" s="13"/>
      <c r="O189" s="12">
        <f>SUM(Tabel13[[#This Row],[CO2 benzine 2019]],Tabel13[[#This Row],[CO2 diesel 2019]],Tabel13[[#This Row],[CO2 CNG 2019]],Tabel13[[#This Row],[CO2 LNG 2019]],Tabel13[[#This Row],[CO2 LPG 2019]],Tabel13[[#This Row],[CO2 elektriciteit 2019]])</f>
        <v>1712.4163066800002</v>
      </c>
      <c r="P189" s="12">
        <v>361.25363054999997</v>
      </c>
      <c r="Q189" s="13">
        <v>227085</v>
      </c>
      <c r="R189" s="12">
        <v>900.05336050000005</v>
      </c>
      <c r="S189" s="13">
        <v>365801</v>
      </c>
      <c r="T189" s="12">
        <v>73.172268000000003</v>
      </c>
      <c r="U189" s="13">
        <v>26676</v>
      </c>
      <c r="V189" s="12">
        <v>0</v>
      </c>
      <c r="W189" s="11"/>
      <c r="X189" s="12">
        <v>0</v>
      </c>
      <c r="Y189" s="11"/>
      <c r="Z189" s="12">
        <v>0</v>
      </c>
      <c r="AA189" s="13"/>
      <c r="AB189" s="12">
        <f>SUM(Tabel13[[#This Row],[CO2 elektriciteit 2022]],Tabel13[[#This Row],[CO2 LPG 2022]],Tabel13[[#This Row],[CO2 LNG 2022]],Tabel13[[#This Row],[CO2 CNG 2022]],Tabel13[[#This Row],[CO2 diesel 2022]],Tabel13[[#This Row],[CO2 benzine 2022]])</f>
        <v>1334.4792590500001</v>
      </c>
      <c r="AC189" s="14">
        <f>(Tabel13[[#This Row],[CO2-emissie 2022 (ton)]]-Tabel13[[#This Row],[CO2-emissie 2019 (ton)]])/Tabel13[[#This Row],[CO2-emissie 2019 (ton)]]</f>
        <v>-0.22070395274542623</v>
      </c>
    </row>
    <row r="190" spans="1:29" x14ac:dyDescent="0.35">
      <c r="A190" s="11" t="s">
        <v>401</v>
      </c>
      <c r="B190" s="11" t="s">
        <v>208</v>
      </c>
      <c r="C190" s="12">
        <v>98.799784680000002</v>
      </c>
      <c r="D190" s="13">
        <v>63563</v>
      </c>
      <c r="E190" s="12">
        <v>948.24499800000001</v>
      </c>
      <c r="F190" s="13">
        <v>338901</v>
      </c>
      <c r="G190" s="12">
        <v>0</v>
      </c>
      <c r="H190" s="13"/>
      <c r="I190" s="12">
        <v>0</v>
      </c>
      <c r="J190" s="11"/>
      <c r="K190" s="12">
        <v>0</v>
      </c>
      <c r="L190" s="11"/>
      <c r="M190" s="12">
        <v>0</v>
      </c>
      <c r="N190" s="13"/>
      <c r="O190" s="12">
        <f>SUM(Tabel13[[#This Row],[CO2 benzine 2019]],Tabel13[[#This Row],[CO2 diesel 2019]],Tabel13[[#This Row],[CO2 CNG 2019]],Tabel13[[#This Row],[CO2 LNG 2019]],Tabel13[[#This Row],[CO2 LPG 2019]],Tabel13[[#This Row],[CO2 elektriciteit 2019]])</f>
        <v>1047.04478268</v>
      </c>
      <c r="P190" s="12">
        <v>159.61751887999998</v>
      </c>
      <c r="Q190" s="13">
        <v>100336</v>
      </c>
      <c r="R190" s="12">
        <v>711.97028</v>
      </c>
      <c r="S190" s="13">
        <v>289360</v>
      </c>
      <c r="T190" s="12">
        <v>0</v>
      </c>
      <c r="U190" s="13"/>
      <c r="V190" s="12">
        <v>0</v>
      </c>
      <c r="W190" s="11"/>
      <c r="X190" s="12">
        <v>0</v>
      </c>
      <c r="Y190" s="11"/>
      <c r="Z190" s="12">
        <v>0</v>
      </c>
      <c r="AA190" s="13">
        <v>10905</v>
      </c>
      <c r="AB190" s="12">
        <f>SUM(Tabel13[[#This Row],[CO2 elektriciteit 2022]],Tabel13[[#This Row],[CO2 LPG 2022]],Tabel13[[#This Row],[CO2 LNG 2022]],Tabel13[[#This Row],[CO2 CNG 2022]],Tabel13[[#This Row],[CO2 diesel 2022]],Tabel13[[#This Row],[CO2 benzine 2022]])</f>
        <v>871.58779888000004</v>
      </c>
      <c r="AC190" s="14">
        <f>(Tabel13[[#This Row],[CO2-emissie 2022 (ton)]]-Tabel13[[#This Row],[CO2-emissie 2019 (ton)]])/Tabel13[[#This Row],[CO2-emissie 2019 (ton)]]</f>
        <v>-0.16757352379036067</v>
      </c>
    </row>
    <row r="191" spans="1:29" x14ac:dyDescent="0.35">
      <c r="A191" s="11" t="s">
        <v>402</v>
      </c>
      <c r="B191" s="11" t="s">
        <v>208</v>
      </c>
      <c r="C191" s="12">
        <v>3.2955908667287983</v>
      </c>
      <c r="D191" s="13">
        <v>2120.2236719478101</v>
      </c>
      <c r="E191" s="12">
        <v>2.9276477160696679</v>
      </c>
      <c r="F191" s="13">
        <v>1046.3358527768648</v>
      </c>
      <c r="G191" s="12">
        <v>0</v>
      </c>
      <c r="H191" s="13"/>
      <c r="I191" s="12">
        <v>0</v>
      </c>
      <c r="J191" s="11"/>
      <c r="K191" s="12">
        <v>0</v>
      </c>
      <c r="L191" s="11"/>
      <c r="M191" s="12">
        <v>0</v>
      </c>
      <c r="N191" s="13">
        <v>1958.4837545126354</v>
      </c>
      <c r="O191" s="12">
        <f>SUM(Tabel13[[#This Row],[CO2 benzine 2019]],Tabel13[[#This Row],[CO2 diesel 2019]],Tabel13[[#This Row],[CO2 CNG 2019]],Tabel13[[#This Row],[CO2 LNG 2019]],Tabel13[[#This Row],[CO2 LPG 2019]],Tabel13[[#This Row],[CO2 elektriciteit 2019]])</f>
        <v>6.2232385827984658</v>
      </c>
      <c r="P191" s="12">
        <v>5.8944834913926396</v>
      </c>
      <c r="Q191" s="13">
        <v>3705.288114627358</v>
      </c>
      <c r="R191" s="12">
        <v>4.4448539834129175</v>
      </c>
      <c r="S191" s="13">
        <v>1806.484041216386</v>
      </c>
      <c r="T191" s="12">
        <v>0</v>
      </c>
      <c r="U191" s="13"/>
      <c r="V191" s="12">
        <v>0</v>
      </c>
      <c r="W191" s="11"/>
      <c r="X191" s="12">
        <v>0</v>
      </c>
      <c r="Y191" s="11"/>
      <c r="Z191" s="12">
        <v>0</v>
      </c>
      <c r="AA191" s="13">
        <v>2506.9306930693069</v>
      </c>
      <c r="AB191" s="12">
        <f>SUM(Tabel13[[#This Row],[CO2 elektriciteit 2022]],Tabel13[[#This Row],[CO2 LPG 2022]],Tabel13[[#This Row],[CO2 LNG 2022]],Tabel13[[#This Row],[CO2 CNG 2022]],Tabel13[[#This Row],[CO2 diesel 2022]],Tabel13[[#This Row],[CO2 benzine 2022]])</f>
        <v>10.339337474805557</v>
      </c>
      <c r="AC191" s="14">
        <f>(Tabel13[[#This Row],[CO2-emissie 2022 (ton)]]-Tabel13[[#This Row],[CO2-emissie 2019 (ton)]])/Tabel13[[#This Row],[CO2-emissie 2019 (ton)]]</f>
        <v>0.66140785657556522</v>
      </c>
    </row>
    <row r="192" spans="1:29" x14ac:dyDescent="0.35">
      <c r="A192" s="11" t="s">
        <v>403</v>
      </c>
      <c r="B192" s="11" t="s">
        <v>7</v>
      </c>
      <c r="C192" s="12">
        <v>4.5200788799999998</v>
      </c>
      <c r="D192" s="13">
        <v>2908</v>
      </c>
      <c r="E192" s="12">
        <v>29.625224000000003</v>
      </c>
      <c r="F192" s="13">
        <v>10588</v>
      </c>
      <c r="G192" s="12">
        <v>1.3989299999999998</v>
      </c>
      <c r="H192" s="13">
        <v>510</v>
      </c>
      <c r="I192" s="12">
        <v>0</v>
      </c>
      <c r="J192" s="11"/>
      <c r="K192" s="12">
        <v>0</v>
      </c>
      <c r="L192" s="11"/>
      <c r="M192" s="12">
        <v>0</v>
      </c>
      <c r="N192" s="13"/>
      <c r="O192" s="12">
        <f>SUM(Tabel13[[#This Row],[CO2 benzine 2019]],Tabel13[[#This Row],[CO2 diesel 2019]],Tabel13[[#This Row],[CO2 CNG 2019]],Tabel13[[#This Row],[CO2 LNG 2019]],Tabel13[[#This Row],[CO2 LPG 2019]],Tabel13[[#This Row],[CO2 elektriciteit 2019]])</f>
        <v>35.544232880000003</v>
      </c>
      <c r="P192" s="12">
        <v>4.3302392599999999</v>
      </c>
      <c r="Q192" s="13">
        <v>2722</v>
      </c>
      <c r="R192" s="12">
        <v>43.622204500000002</v>
      </c>
      <c r="S192" s="13">
        <v>17729</v>
      </c>
      <c r="T192" s="12">
        <v>3.2751419999999998</v>
      </c>
      <c r="U192" s="13">
        <v>1194</v>
      </c>
      <c r="V192" s="12">
        <v>0</v>
      </c>
      <c r="W192" s="11"/>
      <c r="X192" s="12">
        <v>0</v>
      </c>
      <c r="Y192" s="11"/>
      <c r="Z192" s="12">
        <v>0</v>
      </c>
      <c r="AA192" s="13"/>
      <c r="AB192" s="12">
        <f>SUM(Tabel13[[#This Row],[CO2 elektriciteit 2022]],Tabel13[[#This Row],[CO2 LPG 2022]],Tabel13[[#This Row],[CO2 LNG 2022]],Tabel13[[#This Row],[CO2 CNG 2022]],Tabel13[[#This Row],[CO2 diesel 2022]],Tabel13[[#This Row],[CO2 benzine 2022]])</f>
        <v>51.227585760000004</v>
      </c>
      <c r="AC192" s="14">
        <f>(Tabel13[[#This Row],[CO2-emissie 2022 (ton)]]-Tabel13[[#This Row],[CO2-emissie 2019 (ton)]])/Tabel13[[#This Row],[CO2-emissie 2019 (ton)]]</f>
        <v>0.44123481108589901</v>
      </c>
    </row>
    <row r="193" spans="1:29" x14ac:dyDescent="0.35">
      <c r="A193" s="11" t="s">
        <v>404</v>
      </c>
      <c r="B193" s="11" t="s">
        <v>7</v>
      </c>
      <c r="C193" s="12">
        <v>4.0413360000000002E-2</v>
      </c>
      <c r="D193" s="13">
        <v>26</v>
      </c>
      <c r="E193" s="12">
        <v>95.672014000000004</v>
      </c>
      <c r="F193" s="13">
        <v>34193</v>
      </c>
      <c r="G193" s="12">
        <v>0</v>
      </c>
      <c r="H193" s="13"/>
      <c r="I193" s="12">
        <v>0</v>
      </c>
      <c r="J193" s="11"/>
      <c r="K193" s="12">
        <v>0</v>
      </c>
      <c r="L193" s="11"/>
      <c r="M193" s="12">
        <v>0</v>
      </c>
      <c r="N193" s="13">
        <v>128</v>
      </c>
      <c r="O193" s="12">
        <f>SUM(Tabel13[[#This Row],[CO2 benzine 2019]],Tabel13[[#This Row],[CO2 diesel 2019]],Tabel13[[#This Row],[CO2 CNG 2019]],Tabel13[[#This Row],[CO2 LNG 2019]],Tabel13[[#This Row],[CO2 LPG 2019]],Tabel13[[#This Row],[CO2 elektriciteit 2019]])</f>
        <v>95.712427360000007</v>
      </c>
      <c r="P193" s="12">
        <v>4.4654598099999996</v>
      </c>
      <c r="Q193" s="13">
        <v>2807</v>
      </c>
      <c r="R193" s="12">
        <v>85.699214999999995</v>
      </c>
      <c r="S193" s="13">
        <v>34830</v>
      </c>
      <c r="T193" s="12">
        <v>0</v>
      </c>
      <c r="U193" s="13"/>
      <c r="V193" s="12">
        <v>0</v>
      </c>
      <c r="W193" s="11"/>
      <c r="X193" s="12">
        <v>0</v>
      </c>
      <c r="Y193" s="11"/>
      <c r="Z193" s="12">
        <v>0</v>
      </c>
      <c r="AA193" s="13"/>
      <c r="AB193" s="12">
        <f>SUM(Tabel13[[#This Row],[CO2 elektriciteit 2022]],Tabel13[[#This Row],[CO2 LPG 2022]],Tabel13[[#This Row],[CO2 LNG 2022]],Tabel13[[#This Row],[CO2 CNG 2022]],Tabel13[[#This Row],[CO2 diesel 2022]],Tabel13[[#This Row],[CO2 benzine 2022]])</f>
        <v>90.164674809999994</v>
      </c>
      <c r="AC193" s="14">
        <f>(Tabel13[[#This Row],[CO2-emissie 2022 (ton)]]-Tabel13[[#This Row],[CO2-emissie 2019 (ton)]])/Tabel13[[#This Row],[CO2-emissie 2019 (ton)]]</f>
        <v>-5.7962719189363292E-2</v>
      </c>
    </row>
    <row r="194" spans="1:29" x14ac:dyDescent="0.35">
      <c r="A194" s="11" t="s">
        <v>405</v>
      </c>
      <c r="B194" s="11" t="s">
        <v>7</v>
      </c>
      <c r="C194" s="12">
        <v>8.1495094800000007</v>
      </c>
      <c r="D194" s="13">
        <v>5243</v>
      </c>
      <c r="E194" s="12">
        <v>36.813286000000005</v>
      </c>
      <c r="F194" s="13">
        <v>13157</v>
      </c>
      <c r="G194" s="12">
        <v>0</v>
      </c>
      <c r="H194" s="13"/>
      <c r="I194" s="12">
        <v>0</v>
      </c>
      <c r="J194" s="11"/>
      <c r="K194" s="12">
        <v>0</v>
      </c>
      <c r="L194" s="11"/>
      <c r="M194" s="12">
        <v>0</v>
      </c>
      <c r="N194" s="13"/>
      <c r="O194" s="12">
        <f>SUM(Tabel13[[#This Row],[CO2 benzine 2019]],Tabel13[[#This Row],[CO2 diesel 2019]],Tabel13[[#This Row],[CO2 CNG 2019]],Tabel13[[#This Row],[CO2 LNG 2019]],Tabel13[[#This Row],[CO2 LPG 2019]],Tabel13[[#This Row],[CO2 elektriciteit 2019]])</f>
        <v>44.962795480000004</v>
      </c>
      <c r="P194" s="12">
        <v>4.4336432099999996</v>
      </c>
      <c r="Q194" s="13">
        <v>2787</v>
      </c>
      <c r="R194" s="12">
        <v>49.849730000000001</v>
      </c>
      <c r="S194" s="13">
        <v>20260</v>
      </c>
      <c r="T194" s="12">
        <v>0</v>
      </c>
      <c r="U194" s="13"/>
      <c r="V194" s="12">
        <v>0</v>
      </c>
      <c r="W194" s="11"/>
      <c r="X194" s="12">
        <v>0</v>
      </c>
      <c r="Y194" s="11"/>
      <c r="Z194" s="12">
        <v>0</v>
      </c>
      <c r="AA194" s="13"/>
      <c r="AB194" s="12">
        <f>SUM(Tabel13[[#This Row],[CO2 elektriciteit 2022]],Tabel13[[#This Row],[CO2 LPG 2022]],Tabel13[[#This Row],[CO2 LNG 2022]],Tabel13[[#This Row],[CO2 CNG 2022]],Tabel13[[#This Row],[CO2 diesel 2022]],Tabel13[[#This Row],[CO2 benzine 2022]])</f>
        <v>54.283373210000001</v>
      </c>
      <c r="AC194" s="14">
        <f>(Tabel13[[#This Row],[CO2-emissie 2022 (ton)]]-Tabel13[[#This Row],[CO2-emissie 2019 (ton)]])/Tabel13[[#This Row],[CO2-emissie 2019 (ton)]]</f>
        <v>0.20729533452042373</v>
      </c>
    </row>
    <row r="195" spans="1:29" x14ac:dyDescent="0.35">
      <c r="A195" s="11" t="s">
        <v>407</v>
      </c>
      <c r="B195" s="11" t="s">
        <v>7</v>
      </c>
      <c r="C195" s="12">
        <v>1.9724828400000001</v>
      </c>
      <c r="D195" s="13">
        <v>1269</v>
      </c>
      <c r="E195" s="12">
        <v>191.26288600000001</v>
      </c>
      <c r="F195" s="13">
        <v>68357</v>
      </c>
      <c r="G195" s="12">
        <v>2.3754379999999999</v>
      </c>
      <c r="H195" s="13">
        <v>866</v>
      </c>
      <c r="I195" s="12">
        <v>0</v>
      </c>
      <c r="J195" s="11"/>
      <c r="K195" s="12">
        <v>0</v>
      </c>
      <c r="L195" s="11"/>
      <c r="M195" s="12">
        <v>0</v>
      </c>
      <c r="N195" s="13"/>
      <c r="O195" s="12">
        <f>SUM(Tabel13[[#This Row],[CO2 benzine 2019]],Tabel13[[#This Row],[CO2 diesel 2019]],Tabel13[[#This Row],[CO2 CNG 2019]],Tabel13[[#This Row],[CO2 LNG 2019]],Tabel13[[#This Row],[CO2 LPG 2019]],Tabel13[[#This Row],[CO2 elektriciteit 2019]])</f>
        <v>195.61080684000001</v>
      </c>
      <c r="P195" s="12">
        <v>1.81195537</v>
      </c>
      <c r="Q195" s="13">
        <v>1139</v>
      </c>
      <c r="R195" s="12">
        <v>148.49609599999999</v>
      </c>
      <c r="S195" s="13">
        <v>60352</v>
      </c>
      <c r="T195" s="12">
        <v>5.6889820000000002</v>
      </c>
      <c r="U195" s="13">
        <v>2074</v>
      </c>
      <c r="V195" s="12">
        <v>0</v>
      </c>
      <c r="W195" s="11"/>
      <c r="X195" s="12">
        <v>0</v>
      </c>
      <c r="Y195" s="11"/>
      <c r="Z195" s="12">
        <v>0</v>
      </c>
      <c r="AA195" s="13"/>
      <c r="AB195" s="12">
        <f>SUM(Tabel13[[#This Row],[CO2 elektriciteit 2022]],Tabel13[[#This Row],[CO2 LPG 2022]],Tabel13[[#This Row],[CO2 LNG 2022]],Tabel13[[#This Row],[CO2 CNG 2022]],Tabel13[[#This Row],[CO2 diesel 2022]],Tabel13[[#This Row],[CO2 benzine 2022]])</f>
        <v>155.99703337</v>
      </c>
      <c r="AC195" s="14">
        <f>(Tabel13[[#This Row],[CO2-emissie 2022 (ton)]]-Tabel13[[#This Row],[CO2-emissie 2019 (ton)]])/Tabel13[[#This Row],[CO2-emissie 2019 (ton)]]</f>
        <v>-0.20251321545032083</v>
      </c>
    </row>
    <row r="196" spans="1:29" x14ac:dyDescent="0.35">
      <c r="A196" s="11" t="s">
        <v>410</v>
      </c>
      <c r="B196" s="11" t="s">
        <v>7</v>
      </c>
      <c r="C196" s="12">
        <v>0.84246312000000001</v>
      </c>
      <c r="D196" s="13">
        <v>542</v>
      </c>
      <c r="E196" s="12">
        <v>103.12308800000001</v>
      </c>
      <c r="F196" s="13">
        <v>36856</v>
      </c>
      <c r="G196" s="12">
        <v>0</v>
      </c>
      <c r="H196" s="13"/>
      <c r="I196" s="12">
        <v>0</v>
      </c>
      <c r="J196" s="11"/>
      <c r="K196" s="12">
        <v>0.79095744000000001</v>
      </c>
      <c r="L196" s="13">
        <v>503</v>
      </c>
      <c r="M196" s="12">
        <v>0</v>
      </c>
      <c r="N196" s="13"/>
      <c r="O196" s="12">
        <f>SUM(Tabel13[[#This Row],[CO2 benzine 2019]],Tabel13[[#This Row],[CO2 diesel 2019]],Tabel13[[#This Row],[CO2 CNG 2019]],Tabel13[[#This Row],[CO2 LNG 2019]],Tabel13[[#This Row],[CO2 LPG 2019]],Tabel13[[#This Row],[CO2 elektriciteit 2019]])</f>
        <v>104.75650856000001</v>
      </c>
      <c r="P196" s="12">
        <v>1.37924961</v>
      </c>
      <c r="Q196" s="13">
        <v>867</v>
      </c>
      <c r="R196" s="12">
        <v>99.404200000000003</v>
      </c>
      <c r="S196" s="13">
        <v>40400</v>
      </c>
      <c r="T196" s="12">
        <v>0</v>
      </c>
      <c r="U196" s="13"/>
      <c r="V196" s="12">
        <v>0</v>
      </c>
      <c r="W196" s="11"/>
      <c r="X196" s="12">
        <v>0.21377254133496632</v>
      </c>
      <c r="Y196" s="13">
        <v>135.9461114513166</v>
      </c>
      <c r="Z196" s="12">
        <v>0</v>
      </c>
      <c r="AA196" s="13"/>
      <c r="AB196" s="12">
        <f>SUM(Tabel13[[#This Row],[CO2 elektriciteit 2022]],Tabel13[[#This Row],[CO2 LPG 2022]],Tabel13[[#This Row],[CO2 LNG 2022]],Tabel13[[#This Row],[CO2 CNG 2022]],Tabel13[[#This Row],[CO2 diesel 2022]],Tabel13[[#This Row],[CO2 benzine 2022]])</f>
        <v>100.99722215133497</v>
      </c>
      <c r="AC196" s="14">
        <f>(Tabel13[[#This Row],[CO2-emissie 2022 (ton)]]-Tabel13[[#This Row],[CO2-emissie 2019 (ton)]])/Tabel13[[#This Row],[CO2-emissie 2019 (ton)]]</f>
        <v>-3.5885945993626649E-2</v>
      </c>
    </row>
    <row r="197" spans="1:29" x14ac:dyDescent="0.35">
      <c r="A197" s="11" t="s">
        <v>411</v>
      </c>
      <c r="B197" s="11" t="s">
        <v>7</v>
      </c>
      <c r="C197" s="12">
        <v>3.5563756800000004</v>
      </c>
      <c r="D197" s="13">
        <v>2288</v>
      </c>
      <c r="E197" s="12">
        <v>144.16695000000001</v>
      </c>
      <c r="F197" s="13">
        <v>51525</v>
      </c>
      <c r="G197" s="12">
        <v>0</v>
      </c>
      <c r="H197" s="13"/>
      <c r="I197" s="12">
        <v>0</v>
      </c>
      <c r="J197" s="11"/>
      <c r="K197" s="12">
        <v>0</v>
      </c>
      <c r="L197" s="11"/>
      <c r="M197" s="12">
        <v>0</v>
      </c>
      <c r="N197" s="13"/>
      <c r="O197" s="12">
        <f>SUM(Tabel13[[#This Row],[CO2 benzine 2019]],Tabel13[[#This Row],[CO2 diesel 2019]],Tabel13[[#This Row],[CO2 CNG 2019]],Tabel13[[#This Row],[CO2 LNG 2019]],Tabel13[[#This Row],[CO2 LPG 2019]],Tabel13[[#This Row],[CO2 elektriciteit 2019]])</f>
        <v>147.72332568000002</v>
      </c>
      <c r="P197" s="12">
        <v>6.71171177</v>
      </c>
      <c r="Q197" s="13">
        <v>4219</v>
      </c>
      <c r="R197" s="12">
        <v>125.628209</v>
      </c>
      <c r="S197" s="13">
        <v>51058</v>
      </c>
      <c r="T197" s="12">
        <v>0</v>
      </c>
      <c r="U197" s="13"/>
      <c r="V197" s="12">
        <v>0</v>
      </c>
      <c r="W197" s="11"/>
      <c r="X197" s="12">
        <v>0</v>
      </c>
      <c r="Y197" s="11"/>
      <c r="Z197" s="12">
        <v>0</v>
      </c>
      <c r="AA197" s="13"/>
      <c r="AB197" s="12">
        <f>SUM(Tabel13[[#This Row],[CO2 elektriciteit 2022]],Tabel13[[#This Row],[CO2 LPG 2022]],Tabel13[[#This Row],[CO2 LNG 2022]],Tabel13[[#This Row],[CO2 CNG 2022]],Tabel13[[#This Row],[CO2 diesel 2022]],Tabel13[[#This Row],[CO2 benzine 2022]])</f>
        <v>132.33992076999999</v>
      </c>
      <c r="AC197" s="14">
        <f>(Tabel13[[#This Row],[CO2-emissie 2022 (ton)]]-Tabel13[[#This Row],[CO2-emissie 2019 (ton)]])/Tabel13[[#This Row],[CO2-emissie 2019 (ton)]]</f>
        <v>-0.10413660022333734</v>
      </c>
    </row>
    <row r="198" spans="1:29" x14ac:dyDescent="0.35">
      <c r="A198" s="11" t="s">
        <v>412</v>
      </c>
      <c r="B198" s="11" t="s">
        <v>7</v>
      </c>
      <c r="C198" s="12">
        <v>0.69946200000000003</v>
      </c>
      <c r="D198" s="13">
        <v>450</v>
      </c>
      <c r="E198" s="12">
        <v>48.321460000000002</v>
      </c>
      <c r="F198" s="13">
        <v>17270</v>
      </c>
      <c r="G198" s="12">
        <v>7.4033569999999997</v>
      </c>
      <c r="H198" s="13">
        <v>2699</v>
      </c>
      <c r="I198" s="12">
        <v>0</v>
      </c>
      <c r="J198" s="11"/>
      <c r="K198" s="12">
        <v>0</v>
      </c>
      <c r="L198" s="11"/>
      <c r="M198" s="12">
        <v>0</v>
      </c>
      <c r="N198" s="13"/>
      <c r="O198" s="12">
        <f>SUM(Tabel13[[#This Row],[CO2 benzine 2019]],Tabel13[[#This Row],[CO2 diesel 2019]],Tabel13[[#This Row],[CO2 CNG 2019]],Tabel13[[#This Row],[CO2 LNG 2019]],Tabel13[[#This Row],[CO2 LPG 2019]],Tabel13[[#This Row],[CO2 elektriciteit 2019]])</f>
        <v>56.424278999999999</v>
      </c>
      <c r="P198" s="12">
        <v>0.55997215999999994</v>
      </c>
      <c r="Q198" s="13">
        <v>352</v>
      </c>
      <c r="R198" s="12">
        <v>51.1907025</v>
      </c>
      <c r="S198" s="13">
        <v>20805</v>
      </c>
      <c r="T198" s="12">
        <v>7.7818909999999999</v>
      </c>
      <c r="U198" s="13">
        <v>2837</v>
      </c>
      <c r="V198" s="12">
        <v>0</v>
      </c>
      <c r="W198" s="11"/>
      <c r="X198" s="12">
        <v>0</v>
      </c>
      <c r="Y198" s="11"/>
      <c r="Z198" s="12">
        <v>0</v>
      </c>
      <c r="AA198" s="13"/>
      <c r="AB198" s="12">
        <f>SUM(Tabel13[[#This Row],[CO2 elektriciteit 2022]],Tabel13[[#This Row],[CO2 LPG 2022]],Tabel13[[#This Row],[CO2 LNG 2022]],Tabel13[[#This Row],[CO2 CNG 2022]],Tabel13[[#This Row],[CO2 diesel 2022]],Tabel13[[#This Row],[CO2 benzine 2022]])</f>
        <v>59.532565660000003</v>
      </c>
      <c r="AC198" s="14">
        <f>(Tabel13[[#This Row],[CO2-emissie 2022 (ton)]]-Tabel13[[#This Row],[CO2-emissie 2019 (ton)]])/Tabel13[[#This Row],[CO2-emissie 2019 (ton)]]</f>
        <v>5.5087751497896936E-2</v>
      </c>
    </row>
    <row r="199" spans="1:29" x14ac:dyDescent="0.35">
      <c r="A199" s="11" t="s">
        <v>413</v>
      </c>
      <c r="B199" s="11" t="s">
        <v>7</v>
      </c>
      <c r="C199" s="12">
        <v>0.39169872</v>
      </c>
      <c r="D199" s="13">
        <v>252</v>
      </c>
      <c r="E199" s="12">
        <v>48.189954</v>
      </c>
      <c r="F199" s="13">
        <v>17223</v>
      </c>
      <c r="G199" s="12">
        <v>2.059993</v>
      </c>
      <c r="H199" s="13">
        <v>751</v>
      </c>
      <c r="I199" s="12">
        <v>0</v>
      </c>
      <c r="J199" s="11"/>
      <c r="K199" s="12">
        <v>0</v>
      </c>
      <c r="L199" s="11"/>
      <c r="M199" s="12">
        <v>0</v>
      </c>
      <c r="N199" s="13"/>
      <c r="O199" s="12">
        <f>SUM(Tabel13[[#This Row],[CO2 benzine 2019]],Tabel13[[#This Row],[CO2 diesel 2019]],Tabel13[[#This Row],[CO2 CNG 2019]],Tabel13[[#This Row],[CO2 LNG 2019]],Tabel13[[#This Row],[CO2 LPG 2019]],Tabel13[[#This Row],[CO2 elektriciteit 2019]])</f>
        <v>50.64164572</v>
      </c>
      <c r="P199" s="12">
        <v>0.39611666999999995</v>
      </c>
      <c r="Q199" s="13">
        <v>249</v>
      </c>
      <c r="R199" s="12">
        <v>42.1459045</v>
      </c>
      <c r="S199" s="13">
        <v>17129</v>
      </c>
      <c r="T199" s="12">
        <v>1.884441</v>
      </c>
      <c r="U199" s="13">
        <v>687</v>
      </c>
      <c r="V199" s="12">
        <v>0</v>
      </c>
      <c r="W199" s="11"/>
      <c r="X199" s="12">
        <v>0</v>
      </c>
      <c r="Y199" s="11"/>
      <c r="Z199" s="12">
        <v>0</v>
      </c>
      <c r="AA199" s="13"/>
      <c r="AB199" s="12">
        <f>SUM(Tabel13[[#This Row],[CO2 elektriciteit 2022]],Tabel13[[#This Row],[CO2 LPG 2022]],Tabel13[[#This Row],[CO2 LNG 2022]],Tabel13[[#This Row],[CO2 CNG 2022]],Tabel13[[#This Row],[CO2 diesel 2022]],Tabel13[[#This Row],[CO2 benzine 2022]])</f>
        <v>44.426462170000001</v>
      </c>
      <c r="AC199" s="14">
        <f>(Tabel13[[#This Row],[CO2-emissie 2022 (ton)]]-Tabel13[[#This Row],[CO2-emissie 2019 (ton)]])/Tabel13[[#This Row],[CO2-emissie 2019 (ton)]]</f>
        <v>-0.1227287040465477</v>
      </c>
    </row>
    <row r="200" spans="1:29" x14ac:dyDescent="0.35">
      <c r="A200" s="11" t="s">
        <v>602</v>
      </c>
      <c r="B200" s="11" t="s">
        <v>415</v>
      </c>
      <c r="C200" s="12">
        <v>20.126385541206233</v>
      </c>
      <c r="D200" s="13">
        <v>12948.342431101051</v>
      </c>
      <c r="E200" s="12">
        <v>14.18585080512652</v>
      </c>
      <c r="F200" s="13">
        <v>5069.9967137693066</v>
      </c>
      <c r="G200" s="12">
        <v>1.7686454515161614</v>
      </c>
      <c r="H200" s="13">
        <v>644.78507164278574</v>
      </c>
      <c r="I200" s="12">
        <v>0</v>
      </c>
      <c r="J200" s="11"/>
      <c r="K200" s="12">
        <v>0</v>
      </c>
      <c r="L200" s="11"/>
      <c r="M200" s="12">
        <v>0</v>
      </c>
      <c r="N200" s="13"/>
      <c r="O200" s="12">
        <f>SUM(Tabel13[[#This Row],[CO2 benzine 2019]],Tabel13[[#This Row],[CO2 diesel 2019]],Tabel13[[#This Row],[CO2 CNG 2019]],Tabel13[[#This Row],[CO2 LNG 2019]],Tabel13[[#This Row],[CO2 LPG 2019]],Tabel13[[#This Row],[CO2 elektriciteit 2019]])</f>
        <v>36.080881797848917</v>
      </c>
      <c r="P200" s="12">
        <v>20.449897448716627</v>
      </c>
      <c r="Q200" s="13">
        <v>12854.860323677973</v>
      </c>
      <c r="R200" s="12">
        <v>15.655928373963308</v>
      </c>
      <c r="S200" s="13">
        <v>6362.9052525760244</v>
      </c>
      <c r="T200" s="12">
        <v>0.93688231081403661</v>
      </c>
      <c r="U200" s="13">
        <v>341.55388655269292</v>
      </c>
      <c r="V200" s="12">
        <v>0</v>
      </c>
      <c r="W200" s="11"/>
      <c r="X200" s="12">
        <v>0</v>
      </c>
      <c r="Y200" s="11"/>
      <c r="Z200" s="12">
        <v>0</v>
      </c>
      <c r="AA200" s="13"/>
      <c r="AB200" s="12">
        <f>SUM(Tabel13[[#This Row],[CO2 elektriciteit 2022]],Tabel13[[#This Row],[CO2 LPG 2022]],Tabel13[[#This Row],[CO2 LNG 2022]],Tabel13[[#This Row],[CO2 CNG 2022]],Tabel13[[#This Row],[CO2 diesel 2022]],Tabel13[[#This Row],[CO2 benzine 2022]])</f>
        <v>37.042708133493974</v>
      </c>
      <c r="AC200" s="14">
        <f>(Tabel13[[#This Row],[CO2-emissie 2022 (ton)]]-Tabel13[[#This Row],[CO2-emissie 2019 (ton)]])/Tabel13[[#This Row],[CO2-emissie 2019 (ton)]]</f>
        <v>2.6657506350146892E-2</v>
      </c>
    </row>
    <row r="201" spans="1:29" x14ac:dyDescent="0.35">
      <c r="A201" s="11" t="s">
        <v>1255</v>
      </c>
      <c r="B201" s="11" t="s">
        <v>415</v>
      </c>
      <c r="C201" s="12">
        <v>243.20604612000002</v>
      </c>
      <c r="D201" s="13">
        <v>156467</v>
      </c>
      <c r="E201" s="12">
        <v>1695.0787640000001</v>
      </c>
      <c r="F201" s="13">
        <v>605818</v>
      </c>
      <c r="G201" s="12">
        <v>0</v>
      </c>
      <c r="H201" s="13"/>
      <c r="I201" s="12">
        <v>0</v>
      </c>
      <c r="J201" s="11"/>
      <c r="K201" s="12">
        <v>0</v>
      </c>
      <c r="L201" s="11"/>
      <c r="M201" s="12">
        <v>0</v>
      </c>
      <c r="N201" s="13"/>
      <c r="O201" s="12">
        <f>SUM(Tabel13[[#This Row],[CO2 benzine 2019]],Tabel13[[#This Row],[CO2 diesel 2019]],Tabel13[[#This Row],[CO2 CNG 2019]],Tabel13[[#This Row],[CO2 LNG 2019]],Tabel13[[#This Row],[CO2 LPG 2019]],Tabel13[[#This Row],[CO2 elektriciteit 2019]])</f>
        <v>1938.2848101200002</v>
      </c>
      <c r="P201" s="12">
        <v>262.08287917999996</v>
      </c>
      <c r="Q201" s="13">
        <v>164746</v>
      </c>
      <c r="R201" s="12">
        <v>1289.0338055</v>
      </c>
      <c r="S201" s="13">
        <v>523891</v>
      </c>
      <c r="T201" s="12">
        <v>0</v>
      </c>
      <c r="U201" s="13"/>
      <c r="V201" s="12">
        <v>0</v>
      </c>
      <c r="W201" s="11"/>
      <c r="X201" s="12">
        <v>0</v>
      </c>
      <c r="Y201" s="11"/>
      <c r="Z201" s="12">
        <v>0</v>
      </c>
      <c r="AA201" s="13">
        <v>243</v>
      </c>
      <c r="AB201" s="12">
        <f>SUM(Tabel13[[#This Row],[CO2 elektriciteit 2022]],Tabel13[[#This Row],[CO2 LPG 2022]],Tabel13[[#This Row],[CO2 LNG 2022]],Tabel13[[#This Row],[CO2 CNG 2022]],Tabel13[[#This Row],[CO2 diesel 2022]],Tabel13[[#This Row],[CO2 benzine 2022]])</f>
        <v>1551.1166846799999</v>
      </c>
      <c r="AC201" s="14">
        <f>(Tabel13[[#This Row],[CO2-emissie 2022 (ton)]]-Tabel13[[#This Row],[CO2-emissie 2019 (ton)]])/Tabel13[[#This Row],[CO2-emissie 2019 (ton)]]</f>
        <v>-0.19974779940417037</v>
      </c>
    </row>
    <row r="202" spans="1:29" x14ac:dyDescent="0.35">
      <c r="A202" s="11" t="s">
        <v>605</v>
      </c>
      <c r="B202" s="11" t="s">
        <v>415</v>
      </c>
      <c r="C202" s="12">
        <v>27.401518785780855</v>
      </c>
      <c r="D202" s="13">
        <v>17628.811077086939</v>
      </c>
      <c r="E202" s="12">
        <v>48.699727900098587</v>
      </c>
      <c r="F202" s="13">
        <v>17405.192244495564</v>
      </c>
      <c r="G202" s="12">
        <v>0</v>
      </c>
      <c r="H202" s="13"/>
      <c r="I202" s="12">
        <v>0</v>
      </c>
      <c r="J202" s="11"/>
      <c r="K202" s="12">
        <v>0</v>
      </c>
      <c r="L202" s="11"/>
      <c r="M202" s="12">
        <v>0</v>
      </c>
      <c r="N202" s="13"/>
      <c r="O202" s="12">
        <f>SUM(Tabel13[[#This Row],[CO2 benzine 2019]],Tabel13[[#This Row],[CO2 diesel 2019]],Tabel13[[#This Row],[CO2 CNG 2019]],Tabel13[[#This Row],[CO2 LNG 2019]],Tabel13[[#This Row],[CO2 LPG 2019]],Tabel13[[#This Row],[CO2 elektriciteit 2019]])</f>
        <v>76.101246685879445</v>
      </c>
      <c r="P202" s="12">
        <v>30.697394273786209</v>
      </c>
      <c r="Q202" s="13">
        <v>19296.464282032783</v>
      </c>
      <c r="R202" s="12">
        <v>46.302417441568231</v>
      </c>
      <c r="S202" s="13">
        <v>18818.296054284994</v>
      </c>
      <c r="T202" s="12">
        <v>3.3349988063977078</v>
      </c>
      <c r="U202" s="13">
        <v>1215.8216574545054</v>
      </c>
      <c r="V202" s="12">
        <v>0</v>
      </c>
      <c r="W202" s="11"/>
      <c r="X202" s="12">
        <v>0</v>
      </c>
      <c r="Y202" s="11"/>
      <c r="Z202" s="12">
        <v>0</v>
      </c>
      <c r="AA202" s="13"/>
      <c r="AB202" s="12">
        <f>SUM(Tabel13[[#This Row],[CO2 elektriciteit 2022]],Tabel13[[#This Row],[CO2 LPG 2022]],Tabel13[[#This Row],[CO2 LNG 2022]],Tabel13[[#This Row],[CO2 CNG 2022]],Tabel13[[#This Row],[CO2 diesel 2022]],Tabel13[[#This Row],[CO2 benzine 2022]])</f>
        <v>80.334810521752146</v>
      </c>
      <c r="AC202" s="14">
        <f>(Tabel13[[#This Row],[CO2-emissie 2022 (ton)]]-Tabel13[[#This Row],[CO2-emissie 2019 (ton)]])/Tabel13[[#This Row],[CO2-emissie 2019 (ton)]]</f>
        <v>5.5630676503204211E-2</v>
      </c>
    </row>
    <row r="203" spans="1:29" x14ac:dyDescent="0.35">
      <c r="A203" s="11" t="s">
        <v>419</v>
      </c>
      <c r="B203" s="11" t="s">
        <v>415</v>
      </c>
      <c r="C203" s="12">
        <v>9.1433361768000001</v>
      </c>
      <c r="D203" s="13">
        <v>5882.38</v>
      </c>
      <c r="E203" s="12">
        <v>56.308351000000002</v>
      </c>
      <c r="F203" s="13">
        <v>20124.5</v>
      </c>
      <c r="G203" s="12">
        <v>0</v>
      </c>
      <c r="H203" s="13"/>
      <c r="I203" s="12">
        <v>0</v>
      </c>
      <c r="J203" s="11"/>
      <c r="K203" s="12">
        <v>0</v>
      </c>
      <c r="L203" s="11"/>
      <c r="M203" s="12">
        <v>0</v>
      </c>
      <c r="N203" s="13"/>
      <c r="O203" s="12">
        <f>SUM(Tabel13[[#This Row],[CO2 benzine 2019]],Tabel13[[#This Row],[CO2 diesel 2019]],Tabel13[[#This Row],[CO2 CNG 2019]],Tabel13[[#This Row],[CO2 LNG 2019]],Tabel13[[#This Row],[CO2 LPG 2019]],Tabel13[[#This Row],[CO2 elektriciteit 2019]])</f>
        <v>65.451687176800007</v>
      </c>
      <c r="P203" s="12">
        <v>10.524724472099999</v>
      </c>
      <c r="Q203" s="13">
        <v>6615.87</v>
      </c>
      <c r="R203" s="12">
        <v>41.822176515000002</v>
      </c>
      <c r="S203" s="13">
        <v>16997.43</v>
      </c>
      <c r="T203" s="12">
        <v>3.7222509999999995</v>
      </c>
      <c r="U203" s="13">
        <v>1357</v>
      </c>
      <c r="V203" s="12">
        <v>0</v>
      </c>
      <c r="W203" s="11"/>
      <c r="X203" s="12">
        <v>0</v>
      </c>
      <c r="Y203" s="11"/>
      <c r="Z203" s="12">
        <v>0</v>
      </c>
      <c r="AA203" s="13"/>
      <c r="AB203" s="12">
        <f>SUM(Tabel13[[#This Row],[CO2 elektriciteit 2022]],Tabel13[[#This Row],[CO2 LPG 2022]],Tabel13[[#This Row],[CO2 LNG 2022]],Tabel13[[#This Row],[CO2 CNG 2022]],Tabel13[[#This Row],[CO2 diesel 2022]],Tabel13[[#This Row],[CO2 benzine 2022]])</f>
        <v>56.0691519871</v>
      </c>
      <c r="AC203" s="14">
        <f>(Tabel13[[#This Row],[CO2-emissie 2022 (ton)]]-Tabel13[[#This Row],[CO2-emissie 2019 (ton)]])/Tabel13[[#This Row],[CO2-emissie 2019 (ton)]]</f>
        <v>-0.14335054747107787</v>
      </c>
    </row>
    <row r="204" spans="1:29" x14ac:dyDescent="0.35">
      <c r="A204" s="11" t="s">
        <v>421</v>
      </c>
      <c r="B204" s="11" t="s">
        <v>415</v>
      </c>
      <c r="C204" s="12">
        <v>21.753268200000001</v>
      </c>
      <c r="D204" s="13">
        <v>13995</v>
      </c>
      <c r="E204" s="12">
        <v>31.206094</v>
      </c>
      <c r="F204" s="13">
        <v>11153</v>
      </c>
      <c r="G204" s="12">
        <v>4.7645909999999994</v>
      </c>
      <c r="H204" s="13">
        <v>1737</v>
      </c>
      <c r="I204" s="12">
        <v>0</v>
      </c>
      <c r="J204" s="11"/>
      <c r="K204" s="12">
        <v>0</v>
      </c>
      <c r="L204" s="11"/>
      <c r="M204" s="12">
        <v>0</v>
      </c>
      <c r="N204" s="13"/>
      <c r="O204" s="12">
        <f>SUM(Tabel13[[#This Row],[CO2 benzine 2019]],Tabel13[[#This Row],[CO2 diesel 2019]],Tabel13[[#This Row],[CO2 CNG 2019]],Tabel13[[#This Row],[CO2 LNG 2019]],Tabel13[[#This Row],[CO2 LPG 2019]],Tabel13[[#This Row],[CO2 elektriciteit 2019]])</f>
        <v>57.723953199999997</v>
      </c>
      <c r="P204" s="12">
        <v>32.69473816</v>
      </c>
      <c r="Q204" s="13">
        <v>20552</v>
      </c>
      <c r="R204" s="12">
        <v>41.924459499999998</v>
      </c>
      <c r="S204" s="13">
        <v>17039</v>
      </c>
      <c r="T204" s="12">
        <v>5.8398469999999998</v>
      </c>
      <c r="U204" s="13">
        <v>2129</v>
      </c>
      <c r="V204" s="12">
        <v>0</v>
      </c>
      <c r="W204" s="11"/>
      <c r="X204" s="12">
        <v>0</v>
      </c>
      <c r="Y204" s="11"/>
      <c r="Z204" s="12">
        <v>0</v>
      </c>
      <c r="AA204" s="13"/>
      <c r="AB204" s="12">
        <f>SUM(Tabel13[[#This Row],[CO2 elektriciteit 2022]],Tabel13[[#This Row],[CO2 LPG 2022]],Tabel13[[#This Row],[CO2 LNG 2022]],Tabel13[[#This Row],[CO2 CNG 2022]],Tabel13[[#This Row],[CO2 diesel 2022]],Tabel13[[#This Row],[CO2 benzine 2022]])</f>
        <v>80.459044659999989</v>
      </c>
      <c r="AC204" s="14">
        <f>(Tabel13[[#This Row],[CO2-emissie 2022 (ton)]]-Tabel13[[#This Row],[CO2-emissie 2019 (ton)]])/Tabel13[[#This Row],[CO2-emissie 2019 (ton)]]</f>
        <v>0.39385887832782723</v>
      </c>
    </row>
    <row r="205" spans="1:29" x14ac:dyDescent="0.35">
      <c r="A205" s="11" t="s">
        <v>422</v>
      </c>
      <c r="B205" s="11" t="s">
        <v>415</v>
      </c>
      <c r="C205" s="12">
        <v>30.768556200000003</v>
      </c>
      <c r="D205" s="13">
        <v>19795</v>
      </c>
      <c r="E205" s="12">
        <v>64.247675999999998</v>
      </c>
      <c r="F205" s="13">
        <v>22962</v>
      </c>
      <c r="G205" s="12">
        <v>0</v>
      </c>
      <c r="H205" s="13"/>
      <c r="I205" s="12">
        <v>0</v>
      </c>
      <c r="J205" s="11"/>
      <c r="K205" s="12">
        <v>0</v>
      </c>
      <c r="L205" s="11"/>
      <c r="M205" s="12">
        <v>0</v>
      </c>
      <c r="N205" s="13"/>
      <c r="O205" s="12">
        <f>SUM(Tabel13[[#This Row],[CO2 benzine 2019]],Tabel13[[#This Row],[CO2 diesel 2019]],Tabel13[[#This Row],[CO2 CNG 2019]],Tabel13[[#This Row],[CO2 LNG 2019]],Tabel13[[#This Row],[CO2 LPG 2019]],Tabel13[[#This Row],[CO2 elektriciteit 2019]])</f>
        <v>95.016232200000005</v>
      </c>
      <c r="P205" s="12">
        <v>30.722108959999996</v>
      </c>
      <c r="Q205" s="13">
        <v>19312</v>
      </c>
      <c r="R205" s="12">
        <v>47.758305</v>
      </c>
      <c r="S205" s="13">
        <v>19410</v>
      </c>
      <c r="T205" s="12">
        <v>0</v>
      </c>
      <c r="U205" s="13"/>
      <c r="V205" s="12">
        <v>0</v>
      </c>
      <c r="W205" s="11"/>
      <c r="X205" s="12">
        <v>0</v>
      </c>
      <c r="Y205" s="11"/>
      <c r="Z205" s="12">
        <v>0</v>
      </c>
      <c r="AA205" s="13"/>
      <c r="AB205" s="12">
        <f>SUM(Tabel13[[#This Row],[CO2 elektriciteit 2022]],Tabel13[[#This Row],[CO2 LPG 2022]],Tabel13[[#This Row],[CO2 LNG 2022]],Tabel13[[#This Row],[CO2 CNG 2022]],Tabel13[[#This Row],[CO2 diesel 2022]],Tabel13[[#This Row],[CO2 benzine 2022]])</f>
        <v>78.480413959999993</v>
      </c>
      <c r="AC205" s="14">
        <f>(Tabel13[[#This Row],[CO2-emissie 2022 (ton)]]-Tabel13[[#This Row],[CO2-emissie 2019 (ton)]])/Tabel13[[#This Row],[CO2-emissie 2019 (ton)]]</f>
        <v>-0.17403150869204864</v>
      </c>
    </row>
    <row r="206" spans="1:29" x14ac:dyDescent="0.35">
      <c r="A206" s="11" t="s">
        <v>1256</v>
      </c>
      <c r="B206" s="11" t="s">
        <v>415</v>
      </c>
      <c r="C206" s="12">
        <v>13.470083760000001</v>
      </c>
      <c r="D206" s="13">
        <v>8666</v>
      </c>
      <c r="E206" s="12">
        <v>33.296199999999999</v>
      </c>
      <c r="F206" s="13">
        <v>11900</v>
      </c>
      <c r="G206" s="12">
        <v>3.8100269999999998</v>
      </c>
      <c r="H206" s="13">
        <v>1389</v>
      </c>
      <c r="I206" s="12">
        <v>0</v>
      </c>
      <c r="J206" s="11"/>
      <c r="K206" s="12">
        <v>0</v>
      </c>
      <c r="L206" s="11"/>
      <c r="M206" s="12">
        <v>0</v>
      </c>
      <c r="N206" s="13"/>
      <c r="O206" s="12">
        <f>SUM(Tabel13[[#This Row],[CO2 benzine 2019]],Tabel13[[#This Row],[CO2 diesel 2019]],Tabel13[[#This Row],[CO2 CNG 2019]],Tabel13[[#This Row],[CO2 LNG 2019]],Tabel13[[#This Row],[CO2 LPG 2019]],Tabel13[[#This Row],[CO2 elektriciteit 2019]])</f>
        <v>50.576310759999998</v>
      </c>
      <c r="P206" s="12">
        <v>16.888251279999999</v>
      </c>
      <c r="Q206" s="13">
        <v>10616</v>
      </c>
      <c r="R206" s="12">
        <v>29.026518500000002</v>
      </c>
      <c r="S206" s="13">
        <v>11797</v>
      </c>
      <c r="T206" s="12">
        <v>1.1549401499999998</v>
      </c>
      <c r="U206" s="13">
        <v>421.05</v>
      </c>
      <c r="V206" s="12">
        <v>0</v>
      </c>
      <c r="W206" s="11"/>
      <c r="X206" s="12">
        <v>0</v>
      </c>
      <c r="Y206" s="11"/>
      <c r="Z206" s="12">
        <v>0</v>
      </c>
      <c r="AA206" s="13"/>
      <c r="AB206" s="12">
        <f>SUM(Tabel13[[#This Row],[CO2 elektriciteit 2022]],Tabel13[[#This Row],[CO2 LPG 2022]],Tabel13[[#This Row],[CO2 LNG 2022]],Tabel13[[#This Row],[CO2 CNG 2022]],Tabel13[[#This Row],[CO2 diesel 2022]],Tabel13[[#This Row],[CO2 benzine 2022]])</f>
        <v>47.069709930000002</v>
      </c>
      <c r="AC206" s="14">
        <f>(Tabel13[[#This Row],[CO2-emissie 2022 (ton)]]-Tabel13[[#This Row],[CO2-emissie 2019 (ton)]])/Tabel13[[#This Row],[CO2-emissie 2019 (ton)]]</f>
        <v>-6.9332871008324151E-2</v>
      </c>
    </row>
    <row r="207" spans="1:29" x14ac:dyDescent="0.35">
      <c r="A207" s="11" t="s">
        <v>425</v>
      </c>
      <c r="B207" s="11" t="s">
        <v>415</v>
      </c>
      <c r="C207" s="12">
        <v>3.47865768</v>
      </c>
      <c r="D207" s="13">
        <v>2238</v>
      </c>
      <c r="E207" s="12">
        <v>34.636442000000002</v>
      </c>
      <c r="F207" s="13">
        <v>12379</v>
      </c>
      <c r="G207" s="12">
        <v>0</v>
      </c>
      <c r="H207" s="13"/>
      <c r="I207" s="12">
        <v>0</v>
      </c>
      <c r="J207" s="11"/>
      <c r="K207" s="12">
        <v>0</v>
      </c>
      <c r="L207" s="11"/>
      <c r="M207" s="12">
        <v>0</v>
      </c>
      <c r="N207" s="13"/>
      <c r="O207" s="12">
        <f>SUM(Tabel13[[#This Row],[CO2 benzine 2019]],Tabel13[[#This Row],[CO2 diesel 2019]],Tabel13[[#This Row],[CO2 CNG 2019]],Tabel13[[#This Row],[CO2 LNG 2019]],Tabel13[[#This Row],[CO2 LPG 2019]],Tabel13[[#This Row],[CO2 elektriciteit 2019]])</f>
        <v>38.11509968</v>
      </c>
      <c r="P207" s="12">
        <v>6.3219584199999996</v>
      </c>
      <c r="Q207" s="13">
        <v>3974</v>
      </c>
      <c r="R207" s="12">
        <v>33.273341500000001</v>
      </c>
      <c r="S207" s="13">
        <v>13523</v>
      </c>
      <c r="T207" s="12">
        <v>0</v>
      </c>
      <c r="U207" s="13"/>
      <c r="V207" s="12">
        <v>0</v>
      </c>
      <c r="W207" s="11"/>
      <c r="X207" s="12">
        <v>0</v>
      </c>
      <c r="Y207" s="11"/>
      <c r="Z207" s="12">
        <v>0</v>
      </c>
      <c r="AA207" s="13"/>
      <c r="AB207" s="12">
        <f>SUM(Tabel13[[#This Row],[CO2 elektriciteit 2022]],Tabel13[[#This Row],[CO2 LPG 2022]],Tabel13[[#This Row],[CO2 LNG 2022]],Tabel13[[#This Row],[CO2 CNG 2022]],Tabel13[[#This Row],[CO2 diesel 2022]],Tabel13[[#This Row],[CO2 benzine 2022]])</f>
        <v>39.595299920000002</v>
      </c>
      <c r="AC207" s="14">
        <f>(Tabel13[[#This Row],[CO2-emissie 2022 (ton)]]-Tabel13[[#This Row],[CO2-emissie 2019 (ton)]])/Tabel13[[#This Row],[CO2-emissie 2019 (ton)]]</f>
        <v>3.8835009023384562E-2</v>
      </c>
    </row>
    <row r="208" spans="1:29" x14ac:dyDescent="0.35">
      <c r="A208" s="11" t="s">
        <v>610</v>
      </c>
      <c r="B208" s="11" t="s">
        <v>415</v>
      </c>
      <c r="C208" s="12">
        <v>68.056796884569295</v>
      </c>
      <c r="D208" s="13">
        <v>43784.449474104644</v>
      </c>
      <c r="E208" s="12">
        <v>188.10872165626029</v>
      </c>
      <c r="F208" s="13">
        <v>67229.707525468286</v>
      </c>
      <c r="G208" s="12">
        <v>19.491661112962344</v>
      </c>
      <c r="H208" s="13">
        <v>7105.9646784405204</v>
      </c>
      <c r="I208" s="12">
        <v>0</v>
      </c>
      <c r="J208" s="11"/>
      <c r="K208" s="12">
        <v>0.16338255244069791</v>
      </c>
      <c r="L208" s="13">
        <v>103.90119584395217</v>
      </c>
      <c r="M208" s="12">
        <v>0</v>
      </c>
      <c r="N208" s="13"/>
      <c r="O208" s="12">
        <f>SUM(Tabel13[[#This Row],[CO2 benzine 2019]],Tabel13[[#This Row],[CO2 diesel 2019]],Tabel13[[#This Row],[CO2 CNG 2019]],Tabel13[[#This Row],[CO2 LNG 2019]],Tabel13[[#This Row],[CO2 LPG 2019]],Tabel13[[#This Row],[CO2 elektriciteit 2019]])</f>
        <v>275.82056220623258</v>
      </c>
      <c r="P208" s="12">
        <v>96.736271636944636</v>
      </c>
      <c r="Q208" s="13">
        <v>60808.679517575511</v>
      </c>
      <c r="R208" s="12">
        <v>148.81356295551646</v>
      </c>
      <c r="S208" s="13">
        <v>60481.025383262124</v>
      </c>
      <c r="T208" s="12">
        <v>5.1881117211745043</v>
      </c>
      <c r="U208" s="13">
        <v>1891.4005545659877</v>
      </c>
      <c r="V208" s="12">
        <v>0</v>
      </c>
      <c r="W208" s="11"/>
      <c r="X208" s="12">
        <v>0</v>
      </c>
      <c r="Y208" s="11"/>
      <c r="Z208" s="12">
        <v>0</v>
      </c>
      <c r="AA208" s="13">
        <v>357</v>
      </c>
      <c r="AB208" s="12">
        <f>SUM(Tabel13[[#This Row],[CO2 elektriciteit 2022]],Tabel13[[#This Row],[CO2 LPG 2022]],Tabel13[[#This Row],[CO2 LNG 2022]],Tabel13[[#This Row],[CO2 CNG 2022]],Tabel13[[#This Row],[CO2 diesel 2022]],Tabel13[[#This Row],[CO2 benzine 2022]])</f>
        <v>250.73794631363558</v>
      </c>
      <c r="AC208" s="14">
        <f>(Tabel13[[#This Row],[CO2-emissie 2022 (ton)]]-Tabel13[[#This Row],[CO2-emissie 2019 (ton)]])/Tabel13[[#This Row],[CO2-emissie 2019 (ton)]]</f>
        <v>-9.0938165349117778E-2</v>
      </c>
    </row>
    <row r="209" spans="1:29" x14ac:dyDescent="0.35">
      <c r="A209" s="11" t="s">
        <v>427</v>
      </c>
      <c r="B209" s="11" t="s">
        <v>415</v>
      </c>
      <c r="C209" s="12">
        <v>20.365224720000001</v>
      </c>
      <c r="D209" s="13">
        <v>13102</v>
      </c>
      <c r="E209" s="12">
        <v>97.776110000000003</v>
      </c>
      <c r="F209" s="13">
        <v>34945</v>
      </c>
      <c r="G209" s="12">
        <v>0</v>
      </c>
      <c r="H209" s="13"/>
      <c r="I209" s="12">
        <v>0</v>
      </c>
      <c r="J209" s="11"/>
      <c r="K209" s="12">
        <v>0</v>
      </c>
      <c r="L209" s="11"/>
      <c r="M209" s="12">
        <v>0</v>
      </c>
      <c r="N209" s="13"/>
      <c r="O209" s="12">
        <f>SUM(Tabel13[[#This Row],[CO2 benzine 2019]],Tabel13[[#This Row],[CO2 diesel 2019]],Tabel13[[#This Row],[CO2 CNG 2019]],Tabel13[[#This Row],[CO2 LNG 2019]],Tabel13[[#This Row],[CO2 LPG 2019]],Tabel13[[#This Row],[CO2 elektriciteit 2019]])</f>
        <v>118.14133472</v>
      </c>
      <c r="P209" s="12">
        <v>25.085798269999998</v>
      </c>
      <c r="Q209" s="13">
        <v>15769</v>
      </c>
      <c r="R209" s="12">
        <v>79.855527499999994</v>
      </c>
      <c r="S209" s="13">
        <v>32455</v>
      </c>
      <c r="T209" s="12">
        <v>0.52939899999999995</v>
      </c>
      <c r="U209" s="13">
        <v>193</v>
      </c>
      <c r="V209" s="12">
        <v>0</v>
      </c>
      <c r="W209" s="11"/>
      <c r="X209" s="12">
        <v>0</v>
      </c>
      <c r="Y209" s="11"/>
      <c r="Z209" s="12">
        <v>0</v>
      </c>
      <c r="AA209" s="13"/>
      <c r="AB209" s="12">
        <f>SUM(Tabel13[[#This Row],[CO2 elektriciteit 2022]],Tabel13[[#This Row],[CO2 LPG 2022]],Tabel13[[#This Row],[CO2 LNG 2022]],Tabel13[[#This Row],[CO2 CNG 2022]],Tabel13[[#This Row],[CO2 diesel 2022]],Tabel13[[#This Row],[CO2 benzine 2022]])</f>
        <v>105.47072476999999</v>
      </c>
      <c r="AC209" s="14">
        <f>(Tabel13[[#This Row],[CO2-emissie 2022 (ton)]]-Tabel13[[#This Row],[CO2-emissie 2019 (ton)]])/Tabel13[[#This Row],[CO2-emissie 2019 (ton)]]</f>
        <v>-0.10724959202492421</v>
      </c>
    </row>
    <row r="210" spans="1:29" x14ac:dyDescent="0.35">
      <c r="A210" s="11" t="s">
        <v>428</v>
      </c>
      <c r="B210" s="11" t="s">
        <v>415</v>
      </c>
      <c r="C210" s="12">
        <v>16.599010440000001</v>
      </c>
      <c r="D210" s="13">
        <v>10679</v>
      </c>
      <c r="E210" s="12">
        <v>71.723932000000005</v>
      </c>
      <c r="F210" s="13">
        <v>25634</v>
      </c>
      <c r="G210" s="12">
        <v>0</v>
      </c>
      <c r="H210" s="13"/>
      <c r="I210" s="12">
        <v>0</v>
      </c>
      <c r="J210" s="11"/>
      <c r="K210" s="12">
        <v>0</v>
      </c>
      <c r="L210" s="11"/>
      <c r="M210" s="12">
        <v>0</v>
      </c>
      <c r="N210" s="13"/>
      <c r="O210" s="12">
        <f>SUM(Tabel13[[#This Row],[CO2 benzine 2019]],Tabel13[[#This Row],[CO2 diesel 2019]],Tabel13[[#This Row],[CO2 CNG 2019]],Tabel13[[#This Row],[CO2 LNG 2019]],Tabel13[[#This Row],[CO2 LPG 2019]],Tabel13[[#This Row],[CO2 elektriciteit 2019]])</f>
        <v>88.322942440000006</v>
      </c>
      <c r="P210" s="12">
        <v>14.233156009999998</v>
      </c>
      <c r="Q210" s="13">
        <v>8947</v>
      </c>
      <c r="R210" s="12">
        <v>52.940117999999998</v>
      </c>
      <c r="S210" s="13">
        <v>21516</v>
      </c>
      <c r="T210" s="12">
        <v>0.25681337500000001</v>
      </c>
      <c r="U210" s="13">
        <v>93.625</v>
      </c>
      <c r="V210" s="12">
        <v>0</v>
      </c>
      <c r="W210" s="11"/>
      <c r="X210" s="12">
        <v>0</v>
      </c>
      <c r="Y210" s="11"/>
      <c r="Z210" s="12">
        <v>0</v>
      </c>
      <c r="AA210" s="13">
        <v>2895</v>
      </c>
      <c r="AB210" s="12">
        <f>SUM(Tabel13[[#This Row],[CO2 elektriciteit 2022]],Tabel13[[#This Row],[CO2 LPG 2022]],Tabel13[[#This Row],[CO2 LNG 2022]],Tabel13[[#This Row],[CO2 CNG 2022]],Tabel13[[#This Row],[CO2 diesel 2022]],Tabel13[[#This Row],[CO2 benzine 2022]])</f>
        <v>67.430087384999993</v>
      </c>
      <c r="AC210" s="14">
        <f>(Tabel13[[#This Row],[CO2-emissie 2022 (ton)]]-Tabel13[[#This Row],[CO2-emissie 2019 (ton)]])/Tabel13[[#This Row],[CO2-emissie 2019 (ton)]]</f>
        <v>-0.23655071352715693</v>
      </c>
    </row>
    <row r="211" spans="1:29" x14ac:dyDescent="0.35">
      <c r="A211" s="11" t="s">
        <v>612</v>
      </c>
      <c r="B211" s="11" t="s">
        <v>415</v>
      </c>
      <c r="C211" s="12">
        <v>11.05460832</v>
      </c>
      <c r="D211" s="13">
        <v>7112</v>
      </c>
      <c r="E211" s="12">
        <v>45.492682000000002</v>
      </c>
      <c r="F211" s="13">
        <v>16259</v>
      </c>
      <c r="G211" s="12">
        <v>5.2336439999999991</v>
      </c>
      <c r="H211" s="13">
        <v>1908</v>
      </c>
      <c r="I211" s="12">
        <v>0</v>
      </c>
      <c r="J211" s="11"/>
      <c r="K211" s="12">
        <v>0</v>
      </c>
      <c r="L211" s="11"/>
      <c r="M211" s="12">
        <v>0</v>
      </c>
      <c r="N211" s="13"/>
      <c r="O211" s="12">
        <f>SUM(Tabel13[[#This Row],[CO2 benzine 2019]],Tabel13[[#This Row],[CO2 diesel 2019]],Tabel13[[#This Row],[CO2 CNG 2019]],Tabel13[[#This Row],[CO2 LNG 2019]],Tabel13[[#This Row],[CO2 LPG 2019]],Tabel13[[#This Row],[CO2 elektriciteit 2019]])</f>
        <v>61.78093432</v>
      </c>
      <c r="P211" s="12">
        <v>10.559929539999999</v>
      </c>
      <c r="Q211" s="13">
        <v>6638</v>
      </c>
      <c r="R211" s="12">
        <v>42.239403500000002</v>
      </c>
      <c r="S211" s="13">
        <v>17167</v>
      </c>
      <c r="T211" s="12">
        <v>5.0718069999999997</v>
      </c>
      <c r="U211" s="13">
        <v>1849</v>
      </c>
      <c r="V211" s="12">
        <v>0</v>
      </c>
      <c r="W211" s="11"/>
      <c r="X211" s="12">
        <v>0</v>
      </c>
      <c r="Y211" s="11"/>
      <c r="Z211" s="12">
        <v>0</v>
      </c>
      <c r="AA211" s="13"/>
      <c r="AB211" s="12">
        <f>SUM(Tabel13[[#This Row],[CO2 elektriciteit 2022]],Tabel13[[#This Row],[CO2 LPG 2022]],Tabel13[[#This Row],[CO2 LNG 2022]],Tabel13[[#This Row],[CO2 CNG 2022]],Tabel13[[#This Row],[CO2 diesel 2022]],Tabel13[[#This Row],[CO2 benzine 2022]])</f>
        <v>57.87114004</v>
      </c>
      <c r="AC211" s="14">
        <f>(Tabel13[[#This Row],[CO2-emissie 2022 (ton)]]-Tabel13[[#This Row],[CO2-emissie 2019 (ton)]])/Tabel13[[#This Row],[CO2-emissie 2019 (ton)]]</f>
        <v>-6.3284803362617714E-2</v>
      </c>
    </row>
    <row r="212" spans="1:29" x14ac:dyDescent="0.35">
      <c r="A212" s="11" t="s">
        <v>429</v>
      </c>
      <c r="B212" s="11" t="s">
        <v>415</v>
      </c>
      <c r="C212" s="12">
        <v>10.51679976</v>
      </c>
      <c r="D212" s="13">
        <v>6766</v>
      </c>
      <c r="E212" s="12">
        <v>67.003706000000008</v>
      </c>
      <c r="F212" s="13">
        <v>23947</v>
      </c>
      <c r="G212" s="12">
        <v>0</v>
      </c>
      <c r="H212" s="13"/>
      <c r="I212" s="12">
        <v>0</v>
      </c>
      <c r="J212" s="11"/>
      <c r="K212" s="12">
        <v>0</v>
      </c>
      <c r="L212" s="11"/>
      <c r="M212" s="12">
        <v>0</v>
      </c>
      <c r="N212" s="13"/>
      <c r="O212" s="12">
        <f>SUM(Tabel13[[#This Row],[CO2 benzine 2019]],Tabel13[[#This Row],[CO2 diesel 2019]],Tabel13[[#This Row],[CO2 CNG 2019]],Tabel13[[#This Row],[CO2 LNG 2019]],Tabel13[[#This Row],[CO2 LPG 2019]],Tabel13[[#This Row],[CO2 elektriciteit 2019]])</f>
        <v>77.520505760000006</v>
      </c>
      <c r="P212" s="12">
        <v>23.046354209999997</v>
      </c>
      <c r="Q212" s="13">
        <v>14487</v>
      </c>
      <c r="R212" s="12">
        <v>57.519108500000002</v>
      </c>
      <c r="S212" s="13">
        <v>23377</v>
      </c>
      <c r="T212" s="12">
        <v>0.53762799999999999</v>
      </c>
      <c r="U212" s="13">
        <v>196.00000000000003</v>
      </c>
      <c r="V212" s="12">
        <v>0</v>
      </c>
      <c r="W212" s="11"/>
      <c r="X212" s="12">
        <v>0</v>
      </c>
      <c r="Y212" s="11"/>
      <c r="Z212" s="12">
        <v>0</v>
      </c>
      <c r="AA212" s="13"/>
      <c r="AB212" s="12">
        <f>SUM(Tabel13[[#This Row],[CO2 elektriciteit 2022]],Tabel13[[#This Row],[CO2 LPG 2022]],Tabel13[[#This Row],[CO2 LNG 2022]],Tabel13[[#This Row],[CO2 CNG 2022]],Tabel13[[#This Row],[CO2 diesel 2022]],Tabel13[[#This Row],[CO2 benzine 2022]])</f>
        <v>81.103090710000004</v>
      </c>
      <c r="AC212" s="14">
        <f>(Tabel13[[#This Row],[CO2-emissie 2022 (ton)]]-Tabel13[[#This Row],[CO2-emissie 2019 (ton)]])/Tabel13[[#This Row],[CO2-emissie 2019 (ton)]]</f>
        <v>4.6214674619016537E-2</v>
      </c>
    </row>
    <row r="213" spans="1:29" x14ac:dyDescent="0.35">
      <c r="A213" s="11" t="s">
        <v>613</v>
      </c>
      <c r="B213" s="11" t="s">
        <v>415</v>
      </c>
      <c r="C213" s="12">
        <v>31.433832006390631</v>
      </c>
      <c r="D213" s="13">
        <v>20223.006257489018</v>
      </c>
      <c r="E213" s="12">
        <v>0</v>
      </c>
      <c r="F213" s="11"/>
      <c r="G213" s="12">
        <v>0</v>
      </c>
      <c r="H213" s="13"/>
      <c r="I213" s="12">
        <v>0</v>
      </c>
      <c r="J213" s="11"/>
      <c r="K213" s="12">
        <v>0</v>
      </c>
      <c r="L213" s="11"/>
      <c r="M213" s="12">
        <v>0</v>
      </c>
      <c r="N213" s="13"/>
      <c r="O213" s="12">
        <f>SUM(Tabel13[[#This Row],[CO2 benzine 2019]],Tabel13[[#This Row],[CO2 diesel 2019]],Tabel13[[#This Row],[CO2 CNG 2019]],Tabel13[[#This Row],[CO2 LNG 2019]],Tabel13[[#This Row],[CO2 LPG 2019]],Tabel13[[#This Row],[CO2 elektriciteit 2019]])</f>
        <v>31.433832006390631</v>
      </c>
      <c r="P213" s="12">
        <v>33.612248747551796</v>
      </c>
      <c r="Q213" s="13">
        <v>21128.749613441913</v>
      </c>
      <c r="R213" s="12">
        <v>0</v>
      </c>
      <c r="S213" s="11"/>
      <c r="T213" s="12">
        <v>0</v>
      </c>
      <c r="U213" s="13"/>
      <c r="V213" s="12">
        <v>0</v>
      </c>
      <c r="W213" s="11"/>
      <c r="X213" s="12">
        <v>0</v>
      </c>
      <c r="Y213" s="11"/>
      <c r="Z213" s="12">
        <v>0</v>
      </c>
      <c r="AA213" s="13"/>
      <c r="AB213" s="12">
        <f>SUM(Tabel13[[#This Row],[CO2 elektriciteit 2022]],Tabel13[[#This Row],[CO2 LPG 2022]],Tabel13[[#This Row],[CO2 LNG 2022]],Tabel13[[#This Row],[CO2 CNG 2022]],Tabel13[[#This Row],[CO2 diesel 2022]],Tabel13[[#This Row],[CO2 benzine 2022]])</f>
        <v>33.612248747551796</v>
      </c>
      <c r="AC213" s="14">
        <f>(Tabel13[[#This Row],[CO2-emissie 2022 (ton)]]-Tabel13[[#This Row],[CO2-emissie 2019 (ton)]])/Tabel13[[#This Row],[CO2-emissie 2019 (ton)]]</f>
        <v>6.9301660094075818E-2</v>
      </c>
    </row>
    <row r="214" spans="1:29" x14ac:dyDescent="0.35">
      <c r="A214" s="11" t="s">
        <v>431</v>
      </c>
      <c r="B214" s="11" t="s">
        <v>415</v>
      </c>
      <c r="C214" s="12">
        <v>39.295775160000005</v>
      </c>
      <c r="D214" s="13">
        <v>25281</v>
      </c>
      <c r="E214" s="12">
        <v>26.656546000000002</v>
      </c>
      <c r="F214" s="13">
        <v>9527</v>
      </c>
      <c r="G214" s="12">
        <v>0</v>
      </c>
      <c r="H214" s="13"/>
      <c r="I214" s="12">
        <v>0</v>
      </c>
      <c r="J214" s="11"/>
      <c r="K214" s="12">
        <v>0</v>
      </c>
      <c r="L214" s="11"/>
      <c r="M214" s="12">
        <v>0</v>
      </c>
      <c r="N214" s="13"/>
      <c r="O214" s="12">
        <f>SUM(Tabel13[[#This Row],[CO2 benzine 2019]],Tabel13[[#This Row],[CO2 diesel 2019]],Tabel13[[#This Row],[CO2 CNG 2019]],Tabel13[[#This Row],[CO2 LNG 2019]],Tabel13[[#This Row],[CO2 LPG 2019]],Tabel13[[#This Row],[CO2 elektriciteit 2019]])</f>
        <v>65.952321160000011</v>
      </c>
      <c r="P214" s="12">
        <v>43.687373459999996</v>
      </c>
      <c r="Q214" s="13">
        <v>27462</v>
      </c>
      <c r="R214" s="12">
        <v>4.5199385000000003</v>
      </c>
      <c r="S214" s="13">
        <v>1837</v>
      </c>
      <c r="T214" s="12">
        <v>0</v>
      </c>
      <c r="U214" s="13"/>
      <c r="V214" s="12">
        <v>0</v>
      </c>
      <c r="W214" s="11"/>
      <c r="X214" s="12">
        <v>0</v>
      </c>
      <c r="Y214" s="11"/>
      <c r="Z214" s="12">
        <v>0</v>
      </c>
      <c r="AA214" s="13"/>
      <c r="AB214" s="12">
        <f>SUM(Tabel13[[#This Row],[CO2 elektriciteit 2022]],Tabel13[[#This Row],[CO2 LPG 2022]],Tabel13[[#This Row],[CO2 LNG 2022]],Tabel13[[#This Row],[CO2 CNG 2022]],Tabel13[[#This Row],[CO2 diesel 2022]],Tabel13[[#This Row],[CO2 benzine 2022]])</f>
        <v>48.207311959999998</v>
      </c>
      <c r="AC214" s="14">
        <f>(Tabel13[[#This Row],[CO2-emissie 2022 (ton)]]-Tabel13[[#This Row],[CO2-emissie 2019 (ton)]])/Tabel13[[#This Row],[CO2-emissie 2019 (ton)]]</f>
        <v>-0.26905814515535709</v>
      </c>
    </row>
    <row r="215" spans="1:29" x14ac:dyDescent="0.35">
      <c r="A215" s="11" t="s">
        <v>432</v>
      </c>
      <c r="B215" s="11" t="s">
        <v>415</v>
      </c>
      <c r="C215" s="12">
        <v>12.496342510983892</v>
      </c>
      <c r="D215" s="13">
        <v>8039.5420050592465</v>
      </c>
      <c r="E215" s="12">
        <v>75.932124000000002</v>
      </c>
      <c r="F215" s="13">
        <v>27138</v>
      </c>
      <c r="G215" s="12">
        <v>0</v>
      </c>
      <c r="H215" s="13"/>
      <c r="I215" s="12">
        <v>0</v>
      </c>
      <c r="J215" s="11"/>
      <c r="K215" s="12">
        <v>0</v>
      </c>
      <c r="L215" s="11"/>
      <c r="M215" s="12">
        <v>0</v>
      </c>
      <c r="N215" s="13"/>
      <c r="O215" s="12">
        <f>SUM(Tabel13[[#This Row],[CO2 benzine 2019]],Tabel13[[#This Row],[CO2 diesel 2019]],Tabel13[[#This Row],[CO2 CNG 2019]],Tabel13[[#This Row],[CO2 LNG 2019]],Tabel13[[#This Row],[CO2 LPG 2019]],Tabel13[[#This Row],[CO2 elektriciteit 2019]])</f>
        <v>88.428466510983895</v>
      </c>
      <c r="P215" s="12">
        <v>12.152196386970415</v>
      </c>
      <c r="Q215" s="13">
        <v>7638.9032058550665</v>
      </c>
      <c r="R215" s="12">
        <v>63.039259110329226</v>
      </c>
      <c r="S215" s="13">
        <v>25620.507665242523</v>
      </c>
      <c r="T215" s="12">
        <v>1.1635473860109811</v>
      </c>
      <c r="U215" s="13">
        <v>424.18789136382833</v>
      </c>
      <c r="V215" s="12">
        <v>0</v>
      </c>
      <c r="W215" s="11"/>
      <c r="X215" s="12">
        <v>0</v>
      </c>
      <c r="Y215" s="11"/>
      <c r="Z215" s="12">
        <v>0</v>
      </c>
      <c r="AA215" s="13"/>
      <c r="AB215" s="12">
        <f>SUM(Tabel13[[#This Row],[CO2 elektriciteit 2022]],Tabel13[[#This Row],[CO2 LPG 2022]],Tabel13[[#This Row],[CO2 LNG 2022]],Tabel13[[#This Row],[CO2 CNG 2022]],Tabel13[[#This Row],[CO2 diesel 2022]],Tabel13[[#This Row],[CO2 benzine 2022]])</f>
        <v>76.355002883310618</v>
      </c>
      <c r="AC215" s="14">
        <f>(Tabel13[[#This Row],[CO2-emissie 2022 (ton)]]-Tabel13[[#This Row],[CO2-emissie 2019 (ton)]])/Tabel13[[#This Row],[CO2-emissie 2019 (ton)]]</f>
        <v>-0.13653367636058245</v>
      </c>
    </row>
    <row r="216" spans="1:29" x14ac:dyDescent="0.35">
      <c r="A216" s="11" t="s">
        <v>434</v>
      </c>
      <c r="B216" s="11" t="s">
        <v>415</v>
      </c>
      <c r="C216" s="12">
        <v>19.03935564</v>
      </c>
      <c r="D216" s="13">
        <v>12249</v>
      </c>
      <c r="E216" s="12">
        <v>50.047826000000001</v>
      </c>
      <c r="F216" s="13">
        <v>17887</v>
      </c>
      <c r="G216" s="12">
        <v>0</v>
      </c>
      <c r="H216" s="13"/>
      <c r="I216" s="12">
        <v>0</v>
      </c>
      <c r="J216" s="11"/>
      <c r="K216" s="12">
        <v>0</v>
      </c>
      <c r="L216" s="11"/>
      <c r="M216" s="12">
        <v>0</v>
      </c>
      <c r="N216" s="13"/>
      <c r="O216" s="12">
        <f>SUM(Tabel13[[#This Row],[CO2 benzine 2019]],Tabel13[[#This Row],[CO2 diesel 2019]],Tabel13[[#This Row],[CO2 CNG 2019]],Tabel13[[#This Row],[CO2 LNG 2019]],Tabel13[[#This Row],[CO2 LPG 2019]],Tabel13[[#This Row],[CO2 elektriciteit 2019]])</f>
        <v>69.087181639999997</v>
      </c>
      <c r="P216" s="12">
        <v>22.462519599999997</v>
      </c>
      <c r="Q216" s="13">
        <v>14120</v>
      </c>
      <c r="R216" s="12">
        <v>31.482097500000002</v>
      </c>
      <c r="S216" s="13">
        <v>12795</v>
      </c>
      <c r="T216" s="12">
        <v>0</v>
      </c>
      <c r="U216" s="13"/>
      <c r="V216" s="12">
        <v>0</v>
      </c>
      <c r="W216" s="11"/>
      <c r="X216" s="12">
        <v>0</v>
      </c>
      <c r="Y216" s="11"/>
      <c r="Z216" s="12">
        <v>0</v>
      </c>
      <c r="AA216" s="13"/>
      <c r="AB216" s="12">
        <f>SUM(Tabel13[[#This Row],[CO2 elektriciteit 2022]],Tabel13[[#This Row],[CO2 LPG 2022]],Tabel13[[#This Row],[CO2 LNG 2022]],Tabel13[[#This Row],[CO2 CNG 2022]],Tabel13[[#This Row],[CO2 diesel 2022]],Tabel13[[#This Row],[CO2 benzine 2022]])</f>
        <v>53.944617100000002</v>
      </c>
      <c r="AC216" s="14">
        <f>(Tabel13[[#This Row],[CO2-emissie 2022 (ton)]]-Tabel13[[#This Row],[CO2-emissie 2019 (ton)]])/Tabel13[[#This Row],[CO2-emissie 2019 (ton)]]</f>
        <v>-0.21918052206710331</v>
      </c>
    </row>
    <row r="217" spans="1:29" x14ac:dyDescent="0.35">
      <c r="A217" s="11" t="s">
        <v>435</v>
      </c>
      <c r="B217" s="11" t="s">
        <v>415</v>
      </c>
      <c r="C217" s="12">
        <v>38.384920200000003</v>
      </c>
      <c r="D217" s="13">
        <v>24695</v>
      </c>
      <c r="E217" s="12">
        <v>120.63297200000001</v>
      </c>
      <c r="F217" s="13">
        <v>43114</v>
      </c>
      <c r="G217" s="12">
        <v>0</v>
      </c>
      <c r="H217" s="13"/>
      <c r="I217" s="12">
        <v>0</v>
      </c>
      <c r="J217" s="11"/>
      <c r="K217" s="12">
        <v>0</v>
      </c>
      <c r="L217" s="11"/>
      <c r="M217" s="12">
        <v>0</v>
      </c>
      <c r="N217" s="13"/>
      <c r="O217" s="12">
        <f>SUM(Tabel13[[#This Row],[CO2 benzine 2019]],Tabel13[[#This Row],[CO2 diesel 2019]],Tabel13[[#This Row],[CO2 CNG 2019]],Tabel13[[#This Row],[CO2 LNG 2019]],Tabel13[[#This Row],[CO2 LPG 2019]],Tabel13[[#This Row],[CO2 elektriciteit 2019]])</f>
        <v>159.01789220000001</v>
      </c>
      <c r="P217" s="12">
        <v>31.842053279999998</v>
      </c>
      <c r="Q217" s="13">
        <v>20016</v>
      </c>
      <c r="R217" s="12">
        <v>96.084985500000002</v>
      </c>
      <c r="S217" s="13">
        <v>39051</v>
      </c>
      <c r="T217" s="12">
        <v>0</v>
      </c>
      <c r="U217" s="13"/>
      <c r="V217" s="12">
        <v>0</v>
      </c>
      <c r="W217" s="11"/>
      <c r="X217" s="12">
        <v>0</v>
      </c>
      <c r="Y217" s="11"/>
      <c r="Z217" s="12">
        <v>0</v>
      </c>
      <c r="AA217" s="13"/>
      <c r="AB217" s="12">
        <f>SUM(Tabel13[[#This Row],[CO2 elektriciteit 2022]],Tabel13[[#This Row],[CO2 LPG 2022]],Tabel13[[#This Row],[CO2 LNG 2022]],Tabel13[[#This Row],[CO2 CNG 2022]],Tabel13[[#This Row],[CO2 diesel 2022]],Tabel13[[#This Row],[CO2 benzine 2022]])</f>
        <v>127.92703878</v>
      </c>
      <c r="AC217" s="14">
        <f>(Tabel13[[#This Row],[CO2-emissie 2022 (ton)]]-Tabel13[[#This Row],[CO2-emissie 2019 (ton)]])/Tabel13[[#This Row],[CO2-emissie 2019 (ton)]]</f>
        <v>-0.19551795706672057</v>
      </c>
    </row>
    <row r="218" spans="1:29" x14ac:dyDescent="0.35">
      <c r="A218" s="11" t="s">
        <v>616</v>
      </c>
      <c r="B218" s="11" t="s">
        <v>415</v>
      </c>
      <c r="C218" s="12">
        <v>27.664499280000001</v>
      </c>
      <c r="D218" s="13">
        <v>17798</v>
      </c>
      <c r="E218" s="12">
        <v>84.424053999999998</v>
      </c>
      <c r="F218" s="13">
        <v>30173</v>
      </c>
      <c r="G218" s="12">
        <v>0</v>
      </c>
      <c r="H218" s="13"/>
      <c r="I218" s="12">
        <v>0</v>
      </c>
      <c r="J218" s="11"/>
      <c r="K218" s="12">
        <v>0</v>
      </c>
      <c r="L218" s="11"/>
      <c r="M218" s="12">
        <v>0</v>
      </c>
      <c r="N218" s="13"/>
      <c r="O218" s="12">
        <f>SUM(Tabel13[[#This Row],[CO2 benzine 2019]],Tabel13[[#This Row],[CO2 diesel 2019]],Tabel13[[#This Row],[CO2 CNG 2019]],Tabel13[[#This Row],[CO2 LNG 2019]],Tabel13[[#This Row],[CO2 LPG 2019]],Tabel13[[#This Row],[CO2 elektriciteit 2019]])</f>
        <v>112.08855328</v>
      </c>
      <c r="P218" s="12">
        <v>27.344776869999997</v>
      </c>
      <c r="Q218" s="13">
        <v>17189</v>
      </c>
      <c r="R218" s="12">
        <v>69.061313999999996</v>
      </c>
      <c r="S218" s="13">
        <v>28068</v>
      </c>
      <c r="T218" s="12">
        <v>0</v>
      </c>
      <c r="U218" s="13"/>
      <c r="V218" s="12">
        <v>0</v>
      </c>
      <c r="W218" s="11"/>
      <c r="X218" s="12">
        <v>0</v>
      </c>
      <c r="Y218" s="11"/>
      <c r="Z218" s="12">
        <v>0</v>
      </c>
      <c r="AA218" s="13"/>
      <c r="AB218" s="12">
        <f>SUM(Tabel13[[#This Row],[CO2 elektriciteit 2022]],Tabel13[[#This Row],[CO2 LPG 2022]],Tabel13[[#This Row],[CO2 LNG 2022]],Tabel13[[#This Row],[CO2 CNG 2022]],Tabel13[[#This Row],[CO2 diesel 2022]],Tabel13[[#This Row],[CO2 benzine 2022]])</f>
        <v>96.406090869999986</v>
      </c>
      <c r="AC218" s="14">
        <f>(Tabel13[[#This Row],[CO2-emissie 2022 (ton)]]-Tabel13[[#This Row],[CO2-emissie 2019 (ton)]])/Tabel13[[#This Row],[CO2-emissie 2019 (ton)]]</f>
        <v>-0.13991136428378045</v>
      </c>
    </row>
    <row r="219" spans="1:29" x14ac:dyDescent="0.35">
      <c r="A219" s="11" t="s">
        <v>436</v>
      </c>
      <c r="B219" s="11" t="s">
        <v>415</v>
      </c>
      <c r="C219" s="12">
        <v>9.6572386800000007</v>
      </c>
      <c r="D219" s="13">
        <v>6213</v>
      </c>
      <c r="E219" s="12">
        <v>51.656676000000004</v>
      </c>
      <c r="F219" s="13">
        <v>18462</v>
      </c>
      <c r="G219" s="12">
        <v>0</v>
      </c>
      <c r="H219" s="13"/>
      <c r="I219" s="12">
        <v>0</v>
      </c>
      <c r="J219" s="11"/>
      <c r="K219" s="12">
        <v>2.4703660800000002</v>
      </c>
      <c r="L219" s="13">
        <v>1571</v>
      </c>
      <c r="M219" s="12">
        <v>0</v>
      </c>
      <c r="N219" s="13"/>
      <c r="O219" s="12">
        <f>SUM(Tabel13[[#This Row],[CO2 benzine 2019]],Tabel13[[#This Row],[CO2 diesel 2019]],Tabel13[[#This Row],[CO2 CNG 2019]],Tabel13[[#This Row],[CO2 LNG 2019]],Tabel13[[#This Row],[CO2 LPG 2019]],Tabel13[[#This Row],[CO2 elektriciteit 2019]])</f>
        <v>63.784280760000001</v>
      </c>
      <c r="P219" s="12">
        <v>4.9061197199999995</v>
      </c>
      <c r="Q219" s="13">
        <v>3084</v>
      </c>
      <c r="R219" s="12">
        <v>44.151212000000001</v>
      </c>
      <c r="S219" s="13">
        <v>17944</v>
      </c>
      <c r="T219" s="12">
        <v>0</v>
      </c>
      <c r="U219" s="13"/>
      <c r="V219" s="12">
        <v>0</v>
      </c>
      <c r="W219" s="11"/>
      <c r="X219" s="12">
        <v>0.87744383999999997</v>
      </c>
      <c r="Y219" s="13">
        <v>558</v>
      </c>
      <c r="Z219" s="12">
        <v>0</v>
      </c>
      <c r="AA219" s="13"/>
      <c r="AB219" s="12">
        <f>SUM(Tabel13[[#This Row],[CO2 elektriciteit 2022]],Tabel13[[#This Row],[CO2 LPG 2022]],Tabel13[[#This Row],[CO2 LNG 2022]],Tabel13[[#This Row],[CO2 CNG 2022]],Tabel13[[#This Row],[CO2 diesel 2022]],Tabel13[[#This Row],[CO2 benzine 2022]])</f>
        <v>49.934775559999999</v>
      </c>
      <c r="AC219" s="14">
        <f>(Tabel13[[#This Row],[CO2-emissie 2022 (ton)]]-Tabel13[[#This Row],[CO2-emissie 2019 (ton)]])/Tabel13[[#This Row],[CO2-emissie 2019 (ton)]]</f>
        <v>-0.21713038126292108</v>
      </c>
    </row>
    <row r="220" spans="1:29" x14ac:dyDescent="0.35">
      <c r="A220" s="11" t="s">
        <v>1257</v>
      </c>
      <c r="B220" s="11" t="s">
        <v>415</v>
      </c>
      <c r="C220" s="12">
        <v>15.3337614</v>
      </c>
      <c r="D220" s="13">
        <v>9865</v>
      </c>
      <c r="E220" s="12">
        <v>51.807768000000003</v>
      </c>
      <c r="F220" s="13">
        <v>18516</v>
      </c>
      <c r="G220" s="12">
        <v>0</v>
      </c>
      <c r="H220" s="13"/>
      <c r="I220" s="12">
        <v>0</v>
      </c>
      <c r="J220" s="11"/>
      <c r="K220" s="12">
        <v>0</v>
      </c>
      <c r="L220" s="11"/>
      <c r="M220" s="12">
        <v>0</v>
      </c>
      <c r="N220" s="13"/>
      <c r="O220" s="12">
        <f>SUM(Tabel13[[#This Row],[CO2 benzine 2019]],Tabel13[[#This Row],[CO2 diesel 2019]],Tabel13[[#This Row],[CO2 CNG 2019]],Tabel13[[#This Row],[CO2 LNG 2019]],Tabel13[[#This Row],[CO2 LPG 2019]],Tabel13[[#This Row],[CO2 elektriciteit 2019]])</f>
        <v>67.141529399999996</v>
      </c>
      <c r="P220" s="12">
        <v>18.647709259999999</v>
      </c>
      <c r="Q220" s="13">
        <v>11722</v>
      </c>
      <c r="R220" s="12">
        <v>34.835759000000003</v>
      </c>
      <c r="S220" s="13">
        <v>14158</v>
      </c>
      <c r="T220" s="12">
        <v>0</v>
      </c>
      <c r="U220" s="13"/>
      <c r="V220" s="12">
        <v>0</v>
      </c>
      <c r="W220" s="11"/>
      <c r="X220" s="12">
        <v>0</v>
      </c>
      <c r="Y220" s="11"/>
      <c r="Z220" s="12">
        <v>0</v>
      </c>
      <c r="AA220" s="13"/>
      <c r="AB220" s="12">
        <f>SUM(Tabel13[[#This Row],[CO2 elektriciteit 2022]],Tabel13[[#This Row],[CO2 LPG 2022]],Tabel13[[#This Row],[CO2 LNG 2022]],Tabel13[[#This Row],[CO2 CNG 2022]],Tabel13[[#This Row],[CO2 diesel 2022]],Tabel13[[#This Row],[CO2 benzine 2022]])</f>
        <v>53.483468260000002</v>
      </c>
      <c r="AC220" s="14">
        <f>(Tabel13[[#This Row],[CO2-emissie 2022 (ton)]]-Tabel13[[#This Row],[CO2-emissie 2019 (ton)]])/Tabel13[[#This Row],[CO2-emissie 2019 (ton)]]</f>
        <v>-0.20342195451985035</v>
      </c>
    </row>
    <row r="221" spans="1:29" x14ac:dyDescent="0.35">
      <c r="A221" s="11" t="s">
        <v>620</v>
      </c>
      <c r="B221" s="11" t="s">
        <v>415</v>
      </c>
      <c r="C221" s="12">
        <v>29.666514960000001</v>
      </c>
      <c r="D221" s="13">
        <v>19086</v>
      </c>
      <c r="E221" s="12">
        <v>83.690978000000001</v>
      </c>
      <c r="F221" s="13">
        <v>29911</v>
      </c>
      <c r="G221" s="12">
        <v>0</v>
      </c>
      <c r="H221" s="13"/>
      <c r="I221" s="12">
        <v>0</v>
      </c>
      <c r="J221" s="11"/>
      <c r="K221" s="12">
        <v>0</v>
      </c>
      <c r="L221" s="11"/>
      <c r="M221" s="12">
        <v>0</v>
      </c>
      <c r="N221" s="13"/>
      <c r="O221" s="12">
        <f>SUM(Tabel13[[#This Row],[CO2 benzine 2019]],Tabel13[[#This Row],[CO2 diesel 2019]],Tabel13[[#This Row],[CO2 CNG 2019]],Tabel13[[#This Row],[CO2 LNG 2019]],Tabel13[[#This Row],[CO2 LPG 2019]],Tabel13[[#This Row],[CO2 elektriciteit 2019]])</f>
        <v>113.35749296</v>
      </c>
      <c r="P221" s="12">
        <v>38.439225289999996</v>
      </c>
      <c r="Q221" s="13">
        <v>24163</v>
      </c>
      <c r="R221" s="12">
        <v>71.826915999999997</v>
      </c>
      <c r="S221" s="13">
        <v>29192</v>
      </c>
      <c r="T221" s="12">
        <v>0</v>
      </c>
      <c r="U221" s="13"/>
      <c r="V221" s="12">
        <v>0</v>
      </c>
      <c r="W221" s="11"/>
      <c r="X221" s="12">
        <v>0</v>
      </c>
      <c r="Y221" s="11"/>
      <c r="Z221" s="12">
        <v>0</v>
      </c>
      <c r="AA221" s="13">
        <v>9500</v>
      </c>
      <c r="AB221" s="12">
        <f>SUM(Tabel13[[#This Row],[CO2 elektriciteit 2022]],Tabel13[[#This Row],[CO2 LPG 2022]],Tabel13[[#This Row],[CO2 LNG 2022]],Tabel13[[#This Row],[CO2 CNG 2022]],Tabel13[[#This Row],[CO2 diesel 2022]],Tabel13[[#This Row],[CO2 benzine 2022]])</f>
        <v>110.26614128999999</v>
      </c>
      <c r="AC221" s="14">
        <f>(Tabel13[[#This Row],[CO2-emissie 2022 (ton)]]-Tabel13[[#This Row],[CO2-emissie 2019 (ton)]])/Tabel13[[#This Row],[CO2-emissie 2019 (ton)]]</f>
        <v>-2.7270818975247111E-2</v>
      </c>
    </row>
    <row r="222" spans="1:29" x14ac:dyDescent="0.35">
      <c r="A222" s="11" t="s">
        <v>438</v>
      </c>
      <c r="B222" s="11" t="s">
        <v>415</v>
      </c>
      <c r="C222" s="12">
        <v>16.064310600000002</v>
      </c>
      <c r="D222" s="13">
        <v>10335</v>
      </c>
      <c r="E222" s="12">
        <v>27.568694000000001</v>
      </c>
      <c r="F222" s="13">
        <v>9853</v>
      </c>
      <c r="G222" s="12">
        <v>0.20846799999999999</v>
      </c>
      <c r="H222" s="13">
        <v>76</v>
      </c>
      <c r="I222" s="12">
        <v>0</v>
      </c>
      <c r="J222" s="11"/>
      <c r="K222" s="12">
        <v>0</v>
      </c>
      <c r="L222" s="11"/>
      <c r="M222" s="12">
        <v>0</v>
      </c>
      <c r="N222" s="13"/>
      <c r="O222" s="12">
        <f>SUM(Tabel13[[#This Row],[CO2 benzine 2019]],Tabel13[[#This Row],[CO2 diesel 2019]],Tabel13[[#This Row],[CO2 CNG 2019]],Tabel13[[#This Row],[CO2 LNG 2019]],Tabel13[[#This Row],[CO2 LPG 2019]],Tabel13[[#This Row],[CO2 elektriciteit 2019]])</f>
        <v>43.84147260000001</v>
      </c>
      <c r="P222" s="12">
        <v>23.137031519999997</v>
      </c>
      <c r="Q222" s="13">
        <v>14544</v>
      </c>
      <c r="R222" s="12">
        <v>15.978486999999999</v>
      </c>
      <c r="S222" s="13">
        <v>6494</v>
      </c>
      <c r="T222" s="12">
        <v>2.1121099999999999</v>
      </c>
      <c r="U222" s="13">
        <v>770</v>
      </c>
      <c r="V222" s="12">
        <v>0</v>
      </c>
      <c r="W222" s="11"/>
      <c r="X222" s="12">
        <v>0</v>
      </c>
      <c r="Y222" s="11"/>
      <c r="Z222" s="12">
        <v>0</v>
      </c>
      <c r="AA222" s="13"/>
      <c r="AB222" s="12">
        <f>SUM(Tabel13[[#This Row],[CO2 elektriciteit 2022]],Tabel13[[#This Row],[CO2 LPG 2022]],Tabel13[[#This Row],[CO2 LNG 2022]],Tabel13[[#This Row],[CO2 CNG 2022]],Tabel13[[#This Row],[CO2 diesel 2022]],Tabel13[[#This Row],[CO2 benzine 2022]])</f>
        <v>41.227628519999996</v>
      </c>
      <c r="AC222" s="14">
        <f>(Tabel13[[#This Row],[CO2-emissie 2022 (ton)]]-Tabel13[[#This Row],[CO2-emissie 2019 (ton)]])/Tabel13[[#This Row],[CO2-emissie 2019 (ton)]]</f>
        <v>-5.9620353172169981E-2</v>
      </c>
    </row>
    <row r="223" spans="1:29" x14ac:dyDescent="0.35">
      <c r="A223" s="11" t="s">
        <v>439</v>
      </c>
      <c r="B223" s="11" t="s">
        <v>415</v>
      </c>
      <c r="C223" s="12">
        <v>2.2911266400000003</v>
      </c>
      <c r="D223" s="13">
        <v>1474</v>
      </c>
      <c r="E223" s="12">
        <v>78.962358000000009</v>
      </c>
      <c r="F223" s="13">
        <v>28221</v>
      </c>
      <c r="G223" s="12">
        <v>0</v>
      </c>
      <c r="H223" s="13"/>
      <c r="I223" s="12">
        <v>0</v>
      </c>
      <c r="J223" s="11"/>
      <c r="K223" s="12">
        <v>0</v>
      </c>
      <c r="L223" s="11"/>
      <c r="M223" s="12">
        <v>0</v>
      </c>
      <c r="N223" s="13"/>
      <c r="O223" s="12">
        <f>SUM(Tabel13[[#This Row],[CO2 benzine 2019]],Tabel13[[#This Row],[CO2 diesel 2019]],Tabel13[[#This Row],[CO2 CNG 2019]],Tabel13[[#This Row],[CO2 LNG 2019]],Tabel13[[#This Row],[CO2 LPG 2019]],Tabel13[[#This Row],[CO2 elektriciteit 2019]])</f>
        <v>81.253484640000011</v>
      </c>
      <c r="P223" s="12">
        <v>12.64868933</v>
      </c>
      <c r="Q223" s="13">
        <v>7951</v>
      </c>
      <c r="R223" s="12">
        <v>59.059381500000001</v>
      </c>
      <c r="S223" s="13">
        <v>24003</v>
      </c>
      <c r="T223" s="12">
        <v>0</v>
      </c>
      <c r="U223" s="13"/>
      <c r="V223" s="12">
        <v>0</v>
      </c>
      <c r="W223" s="11"/>
      <c r="X223" s="12">
        <v>0</v>
      </c>
      <c r="Y223" s="11"/>
      <c r="Z223" s="12">
        <v>0</v>
      </c>
      <c r="AA223" s="13"/>
      <c r="AB223" s="12">
        <f>SUM(Tabel13[[#This Row],[CO2 elektriciteit 2022]],Tabel13[[#This Row],[CO2 LPG 2022]],Tabel13[[#This Row],[CO2 LNG 2022]],Tabel13[[#This Row],[CO2 CNG 2022]],Tabel13[[#This Row],[CO2 diesel 2022]],Tabel13[[#This Row],[CO2 benzine 2022]])</f>
        <v>71.708070829999997</v>
      </c>
      <c r="AC223" s="14">
        <f>(Tabel13[[#This Row],[CO2-emissie 2022 (ton)]]-Tabel13[[#This Row],[CO2-emissie 2019 (ton)]])/Tabel13[[#This Row],[CO2-emissie 2019 (ton)]]</f>
        <v>-0.11747697778491255</v>
      </c>
    </row>
    <row r="224" spans="1:29" x14ac:dyDescent="0.35">
      <c r="A224" s="11" t="s">
        <v>622</v>
      </c>
      <c r="B224" s="11" t="s">
        <v>415</v>
      </c>
      <c r="C224" s="12">
        <v>7.5775050000000004</v>
      </c>
      <c r="D224" s="13">
        <v>4875</v>
      </c>
      <c r="E224" s="12">
        <v>46.760176000000001</v>
      </c>
      <c r="F224" s="13">
        <v>16712</v>
      </c>
      <c r="G224" s="12">
        <v>0</v>
      </c>
      <c r="H224" s="13"/>
      <c r="I224" s="12">
        <v>0</v>
      </c>
      <c r="J224" s="11"/>
      <c r="K224" s="12">
        <v>0</v>
      </c>
      <c r="L224" s="11"/>
      <c r="M224" s="12">
        <v>0</v>
      </c>
      <c r="N224" s="13"/>
      <c r="O224" s="12">
        <f>SUM(Tabel13[[#This Row],[CO2 benzine 2019]],Tabel13[[#This Row],[CO2 diesel 2019]],Tabel13[[#This Row],[CO2 CNG 2019]],Tabel13[[#This Row],[CO2 LNG 2019]],Tabel13[[#This Row],[CO2 LPG 2019]],Tabel13[[#This Row],[CO2 elektriciteit 2019]])</f>
        <v>54.337681000000003</v>
      </c>
      <c r="P224" s="12">
        <v>13.989759019999999</v>
      </c>
      <c r="Q224" s="13">
        <v>8794</v>
      </c>
      <c r="R224" s="12">
        <v>40.143057499999998</v>
      </c>
      <c r="S224" s="13">
        <v>16315</v>
      </c>
      <c r="T224" s="12">
        <v>0</v>
      </c>
      <c r="U224" s="13"/>
      <c r="V224" s="12">
        <v>0</v>
      </c>
      <c r="W224" s="11"/>
      <c r="X224" s="12">
        <v>0</v>
      </c>
      <c r="Y224" s="11"/>
      <c r="Z224" s="12">
        <v>0</v>
      </c>
      <c r="AA224" s="13"/>
      <c r="AB224" s="12">
        <f>SUM(Tabel13[[#This Row],[CO2 elektriciteit 2022]],Tabel13[[#This Row],[CO2 LPG 2022]],Tabel13[[#This Row],[CO2 LNG 2022]],Tabel13[[#This Row],[CO2 CNG 2022]],Tabel13[[#This Row],[CO2 diesel 2022]],Tabel13[[#This Row],[CO2 benzine 2022]])</f>
        <v>54.132816519999999</v>
      </c>
      <c r="AC224" s="14">
        <f>(Tabel13[[#This Row],[CO2-emissie 2022 (ton)]]-Tabel13[[#This Row],[CO2-emissie 2019 (ton)]])/Tabel13[[#This Row],[CO2-emissie 2019 (ton)]]</f>
        <v>-3.7702102156329559E-3</v>
      </c>
    </row>
    <row r="225" spans="1:29" x14ac:dyDescent="0.35">
      <c r="A225" s="11" t="s">
        <v>441</v>
      </c>
      <c r="B225" s="11" t="s">
        <v>415</v>
      </c>
      <c r="C225" s="12">
        <v>24.303972959999999</v>
      </c>
      <c r="D225" s="13">
        <v>15636</v>
      </c>
      <c r="E225" s="12">
        <v>39.160808000000003</v>
      </c>
      <c r="F225" s="13">
        <v>13996</v>
      </c>
      <c r="G225" s="12">
        <v>4.5701432855714756</v>
      </c>
      <c r="H225" s="13">
        <v>1666.1112962345885</v>
      </c>
      <c r="I225" s="12">
        <v>0</v>
      </c>
      <c r="J225" s="11"/>
      <c r="K225" s="12">
        <v>0</v>
      </c>
      <c r="L225" s="11"/>
      <c r="M225" s="12">
        <v>0</v>
      </c>
      <c r="N225" s="13">
        <v>3600</v>
      </c>
      <c r="O225" s="12">
        <f>SUM(Tabel13[[#This Row],[CO2 benzine 2019]],Tabel13[[#This Row],[CO2 diesel 2019]],Tabel13[[#This Row],[CO2 CNG 2019]],Tabel13[[#This Row],[CO2 LNG 2019]],Tabel13[[#This Row],[CO2 LPG 2019]],Tabel13[[#This Row],[CO2 elektriciteit 2019]])</f>
        <v>68.034924245571474</v>
      </c>
      <c r="P225" s="12">
        <v>33.521969759999998</v>
      </c>
      <c r="Q225" s="13">
        <v>21072</v>
      </c>
      <c r="R225" s="12">
        <v>21.864003</v>
      </c>
      <c r="S225" s="13">
        <v>8886</v>
      </c>
      <c r="T225" s="12">
        <v>5.0370016710432085E-2</v>
      </c>
      <c r="U225" s="13">
        <v>18.363112180252308</v>
      </c>
      <c r="V225" s="12">
        <v>0</v>
      </c>
      <c r="W225" s="11"/>
      <c r="X225" s="12">
        <v>0</v>
      </c>
      <c r="Y225" s="11"/>
      <c r="Z225" s="12">
        <v>0</v>
      </c>
      <c r="AA225" s="13">
        <v>9600</v>
      </c>
      <c r="AB225" s="12">
        <f>SUM(Tabel13[[#This Row],[CO2 elektriciteit 2022]],Tabel13[[#This Row],[CO2 LPG 2022]],Tabel13[[#This Row],[CO2 LNG 2022]],Tabel13[[#This Row],[CO2 CNG 2022]],Tabel13[[#This Row],[CO2 diesel 2022]],Tabel13[[#This Row],[CO2 benzine 2022]])</f>
        <v>55.436342776710433</v>
      </c>
      <c r="AC225" s="14">
        <f>(Tabel13[[#This Row],[CO2-emissie 2022 (ton)]]-Tabel13[[#This Row],[CO2-emissie 2019 (ton)]])/Tabel13[[#This Row],[CO2-emissie 2019 (ton)]]</f>
        <v>-0.18517815090653397</v>
      </c>
    </row>
    <row r="226" spans="1:29" x14ac:dyDescent="0.35">
      <c r="A226" s="11" t="s">
        <v>625</v>
      </c>
      <c r="B226" s="11" t="s">
        <v>415</v>
      </c>
      <c r="C226" s="12">
        <v>40.83842396485155</v>
      </c>
      <c r="D226" s="13">
        <v>26273.465583810412</v>
      </c>
      <c r="E226" s="12">
        <v>145.93735392704568</v>
      </c>
      <c r="F226" s="13">
        <v>52157.739073282944</v>
      </c>
      <c r="G226" s="12">
        <v>0</v>
      </c>
      <c r="H226" s="13"/>
      <c r="I226" s="12">
        <v>0</v>
      </c>
      <c r="J226" s="11"/>
      <c r="K226" s="12">
        <v>0</v>
      </c>
      <c r="L226" s="11"/>
      <c r="M226" s="12">
        <v>0</v>
      </c>
      <c r="N226" s="13"/>
      <c r="O226" s="12">
        <f>SUM(Tabel13[[#This Row],[CO2 benzine 2019]],Tabel13[[#This Row],[CO2 diesel 2019]],Tabel13[[#This Row],[CO2 CNG 2019]],Tabel13[[#This Row],[CO2 LNG 2019]],Tabel13[[#This Row],[CO2 LPG 2019]],Tabel13[[#This Row],[CO2 elektriciteit 2019]])</f>
        <v>186.77577789189723</v>
      </c>
      <c r="P226" s="12">
        <v>34.687178203278016</v>
      </c>
      <c r="Q226" s="13">
        <v>21804.453149159883</v>
      </c>
      <c r="R226" s="12">
        <v>52.167052274440813</v>
      </c>
      <c r="S226" s="13">
        <v>21201.80949987434</v>
      </c>
      <c r="T226" s="12">
        <v>0</v>
      </c>
      <c r="U226" s="13"/>
      <c r="V226" s="12">
        <v>0</v>
      </c>
      <c r="W226" s="11"/>
      <c r="X226" s="12">
        <v>0</v>
      </c>
      <c r="Y226" s="11"/>
      <c r="Z226" s="12">
        <v>0</v>
      </c>
      <c r="AA226" s="13"/>
      <c r="AB226" s="12">
        <f>SUM(Tabel13[[#This Row],[CO2 elektriciteit 2022]],Tabel13[[#This Row],[CO2 LPG 2022]],Tabel13[[#This Row],[CO2 LNG 2022]],Tabel13[[#This Row],[CO2 CNG 2022]],Tabel13[[#This Row],[CO2 diesel 2022]],Tabel13[[#This Row],[CO2 benzine 2022]])</f>
        <v>86.854230477718829</v>
      </c>
      <c r="AC226" s="14">
        <f>(Tabel13[[#This Row],[CO2-emissie 2022 (ton)]]-Tabel13[[#This Row],[CO2-emissie 2019 (ton)]])/Tabel13[[#This Row],[CO2-emissie 2019 (ton)]]</f>
        <v>-0.53498129437325304</v>
      </c>
    </row>
    <row r="227" spans="1:29" x14ac:dyDescent="0.35">
      <c r="A227" s="11" t="s">
        <v>1258</v>
      </c>
      <c r="B227" s="11" t="s">
        <v>415</v>
      </c>
      <c r="C227" s="12">
        <v>13.938745546531754</v>
      </c>
      <c r="D227" s="13">
        <v>8967.5143123418984</v>
      </c>
      <c r="E227" s="12">
        <v>46.253891554387117</v>
      </c>
      <c r="F227" s="13">
        <v>16531.054880052579</v>
      </c>
      <c r="G227" s="12">
        <v>0</v>
      </c>
      <c r="H227" s="13"/>
      <c r="I227" s="12">
        <v>0</v>
      </c>
      <c r="J227" s="11"/>
      <c r="K227" s="12">
        <v>0</v>
      </c>
      <c r="L227" s="11"/>
      <c r="M227" s="12">
        <v>0</v>
      </c>
      <c r="N227" s="13"/>
      <c r="O227" s="12">
        <f>SUM(Tabel13[[#This Row],[CO2 benzine 2019]],Tabel13[[#This Row],[CO2 diesel 2019]],Tabel13[[#This Row],[CO2 CNG 2019]],Tabel13[[#This Row],[CO2 LNG 2019]],Tabel13[[#This Row],[CO2 LPG 2019]],Tabel13[[#This Row],[CO2 elektriciteit 2019]])</f>
        <v>60.192637100918873</v>
      </c>
      <c r="P227" s="12">
        <v>17.747405087104422</v>
      </c>
      <c r="Q227" s="13">
        <v>11156.066384908772</v>
      </c>
      <c r="R227" s="12">
        <v>36.09434154310128</v>
      </c>
      <c r="S227" s="13">
        <v>14669.514953505906</v>
      </c>
      <c r="T227" s="12">
        <v>0</v>
      </c>
      <c r="U227" s="13"/>
      <c r="V227" s="12">
        <v>0</v>
      </c>
      <c r="W227" s="11"/>
      <c r="X227" s="12">
        <v>0</v>
      </c>
      <c r="Y227" s="11"/>
      <c r="Z227" s="12">
        <v>0</v>
      </c>
      <c r="AA227" s="13"/>
      <c r="AB227" s="12">
        <f>SUM(Tabel13[[#This Row],[CO2 elektriciteit 2022]],Tabel13[[#This Row],[CO2 LPG 2022]],Tabel13[[#This Row],[CO2 LNG 2022]],Tabel13[[#This Row],[CO2 CNG 2022]],Tabel13[[#This Row],[CO2 diesel 2022]],Tabel13[[#This Row],[CO2 benzine 2022]])</f>
        <v>53.841746630205705</v>
      </c>
      <c r="AC227" s="14">
        <f>(Tabel13[[#This Row],[CO2-emissie 2022 (ton)]]-Tabel13[[#This Row],[CO2-emissie 2019 (ton)]])/Tabel13[[#This Row],[CO2-emissie 2019 (ton)]]</f>
        <v>-0.1055094240191749</v>
      </c>
    </row>
    <row r="228" spans="1:29" x14ac:dyDescent="0.35">
      <c r="A228" s="11" t="s">
        <v>450</v>
      </c>
      <c r="B228" s="11" t="s">
        <v>415</v>
      </c>
      <c r="C228" s="12">
        <v>16.017502862468383</v>
      </c>
      <c r="D228" s="13">
        <v>10304.886166955133</v>
      </c>
      <c r="E228" s="12">
        <v>85.401984883338812</v>
      </c>
      <c r="F228" s="13">
        <v>30522.51068024975</v>
      </c>
      <c r="G228" s="12">
        <v>0</v>
      </c>
      <c r="H228" s="13"/>
      <c r="I228" s="12">
        <v>0</v>
      </c>
      <c r="J228" s="11"/>
      <c r="K228" s="12">
        <v>0</v>
      </c>
      <c r="L228" s="11"/>
      <c r="M228" s="12">
        <v>0</v>
      </c>
      <c r="N228" s="13"/>
      <c r="O228" s="12">
        <f>SUM(Tabel13[[#This Row],[CO2 benzine 2019]],Tabel13[[#This Row],[CO2 diesel 2019]],Tabel13[[#This Row],[CO2 CNG 2019]],Tabel13[[#This Row],[CO2 LNG 2019]],Tabel13[[#This Row],[CO2 LPG 2019]],Tabel13[[#This Row],[CO2 elektriciteit 2019]])</f>
        <v>101.4194877458072</v>
      </c>
      <c r="P228" s="12">
        <v>22.099598489846407</v>
      </c>
      <c r="Q228" s="13">
        <v>13891.86681785383</v>
      </c>
      <c r="R228" s="12">
        <v>100.0017941693893</v>
      </c>
      <c r="S228" s="13">
        <v>40642.875094244788</v>
      </c>
      <c r="T228" s="12">
        <v>0</v>
      </c>
      <c r="U228" s="13"/>
      <c r="V228" s="12">
        <v>0</v>
      </c>
      <c r="W228" s="11"/>
      <c r="X228" s="12">
        <v>0</v>
      </c>
      <c r="Y228" s="11"/>
      <c r="Z228" s="12">
        <v>0</v>
      </c>
      <c r="AA228" s="13"/>
      <c r="AB228" s="12">
        <f>SUM(Tabel13[[#This Row],[CO2 elektriciteit 2022]],Tabel13[[#This Row],[CO2 LPG 2022]],Tabel13[[#This Row],[CO2 LNG 2022]],Tabel13[[#This Row],[CO2 CNG 2022]],Tabel13[[#This Row],[CO2 diesel 2022]],Tabel13[[#This Row],[CO2 benzine 2022]])</f>
        <v>122.1013926592357</v>
      </c>
      <c r="AC228" s="14">
        <f>(Tabel13[[#This Row],[CO2-emissie 2022 (ton)]]-Tabel13[[#This Row],[CO2-emissie 2019 (ton)]])/Tabel13[[#This Row],[CO2-emissie 2019 (ton)]]</f>
        <v>0.20392436772373176</v>
      </c>
    </row>
    <row r="229" spans="1:29" x14ac:dyDescent="0.35">
      <c r="A229" s="11" t="s">
        <v>628</v>
      </c>
      <c r="B229" s="11" t="s">
        <v>415</v>
      </c>
      <c r="C229" s="12">
        <v>31.091863080000003</v>
      </c>
      <c r="D229" s="13">
        <v>20003</v>
      </c>
      <c r="E229" s="12">
        <v>123.257496</v>
      </c>
      <c r="F229" s="13">
        <v>44052</v>
      </c>
      <c r="G229" s="12">
        <v>0</v>
      </c>
      <c r="H229" s="13"/>
      <c r="I229" s="12">
        <v>0</v>
      </c>
      <c r="J229" s="11"/>
      <c r="K229" s="12">
        <v>0</v>
      </c>
      <c r="L229" s="11"/>
      <c r="M229" s="12">
        <v>0</v>
      </c>
      <c r="N229" s="13"/>
      <c r="O229" s="12">
        <f>SUM(Tabel13[[#This Row],[CO2 benzine 2019]],Tabel13[[#This Row],[CO2 diesel 2019]],Tabel13[[#This Row],[CO2 CNG 2019]],Tabel13[[#This Row],[CO2 LNG 2019]],Tabel13[[#This Row],[CO2 LPG 2019]],Tabel13[[#This Row],[CO2 elektriciteit 2019]])</f>
        <v>154.34935908</v>
      </c>
      <c r="P229" s="12">
        <v>42.957182489999994</v>
      </c>
      <c r="Q229" s="13">
        <v>27003</v>
      </c>
      <c r="R229" s="12">
        <v>88.051452999999995</v>
      </c>
      <c r="S229" s="13">
        <v>35786</v>
      </c>
      <c r="T229" s="12">
        <v>1.6211129999999998</v>
      </c>
      <c r="U229" s="13">
        <v>591</v>
      </c>
      <c r="V229" s="12">
        <v>0</v>
      </c>
      <c r="W229" s="11"/>
      <c r="X229" s="12">
        <v>0</v>
      </c>
      <c r="Y229" s="11"/>
      <c r="Z229" s="12">
        <v>0</v>
      </c>
      <c r="AA229" s="13">
        <v>1068</v>
      </c>
      <c r="AB229" s="12">
        <f>SUM(Tabel13[[#This Row],[CO2 elektriciteit 2022]],Tabel13[[#This Row],[CO2 LPG 2022]],Tabel13[[#This Row],[CO2 LNG 2022]],Tabel13[[#This Row],[CO2 CNG 2022]],Tabel13[[#This Row],[CO2 diesel 2022]],Tabel13[[#This Row],[CO2 benzine 2022]])</f>
        <v>132.62974849</v>
      </c>
      <c r="AC229" s="14">
        <f>(Tabel13[[#This Row],[CO2-emissie 2022 (ton)]]-Tabel13[[#This Row],[CO2-emissie 2019 (ton)]])/Tabel13[[#This Row],[CO2-emissie 2019 (ton)]]</f>
        <v>-0.14071720620972988</v>
      </c>
    </row>
    <row r="230" spans="1:29" x14ac:dyDescent="0.35">
      <c r="A230" s="11" t="s">
        <v>452</v>
      </c>
      <c r="B230" s="11" t="s">
        <v>415</v>
      </c>
      <c r="C230" s="12">
        <v>0</v>
      </c>
      <c r="D230" s="13"/>
      <c r="E230" s="12">
        <v>0</v>
      </c>
      <c r="F230" s="11"/>
      <c r="G230" s="12">
        <v>0</v>
      </c>
      <c r="H230" s="13"/>
      <c r="I230" s="12">
        <v>0</v>
      </c>
      <c r="J230" s="11"/>
      <c r="K230" s="12">
        <v>0</v>
      </c>
      <c r="L230" s="11"/>
      <c r="M230" s="12">
        <v>0</v>
      </c>
      <c r="N230" s="13">
        <v>121645</v>
      </c>
      <c r="O230" s="12">
        <f>SUM(Tabel13[[#This Row],[CO2 benzine 2019]],Tabel13[[#This Row],[CO2 diesel 2019]],Tabel13[[#This Row],[CO2 CNG 2019]],Tabel13[[#This Row],[CO2 LNG 2019]],Tabel13[[#This Row],[CO2 LPG 2019]],Tabel13[[#This Row],[CO2 elektriciteit 2019]])</f>
        <v>0</v>
      </c>
      <c r="P230" s="12">
        <v>27.222282959999998</v>
      </c>
      <c r="Q230" s="13">
        <v>17112</v>
      </c>
      <c r="R230" s="12">
        <v>21.807411500000001</v>
      </c>
      <c r="S230" s="13">
        <v>8863</v>
      </c>
      <c r="T230" s="12">
        <v>0</v>
      </c>
      <c r="U230" s="13"/>
      <c r="V230" s="12">
        <v>0</v>
      </c>
      <c r="W230" s="11"/>
      <c r="X230" s="12">
        <v>0</v>
      </c>
      <c r="Y230" s="11"/>
      <c r="Z230" s="12">
        <v>0</v>
      </c>
      <c r="AA230" s="13"/>
      <c r="AB230" s="12">
        <f>SUM(Tabel13[[#This Row],[CO2 elektriciteit 2022]],Tabel13[[#This Row],[CO2 LPG 2022]],Tabel13[[#This Row],[CO2 LNG 2022]],Tabel13[[#This Row],[CO2 CNG 2022]],Tabel13[[#This Row],[CO2 diesel 2022]],Tabel13[[#This Row],[CO2 benzine 2022]])</f>
        <v>49.029694460000002</v>
      </c>
      <c r="AC230" s="14" t="s">
        <v>1246</v>
      </c>
    </row>
    <row r="231" spans="1:29" x14ac:dyDescent="0.35">
      <c r="A231" s="11" t="s">
        <v>453</v>
      </c>
      <c r="B231" s="11" t="s">
        <v>415</v>
      </c>
      <c r="C231" s="12">
        <v>30.047333160000001</v>
      </c>
      <c r="D231" s="13">
        <v>19331</v>
      </c>
      <c r="E231" s="12">
        <v>38.024820000000005</v>
      </c>
      <c r="F231" s="13">
        <v>13590</v>
      </c>
      <c r="G231" s="12">
        <v>0</v>
      </c>
      <c r="H231" s="13"/>
      <c r="I231" s="12">
        <v>0</v>
      </c>
      <c r="J231" s="11"/>
      <c r="K231" s="12">
        <v>0</v>
      </c>
      <c r="L231" s="11"/>
      <c r="M231" s="12">
        <v>0</v>
      </c>
      <c r="N231" s="13"/>
      <c r="O231" s="12">
        <f>SUM(Tabel13[[#This Row],[CO2 benzine 2019]],Tabel13[[#This Row],[CO2 diesel 2019]],Tabel13[[#This Row],[CO2 CNG 2019]],Tabel13[[#This Row],[CO2 LNG 2019]],Tabel13[[#This Row],[CO2 LPG 2019]],Tabel13[[#This Row],[CO2 elektriciteit 2019]])</f>
        <v>68.072153159999999</v>
      </c>
      <c r="P231" s="12">
        <v>21.358483579999998</v>
      </c>
      <c r="Q231" s="13">
        <v>13426</v>
      </c>
      <c r="R231" s="12">
        <v>25.217664500000001</v>
      </c>
      <c r="S231" s="13">
        <v>10249</v>
      </c>
      <c r="T231" s="12">
        <v>0</v>
      </c>
      <c r="U231" s="13"/>
      <c r="V231" s="12">
        <v>0</v>
      </c>
      <c r="W231" s="11"/>
      <c r="X231" s="12">
        <v>0</v>
      </c>
      <c r="Y231" s="11"/>
      <c r="Z231" s="12">
        <v>0</v>
      </c>
      <c r="AA231" s="13"/>
      <c r="AB231" s="12">
        <f>SUM(Tabel13[[#This Row],[CO2 elektriciteit 2022]],Tabel13[[#This Row],[CO2 LPG 2022]],Tabel13[[#This Row],[CO2 LNG 2022]],Tabel13[[#This Row],[CO2 CNG 2022]],Tabel13[[#This Row],[CO2 diesel 2022]],Tabel13[[#This Row],[CO2 benzine 2022]])</f>
        <v>46.576148079999996</v>
      </c>
      <c r="AC231" s="14">
        <f>(Tabel13[[#This Row],[CO2-emissie 2022 (ton)]]-Tabel13[[#This Row],[CO2-emissie 2019 (ton)]])/Tabel13[[#This Row],[CO2-emissie 2019 (ton)]]</f>
        <v>-0.31578265240817016</v>
      </c>
    </row>
    <row r="232" spans="1:29" x14ac:dyDescent="0.35">
      <c r="A232" s="11" t="s">
        <v>630</v>
      </c>
      <c r="B232" s="11" t="s">
        <v>415</v>
      </c>
      <c r="C232" s="12">
        <v>31.820857920000002</v>
      </c>
      <c r="D232" s="13">
        <v>20472</v>
      </c>
      <c r="E232" s="12">
        <v>164.50001600000002</v>
      </c>
      <c r="F232" s="13">
        <v>58792</v>
      </c>
      <c r="G232" s="12">
        <v>0</v>
      </c>
      <c r="H232" s="13"/>
      <c r="I232" s="12">
        <v>0</v>
      </c>
      <c r="J232" s="11"/>
      <c r="K232" s="12">
        <v>0</v>
      </c>
      <c r="L232" s="11"/>
      <c r="M232" s="12">
        <v>0</v>
      </c>
      <c r="N232" s="13"/>
      <c r="O232" s="12">
        <f>SUM(Tabel13[[#This Row],[CO2 benzine 2019]],Tabel13[[#This Row],[CO2 diesel 2019]],Tabel13[[#This Row],[CO2 CNG 2019]],Tabel13[[#This Row],[CO2 LNG 2019]],Tabel13[[#This Row],[CO2 LPG 2019]],Tabel13[[#This Row],[CO2 elektriciteit 2019]])</f>
        <v>196.32087392000003</v>
      </c>
      <c r="P232" s="12">
        <v>43.832138989999997</v>
      </c>
      <c r="Q232" s="13">
        <v>27553</v>
      </c>
      <c r="R232" s="12">
        <v>101.830253</v>
      </c>
      <c r="S232" s="13">
        <v>41386</v>
      </c>
      <c r="T232" s="12">
        <v>4.3833139999999995</v>
      </c>
      <c r="U232" s="13">
        <v>1598</v>
      </c>
      <c r="V232" s="12">
        <v>0</v>
      </c>
      <c r="W232" s="11"/>
      <c r="X232" s="12">
        <v>0</v>
      </c>
      <c r="Y232" s="11"/>
      <c r="Z232" s="12">
        <v>0</v>
      </c>
      <c r="AA232" s="13"/>
      <c r="AB232" s="12">
        <f>SUM(Tabel13[[#This Row],[CO2 elektriciteit 2022]],Tabel13[[#This Row],[CO2 LPG 2022]],Tabel13[[#This Row],[CO2 LNG 2022]],Tabel13[[#This Row],[CO2 CNG 2022]],Tabel13[[#This Row],[CO2 diesel 2022]],Tabel13[[#This Row],[CO2 benzine 2022]])</f>
        <v>150.04570598999999</v>
      </c>
      <c r="AC232" s="14">
        <f>(Tabel13[[#This Row],[CO2-emissie 2022 (ton)]]-Tabel13[[#This Row],[CO2-emissie 2019 (ton)]])/Tabel13[[#This Row],[CO2-emissie 2019 (ton)]]</f>
        <v>-0.23571190880526022</v>
      </c>
    </row>
    <row r="233" spans="1:29" x14ac:dyDescent="0.35">
      <c r="A233" s="11" t="s">
        <v>459</v>
      </c>
      <c r="B233" s="11" t="s">
        <v>415</v>
      </c>
      <c r="C233" s="12">
        <v>32.200121760000002</v>
      </c>
      <c r="D233" s="13">
        <v>20716</v>
      </c>
      <c r="E233" s="12">
        <v>224.98438200000001</v>
      </c>
      <c r="F233" s="13">
        <v>80409</v>
      </c>
      <c r="G233" s="12">
        <v>0</v>
      </c>
      <c r="H233" s="13"/>
      <c r="I233" s="12">
        <v>0</v>
      </c>
      <c r="J233" s="11"/>
      <c r="K233" s="12">
        <v>0</v>
      </c>
      <c r="L233" s="11"/>
      <c r="M233" s="12">
        <v>0</v>
      </c>
      <c r="N233" s="13"/>
      <c r="O233" s="12">
        <f>SUM(Tabel13[[#This Row],[CO2 benzine 2019]],Tabel13[[#This Row],[CO2 diesel 2019]],Tabel13[[#This Row],[CO2 CNG 2019]],Tabel13[[#This Row],[CO2 LNG 2019]],Tabel13[[#This Row],[CO2 LPG 2019]],Tabel13[[#This Row],[CO2 elektriciteit 2019]])</f>
        <v>257.18450375999998</v>
      </c>
      <c r="P233" s="12">
        <v>52.971457339999994</v>
      </c>
      <c r="Q233" s="13">
        <v>33298</v>
      </c>
      <c r="R233" s="12">
        <v>158.8474195</v>
      </c>
      <c r="S233" s="13">
        <v>64559</v>
      </c>
      <c r="T233" s="12">
        <v>0</v>
      </c>
      <c r="U233" s="13"/>
      <c r="V233" s="12">
        <v>0</v>
      </c>
      <c r="W233" s="11"/>
      <c r="X233" s="12">
        <v>0</v>
      </c>
      <c r="Y233" s="11"/>
      <c r="Z233" s="12">
        <v>0</v>
      </c>
      <c r="AA233" s="13"/>
      <c r="AB233" s="12">
        <f>SUM(Tabel13[[#This Row],[CO2 elektriciteit 2022]],Tabel13[[#This Row],[CO2 LPG 2022]],Tabel13[[#This Row],[CO2 LNG 2022]],Tabel13[[#This Row],[CO2 CNG 2022]],Tabel13[[#This Row],[CO2 diesel 2022]],Tabel13[[#This Row],[CO2 benzine 2022]])</f>
        <v>211.81887684</v>
      </c>
      <c r="AC233" s="14">
        <f>(Tabel13[[#This Row],[CO2-emissie 2022 (ton)]]-Tabel13[[#This Row],[CO2-emissie 2019 (ton)]])/Tabel13[[#This Row],[CO2-emissie 2019 (ton)]]</f>
        <v>-0.17639331397016977</v>
      </c>
    </row>
    <row r="234" spans="1:29" x14ac:dyDescent="0.35">
      <c r="A234" s="11" t="s">
        <v>461</v>
      </c>
      <c r="B234" s="11" t="s">
        <v>415</v>
      </c>
      <c r="C234" s="12">
        <v>33.284950392757295</v>
      </c>
      <c r="D234" s="13">
        <v>21413.92624151245</v>
      </c>
      <c r="E234" s="12">
        <v>45.849317121261919</v>
      </c>
      <c r="F234" s="13">
        <v>16386.460729543214</v>
      </c>
      <c r="G234" s="12">
        <v>0</v>
      </c>
      <c r="H234" s="13"/>
      <c r="I234" s="12">
        <v>0</v>
      </c>
      <c r="J234" s="11"/>
      <c r="K234" s="12">
        <v>0</v>
      </c>
      <c r="L234" s="11"/>
      <c r="M234" s="12">
        <v>0</v>
      </c>
      <c r="N234" s="13"/>
      <c r="O234" s="12">
        <f>SUM(Tabel13[[#This Row],[CO2 benzine 2019]],Tabel13[[#This Row],[CO2 diesel 2019]],Tabel13[[#This Row],[CO2 CNG 2019]],Tabel13[[#This Row],[CO2 LNG 2019]],Tabel13[[#This Row],[CO2 LPG 2019]],Tabel13[[#This Row],[CO2 elektriciteit 2019]])</f>
        <v>79.134267514019214</v>
      </c>
      <c r="P234" s="12">
        <v>25.220255628285745</v>
      </c>
      <c r="Q234" s="13">
        <v>15853.520255643749</v>
      </c>
      <c r="R234" s="12">
        <v>31.256203317416436</v>
      </c>
      <c r="S234" s="13">
        <v>12703.191756722794</v>
      </c>
      <c r="T234" s="12">
        <v>2.1910957269037952</v>
      </c>
      <c r="U234" s="13">
        <v>798.79537984097533</v>
      </c>
      <c r="V234" s="12">
        <v>0</v>
      </c>
      <c r="W234" s="11"/>
      <c r="X234" s="12">
        <v>0</v>
      </c>
      <c r="Y234" s="11"/>
      <c r="Z234" s="12">
        <v>0</v>
      </c>
      <c r="AA234" s="13"/>
      <c r="AB234" s="12">
        <f>SUM(Tabel13[[#This Row],[CO2 elektriciteit 2022]],Tabel13[[#This Row],[CO2 LPG 2022]],Tabel13[[#This Row],[CO2 LNG 2022]],Tabel13[[#This Row],[CO2 CNG 2022]],Tabel13[[#This Row],[CO2 diesel 2022]],Tabel13[[#This Row],[CO2 benzine 2022]])</f>
        <v>58.667554672605974</v>
      </c>
      <c r="AC234" s="14">
        <f>(Tabel13[[#This Row],[CO2-emissie 2022 (ton)]]-Tabel13[[#This Row],[CO2-emissie 2019 (ton)]])/Tabel13[[#This Row],[CO2-emissie 2019 (ton)]]</f>
        <v>-0.25863274513518952</v>
      </c>
    </row>
    <row r="235" spans="1:29" x14ac:dyDescent="0.35">
      <c r="A235" s="11" t="s">
        <v>463</v>
      </c>
      <c r="B235" s="11" t="s">
        <v>415</v>
      </c>
      <c r="C235" s="12">
        <v>36.05804328</v>
      </c>
      <c r="D235" s="13">
        <v>23198</v>
      </c>
      <c r="E235" s="12">
        <v>12.672142000000001</v>
      </c>
      <c r="F235" s="13">
        <v>4529</v>
      </c>
      <c r="G235" s="12">
        <v>0</v>
      </c>
      <c r="H235" s="13"/>
      <c r="I235" s="12">
        <v>0</v>
      </c>
      <c r="J235" s="11"/>
      <c r="K235" s="12">
        <v>0</v>
      </c>
      <c r="L235" s="11"/>
      <c r="M235" s="12">
        <v>0</v>
      </c>
      <c r="N235" s="13"/>
      <c r="O235" s="12">
        <f>SUM(Tabel13[[#This Row],[CO2 benzine 2019]],Tabel13[[#This Row],[CO2 diesel 2019]],Tabel13[[#This Row],[CO2 CNG 2019]],Tabel13[[#This Row],[CO2 LNG 2019]],Tabel13[[#This Row],[CO2 LPG 2019]],Tabel13[[#This Row],[CO2 elektriciteit 2019]])</f>
        <v>48.730185280000001</v>
      </c>
      <c r="P235" s="12">
        <v>30.508937739999997</v>
      </c>
      <c r="Q235" s="13">
        <v>19178</v>
      </c>
      <c r="R235" s="12">
        <v>14.167559000000001</v>
      </c>
      <c r="S235" s="13">
        <v>5758</v>
      </c>
      <c r="T235" s="12">
        <v>0</v>
      </c>
      <c r="U235" s="13"/>
      <c r="V235" s="12">
        <v>0</v>
      </c>
      <c r="W235" s="11"/>
      <c r="X235" s="12">
        <v>0</v>
      </c>
      <c r="Y235" s="11"/>
      <c r="Z235" s="12">
        <v>0</v>
      </c>
      <c r="AA235" s="13"/>
      <c r="AB235" s="12">
        <f>SUM(Tabel13[[#This Row],[CO2 elektriciteit 2022]],Tabel13[[#This Row],[CO2 LPG 2022]],Tabel13[[#This Row],[CO2 LNG 2022]],Tabel13[[#This Row],[CO2 CNG 2022]],Tabel13[[#This Row],[CO2 diesel 2022]],Tabel13[[#This Row],[CO2 benzine 2022]])</f>
        <v>44.676496739999997</v>
      </c>
      <c r="AC235" s="14">
        <f>(Tabel13[[#This Row],[CO2-emissie 2022 (ton)]]-Tabel13[[#This Row],[CO2-emissie 2019 (ton)]])/Tabel13[[#This Row],[CO2-emissie 2019 (ton)]]</f>
        <v>-8.3186397029024445E-2</v>
      </c>
    </row>
    <row r="236" spans="1:29" x14ac:dyDescent="0.35">
      <c r="A236" s="11" t="s">
        <v>464</v>
      </c>
      <c r="B236" s="11" t="s">
        <v>415</v>
      </c>
      <c r="C236" s="12">
        <v>16.588669631207562</v>
      </c>
      <c r="D236" s="13">
        <v>10672.347224071362</v>
      </c>
      <c r="E236" s="12">
        <v>60.117921787709498</v>
      </c>
      <c r="F236" s="13">
        <v>21486.033519553072</v>
      </c>
      <c r="G236" s="12">
        <v>5.0271576141286243</v>
      </c>
      <c r="H236" s="13">
        <v>1832.7224258580475</v>
      </c>
      <c r="I236" s="12">
        <v>0</v>
      </c>
      <c r="J236" s="11"/>
      <c r="K236" s="12">
        <v>0</v>
      </c>
      <c r="L236" s="11"/>
      <c r="M236" s="12">
        <v>0</v>
      </c>
      <c r="N236" s="13"/>
      <c r="O236" s="12">
        <f>SUM(Tabel13[[#This Row],[CO2 benzine 2019]],Tabel13[[#This Row],[CO2 diesel 2019]],Tabel13[[#This Row],[CO2 CNG 2019]],Tabel13[[#This Row],[CO2 LNG 2019]],Tabel13[[#This Row],[CO2 LPG 2019]],Tabel13[[#This Row],[CO2 elektriciteit 2019]])</f>
        <v>81.733749033045683</v>
      </c>
      <c r="P236" s="12">
        <v>27.372574332543035</v>
      </c>
      <c r="Q236" s="13">
        <v>17206.473559426864</v>
      </c>
      <c r="R236" s="12">
        <v>26.687675043980896</v>
      </c>
      <c r="S236" s="13">
        <v>10846.443830108066</v>
      </c>
      <c r="T236" s="12">
        <v>1.5614705180233945</v>
      </c>
      <c r="U236" s="13">
        <v>569.25647758782156</v>
      </c>
      <c r="V236" s="12">
        <v>0</v>
      </c>
      <c r="W236" s="11"/>
      <c r="X236" s="12">
        <v>0</v>
      </c>
      <c r="Y236" s="11"/>
      <c r="Z236" s="12">
        <v>0</v>
      </c>
      <c r="AA236" s="13"/>
      <c r="AB236" s="12">
        <f>SUM(Tabel13[[#This Row],[CO2 elektriciteit 2022]],Tabel13[[#This Row],[CO2 LPG 2022]],Tabel13[[#This Row],[CO2 LNG 2022]],Tabel13[[#This Row],[CO2 CNG 2022]],Tabel13[[#This Row],[CO2 diesel 2022]],Tabel13[[#This Row],[CO2 benzine 2022]])</f>
        <v>55.621719894547326</v>
      </c>
      <c r="AC236" s="14">
        <f>(Tabel13[[#This Row],[CO2-emissie 2022 (ton)]]-Tabel13[[#This Row],[CO2-emissie 2019 (ton)]])/Tabel13[[#This Row],[CO2-emissie 2019 (ton)]]</f>
        <v>-0.31947670879431983</v>
      </c>
    </row>
    <row r="237" spans="1:29" x14ac:dyDescent="0.35">
      <c r="A237" s="11" t="s">
        <v>1211</v>
      </c>
      <c r="B237" s="11" t="s">
        <v>415</v>
      </c>
      <c r="C237" s="12">
        <v>21.600940919999999</v>
      </c>
      <c r="D237" s="13">
        <v>13897</v>
      </c>
      <c r="E237" s="12">
        <v>35.654914000000005</v>
      </c>
      <c r="F237" s="13">
        <v>12743</v>
      </c>
      <c r="G237" s="12">
        <v>0.193450075</v>
      </c>
      <c r="H237" s="13">
        <v>70.525000000000006</v>
      </c>
      <c r="I237" s="12">
        <v>0</v>
      </c>
      <c r="J237" s="11"/>
      <c r="K237" s="12">
        <v>0</v>
      </c>
      <c r="L237" s="11"/>
      <c r="M237" s="12">
        <v>0</v>
      </c>
      <c r="N237" s="13"/>
      <c r="O237" s="12">
        <f>SUM(Tabel13[[#This Row],[CO2 benzine 2019]],Tabel13[[#This Row],[CO2 diesel 2019]],Tabel13[[#This Row],[CO2 CNG 2019]],Tabel13[[#This Row],[CO2 LNG 2019]],Tabel13[[#This Row],[CO2 LPG 2019]],Tabel13[[#This Row],[CO2 elektriciteit 2019]])</f>
        <v>57.449304995000006</v>
      </c>
      <c r="P237" s="12">
        <v>22.200032649999997</v>
      </c>
      <c r="Q237" s="13">
        <v>13955</v>
      </c>
      <c r="R237" s="12">
        <v>31.44519</v>
      </c>
      <c r="S237" s="13">
        <v>12780</v>
      </c>
      <c r="T237" s="12">
        <v>0.109925725</v>
      </c>
      <c r="U237" s="13">
        <v>40.075000000000003</v>
      </c>
      <c r="V237" s="12">
        <v>0</v>
      </c>
      <c r="W237" s="11"/>
      <c r="X237" s="12">
        <v>0</v>
      </c>
      <c r="Y237" s="11"/>
      <c r="Z237" s="12">
        <v>0</v>
      </c>
      <c r="AA237" s="13"/>
      <c r="AB237" s="12">
        <f>SUM(Tabel13[[#This Row],[CO2 elektriciteit 2022]],Tabel13[[#This Row],[CO2 LPG 2022]],Tabel13[[#This Row],[CO2 LNG 2022]],Tabel13[[#This Row],[CO2 CNG 2022]],Tabel13[[#This Row],[CO2 diesel 2022]],Tabel13[[#This Row],[CO2 benzine 2022]])</f>
        <v>53.755148374999997</v>
      </c>
      <c r="AC237" s="14">
        <f>(Tabel13[[#This Row],[CO2-emissie 2022 (ton)]]-Tabel13[[#This Row],[CO2-emissie 2019 (ton)]])/Tabel13[[#This Row],[CO2-emissie 2019 (ton)]]</f>
        <v>-6.4302894879607719E-2</v>
      </c>
    </row>
    <row r="238" spans="1:29" x14ac:dyDescent="0.35">
      <c r="A238" s="11" t="s">
        <v>467</v>
      </c>
      <c r="B238" s="11" t="s">
        <v>415</v>
      </c>
      <c r="C238" s="12">
        <v>13.184081520000001</v>
      </c>
      <c r="D238" s="13">
        <v>8482</v>
      </c>
      <c r="E238" s="12">
        <v>77.734036000000003</v>
      </c>
      <c r="F238" s="13">
        <v>27782</v>
      </c>
      <c r="G238" s="12">
        <v>0.32915999999999995</v>
      </c>
      <c r="H238" s="13">
        <v>120</v>
      </c>
      <c r="I238" s="12">
        <v>0</v>
      </c>
      <c r="J238" s="11"/>
      <c r="K238" s="12">
        <v>0</v>
      </c>
      <c r="L238" s="11"/>
      <c r="M238" s="12">
        <v>0</v>
      </c>
      <c r="N238" s="13"/>
      <c r="O238" s="12">
        <f>SUM(Tabel13[[#This Row],[CO2 benzine 2019]],Tabel13[[#This Row],[CO2 diesel 2019]],Tabel13[[#This Row],[CO2 CNG 2019]],Tabel13[[#This Row],[CO2 LNG 2019]],Tabel13[[#This Row],[CO2 LPG 2019]],Tabel13[[#This Row],[CO2 elektriciteit 2019]])</f>
        <v>91.247277520000011</v>
      </c>
      <c r="P238" s="12">
        <v>19.00564601</v>
      </c>
      <c r="Q238" s="13">
        <v>11947</v>
      </c>
      <c r="R238" s="12">
        <v>61.864351499999998</v>
      </c>
      <c r="S238" s="13">
        <v>25143</v>
      </c>
      <c r="T238" s="12">
        <v>1.462019</v>
      </c>
      <c r="U238" s="13">
        <v>533</v>
      </c>
      <c r="V238" s="12">
        <v>0</v>
      </c>
      <c r="W238" s="11"/>
      <c r="X238" s="12">
        <v>0</v>
      </c>
      <c r="Y238" s="11"/>
      <c r="Z238" s="12">
        <v>0</v>
      </c>
      <c r="AA238" s="13"/>
      <c r="AB238" s="12">
        <f>SUM(Tabel13[[#This Row],[CO2 elektriciteit 2022]],Tabel13[[#This Row],[CO2 LPG 2022]],Tabel13[[#This Row],[CO2 LNG 2022]],Tabel13[[#This Row],[CO2 CNG 2022]],Tabel13[[#This Row],[CO2 diesel 2022]],Tabel13[[#This Row],[CO2 benzine 2022]])</f>
        <v>82.332016509999988</v>
      </c>
      <c r="AC238" s="14">
        <f>(Tabel13[[#This Row],[CO2-emissie 2022 (ton)]]-Tabel13[[#This Row],[CO2-emissie 2019 (ton)]])/Tabel13[[#This Row],[CO2-emissie 2019 (ton)]]</f>
        <v>-9.7704405570302452E-2</v>
      </c>
    </row>
    <row r="239" spans="1:29" x14ac:dyDescent="0.35">
      <c r="A239" s="11" t="s">
        <v>468</v>
      </c>
      <c r="B239" s="11" t="s">
        <v>415</v>
      </c>
      <c r="C239" s="12">
        <v>31.087200000000003</v>
      </c>
      <c r="D239" s="13">
        <v>20000</v>
      </c>
      <c r="E239" s="12">
        <v>66.197882000000007</v>
      </c>
      <c r="F239" s="13">
        <v>23659</v>
      </c>
      <c r="G239" s="12">
        <v>1.824095</v>
      </c>
      <c r="H239" s="13">
        <v>665</v>
      </c>
      <c r="I239" s="12">
        <v>0</v>
      </c>
      <c r="J239" s="11"/>
      <c r="K239" s="12">
        <v>0</v>
      </c>
      <c r="L239" s="11"/>
      <c r="M239" s="12">
        <v>0</v>
      </c>
      <c r="N239" s="13"/>
      <c r="O239" s="12">
        <f>SUM(Tabel13[[#This Row],[CO2 benzine 2019]],Tabel13[[#This Row],[CO2 diesel 2019]],Tabel13[[#This Row],[CO2 CNG 2019]],Tabel13[[#This Row],[CO2 LNG 2019]],Tabel13[[#This Row],[CO2 LPG 2019]],Tabel13[[#This Row],[CO2 elektriciteit 2019]])</f>
        <v>99.109177000000017</v>
      </c>
      <c r="P239" s="12">
        <v>32.87132029</v>
      </c>
      <c r="Q239" s="13">
        <v>20663</v>
      </c>
      <c r="R239" s="12">
        <v>49.21</v>
      </c>
      <c r="S239" s="13">
        <v>20000</v>
      </c>
      <c r="T239" s="12">
        <v>1.4428179999999999</v>
      </c>
      <c r="U239" s="13">
        <v>526</v>
      </c>
      <c r="V239" s="12">
        <v>0</v>
      </c>
      <c r="W239" s="11"/>
      <c r="X239" s="12">
        <v>0</v>
      </c>
      <c r="Y239" s="11"/>
      <c r="Z239" s="12">
        <v>0</v>
      </c>
      <c r="AA239" s="13"/>
      <c r="AB239" s="12">
        <f>SUM(Tabel13[[#This Row],[CO2 elektriciteit 2022]],Tabel13[[#This Row],[CO2 LPG 2022]],Tabel13[[#This Row],[CO2 LNG 2022]],Tabel13[[#This Row],[CO2 CNG 2022]],Tabel13[[#This Row],[CO2 diesel 2022]],Tabel13[[#This Row],[CO2 benzine 2022]])</f>
        <v>83.524138289999996</v>
      </c>
      <c r="AC239" s="14">
        <f>(Tabel13[[#This Row],[CO2-emissie 2022 (ton)]]-Tabel13[[#This Row],[CO2-emissie 2019 (ton)]])/Tabel13[[#This Row],[CO2-emissie 2019 (ton)]]</f>
        <v>-0.15725121710979417</v>
      </c>
    </row>
    <row r="240" spans="1:29" x14ac:dyDescent="0.35">
      <c r="A240" s="11" t="s">
        <v>471</v>
      </c>
      <c r="B240" s="11" t="s">
        <v>415</v>
      </c>
      <c r="C240" s="12">
        <v>0</v>
      </c>
      <c r="D240" s="13"/>
      <c r="E240" s="12">
        <v>28.114304000000001</v>
      </c>
      <c r="F240" s="13">
        <v>10048</v>
      </c>
      <c r="G240" s="12">
        <v>0</v>
      </c>
      <c r="H240" s="13"/>
      <c r="I240" s="12">
        <v>0</v>
      </c>
      <c r="J240" s="11"/>
      <c r="K240" s="12">
        <v>0</v>
      </c>
      <c r="L240" s="11"/>
      <c r="M240" s="12">
        <v>0</v>
      </c>
      <c r="N240" s="13"/>
      <c r="O240" s="12">
        <f>SUM(Tabel13[[#This Row],[CO2 benzine 2019]],Tabel13[[#This Row],[CO2 diesel 2019]],Tabel13[[#This Row],[CO2 CNG 2019]],Tabel13[[#This Row],[CO2 LNG 2019]],Tabel13[[#This Row],[CO2 LPG 2019]],Tabel13[[#This Row],[CO2 elektriciteit 2019]])</f>
        <v>28.114304000000001</v>
      </c>
      <c r="P240" s="12">
        <v>6.4937680599999998</v>
      </c>
      <c r="Q240" s="13">
        <v>4082</v>
      </c>
      <c r="R240" s="12">
        <v>14.310268000000001</v>
      </c>
      <c r="S240" s="13">
        <v>5816</v>
      </c>
      <c r="T240" s="12">
        <v>3.5041824999999999E-2</v>
      </c>
      <c r="U240" s="13">
        <v>12.774999999999999</v>
      </c>
      <c r="V240" s="12">
        <v>0</v>
      </c>
      <c r="W240" s="11"/>
      <c r="X240" s="12">
        <v>0</v>
      </c>
      <c r="Y240" s="11"/>
      <c r="Z240" s="12">
        <v>0</v>
      </c>
      <c r="AA240" s="13"/>
      <c r="AB240" s="12">
        <f>SUM(Tabel13[[#This Row],[CO2 elektriciteit 2022]],Tabel13[[#This Row],[CO2 LPG 2022]],Tabel13[[#This Row],[CO2 LNG 2022]],Tabel13[[#This Row],[CO2 CNG 2022]],Tabel13[[#This Row],[CO2 diesel 2022]],Tabel13[[#This Row],[CO2 benzine 2022]])</f>
        <v>20.839077885000002</v>
      </c>
      <c r="AC240" s="14">
        <f>(Tabel13[[#This Row],[CO2-emissie 2022 (ton)]]-Tabel13[[#This Row],[CO2-emissie 2019 (ton)]])/Tabel13[[#This Row],[CO2-emissie 2019 (ton)]]</f>
        <v>-0.25877311830305311</v>
      </c>
    </row>
    <row r="241" spans="1:29" x14ac:dyDescent="0.35">
      <c r="A241" s="11" t="s">
        <v>635</v>
      </c>
      <c r="B241" s="11" t="s">
        <v>415</v>
      </c>
      <c r="C241" s="12">
        <v>15.437903520000001</v>
      </c>
      <c r="D241" s="13">
        <v>9932</v>
      </c>
      <c r="E241" s="12">
        <v>128.951426</v>
      </c>
      <c r="F241" s="13">
        <v>46087</v>
      </c>
      <c r="G241" s="12">
        <v>0</v>
      </c>
      <c r="H241" s="13"/>
      <c r="I241" s="12">
        <v>0</v>
      </c>
      <c r="J241" s="11"/>
      <c r="K241" s="12">
        <v>0</v>
      </c>
      <c r="L241" s="11"/>
      <c r="M241" s="12">
        <v>0</v>
      </c>
      <c r="N241" s="13"/>
      <c r="O241" s="12">
        <f>SUM(Tabel13[[#This Row],[CO2 benzine 2019]],Tabel13[[#This Row],[CO2 diesel 2019]],Tabel13[[#This Row],[CO2 CNG 2019]],Tabel13[[#This Row],[CO2 LNG 2019]],Tabel13[[#This Row],[CO2 LPG 2019]],Tabel13[[#This Row],[CO2 elektriciteit 2019]])</f>
        <v>144.38932951999999</v>
      </c>
      <c r="P241" s="12">
        <v>32.946089299999997</v>
      </c>
      <c r="Q241" s="13">
        <v>20710</v>
      </c>
      <c r="R241" s="12">
        <v>92.049765500000007</v>
      </c>
      <c r="S241" s="13">
        <v>37411</v>
      </c>
      <c r="T241" s="12">
        <v>0</v>
      </c>
      <c r="U241" s="13"/>
      <c r="V241" s="12">
        <v>0</v>
      </c>
      <c r="W241" s="11"/>
      <c r="X241" s="12">
        <v>0</v>
      </c>
      <c r="Y241" s="11"/>
      <c r="Z241" s="12">
        <v>0</v>
      </c>
      <c r="AA241" s="13"/>
      <c r="AB241" s="12">
        <f>SUM(Tabel13[[#This Row],[CO2 elektriciteit 2022]],Tabel13[[#This Row],[CO2 LPG 2022]],Tabel13[[#This Row],[CO2 LNG 2022]],Tabel13[[#This Row],[CO2 CNG 2022]],Tabel13[[#This Row],[CO2 diesel 2022]],Tabel13[[#This Row],[CO2 benzine 2022]])</f>
        <v>124.9958548</v>
      </c>
      <c r="AC241" s="14">
        <f>(Tabel13[[#This Row],[CO2-emissie 2022 (ton)]]-Tabel13[[#This Row],[CO2-emissie 2019 (ton)]])/Tabel13[[#This Row],[CO2-emissie 2019 (ton)]]</f>
        <v>-0.13431376670610354</v>
      </c>
    </row>
    <row r="242" spans="1:29" x14ac:dyDescent="0.35">
      <c r="A242" s="11" t="s">
        <v>473</v>
      </c>
      <c r="B242" s="11" t="s">
        <v>415</v>
      </c>
      <c r="C242" s="12">
        <v>11.461620103847691</v>
      </c>
      <c r="D242" s="13">
        <v>7373.851684196512</v>
      </c>
      <c r="E242" s="12">
        <v>7.271305948077555</v>
      </c>
      <c r="F242" s="13">
        <v>2598.7512323365099</v>
      </c>
      <c r="G242" s="12">
        <v>0</v>
      </c>
      <c r="H242" s="13"/>
      <c r="I242" s="12">
        <v>0</v>
      </c>
      <c r="J242" s="11"/>
      <c r="K242" s="12">
        <v>0</v>
      </c>
      <c r="L242" s="11"/>
      <c r="M242" s="12">
        <v>0</v>
      </c>
      <c r="N242" s="13"/>
      <c r="O242" s="12">
        <f>SUM(Tabel13[[#This Row],[CO2 benzine 2019]],Tabel13[[#This Row],[CO2 diesel 2019]],Tabel13[[#This Row],[CO2 CNG 2019]],Tabel13[[#This Row],[CO2 LNG 2019]],Tabel13[[#This Row],[CO2 LPG 2019]],Tabel13[[#This Row],[CO2 elektriciteit 2019]])</f>
        <v>18.732926051925247</v>
      </c>
      <c r="P242" s="12">
        <v>11.722552577053911</v>
      </c>
      <c r="Q242" s="13">
        <v>7368.8279558808372</v>
      </c>
      <c r="R242" s="12">
        <v>5.2623410404624273</v>
      </c>
      <c r="S242" s="13">
        <v>2138.7283236994217</v>
      </c>
      <c r="T242" s="12">
        <v>0</v>
      </c>
      <c r="U242" s="13"/>
      <c r="V242" s="12">
        <v>0</v>
      </c>
      <c r="W242" s="11"/>
      <c r="X242" s="12">
        <v>0</v>
      </c>
      <c r="Y242" s="11"/>
      <c r="Z242" s="12">
        <v>0</v>
      </c>
      <c r="AA242" s="13"/>
      <c r="AB242" s="12">
        <f>SUM(Tabel13[[#This Row],[CO2 elektriciteit 2022]],Tabel13[[#This Row],[CO2 LPG 2022]],Tabel13[[#This Row],[CO2 LNG 2022]],Tabel13[[#This Row],[CO2 CNG 2022]],Tabel13[[#This Row],[CO2 diesel 2022]],Tabel13[[#This Row],[CO2 benzine 2022]])</f>
        <v>16.984893617516338</v>
      </c>
      <c r="AC242" s="14">
        <f>(Tabel13[[#This Row],[CO2-emissie 2022 (ton)]]-Tabel13[[#This Row],[CO2-emissie 2019 (ton)]])/Tabel13[[#This Row],[CO2-emissie 2019 (ton)]]</f>
        <v>-9.3313368641054231E-2</v>
      </c>
    </row>
    <row r="243" spans="1:29" x14ac:dyDescent="0.35">
      <c r="A243" s="11" t="s">
        <v>474</v>
      </c>
      <c r="B243" s="11" t="s">
        <v>415</v>
      </c>
      <c r="C243" s="12">
        <v>13.970821941152977</v>
      </c>
      <c r="D243" s="13">
        <v>8988.1507122886433</v>
      </c>
      <c r="E243" s="12">
        <v>24.82983634571147</v>
      </c>
      <c r="F243" s="13">
        <v>8874.1373644429841</v>
      </c>
      <c r="G243" s="12">
        <v>0</v>
      </c>
      <c r="H243" s="13"/>
      <c r="I243" s="12">
        <v>0</v>
      </c>
      <c r="J243" s="11"/>
      <c r="K243" s="12">
        <v>0</v>
      </c>
      <c r="L243" s="11"/>
      <c r="M243" s="12">
        <v>0</v>
      </c>
      <c r="N243" s="13">
        <v>93583.032490974729</v>
      </c>
      <c r="O243" s="12">
        <f>SUM(Tabel13[[#This Row],[CO2 benzine 2019]],Tabel13[[#This Row],[CO2 diesel 2019]],Tabel13[[#This Row],[CO2 CNG 2019]],Tabel13[[#This Row],[CO2 LNG 2019]],Tabel13[[#This Row],[CO2 LPG 2019]],Tabel13[[#This Row],[CO2 elektriciteit 2019]])</f>
        <v>38.800658286864447</v>
      </c>
      <c r="P243" s="12">
        <v>19.556172729615501</v>
      </c>
      <c r="Q243" s="13">
        <v>12293.062570868982</v>
      </c>
      <c r="R243" s="12">
        <v>29.497554913294795</v>
      </c>
      <c r="S243" s="13">
        <v>11988.439306358381</v>
      </c>
      <c r="T243" s="12">
        <v>0</v>
      </c>
      <c r="U243" s="13"/>
      <c r="V243" s="12">
        <v>0</v>
      </c>
      <c r="W243" s="11"/>
      <c r="X243" s="12">
        <v>0</v>
      </c>
      <c r="Y243" s="11"/>
      <c r="Z243" s="12">
        <v>0</v>
      </c>
      <c r="AA243" s="13">
        <v>98574.257425742573</v>
      </c>
      <c r="AB243" s="12">
        <f>SUM(Tabel13[[#This Row],[CO2 elektriciteit 2022]],Tabel13[[#This Row],[CO2 LPG 2022]],Tabel13[[#This Row],[CO2 LNG 2022]],Tabel13[[#This Row],[CO2 CNG 2022]],Tabel13[[#This Row],[CO2 diesel 2022]],Tabel13[[#This Row],[CO2 benzine 2022]])</f>
        <v>49.053727642910296</v>
      </c>
      <c r="AC243" s="14">
        <f>(Tabel13[[#This Row],[CO2-emissie 2022 (ton)]]-Tabel13[[#This Row],[CO2-emissie 2019 (ton)]])/Tabel13[[#This Row],[CO2-emissie 2019 (ton)]]</f>
        <v>0.26424988154174994</v>
      </c>
    </row>
    <row r="244" spans="1:29" x14ac:dyDescent="0.35">
      <c r="A244" s="11" t="s">
        <v>475</v>
      </c>
      <c r="B244" s="11" t="s">
        <v>415</v>
      </c>
      <c r="C244" s="12">
        <v>8.0935525200000011</v>
      </c>
      <c r="D244" s="13">
        <v>5207</v>
      </c>
      <c r="E244" s="12">
        <v>65.831344000000001</v>
      </c>
      <c r="F244" s="13">
        <v>23528</v>
      </c>
      <c r="G244" s="12">
        <v>0</v>
      </c>
      <c r="H244" s="13"/>
      <c r="I244" s="12">
        <v>0</v>
      </c>
      <c r="J244" s="11"/>
      <c r="K244" s="12">
        <v>0</v>
      </c>
      <c r="L244" s="11"/>
      <c r="M244" s="12">
        <v>0</v>
      </c>
      <c r="N244" s="13"/>
      <c r="O244" s="12">
        <f>SUM(Tabel13[[#This Row],[CO2 benzine 2019]],Tabel13[[#This Row],[CO2 diesel 2019]],Tabel13[[#This Row],[CO2 CNG 2019]],Tabel13[[#This Row],[CO2 LNG 2019]],Tabel13[[#This Row],[CO2 LPG 2019]],Tabel13[[#This Row],[CO2 elektriciteit 2019]])</f>
        <v>73.924896520000004</v>
      </c>
      <c r="P244" s="12">
        <v>13.77022448</v>
      </c>
      <c r="Q244" s="13">
        <v>8656</v>
      </c>
      <c r="R244" s="12">
        <v>37.746530499999999</v>
      </c>
      <c r="S244" s="13">
        <v>15341</v>
      </c>
      <c r="T244" s="12">
        <v>0</v>
      </c>
      <c r="U244" s="13"/>
      <c r="V244" s="12">
        <v>0</v>
      </c>
      <c r="W244" s="11"/>
      <c r="X244" s="12">
        <v>0</v>
      </c>
      <c r="Y244" s="11"/>
      <c r="Z244" s="12">
        <v>0</v>
      </c>
      <c r="AA244" s="13"/>
      <c r="AB244" s="12">
        <f>SUM(Tabel13[[#This Row],[CO2 elektriciteit 2022]],Tabel13[[#This Row],[CO2 LPG 2022]],Tabel13[[#This Row],[CO2 LNG 2022]],Tabel13[[#This Row],[CO2 CNG 2022]],Tabel13[[#This Row],[CO2 diesel 2022]],Tabel13[[#This Row],[CO2 benzine 2022]])</f>
        <v>51.516754980000002</v>
      </c>
      <c r="AC244" s="14">
        <f>(Tabel13[[#This Row],[CO2-emissie 2022 (ton)]]-Tabel13[[#This Row],[CO2-emissie 2019 (ton)]])/Tabel13[[#This Row],[CO2-emissie 2019 (ton)]]</f>
        <v>-0.30312036397558695</v>
      </c>
    </row>
    <row r="245" spans="1:29" x14ac:dyDescent="0.35">
      <c r="A245" s="11" t="s">
        <v>1259</v>
      </c>
      <c r="B245" s="11" t="s">
        <v>415</v>
      </c>
      <c r="C245" s="12">
        <v>5.5956960000000002</v>
      </c>
      <c r="D245" s="13">
        <v>3600</v>
      </c>
      <c r="E245" s="12">
        <v>27.758958</v>
      </c>
      <c r="F245" s="13">
        <v>9921</v>
      </c>
      <c r="G245" s="12">
        <v>15.259309</v>
      </c>
      <c r="H245" s="13">
        <v>5563</v>
      </c>
      <c r="I245" s="12">
        <v>0</v>
      </c>
      <c r="J245" s="11"/>
      <c r="K245" s="12">
        <v>0</v>
      </c>
      <c r="L245" s="11"/>
      <c r="M245" s="12">
        <v>0</v>
      </c>
      <c r="N245" s="13"/>
      <c r="O245" s="12">
        <f>SUM(Tabel13[[#This Row],[CO2 benzine 2019]],Tabel13[[#This Row],[CO2 diesel 2019]],Tabel13[[#This Row],[CO2 CNG 2019]],Tabel13[[#This Row],[CO2 LNG 2019]],Tabel13[[#This Row],[CO2 LPG 2019]],Tabel13[[#This Row],[CO2 elektriciteit 2019]])</f>
        <v>48.613962999999998</v>
      </c>
      <c r="P245" s="12">
        <v>6.38400079</v>
      </c>
      <c r="Q245" s="13">
        <v>4013</v>
      </c>
      <c r="R245" s="12">
        <v>22.858045000000001</v>
      </c>
      <c r="S245" s="13">
        <v>9290</v>
      </c>
      <c r="T245" s="12">
        <v>3.6372179999999998</v>
      </c>
      <c r="U245" s="13">
        <v>1326</v>
      </c>
      <c r="V245" s="12">
        <v>0</v>
      </c>
      <c r="W245" s="11"/>
      <c r="X245" s="12">
        <v>0</v>
      </c>
      <c r="Y245" s="11"/>
      <c r="Z245" s="12">
        <v>0</v>
      </c>
      <c r="AA245" s="13"/>
      <c r="AB245" s="12">
        <f>SUM(Tabel13[[#This Row],[CO2 elektriciteit 2022]],Tabel13[[#This Row],[CO2 LPG 2022]],Tabel13[[#This Row],[CO2 LNG 2022]],Tabel13[[#This Row],[CO2 CNG 2022]],Tabel13[[#This Row],[CO2 diesel 2022]],Tabel13[[#This Row],[CO2 benzine 2022]])</f>
        <v>32.879263790000003</v>
      </c>
      <c r="AC245" s="14">
        <f>(Tabel13[[#This Row],[CO2-emissie 2022 (ton)]]-Tabel13[[#This Row],[CO2-emissie 2019 (ton)]])/Tabel13[[#This Row],[CO2-emissie 2019 (ton)]]</f>
        <v>-0.32366625222469508</v>
      </c>
    </row>
    <row r="246" spans="1:29" x14ac:dyDescent="0.35">
      <c r="A246" s="11" t="s">
        <v>476</v>
      </c>
      <c r="B246" s="11" t="s">
        <v>415</v>
      </c>
      <c r="C246" s="12">
        <v>60.966662280000001</v>
      </c>
      <c r="D246" s="13">
        <v>39223</v>
      </c>
      <c r="E246" s="12">
        <v>111.31563200000001</v>
      </c>
      <c r="F246" s="13">
        <v>39784</v>
      </c>
      <c r="G246" s="12">
        <v>6.1923224999999998E-2</v>
      </c>
      <c r="H246" s="13">
        <v>22.574999999999999</v>
      </c>
      <c r="I246" s="12">
        <v>0</v>
      </c>
      <c r="J246" s="11"/>
      <c r="K246" s="12">
        <v>0</v>
      </c>
      <c r="L246" s="11"/>
      <c r="M246" s="12">
        <v>0</v>
      </c>
      <c r="N246" s="13"/>
      <c r="O246" s="12">
        <f>SUM(Tabel13[[#This Row],[CO2 benzine 2019]],Tabel13[[#This Row],[CO2 diesel 2019]],Tabel13[[#This Row],[CO2 CNG 2019]],Tabel13[[#This Row],[CO2 LNG 2019]],Tabel13[[#This Row],[CO2 LPG 2019]],Tabel13[[#This Row],[CO2 elektriciteit 2019]])</f>
        <v>172.34421750499999</v>
      </c>
      <c r="P246" s="12">
        <v>57.673950819999995</v>
      </c>
      <c r="Q246" s="13">
        <v>36254</v>
      </c>
      <c r="R246" s="12">
        <v>67.742486</v>
      </c>
      <c r="S246" s="13">
        <v>27532</v>
      </c>
      <c r="T246" s="12">
        <v>2.0641074999999998E-2</v>
      </c>
      <c r="U246" s="13">
        <v>7.5249999999999995</v>
      </c>
      <c r="V246" s="12">
        <v>0</v>
      </c>
      <c r="W246" s="11"/>
      <c r="X246" s="12">
        <v>0</v>
      </c>
      <c r="Y246" s="11"/>
      <c r="Z246" s="12">
        <v>0</v>
      </c>
      <c r="AA246" s="13"/>
      <c r="AB246" s="12">
        <f>SUM(Tabel13[[#This Row],[CO2 elektriciteit 2022]],Tabel13[[#This Row],[CO2 LPG 2022]],Tabel13[[#This Row],[CO2 LNG 2022]],Tabel13[[#This Row],[CO2 CNG 2022]],Tabel13[[#This Row],[CO2 diesel 2022]],Tabel13[[#This Row],[CO2 benzine 2022]])</f>
        <v>125.43707789499999</v>
      </c>
      <c r="AC246" s="14">
        <f>(Tabel13[[#This Row],[CO2-emissie 2022 (ton)]]-Tabel13[[#This Row],[CO2-emissie 2019 (ton)]])/Tabel13[[#This Row],[CO2-emissie 2019 (ton)]]</f>
        <v>-0.27217124130456627</v>
      </c>
    </row>
    <row r="247" spans="1:29" x14ac:dyDescent="0.35">
      <c r="A247" s="11" t="s">
        <v>637</v>
      </c>
      <c r="B247" s="11" t="s">
        <v>415</v>
      </c>
      <c r="C247" s="12">
        <v>1.8543514800000001</v>
      </c>
      <c r="D247" s="13">
        <v>1193</v>
      </c>
      <c r="E247" s="12">
        <v>28.757844000000002</v>
      </c>
      <c r="F247" s="13">
        <v>10278</v>
      </c>
      <c r="G247" s="12">
        <v>0.34225782499999996</v>
      </c>
      <c r="H247" s="13">
        <v>124.77499999999999</v>
      </c>
      <c r="I247" s="12">
        <v>0</v>
      </c>
      <c r="J247" s="11"/>
      <c r="K247" s="12">
        <v>0</v>
      </c>
      <c r="L247" s="11"/>
      <c r="M247" s="12">
        <v>0</v>
      </c>
      <c r="N247" s="13"/>
      <c r="O247" s="12">
        <f>SUM(Tabel13[[#This Row],[CO2 benzine 2019]],Tabel13[[#This Row],[CO2 diesel 2019]],Tabel13[[#This Row],[CO2 CNG 2019]],Tabel13[[#This Row],[CO2 LNG 2019]],Tabel13[[#This Row],[CO2 LPG 2019]],Tabel13[[#This Row],[CO2 elektriciteit 2019]])</f>
        <v>30.954453305000005</v>
      </c>
      <c r="P247" s="12">
        <v>3.8800343699999997</v>
      </c>
      <c r="Q247" s="13">
        <v>2439</v>
      </c>
      <c r="R247" s="12">
        <v>14.738395000000001</v>
      </c>
      <c r="S247" s="13">
        <v>5990</v>
      </c>
      <c r="T247" s="12">
        <v>5.7122974999999999E-2</v>
      </c>
      <c r="U247" s="13">
        <v>20.824999999999999</v>
      </c>
      <c r="V247" s="12">
        <v>0</v>
      </c>
      <c r="W247" s="11"/>
      <c r="X247" s="12">
        <v>0</v>
      </c>
      <c r="Y247" s="11"/>
      <c r="Z247" s="12">
        <v>0</v>
      </c>
      <c r="AA247" s="13"/>
      <c r="AB247" s="12">
        <f>SUM(Tabel13[[#This Row],[CO2 elektriciteit 2022]],Tabel13[[#This Row],[CO2 LPG 2022]],Tabel13[[#This Row],[CO2 LNG 2022]],Tabel13[[#This Row],[CO2 CNG 2022]],Tabel13[[#This Row],[CO2 diesel 2022]],Tabel13[[#This Row],[CO2 benzine 2022]])</f>
        <v>18.675552345</v>
      </c>
      <c r="AC247" s="14">
        <f>(Tabel13[[#This Row],[CO2-emissie 2022 (ton)]]-Tabel13[[#This Row],[CO2-emissie 2019 (ton)]])/Tabel13[[#This Row],[CO2-emissie 2019 (ton)]]</f>
        <v>-0.39667639544506578</v>
      </c>
    </row>
    <row r="248" spans="1:29" x14ac:dyDescent="0.35">
      <c r="A248" s="11" t="s">
        <v>479</v>
      </c>
      <c r="B248" s="11" t="s">
        <v>7</v>
      </c>
      <c r="C248" s="12">
        <v>10.294526280000001</v>
      </c>
      <c r="D248" s="13">
        <v>6623</v>
      </c>
      <c r="E248" s="12">
        <v>119.18360800000001</v>
      </c>
      <c r="F248" s="13">
        <v>42596</v>
      </c>
      <c r="G248" s="12">
        <v>0</v>
      </c>
      <c r="H248" s="13"/>
      <c r="I248" s="12">
        <v>0</v>
      </c>
      <c r="J248" s="11"/>
      <c r="K248" s="12">
        <v>0</v>
      </c>
      <c r="L248" s="11"/>
      <c r="M248" s="12">
        <v>0</v>
      </c>
      <c r="N248" s="13"/>
      <c r="O248" s="12">
        <f>SUM(Tabel13[[#This Row],[CO2 benzine 2019]],Tabel13[[#This Row],[CO2 diesel 2019]],Tabel13[[#This Row],[CO2 CNG 2019]],Tabel13[[#This Row],[CO2 LNG 2019]],Tabel13[[#This Row],[CO2 LPG 2019]],Tabel13[[#This Row],[CO2 elektriciteit 2019]])</f>
        <v>129.47813428000001</v>
      </c>
      <c r="P248" s="12">
        <v>7.8905167999999994</v>
      </c>
      <c r="Q248" s="13">
        <v>4960</v>
      </c>
      <c r="R248" s="12">
        <v>114.70358899999999</v>
      </c>
      <c r="S248" s="13">
        <v>46618</v>
      </c>
      <c r="T248" s="12">
        <v>0</v>
      </c>
      <c r="U248" s="13"/>
      <c r="V248" s="12">
        <v>0</v>
      </c>
      <c r="W248" s="11"/>
      <c r="X248" s="12">
        <v>0</v>
      </c>
      <c r="Y248" s="11"/>
      <c r="Z248" s="12">
        <v>0</v>
      </c>
      <c r="AA248" s="13"/>
      <c r="AB248" s="12">
        <f>SUM(Tabel13[[#This Row],[CO2 elektriciteit 2022]],Tabel13[[#This Row],[CO2 LPG 2022]],Tabel13[[#This Row],[CO2 LNG 2022]],Tabel13[[#This Row],[CO2 CNG 2022]],Tabel13[[#This Row],[CO2 diesel 2022]],Tabel13[[#This Row],[CO2 benzine 2022]])</f>
        <v>122.59410579999999</v>
      </c>
      <c r="AC248" s="14">
        <f>(Tabel13[[#This Row],[CO2-emissie 2022 (ton)]]-Tabel13[[#This Row],[CO2-emissie 2019 (ton)]])/Tabel13[[#This Row],[CO2-emissie 2019 (ton)]]</f>
        <v>-5.3167498267414882E-2</v>
      </c>
    </row>
    <row r="249" spans="1:29" x14ac:dyDescent="0.35">
      <c r="A249" s="11" t="s">
        <v>1260</v>
      </c>
      <c r="B249" s="11" t="s">
        <v>208</v>
      </c>
      <c r="C249" s="12">
        <v>5.9641399547330582</v>
      </c>
      <c r="D249" s="13">
        <v>3837.0390094528025</v>
      </c>
      <c r="E249" s="12">
        <v>5.0902819585934935</v>
      </c>
      <c r="F249" s="13">
        <v>1819.2573118632927</v>
      </c>
      <c r="G249" s="12">
        <v>2.0748450516494503</v>
      </c>
      <c r="H249" s="13">
        <v>756.41452849050324</v>
      </c>
      <c r="I249" s="12">
        <v>0</v>
      </c>
      <c r="J249" s="11"/>
      <c r="K249" s="12">
        <v>0</v>
      </c>
      <c r="L249" s="11"/>
      <c r="M249" s="12">
        <v>0</v>
      </c>
      <c r="N249" s="13"/>
      <c r="O249" s="12">
        <f>SUM(Tabel13[[#This Row],[CO2 benzine 2019]],Tabel13[[#This Row],[CO2 diesel 2019]],Tabel13[[#This Row],[CO2 CNG 2019]],Tabel13[[#This Row],[CO2 LNG 2019]],Tabel13[[#This Row],[CO2 LPG 2019]],Tabel13[[#This Row],[CO2 elektriciteit 2019]])</f>
        <v>13.129266964976003</v>
      </c>
      <c r="P249" s="12">
        <v>1.5677079476342646</v>
      </c>
      <c r="Q249" s="13">
        <v>985.46541593650147</v>
      </c>
      <c r="R249" s="12">
        <v>6.8651598391555666</v>
      </c>
      <c r="S249" s="13">
        <v>2790.1482784619252</v>
      </c>
      <c r="T249" s="12">
        <v>0</v>
      </c>
      <c r="U249" s="13"/>
      <c r="V249" s="12">
        <v>0</v>
      </c>
      <c r="W249" s="11"/>
      <c r="X249" s="12">
        <v>0</v>
      </c>
      <c r="Y249" s="11"/>
      <c r="Z249" s="12">
        <v>0</v>
      </c>
      <c r="AA249" s="13"/>
      <c r="AB249" s="12">
        <f>SUM(Tabel13[[#This Row],[CO2 elektriciteit 2022]],Tabel13[[#This Row],[CO2 LPG 2022]],Tabel13[[#This Row],[CO2 LNG 2022]],Tabel13[[#This Row],[CO2 CNG 2022]],Tabel13[[#This Row],[CO2 diesel 2022]],Tabel13[[#This Row],[CO2 benzine 2022]])</f>
        <v>8.4328677867898314</v>
      </c>
      <c r="AC249" s="14">
        <f>(Tabel13[[#This Row],[CO2-emissie 2022 (ton)]]-Tabel13[[#This Row],[CO2-emissie 2019 (ton)]])/Tabel13[[#This Row],[CO2-emissie 2019 (ton)]]</f>
        <v>-0.35770459925252612</v>
      </c>
    </row>
    <row r="250" spans="1:29" x14ac:dyDescent="0.35">
      <c r="A250" s="11" t="s">
        <v>483</v>
      </c>
      <c r="B250" s="11" t="s">
        <v>484</v>
      </c>
      <c r="C250" s="12">
        <v>52.243593960000005</v>
      </c>
      <c r="D250" s="13">
        <v>33611</v>
      </c>
      <c r="E250" s="12">
        <v>223.65813</v>
      </c>
      <c r="F250" s="13">
        <v>79935</v>
      </c>
      <c r="G250" s="12">
        <v>4.7810490000000003</v>
      </c>
      <c r="H250" s="13">
        <v>1743</v>
      </c>
      <c r="I250" s="12">
        <v>0</v>
      </c>
      <c r="J250" s="11"/>
      <c r="K250" s="12">
        <v>0.27046656000000002</v>
      </c>
      <c r="L250" s="13">
        <v>172</v>
      </c>
      <c r="M250" s="12">
        <v>0</v>
      </c>
      <c r="N250" s="13"/>
      <c r="O250" s="12">
        <f>SUM(Tabel13[[#This Row],[CO2 benzine 2019]],Tabel13[[#This Row],[CO2 diesel 2019]],Tabel13[[#This Row],[CO2 CNG 2019]],Tabel13[[#This Row],[CO2 LNG 2019]],Tabel13[[#This Row],[CO2 LPG 2019]],Tabel13[[#This Row],[CO2 elektriciteit 2019]])</f>
        <v>280.95323952000001</v>
      </c>
      <c r="P250" s="12">
        <v>58.332554439999996</v>
      </c>
      <c r="Q250" s="13">
        <v>36668</v>
      </c>
      <c r="R250" s="12">
        <v>146.1906075</v>
      </c>
      <c r="S250" s="13">
        <v>59415</v>
      </c>
      <c r="T250" s="12">
        <v>8.0424759999999988</v>
      </c>
      <c r="U250" s="13">
        <v>2932</v>
      </c>
      <c r="V250" s="12">
        <v>0</v>
      </c>
      <c r="W250" s="11"/>
      <c r="X250" s="12">
        <v>0.45287423999999998</v>
      </c>
      <c r="Y250" s="13">
        <v>288</v>
      </c>
      <c r="Z250" s="12">
        <v>0</v>
      </c>
      <c r="AA250" s="13">
        <v>1652</v>
      </c>
      <c r="AB250" s="12">
        <f>SUM(Tabel13[[#This Row],[CO2 elektriciteit 2022]],Tabel13[[#This Row],[CO2 LPG 2022]],Tabel13[[#This Row],[CO2 LNG 2022]],Tabel13[[#This Row],[CO2 CNG 2022]],Tabel13[[#This Row],[CO2 diesel 2022]],Tabel13[[#This Row],[CO2 benzine 2022]])</f>
        <v>213.01851217999999</v>
      </c>
      <c r="AC250" s="14">
        <f>(Tabel13[[#This Row],[CO2-emissie 2022 (ton)]]-Tabel13[[#This Row],[CO2-emissie 2019 (ton)]])/Tabel13[[#This Row],[CO2-emissie 2019 (ton)]]</f>
        <v>-0.24180083296446206</v>
      </c>
    </row>
    <row r="251" spans="1:29" x14ac:dyDescent="0.35">
      <c r="A251" s="11" t="s">
        <v>486</v>
      </c>
      <c r="B251" s="11" t="s">
        <v>484</v>
      </c>
      <c r="C251" s="12">
        <v>22.956342840000001</v>
      </c>
      <c r="D251" s="13">
        <v>14769</v>
      </c>
      <c r="E251" s="12">
        <v>116.34363800000001</v>
      </c>
      <c r="F251" s="13">
        <v>41581</v>
      </c>
      <c r="G251" s="12">
        <v>1.958502</v>
      </c>
      <c r="H251" s="13">
        <v>714</v>
      </c>
      <c r="I251" s="12">
        <v>0</v>
      </c>
      <c r="J251" s="11"/>
      <c r="K251" s="12">
        <v>0</v>
      </c>
      <c r="L251" s="11"/>
      <c r="M251" s="12">
        <v>0</v>
      </c>
      <c r="N251" s="13"/>
      <c r="O251" s="12">
        <f>SUM(Tabel13[[#This Row],[CO2 benzine 2019]],Tabel13[[#This Row],[CO2 diesel 2019]],Tabel13[[#This Row],[CO2 CNG 2019]],Tabel13[[#This Row],[CO2 LNG 2019]],Tabel13[[#This Row],[CO2 LPG 2019]],Tabel13[[#This Row],[CO2 elektriciteit 2019]])</f>
        <v>141.25848284000003</v>
      </c>
      <c r="P251" s="12">
        <v>26.266194129999999</v>
      </c>
      <c r="Q251" s="13">
        <v>16511</v>
      </c>
      <c r="R251" s="12">
        <v>82.874561</v>
      </c>
      <c r="S251" s="13">
        <v>33682</v>
      </c>
      <c r="T251" s="12">
        <v>44.293964000000003</v>
      </c>
      <c r="U251" s="13">
        <v>16148</v>
      </c>
      <c r="V251" s="12">
        <v>0</v>
      </c>
      <c r="W251" s="11"/>
      <c r="X251" s="12">
        <v>0</v>
      </c>
      <c r="Y251" s="11"/>
      <c r="Z251" s="12">
        <v>0</v>
      </c>
      <c r="AA251" s="13">
        <v>99</v>
      </c>
      <c r="AB251" s="12">
        <f>SUM(Tabel13[[#This Row],[CO2 elektriciteit 2022]],Tabel13[[#This Row],[CO2 LPG 2022]],Tabel13[[#This Row],[CO2 LNG 2022]],Tabel13[[#This Row],[CO2 CNG 2022]],Tabel13[[#This Row],[CO2 diesel 2022]],Tabel13[[#This Row],[CO2 benzine 2022]])</f>
        <v>153.43471912999999</v>
      </c>
      <c r="AC251" s="14">
        <f>(Tabel13[[#This Row],[CO2-emissie 2022 (ton)]]-Tabel13[[#This Row],[CO2-emissie 2019 (ton)]])/Tabel13[[#This Row],[CO2-emissie 2019 (ton)]]</f>
        <v>8.6198266080711655E-2</v>
      </c>
    </row>
    <row r="252" spans="1:29" x14ac:dyDescent="0.35">
      <c r="A252" s="11" t="s">
        <v>487</v>
      </c>
      <c r="B252" s="11" t="s">
        <v>484</v>
      </c>
      <c r="C252" s="12">
        <v>40.348076880000001</v>
      </c>
      <c r="D252" s="13">
        <v>25958</v>
      </c>
      <c r="E252" s="12">
        <v>137.07402000000002</v>
      </c>
      <c r="F252" s="13">
        <v>48990</v>
      </c>
      <c r="G252" s="12">
        <v>0.25235599999999997</v>
      </c>
      <c r="H252" s="13">
        <v>92</v>
      </c>
      <c r="I252" s="12">
        <v>0</v>
      </c>
      <c r="J252" s="11"/>
      <c r="K252" s="12">
        <v>0</v>
      </c>
      <c r="L252" s="11"/>
      <c r="M252" s="12">
        <v>0</v>
      </c>
      <c r="N252" s="13"/>
      <c r="O252" s="12">
        <f>SUM(Tabel13[[#This Row],[CO2 benzine 2019]],Tabel13[[#This Row],[CO2 diesel 2019]],Tabel13[[#This Row],[CO2 CNG 2019]],Tabel13[[#This Row],[CO2 LNG 2019]],Tabel13[[#This Row],[CO2 LPG 2019]],Tabel13[[#This Row],[CO2 elektriciteit 2019]])</f>
        <v>177.67445288000002</v>
      </c>
      <c r="P252" s="12">
        <v>27.842706659999997</v>
      </c>
      <c r="Q252" s="13">
        <v>17502</v>
      </c>
      <c r="R252" s="12">
        <v>110.13690099999999</v>
      </c>
      <c r="S252" s="13">
        <v>44762</v>
      </c>
      <c r="T252" s="12">
        <v>8.4703839999999992</v>
      </c>
      <c r="U252" s="13">
        <v>3088</v>
      </c>
      <c r="V252" s="12">
        <v>0</v>
      </c>
      <c r="W252" s="11"/>
      <c r="X252" s="12">
        <v>0</v>
      </c>
      <c r="Y252" s="11"/>
      <c r="Z252" s="12">
        <v>0</v>
      </c>
      <c r="AA252" s="13"/>
      <c r="AB252" s="12">
        <f>SUM(Tabel13[[#This Row],[CO2 elektriciteit 2022]],Tabel13[[#This Row],[CO2 LPG 2022]],Tabel13[[#This Row],[CO2 LNG 2022]],Tabel13[[#This Row],[CO2 CNG 2022]],Tabel13[[#This Row],[CO2 diesel 2022]],Tabel13[[#This Row],[CO2 benzine 2022]])</f>
        <v>146.44999165999999</v>
      </c>
      <c r="AC252" s="14">
        <f>(Tabel13[[#This Row],[CO2-emissie 2022 (ton)]]-Tabel13[[#This Row],[CO2-emissie 2019 (ton)]])/Tabel13[[#This Row],[CO2-emissie 2019 (ton)]]</f>
        <v>-0.17573973474446991</v>
      </c>
    </row>
    <row r="253" spans="1:29" x14ac:dyDescent="0.35">
      <c r="A253" s="11" t="s">
        <v>488</v>
      </c>
      <c r="B253" s="11" t="s">
        <v>484</v>
      </c>
      <c r="C253" s="12">
        <v>0</v>
      </c>
      <c r="D253" s="13"/>
      <c r="E253" s="12">
        <v>241.60265658889253</v>
      </c>
      <c r="F253" s="13">
        <v>86348.340453499826</v>
      </c>
      <c r="G253" s="12">
        <v>4.5286930000000005</v>
      </c>
      <c r="H253" s="13">
        <v>1651</v>
      </c>
      <c r="I253" s="12">
        <v>0</v>
      </c>
      <c r="J253" s="11"/>
      <c r="K253" s="12">
        <v>0</v>
      </c>
      <c r="L253" s="11"/>
      <c r="M253" s="12">
        <v>0</v>
      </c>
      <c r="N253" s="13"/>
      <c r="O253" s="12">
        <f>SUM(Tabel13[[#This Row],[CO2 benzine 2019]],Tabel13[[#This Row],[CO2 diesel 2019]],Tabel13[[#This Row],[CO2 CNG 2019]],Tabel13[[#This Row],[CO2 LNG 2019]],Tabel13[[#This Row],[CO2 LPG 2019]],Tabel13[[#This Row],[CO2 elektriciteit 2019]])</f>
        <v>246.13134958889253</v>
      </c>
      <c r="P253" s="12">
        <v>0</v>
      </c>
      <c r="Q253" s="11"/>
      <c r="R253" s="12">
        <v>197.99140764011057</v>
      </c>
      <c r="S253" s="13">
        <v>80467.956773058555</v>
      </c>
      <c r="T253" s="12">
        <v>5.181527</v>
      </c>
      <c r="U253" s="13">
        <v>1889</v>
      </c>
      <c r="V253" s="12">
        <v>0</v>
      </c>
      <c r="W253" s="11"/>
      <c r="X253" s="12">
        <v>0</v>
      </c>
      <c r="Y253" s="11"/>
      <c r="Z253" s="12">
        <v>0</v>
      </c>
      <c r="AA253" s="13"/>
      <c r="AB253" s="12">
        <f>SUM(Tabel13[[#This Row],[CO2 elektriciteit 2022]],Tabel13[[#This Row],[CO2 LPG 2022]],Tabel13[[#This Row],[CO2 LNG 2022]],Tabel13[[#This Row],[CO2 CNG 2022]],Tabel13[[#This Row],[CO2 diesel 2022]],Tabel13[[#This Row],[CO2 benzine 2022]])</f>
        <v>203.17293464011055</v>
      </c>
      <c r="AC253" s="14">
        <f>(Tabel13[[#This Row],[CO2-emissie 2022 (ton)]]-Tabel13[[#This Row],[CO2-emissie 2019 (ton)]])/Tabel13[[#This Row],[CO2-emissie 2019 (ton)]]</f>
        <v>-0.17453451183904212</v>
      </c>
    </row>
    <row r="254" spans="1:29" x14ac:dyDescent="0.35">
      <c r="A254" s="11" t="s">
        <v>489</v>
      </c>
      <c r="B254" s="11" t="s">
        <v>484</v>
      </c>
      <c r="C254" s="12">
        <v>36.344045520000002</v>
      </c>
      <c r="D254" s="13">
        <v>23382</v>
      </c>
      <c r="E254" s="12">
        <v>179.60641800000002</v>
      </c>
      <c r="F254" s="13">
        <v>64191</v>
      </c>
      <c r="G254" s="12">
        <v>14.035930999999998</v>
      </c>
      <c r="H254" s="13">
        <v>5117</v>
      </c>
      <c r="I254" s="12">
        <v>0</v>
      </c>
      <c r="J254" s="11"/>
      <c r="K254" s="12">
        <v>0</v>
      </c>
      <c r="L254" s="11"/>
      <c r="M254" s="12">
        <v>0</v>
      </c>
      <c r="N254" s="13"/>
      <c r="O254" s="12">
        <f>SUM(Tabel13[[#This Row],[CO2 benzine 2019]],Tabel13[[#This Row],[CO2 diesel 2019]],Tabel13[[#This Row],[CO2 CNG 2019]],Tabel13[[#This Row],[CO2 LNG 2019]],Tabel13[[#This Row],[CO2 LPG 2019]],Tabel13[[#This Row],[CO2 elektriciteit 2019]])</f>
        <v>229.98639452000003</v>
      </c>
      <c r="P254" s="12">
        <v>44.565511619999995</v>
      </c>
      <c r="Q254" s="13">
        <v>28014</v>
      </c>
      <c r="R254" s="12">
        <v>134.90183350000001</v>
      </c>
      <c r="S254" s="13">
        <v>54827</v>
      </c>
      <c r="T254" s="12">
        <v>23.737921999999998</v>
      </c>
      <c r="U254" s="13">
        <v>8654</v>
      </c>
      <c r="V254" s="12">
        <v>0</v>
      </c>
      <c r="W254" s="11"/>
      <c r="X254" s="12">
        <v>0</v>
      </c>
      <c r="Y254" s="11"/>
      <c r="Z254" s="12">
        <v>0</v>
      </c>
      <c r="AA254" s="13"/>
      <c r="AB254" s="12">
        <f>SUM(Tabel13[[#This Row],[CO2 elektriciteit 2022]],Tabel13[[#This Row],[CO2 LPG 2022]],Tabel13[[#This Row],[CO2 LNG 2022]],Tabel13[[#This Row],[CO2 CNG 2022]],Tabel13[[#This Row],[CO2 diesel 2022]],Tabel13[[#This Row],[CO2 benzine 2022]])</f>
        <v>203.20526712</v>
      </c>
      <c r="AC254" s="14">
        <f>(Tabel13[[#This Row],[CO2-emissie 2022 (ton)]]-Tabel13[[#This Row],[CO2-emissie 2019 (ton)]])/Tabel13[[#This Row],[CO2-emissie 2019 (ton)]]</f>
        <v>-0.11644657265876263</v>
      </c>
    </row>
    <row r="255" spans="1:29" x14ac:dyDescent="0.35">
      <c r="A255" s="11" t="s">
        <v>491</v>
      </c>
      <c r="B255" s="11" t="s">
        <v>7</v>
      </c>
      <c r="C255" s="12">
        <v>6.2096682000000003</v>
      </c>
      <c r="D255" s="13">
        <v>3995</v>
      </c>
      <c r="E255" s="12">
        <v>120.165706</v>
      </c>
      <c r="F255" s="13">
        <v>42947</v>
      </c>
      <c r="G255" s="12">
        <v>0</v>
      </c>
      <c r="H255" s="13"/>
      <c r="I255" s="12">
        <v>0</v>
      </c>
      <c r="J255" s="11"/>
      <c r="K255" s="12">
        <v>0</v>
      </c>
      <c r="L255" s="11"/>
      <c r="M255" s="12">
        <v>0</v>
      </c>
      <c r="N255" s="13">
        <v>3822</v>
      </c>
      <c r="O255" s="12">
        <f>SUM(Tabel13[[#This Row],[CO2 benzine 2019]],Tabel13[[#This Row],[CO2 diesel 2019]],Tabel13[[#This Row],[CO2 CNG 2019]],Tabel13[[#This Row],[CO2 LNG 2019]],Tabel13[[#This Row],[CO2 LPG 2019]],Tabel13[[#This Row],[CO2 elektriciteit 2019]])</f>
        <v>126.3753742</v>
      </c>
      <c r="P255" s="12">
        <v>11.982131559999999</v>
      </c>
      <c r="Q255" s="13">
        <v>7532</v>
      </c>
      <c r="R255" s="12">
        <v>94.234689500000002</v>
      </c>
      <c r="S255" s="13">
        <v>38299</v>
      </c>
      <c r="T255" s="12">
        <v>0</v>
      </c>
      <c r="U255" s="13"/>
      <c r="V255" s="12">
        <v>0</v>
      </c>
      <c r="W255" s="11"/>
      <c r="X255" s="12">
        <v>0</v>
      </c>
      <c r="Y255" s="11"/>
      <c r="Z255" s="12">
        <v>0</v>
      </c>
      <c r="AA255" s="13">
        <v>2254</v>
      </c>
      <c r="AB255" s="12">
        <f>SUM(Tabel13[[#This Row],[CO2 elektriciteit 2022]],Tabel13[[#This Row],[CO2 LPG 2022]],Tabel13[[#This Row],[CO2 LNG 2022]],Tabel13[[#This Row],[CO2 CNG 2022]],Tabel13[[#This Row],[CO2 diesel 2022]],Tabel13[[#This Row],[CO2 benzine 2022]])</f>
        <v>106.21682106</v>
      </c>
      <c r="AC255" s="14">
        <f>(Tabel13[[#This Row],[CO2-emissie 2022 (ton)]]-Tabel13[[#This Row],[CO2-emissie 2019 (ton)]])/Tabel13[[#This Row],[CO2-emissie 2019 (ton)]]</f>
        <v>-0.15951330128682614</v>
      </c>
    </row>
    <row r="256" spans="1:29" x14ac:dyDescent="0.35">
      <c r="A256" s="11" t="s">
        <v>495</v>
      </c>
      <c r="B256" s="11" t="s">
        <v>7</v>
      </c>
      <c r="C256" s="12">
        <v>1.5854472000000002</v>
      </c>
      <c r="D256" s="13">
        <v>1020</v>
      </c>
      <c r="E256" s="12">
        <v>80.061971999999997</v>
      </c>
      <c r="F256" s="13">
        <v>28614</v>
      </c>
      <c r="G256" s="12">
        <v>0</v>
      </c>
      <c r="H256" s="13"/>
      <c r="I256" s="12">
        <v>0</v>
      </c>
      <c r="J256" s="11"/>
      <c r="K256" s="12">
        <v>0</v>
      </c>
      <c r="L256" s="11"/>
      <c r="M256" s="12">
        <v>0</v>
      </c>
      <c r="N256" s="13"/>
      <c r="O256" s="12">
        <f>SUM(Tabel13[[#This Row],[CO2 benzine 2019]],Tabel13[[#This Row],[CO2 diesel 2019]],Tabel13[[#This Row],[CO2 CNG 2019]],Tabel13[[#This Row],[CO2 LNG 2019]],Tabel13[[#This Row],[CO2 LPG 2019]],Tabel13[[#This Row],[CO2 elektriciteit 2019]])</f>
        <v>81.647419200000002</v>
      </c>
      <c r="P256" s="12">
        <v>2.3003401799999996</v>
      </c>
      <c r="Q256" s="13">
        <v>1446</v>
      </c>
      <c r="R256" s="12">
        <v>69.779780000000002</v>
      </c>
      <c r="S256" s="13">
        <v>28360</v>
      </c>
      <c r="T256" s="12">
        <v>0</v>
      </c>
      <c r="U256" s="13"/>
      <c r="V256" s="12">
        <v>0</v>
      </c>
      <c r="W256" s="11"/>
      <c r="X256" s="12">
        <v>0</v>
      </c>
      <c r="Y256" s="11"/>
      <c r="Z256" s="12">
        <v>0</v>
      </c>
      <c r="AA256" s="13"/>
      <c r="AB256" s="12">
        <f>SUM(Tabel13[[#This Row],[CO2 elektriciteit 2022]],Tabel13[[#This Row],[CO2 LPG 2022]],Tabel13[[#This Row],[CO2 LNG 2022]],Tabel13[[#This Row],[CO2 CNG 2022]],Tabel13[[#This Row],[CO2 diesel 2022]],Tabel13[[#This Row],[CO2 benzine 2022]])</f>
        <v>72.080120180000009</v>
      </c>
      <c r="AC256" s="14">
        <f>(Tabel13[[#This Row],[CO2-emissie 2022 (ton)]]-Tabel13[[#This Row],[CO2-emissie 2019 (ton)]])/Tabel13[[#This Row],[CO2-emissie 2019 (ton)]]</f>
        <v>-0.1171782171897479</v>
      </c>
    </row>
    <row r="257" spans="1:29" x14ac:dyDescent="0.35">
      <c r="A257" s="11" t="s">
        <v>499</v>
      </c>
      <c r="B257" s="11" t="s">
        <v>7</v>
      </c>
      <c r="C257" s="12">
        <v>2.8382613600000002</v>
      </c>
      <c r="D257" s="13">
        <v>1826</v>
      </c>
      <c r="E257" s="12">
        <v>140.70022800000001</v>
      </c>
      <c r="F257" s="13">
        <v>50286</v>
      </c>
      <c r="G257" s="12">
        <v>0</v>
      </c>
      <c r="H257" s="13"/>
      <c r="I257" s="12">
        <v>0</v>
      </c>
      <c r="J257" s="11"/>
      <c r="K257" s="12">
        <v>0</v>
      </c>
      <c r="L257" s="11"/>
      <c r="M257" s="12">
        <v>0</v>
      </c>
      <c r="N257" s="13"/>
      <c r="O257" s="12">
        <f>SUM(Tabel13[[#This Row],[CO2 benzine 2019]],Tabel13[[#This Row],[CO2 diesel 2019]],Tabel13[[#This Row],[CO2 CNG 2019]],Tabel13[[#This Row],[CO2 LNG 2019]],Tabel13[[#This Row],[CO2 LPG 2019]],Tabel13[[#This Row],[CO2 elektriciteit 2019]])</f>
        <v>143.53848936</v>
      </c>
      <c r="P257" s="12">
        <v>4.1568387900000001</v>
      </c>
      <c r="Q257" s="13">
        <v>2613</v>
      </c>
      <c r="R257" s="12">
        <v>111.84940899999999</v>
      </c>
      <c r="S257" s="13">
        <v>45458</v>
      </c>
      <c r="T257" s="12">
        <v>2.2081150000000001E-2</v>
      </c>
      <c r="U257" s="13">
        <v>8.0500000000000007</v>
      </c>
      <c r="V257" s="12">
        <v>0</v>
      </c>
      <c r="W257" s="11"/>
      <c r="X257" s="12">
        <v>0</v>
      </c>
      <c r="Y257" s="11"/>
      <c r="Z257" s="12">
        <v>0</v>
      </c>
      <c r="AA257" s="13"/>
      <c r="AB257" s="12">
        <f>SUM(Tabel13[[#This Row],[CO2 elektriciteit 2022]],Tabel13[[#This Row],[CO2 LPG 2022]],Tabel13[[#This Row],[CO2 LNG 2022]],Tabel13[[#This Row],[CO2 CNG 2022]],Tabel13[[#This Row],[CO2 diesel 2022]],Tabel13[[#This Row],[CO2 benzine 2022]])</f>
        <v>116.02832893999999</v>
      </c>
      <c r="AC257" s="14">
        <f>(Tabel13[[#This Row],[CO2-emissie 2022 (ton)]]-Tabel13[[#This Row],[CO2-emissie 2019 (ton)]])/Tabel13[[#This Row],[CO2-emissie 2019 (ton)]]</f>
        <v>-0.19165702901472981</v>
      </c>
    </row>
    <row r="258" spans="1:29" x14ac:dyDescent="0.35">
      <c r="A258" s="11" t="s">
        <v>501</v>
      </c>
      <c r="B258" s="11" t="s">
        <v>7</v>
      </c>
      <c r="C258" s="12">
        <v>1.0250848764</v>
      </c>
      <c r="D258" s="13">
        <v>659.49</v>
      </c>
      <c r="E258" s="12">
        <v>45.130396960000006</v>
      </c>
      <c r="F258" s="13">
        <v>16129.52</v>
      </c>
      <c r="G258" s="12">
        <v>6.3242059399999997</v>
      </c>
      <c r="H258" s="13">
        <v>2305.58</v>
      </c>
      <c r="I258" s="12">
        <v>0</v>
      </c>
      <c r="J258" s="11"/>
      <c r="K258" s="12">
        <v>0</v>
      </c>
      <c r="L258" s="11"/>
      <c r="M258" s="12">
        <v>0</v>
      </c>
      <c r="N258" s="13"/>
      <c r="O258" s="12">
        <f>SUM(Tabel13[[#This Row],[CO2 benzine 2019]],Tabel13[[#This Row],[CO2 diesel 2019]],Tabel13[[#This Row],[CO2 CNG 2019]],Tabel13[[#This Row],[CO2 LNG 2019]],Tabel13[[#This Row],[CO2 LPG 2019]],Tabel13[[#This Row],[CO2 elektriciteit 2019]])</f>
        <v>52.479687776400006</v>
      </c>
      <c r="P258" s="12">
        <v>1.0629289728</v>
      </c>
      <c r="Q258" s="13">
        <v>668.16</v>
      </c>
      <c r="R258" s="12">
        <v>23.820149710000003</v>
      </c>
      <c r="S258" s="13">
        <v>9681.02</v>
      </c>
      <c r="T258" s="12">
        <v>16.22034648</v>
      </c>
      <c r="U258" s="13">
        <v>5913.36</v>
      </c>
      <c r="V258" s="12">
        <v>0</v>
      </c>
      <c r="W258" s="11"/>
      <c r="X258" s="12">
        <v>0</v>
      </c>
      <c r="Y258" s="11"/>
      <c r="Z258" s="12">
        <v>0</v>
      </c>
      <c r="AA258" s="13"/>
      <c r="AB258" s="12">
        <f>SUM(Tabel13[[#This Row],[CO2 elektriciteit 2022]],Tabel13[[#This Row],[CO2 LPG 2022]],Tabel13[[#This Row],[CO2 LNG 2022]],Tabel13[[#This Row],[CO2 CNG 2022]],Tabel13[[#This Row],[CO2 diesel 2022]],Tabel13[[#This Row],[CO2 benzine 2022]])</f>
        <v>41.103425162800001</v>
      </c>
      <c r="AC258" s="14">
        <f>(Tabel13[[#This Row],[CO2-emissie 2022 (ton)]]-Tabel13[[#This Row],[CO2-emissie 2019 (ton)]])/Tabel13[[#This Row],[CO2-emissie 2019 (ton)]]</f>
        <v>-0.21677458642800623</v>
      </c>
    </row>
    <row r="259" spans="1:29" x14ac:dyDescent="0.35">
      <c r="A259" s="11" t="s">
        <v>502</v>
      </c>
      <c r="B259" s="11" t="s">
        <v>7</v>
      </c>
      <c r="C259" s="12">
        <v>0</v>
      </c>
      <c r="D259" s="13"/>
      <c r="E259" s="12">
        <v>27.174176000000003</v>
      </c>
      <c r="F259" s="13">
        <v>9712</v>
      </c>
      <c r="G259" s="12">
        <v>0</v>
      </c>
      <c r="H259" s="13"/>
      <c r="I259" s="12">
        <v>0</v>
      </c>
      <c r="J259" s="11"/>
      <c r="K259" s="12">
        <v>0</v>
      </c>
      <c r="L259" s="11"/>
      <c r="M259" s="12">
        <v>0</v>
      </c>
      <c r="N259" s="13"/>
      <c r="O259" s="12">
        <f>SUM(Tabel13[[#This Row],[CO2 benzine 2019]],Tabel13[[#This Row],[CO2 diesel 2019]],Tabel13[[#This Row],[CO2 CNG 2019]],Tabel13[[#This Row],[CO2 LNG 2019]],Tabel13[[#This Row],[CO2 LPG 2019]],Tabel13[[#This Row],[CO2 elektriciteit 2019]])</f>
        <v>27.174176000000003</v>
      </c>
      <c r="P259" s="12">
        <v>0</v>
      </c>
      <c r="Q259" s="11"/>
      <c r="R259" s="12">
        <v>21.2759435</v>
      </c>
      <c r="S259" s="13">
        <v>8647</v>
      </c>
      <c r="T259" s="12">
        <v>0</v>
      </c>
      <c r="U259" s="13"/>
      <c r="V259" s="12">
        <v>0</v>
      </c>
      <c r="W259" s="11"/>
      <c r="X259" s="12">
        <v>0</v>
      </c>
      <c r="Y259" s="11"/>
      <c r="Z259" s="12">
        <v>0</v>
      </c>
      <c r="AA259" s="13"/>
      <c r="AB259" s="12">
        <f>SUM(Tabel13[[#This Row],[CO2 elektriciteit 2022]],Tabel13[[#This Row],[CO2 LPG 2022]],Tabel13[[#This Row],[CO2 LNG 2022]],Tabel13[[#This Row],[CO2 CNG 2022]],Tabel13[[#This Row],[CO2 diesel 2022]],Tabel13[[#This Row],[CO2 benzine 2022]])</f>
        <v>21.2759435</v>
      </c>
      <c r="AC259" s="14">
        <f>(Tabel13[[#This Row],[CO2-emissie 2022 (ton)]]-Tabel13[[#This Row],[CO2-emissie 2019 (ton)]])/Tabel13[[#This Row],[CO2-emissie 2019 (ton)]]</f>
        <v>-0.21705285562292678</v>
      </c>
    </row>
    <row r="260" spans="1:29" x14ac:dyDescent="0.35">
      <c r="A260" s="11" t="s">
        <v>505</v>
      </c>
      <c r="B260" s="11" t="s">
        <v>7</v>
      </c>
      <c r="C260" s="12">
        <v>0</v>
      </c>
      <c r="D260" s="13"/>
      <c r="E260" s="12">
        <v>125.4903</v>
      </c>
      <c r="F260" s="13">
        <v>44850</v>
      </c>
      <c r="G260" s="12">
        <v>0</v>
      </c>
      <c r="H260" s="13"/>
      <c r="I260" s="12">
        <v>0</v>
      </c>
      <c r="J260" s="11"/>
      <c r="K260" s="12">
        <v>0</v>
      </c>
      <c r="L260" s="11"/>
      <c r="M260" s="12">
        <v>0</v>
      </c>
      <c r="N260" s="13"/>
      <c r="O260" s="12">
        <f>SUM(Tabel13[[#This Row],[CO2 benzine 2019]],Tabel13[[#This Row],[CO2 diesel 2019]],Tabel13[[#This Row],[CO2 CNG 2019]],Tabel13[[#This Row],[CO2 LNG 2019]],Tabel13[[#This Row],[CO2 LPG 2019]],Tabel13[[#This Row],[CO2 elektriciteit 2019]])</f>
        <v>125.4903</v>
      </c>
      <c r="P260" s="12">
        <v>3.5809583299999996</v>
      </c>
      <c r="Q260" s="13">
        <v>2251</v>
      </c>
      <c r="R260" s="12">
        <v>88.435291000000007</v>
      </c>
      <c r="S260" s="13">
        <v>35942</v>
      </c>
      <c r="T260" s="12">
        <v>0</v>
      </c>
      <c r="U260" s="13"/>
      <c r="V260" s="12">
        <v>0</v>
      </c>
      <c r="W260" s="11"/>
      <c r="X260" s="12">
        <v>0</v>
      </c>
      <c r="Y260" s="11"/>
      <c r="Z260" s="12">
        <v>0</v>
      </c>
      <c r="AA260" s="13"/>
      <c r="AB260" s="12">
        <f>SUM(Tabel13[[#This Row],[CO2 elektriciteit 2022]],Tabel13[[#This Row],[CO2 LPG 2022]],Tabel13[[#This Row],[CO2 LNG 2022]],Tabel13[[#This Row],[CO2 CNG 2022]],Tabel13[[#This Row],[CO2 diesel 2022]],Tabel13[[#This Row],[CO2 benzine 2022]])</f>
        <v>92.016249330000008</v>
      </c>
      <c r="AC260" s="14">
        <f>(Tabel13[[#This Row],[CO2-emissie 2022 (ton)]]-Tabel13[[#This Row],[CO2-emissie 2019 (ton)]])/Tabel13[[#This Row],[CO2-emissie 2019 (ton)]]</f>
        <v>-0.26674612037743151</v>
      </c>
    </row>
    <row r="261" spans="1:29" x14ac:dyDescent="0.35">
      <c r="A261" s="11" t="s">
        <v>506</v>
      </c>
      <c r="B261" s="11" t="s">
        <v>7</v>
      </c>
      <c r="C261" s="12">
        <v>4.6226666400000003</v>
      </c>
      <c r="D261" s="13">
        <v>2974</v>
      </c>
      <c r="E261" s="12">
        <v>116.62343800000001</v>
      </c>
      <c r="F261" s="13">
        <v>41681</v>
      </c>
      <c r="G261" s="12">
        <v>1.1770212999999998</v>
      </c>
      <c r="H261" s="13">
        <v>429.09999999999997</v>
      </c>
      <c r="I261" s="12">
        <v>0</v>
      </c>
      <c r="J261" s="11"/>
      <c r="K261" s="12">
        <v>0</v>
      </c>
      <c r="L261" s="11"/>
      <c r="M261" s="12">
        <v>0</v>
      </c>
      <c r="N261" s="13"/>
      <c r="O261" s="12">
        <f>SUM(Tabel13[[#This Row],[CO2 benzine 2019]],Tabel13[[#This Row],[CO2 diesel 2019]],Tabel13[[#This Row],[CO2 CNG 2019]],Tabel13[[#This Row],[CO2 LNG 2019]],Tabel13[[#This Row],[CO2 LPG 2019]],Tabel13[[#This Row],[CO2 elektriciteit 2019]])</f>
        <v>122.42312594000001</v>
      </c>
      <c r="P261" s="12">
        <v>3.7893570599999999</v>
      </c>
      <c r="Q261" s="13">
        <v>2382</v>
      </c>
      <c r="R261" s="12">
        <v>98.432302500000006</v>
      </c>
      <c r="S261" s="13">
        <v>40005</v>
      </c>
      <c r="T261" s="12">
        <v>1.1823015749999999</v>
      </c>
      <c r="U261" s="13">
        <v>431.02500000000003</v>
      </c>
      <c r="V261" s="12">
        <v>0</v>
      </c>
      <c r="W261" s="11"/>
      <c r="X261" s="12">
        <v>0</v>
      </c>
      <c r="Y261" s="11"/>
      <c r="Z261" s="12">
        <v>0</v>
      </c>
      <c r="AA261" s="13"/>
      <c r="AB261" s="12">
        <f>SUM(Tabel13[[#This Row],[CO2 elektriciteit 2022]],Tabel13[[#This Row],[CO2 LPG 2022]],Tabel13[[#This Row],[CO2 LNG 2022]],Tabel13[[#This Row],[CO2 CNG 2022]],Tabel13[[#This Row],[CO2 diesel 2022]],Tabel13[[#This Row],[CO2 benzine 2022]])</f>
        <v>103.403961135</v>
      </c>
      <c r="AC261" s="14">
        <f>(Tabel13[[#This Row],[CO2-emissie 2022 (ton)]]-Tabel13[[#This Row],[CO2-emissie 2019 (ton)]])/Tabel13[[#This Row],[CO2-emissie 2019 (ton)]]</f>
        <v>-0.15535598081625004</v>
      </c>
    </row>
    <row r="262" spans="1:29" x14ac:dyDescent="0.35">
      <c r="A262" s="11" t="s">
        <v>507</v>
      </c>
      <c r="B262" s="11" t="s">
        <v>7</v>
      </c>
      <c r="C262" s="12">
        <v>7.6692122400000002</v>
      </c>
      <c r="D262" s="13">
        <v>4934</v>
      </c>
      <c r="E262" s="12">
        <v>103.83378</v>
      </c>
      <c r="F262" s="13">
        <v>37110</v>
      </c>
      <c r="G262" s="12">
        <v>86.168601999999993</v>
      </c>
      <c r="H262" s="13">
        <v>31414</v>
      </c>
      <c r="I262" s="12">
        <v>0</v>
      </c>
      <c r="J262" s="11"/>
      <c r="K262" s="12">
        <v>0</v>
      </c>
      <c r="L262" s="11"/>
      <c r="M262" s="12">
        <v>0</v>
      </c>
      <c r="N262" s="13"/>
      <c r="O262" s="12">
        <f>SUM(Tabel13[[#This Row],[CO2 benzine 2019]],Tabel13[[#This Row],[CO2 diesel 2019]],Tabel13[[#This Row],[CO2 CNG 2019]],Tabel13[[#This Row],[CO2 LNG 2019]],Tabel13[[#This Row],[CO2 LPG 2019]],Tabel13[[#This Row],[CO2 elektriciteit 2019]])</f>
        <v>197.67159423999999</v>
      </c>
      <c r="P262" s="12">
        <v>5.8956159799999996</v>
      </c>
      <c r="Q262" s="13">
        <v>3706</v>
      </c>
      <c r="R262" s="12">
        <v>75.931030000000007</v>
      </c>
      <c r="S262" s="13">
        <v>30860</v>
      </c>
      <c r="T262" s="12">
        <v>95.467371999999997</v>
      </c>
      <c r="U262" s="13">
        <v>34804</v>
      </c>
      <c r="V262" s="12">
        <v>0</v>
      </c>
      <c r="W262" s="11"/>
      <c r="X262" s="12">
        <v>0</v>
      </c>
      <c r="Y262" s="11"/>
      <c r="Z262" s="12">
        <v>0</v>
      </c>
      <c r="AA262" s="13">
        <v>918</v>
      </c>
      <c r="AB262" s="12">
        <f>SUM(Tabel13[[#This Row],[CO2 elektriciteit 2022]],Tabel13[[#This Row],[CO2 LPG 2022]],Tabel13[[#This Row],[CO2 LNG 2022]],Tabel13[[#This Row],[CO2 CNG 2022]],Tabel13[[#This Row],[CO2 diesel 2022]],Tabel13[[#This Row],[CO2 benzine 2022]])</f>
        <v>177.29401798000001</v>
      </c>
      <c r="AC262" s="14">
        <f>(Tabel13[[#This Row],[CO2-emissie 2022 (ton)]]-Tabel13[[#This Row],[CO2-emissie 2019 (ton)]])/Tabel13[[#This Row],[CO2-emissie 2019 (ton)]]</f>
        <v>-0.10308803517443613</v>
      </c>
    </row>
    <row r="263" spans="1:29" x14ac:dyDescent="0.35">
      <c r="A263" s="11" t="s">
        <v>510</v>
      </c>
      <c r="B263" s="11" t="s">
        <v>7</v>
      </c>
      <c r="C263" s="12">
        <v>4.4765568</v>
      </c>
      <c r="D263" s="13">
        <v>2880</v>
      </c>
      <c r="E263" s="12">
        <v>80.087153999999998</v>
      </c>
      <c r="F263" s="13">
        <v>28623</v>
      </c>
      <c r="G263" s="12">
        <v>20.460037</v>
      </c>
      <c r="H263" s="13">
        <v>7459</v>
      </c>
      <c r="I263" s="12">
        <v>0</v>
      </c>
      <c r="J263" s="11"/>
      <c r="K263" s="12">
        <v>0</v>
      </c>
      <c r="L263" s="11"/>
      <c r="M263" s="12">
        <v>0</v>
      </c>
      <c r="N263" s="13"/>
      <c r="O263" s="12">
        <f>SUM(Tabel13[[#This Row],[CO2 benzine 2019]],Tabel13[[#This Row],[CO2 diesel 2019]],Tabel13[[#This Row],[CO2 CNG 2019]],Tabel13[[#This Row],[CO2 LNG 2019]],Tabel13[[#This Row],[CO2 LPG 2019]],Tabel13[[#This Row],[CO2 elektriciteit 2019]])</f>
        <v>105.0237478</v>
      </c>
      <c r="P263" s="12">
        <v>3.1180268</v>
      </c>
      <c r="Q263" s="13">
        <v>1960</v>
      </c>
      <c r="R263" s="12">
        <v>71.042016500000003</v>
      </c>
      <c r="S263" s="13">
        <v>28873</v>
      </c>
      <c r="T263" s="12">
        <v>14.145650999999999</v>
      </c>
      <c r="U263" s="13">
        <v>5157</v>
      </c>
      <c r="V263" s="12">
        <v>0</v>
      </c>
      <c r="W263" s="11"/>
      <c r="X263" s="12">
        <v>0</v>
      </c>
      <c r="Y263" s="11"/>
      <c r="Z263" s="12">
        <v>0</v>
      </c>
      <c r="AA263" s="13"/>
      <c r="AB263" s="12">
        <f>SUM(Tabel13[[#This Row],[CO2 elektriciteit 2022]],Tabel13[[#This Row],[CO2 LPG 2022]],Tabel13[[#This Row],[CO2 LNG 2022]],Tabel13[[#This Row],[CO2 CNG 2022]],Tabel13[[#This Row],[CO2 diesel 2022]],Tabel13[[#This Row],[CO2 benzine 2022]])</f>
        <v>88.305694299999999</v>
      </c>
      <c r="AC263" s="14">
        <f>(Tabel13[[#This Row],[CO2-emissie 2022 (ton)]]-Tabel13[[#This Row],[CO2-emissie 2019 (ton)]])/Tabel13[[#This Row],[CO2-emissie 2019 (ton)]]</f>
        <v>-0.15918355467409817</v>
      </c>
    </row>
    <row r="264" spans="1:29" x14ac:dyDescent="0.35">
      <c r="A264" s="11" t="s">
        <v>512</v>
      </c>
      <c r="B264" s="11" t="s">
        <v>7</v>
      </c>
      <c r="C264" s="12">
        <v>3.37762428</v>
      </c>
      <c r="D264" s="13">
        <v>2173</v>
      </c>
      <c r="E264" s="12">
        <v>60.946036000000007</v>
      </c>
      <c r="F264" s="13">
        <v>21782</v>
      </c>
      <c r="G264" s="12">
        <v>0</v>
      </c>
      <c r="H264" s="13"/>
      <c r="I264" s="12">
        <v>0</v>
      </c>
      <c r="J264" s="11"/>
      <c r="K264" s="12">
        <v>0</v>
      </c>
      <c r="L264" s="11"/>
      <c r="M264" s="12">
        <v>0</v>
      </c>
      <c r="N264" s="13"/>
      <c r="O264" s="12">
        <f>SUM(Tabel13[[#This Row],[CO2 benzine 2019]],Tabel13[[#This Row],[CO2 diesel 2019]],Tabel13[[#This Row],[CO2 CNG 2019]],Tabel13[[#This Row],[CO2 LNG 2019]],Tabel13[[#This Row],[CO2 LPG 2019]],Tabel13[[#This Row],[CO2 elektriciteit 2019]])</f>
        <v>64.323660280000013</v>
      </c>
      <c r="P264" s="12">
        <v>4.2077453499999997</v>
      </c>
      <c r="Q264" s="13">
        <v>2645</v>
      </c>
      <c r="R264" s="12">
        <v>49.734086500000004</v>
      </c>
      <c r="S264" s="13">
        <v>20213</v>
      </c>
      <c r="T264" s="12">
        <v>15.810651999999999</v>
      </c>
      <c r="U264" s="13">
        <v>5764</v>
      </c>
      <c r="V264" s="12">
        <v>0</v>
      </c>
      <c r="W264" s="11"/>
      <c r="X264" s="12">
        <v>0</v>
      </c>
      <c r="Y264" s="11"/>
      <c r="Z264" s="12">
        <v>0</v>
      </c>
      <c r="AA264" s="13"/>
      <c r="AB264" s="12">
        <f>SUM(Tabel13[[#This Row],[CO2 elektriciteit 2022]],Tabel13[[#This Row],[CO2 LPG 2022]],Tabel13[[#This Row],[CO2 LNG 2022]],Tabel13[[#This Row],[CO2 CNG 2022]],Tabel13[[#This Row],[CO2 diesel 2022]],Tabel13[[#This Row],[CO2 benzine 2022]])</f>
        <v>69.752483850000004</v>
      </c>
      <c r="AC264" s="14">
        <f>(Tabel13[[#This Row],[CO2-emissie 2022 (ton)]]-Tabel13[[#This Row],[CO2-emissie 2019 (ton)]])/Tabel13[[#This Row],[CO2-emissie 2019 (ton)]]</f>
        <v>8.4398548626872238E-2</v>
      </c>
    </row>
    <row r="265" spans="1:29" x14ac:dyDescent="0.35">
      <c r="A265" s="11" t="s">
        <v>513</v>
      </c>
      <c r="B265" s="11" t="s">
        <v>7</v>
      </c>
      <c r="C265" s="12">
        <v>23.774816748768473</v>
      </c>
      <c r="D265" s="13">
        <v>15295.566502463054</v>
      </c>
      <c r="E265" s="12">
        <v>0</v>
      </c>
      <c r="F265" s="11"/>
      <c r="G265" s="12">
        <v>0</v>
      </c>
      <c r="H265" s="13"/>
      <c r="I265" s="12">
        <v>0</v>
      </c>
      <c r="J265" s="11"/>
      <c r="K265" s="12">
        <v>0</v>
      </c>
      <c r="L265" s="11"/>
      <c r="M265" s="12">
        <v>0</v>
      </c>
      <c r="N265" s="13"/>
      <c r="O265" s="12">
        <f>SUM(Tabel13[[#This Row],[CO2 benzine 2019]],Tabel13[[#This Row],[CO2 diesel 2019]],Tabel13[[#This Row],[CO2 CNG 2019]],Tabel13[[#This Row],[CO2 LNG 2019]],Tabel13[[#This Row],[CO2 LPG 2019]],Tabel13[[#This Row],[CO2 elektriciteit 2019]])</f>
        <v>23.774816748768473</v>
      </c>
      <c r="P265" s="12">
        <v>18.04258022368828</v>
      </c>
      <c r="Q265" s="13">
        <v>11341.614266570457</v>
      </c>
      <c r="R265" s="12">
        <v>0</v>
      </c>
      <c r="S265" s="11"/>
      <c r="T265" s="12">
        <v>0</v>
      </c>
      <c r="U265" s="13"/>
      <c r="V265" s="12">
        <v>0</v>
      </c>
      <c r="W265" s="11"/>
      <c r="X265" s="12">
        <v>0</v>
      </c>
      <c r="Y265" s="11"/>
      <c r="Z265" s="12">
        <v>0</v>
      </c>
      <c r="AA265" s="13"/>
      <c r="AB265" s="12">
        <f>SUM(Tabel13[[#This Row],[CO2 elektriciteit 2022]],Tabel13[[#This Row],[CO2 LPG 2022]],Tabel13[[#This Row],[CO2 LNG 2022]],Tabel13[[#This Row],[CO2 CNG 2022]],Tabel13[[#This Row],[CO2 diesel 2022]],Tabel13[[#This Row],[CO2 benzine 2022]])</f>
        <v>18.04258022368828</v>
      </c>
      <c r="AC265" s="14">
        <f>(Tabel13[[#This Row],[CO2-emissie 2022 (ton)]]-Tabel13[[#This Row],[CO2-emissie 2019 (ton)]])/Tabel13[[#This Row],[CO2-emissie 2019 (ton)]]</f>
        <v>-0.24110539255269425</v>
      </c>
    </row>
    <row r="266" spans="1:29" x14ac:dyDescent="0.35">
      <c r="A266" s="11" t="s">
        <v>514</v>
      </c>
      <c r="B266" s="11" t="s">
        <v>7</v>
      </c>
      <c r="C266" s="12">
        <v>43.753679640000001</v>
      </c>
      <c r="D266" s="13">
        <v>28149</v>
      </c>
      <c r="E266" s="12">
        <v>650.59375799999998</v>
      </c>
      <c r="F266" s="13">
        <v>232521</v>
      </c>
      <c r="G266" s="12">
        <v>0</v>
      </c>
      <c r="H266" s="13"/>
      <c r="I266" s="12">
        <v>0</v>
      </c>
      <c r="J266" s="11"/>
      <c r="K266" s="12">
        <v>0</v>
      </c>
      <c r="L266" s="11"/>
      <c r="M266" s="12">
        <v>0</v>
      </c>
      <c r="N266" s="13"/>
      <c r="O266" s="12">
        <f>SUM(Tabel13[[#This Row],[CO2 benzine 2019]],Tabel13[[#This Row],[CO2 diesel 2019]],Tabel13[[#This Row],[CO2 CNG 2019]],Tabel13[[#This Row],[CO2 LNG 2019]],Tabel13[[#This Row],[CO2 LPG 2019]],Tabel13[[#This Row],[CO2 elektriciteit 2019]])</f>
        <v>694.34743763999995</v>
      </c>
      <c r="P266" s="12">
        <v>37.996974549999997</v>
      </c>
      <c r="Q266" s="13">
        <v>23885</v>
      </c>
      <c r="R266" s="12">
        <v>457.71943349999998</v>
      </c>
      <c r="S266" s="13">
        <v>186027</v>
      </c>
      <c r="T266" s="12">
        <v>0</v>
      </c>
      <c r="U266" s="13"/>
      <c r="V266" s="12">
        <v>0</v>
      </c>
      <c r="W266" s="11"/>
      <c r="X266" s="12">
        <v>0</v>
      </c>
      <c r="Y266" s="11"/>
      <c r="Z266" s="12">
        <v>0</v>
      </c>
      <c r="AA266" s="13"/>
      <c r="AB266" s="12">
        <f>SUM(Tabel13[[#This Row],[CO2 elektriciteit 2022]],Tabel13[[#This Row],[CO2 LPG 2022]],Tabel13[[#This Row],[CO2 LNG 2022]],Tabel13[[#This Row],[CO2 CNG 2022]],Tabel13[[#This Row],[CO2 diesel 2022]],Tabel13[[#This Row],[CO2 benzine 2022]])</f>
        <v>495.71640804999998</v>
      </c>
      <c r="AC266" s="14">
        <f>(Tabel13[[#This Row],[CO2-emissie 2022 (ton)]]-Tabel13[[#This Row],[CO2-emissie 2019 (ton)]])/Tabel13[[#This Row],[CO2-emissie 2019 (ton)]]</f>
        <v>-0.28606864348073635</v>
      </c>
    </row>
    <row r="267" spans="1:29" x14ac:dyDescent="0.35">
      <c r="A267" s="11" t="s">
        <v>515</v>
      </c>
      <c r="B267" s="11" t="s">
        <v>7</v>
      </c>
      <c r="C267" s="12">
        <v>11.74940724</v>
      </c>
      <c r="D267" s="13">
        <v>7559</v>
      </c>
      <c r="E267" s="12">
        <v>108.29099400000001</v>
      </c>
      <c r="F267" s="13">
        <v>38703</v>
      </c>
      <c r="G267" s="12">
        <v>8.3963230000000006</v>
      </c>
      <c r="H267" s="13">
        <v>3061</v>
      </c>
      <c r="I267" s="12">
        <v>0</v>
      </c>
      <c r="J267" s="11"/>
      <c r="K267" s="12">
        <v>0</v>
      </c>
      <c r="L267" s="11"/>
      <c r="M267" s="12">
        <v>0</v>
      </c>
      <c r="N267" s="13"/>
      <c r="O267" s="12">
        <f>SUM(Tabel13[[#This Row],[CO2 benzine 2019]],Tabel13[[#This Row],[CO2 diesel 2019]],Tabel13[[#This Row],[CO2 CNG 2019]],Tabel13[[#This Row],[CO2 LNG 2019]],Tabel13[[#This Row],[CO2 LPG 2019]],Tabel13[[#This Row],[CO2 elektriciteit 2019]])</f>
        <v>128.43672424000002</v>
      </c>
      <c r="P267" s="12">
        <v>13.751134519999999</v>
      </c>
      <c r="Q267" s="13">
        <v>8644</v>
      </c>
      <c r="R267" s="12">
        <v>80.192616000000001</v>
      </c>
      <c r="S267" s="13">
        <v>32592</v>
      </c>
      <c r="T267" s="12">
        <v>25.743055000000002</v>
      </c>
      <c r="U267" s="13">
        <v>9385</v>
      </c>
      <c r="V267" s="12">
        <v>0</v>
      </c>
      <c r="W267" s="11"/>
      <c r="X267" s="12">
        <v>0</v>
      </c>
      <c r="Y267" s="11"/>
      <c r="Z267" s="12">
        <v>0</v>
      </c>
      <c r="AA267" s="13"/>
      <c r="AB267" s="12">
        <f>SUM(Tabel13[[#This Row],[CO2 elektriciteit 2022]],Tabel13[[#This Row],[CO2 LPG 2022]],Tabel13[[#This Row],[CO2 LNG 2022]],Tabel13[[#This Row],[CO2 CNG 2022]],Tabel13[[#This Row],[CO2 diesel 2022]],Tabel13[[#This Row],[CO2 benzine 2022]])</f>
        <v>119.68680551999999</v>
      </c>
      <c r="AC267" s="14">
        <f>(Tabel13[[#This Row],[CO2-emissie 2022 (ton)]]-Tabel13[[#This Row],[CO2-emissie 2019 (ton)]])/Tabel13[[#This Row],[CO2-emissie 2019 (ton)]]</f>
        <v>-6.8126299325804288E-2</v>
      </c>
    </row>
    <row r="268" spans="1:29" x14ac:dyDescent="0.35">
      <c r="A268" s="11" t="s">
        <v>516</v>
      </c>
      <c r="B268" s="11" t="s">
        <v>7</v>
      </c>
      <c r="C268" s="12">
        <v>6.062004E-2</v>
      </c>
      <c r="D268" s="13">
        <v>39</v>
      </c>
      <c r="E268" s="12">
        <v>292.312656</v>
      </c>
      <c r="F268" s="13">
        <v>104472</v>
      </c>
      <c r="G268" s="12">
        <v>28.625948000000001</v>
      </c>
      <c r="H268" s="13">
        <v>10436</v>
      </c>
      <c r="I268" s="12">
        <v>0</v>
      </c>
      <c r="J268" s="11"/>
      <c r="K268" s="12">
        <v>0.54879551999999998</v>
      </c>
      <c r="L268" s="13">
        <v>349</v>
      </c>
      <c r="M268" s="12">
        <v>0</v>
      </c>
      <c r="N268" s="13"/>
      <c r="O268" s="12">
        <f>SUM(Tabel13[[#This Row],[CO2 benzine 2019]],Tabel13[[#This Row],[CO2 diesel 2019]],Tabel13[[#This Row],[CO2 CNG 2019]],Tabel13[[#This Row],[CO2 LNG 2019]],Tabel13[[#This Row],[CO2 LPG 2019]],Tabel13[[#This Row],[CO2 elektriciteit 2019]])</f>
        <v>321.54801956</v>
      </c>
      <c r="P268" s="12">
        <v>19.486076669999999</v>
      </c>
      <c r="Q268" s="13">
        <v>12249</v>
      </c>
      <c r="R268" s="12">
        <v>180.12828400000001</v>
      </c>
      <c r="S268" s="13">
        <v>73208</v>
      </c>
      <c r="T268" s="12">
        <v>83.099184999999991</v>
      </c>
      <c r="U268" s="13">
        <v>30295</v>
      </c>
      <c r="V268" s="12">
        <v>0</v>
      </c>
      <c r="W268" s="11"/>
      <c r="X268" s="12">
        <v>0</v>
      </c>
      <c r="Y268" s="11"/>
      <c r="Z268" s="12">
        <v>0</v>
      </c>
      <c r="AA268" s="13"/>
      <c r="AB268" s="12">
        <f>SUM(Tabel13[[#This Row],[CO2 elektriciteit 2022]],Tabel13[[#This Row],[CO2 LPG 2022]],Tabel13[[#This Row],[CO2 LNG 2022]],Tabel13[[#This Row],[CO2 CNG 2022]],Tabel13[[#This Row],[CO2 diesel 2022]],Tabel13[[#This Row],[CO2 benzine 2022]])</f>
        <v>282.71354566999997</v>
      </c>
      <c r="AC268" s="14">
        <f>(Tabel13[[#This Row],[CO2-emissie 2022 (ton)]]-Tabel13[[#This Row],[CO2-emissie 2019 (ton)]])/Tabel13[[#This Row],[CO2-emissie 2019 (ton)]]</f>
        <v>-0.12077348180573576</v>
      </c>
    </row>
    <row r="269" spans="1:29" x14ac:dyDescent="0.35">
      <c r="A269" s="11" t="s">
        <v>520</v>
      </c>
      <c r="B269" s="11" t="s">
        <v>7</v>
      </c>
      <c r="C269" s="12">
        <v>5.7076099200000003</v>
      </c>
      <c r="D269" s="13">
        <v>3672</v>
      </c>
      <c r="E269" s="12">
        <v>108.019588</v>
      </c>
      <c r="F269" s="13">
        <v>38606</v>
      </c>
      <c r="G269" s="12">
        <v>0</v>
      </c>
      <c r="H269" s="13"/>
      <c r="I269" s="12">
        <v>0</v>
      </c>
      <c r="J269" s="11"/>
      <c r="K269" s="12">
        <v>0</v>
      </c>
      <c r="L269" s="11"/>
      <c r="M269" s="12">
        <v>0</v>
      </c>
      <c r="N269" s="13"/>
      <c r="O269" s="12">
        <f>SUM(Tabel13[[#This Row],[CO2 benzine 2019]],Tabel13[[#This Row],[CO2 diesel 2019]],Tabel13[[#This Row],[CO2 CNG 2019]],Tabel13[[#This Row],[CO2 LNG 2019]],Tabel13[[#This Row],[CO2 LPG 2019]],Tabel13[[#This Row],[CO2 elektriciteit 2019]])</f>
        <v>113.72719791999999</v>
      </c>
      <c r="P269" s="12">
        <v>5.6665364599999997</v>
      </c>
      <c r="Q269" s="13">
        <v>3562</v>
      </c>
      <c r="R269" s="12">
        <v>72.306713500000001</v>
      </c>
      <c r="S269" s="13">
        <v>29387</v>
      </c>
      <c r="T269" s="12">
        <v>0</v>
      </c>
      <c r="U269" s="13"/>
      <c r="V269" s="12">
        <v>0</v>
      </c>
      <c r="W269" s="11"/>
      <c r="X269" s="12">
        <v>0</v>
      </c>
      <c r="Y269" s="11"/>
      <c r="Z269" s="12">
        <v>0</v>
      </c>
      <c r="AA269" s="13">
        <v>1741</v>
      </c>
      <c r="AB269" s="12">
        <f>SUM(Tabel13[[#This Row],[CO2 elektriciteit 2022]],Tabel13[[#This Row],[CO2 LPG 2022]],Tabel13[[#This Row],[CO2 LNG 2022]],Tabel13[[#This Row],[CO2 CNG 2022]],Tabel13[[#This Row],[CO2 diesel 2022]],Tabel13[[#This Row],[CO2 benzine 2022]])</f>
        <v>77.973249960000004</v>
      </c>
      <c r="AC269" s="14">
        <f>(Tabel13[[#This Row],[CO2-emissie 2022 (ton)]]-Tabel13[[#This Row],[CO2-emissie 2019 (ton)]])/Tabel13[[#This Row],[CO2-emissie 2019 (ton)]]</f>
        <v>-0.31438344225407422</v>
      </c>
    </row>
    <row r="270" spans="1:29" x14ac:dyDescent="0.35">
      <c r="A270" s="11" t="s">
        <v>522</v>
      </c>
      <c r="B270" s="11" t="s">
        <v>7</v>
      </c>
      <c r="C270" s="12">
        <v>1.6196431200000001</v>
      </c>
      <c r="D270" s="13">
        <v>1042</v>
      </c>
      <c r="E270" s="12">
        <v>46.61468</v>
      </c>
      <c r="F270" s="13">
        <v>16660</v>
      </c>
      <c r="G270" s="12">
        <v>3.7003069999999996</v>
      </c>
      <c r="H270" s="13">
        <v>1349</v>
      </c>
      <c r="I270" s="12">
        <v>0</v>
      </c>
      <c r="J270" s="11"/>
      <c r="K270" s="12">
        <v>0</v>
      </c>
      <c r="L270" s="11"/>
      <c r="M270" s="12">
        <v>0</v>
      </c>
      <c r="N270" s="13"/>
      <c r="O270" s="12">
        <f>SUM(Tabel13[[#This Row],[CO2 benzine 2019]],Tabel13[[#This Row],[CO2 diesel 2019]],Tabel13[[#This Row],[CO2 CNG 2019]],Tabel13[[#This Row],[CO2 LNG 2019]],Tabel13[[#This Row],[CO2 LPG 2019]],Tabel13[[#This Row],[CO2 elektriciteit 2019]])</f>
        <v>51.934630120000001</v>
      </c>
      <c r="P270" s="12">
        <v>3.2691556499999996</v>
      </c>
      <c r="Q270" s="13">
        <v>2055</v>
      </c>
      <c r="R270" s="12">
        <v>28.593470499999999</v>
      </c>
      <c r="S270" s="13">
        <v>11621</v>
      </c>
      <c r="T270" s="12">
        <v>5.3186770000000001</v>
      </c>
      <c r="U270" s="13">
        <v>1939</v>
      </c>
      <c r="V270" s="12">
        <v>0</v>
      </c>
      <c r="W270" s="11"/>
      <c r="X270" s="12">
        <v>0</v>
      </c>
      <c r="Y270" s="11"/>
      <c r="Z270" s="12">
        <v>0</v>
      </c>
      <c r="AA270" s="13"/>
      <c r="AB270" s="12">
        <f>SUM(Tabel13[[#This Row],[CO2 elektriciteit 2022]],Tabel13[[#This Row],[CO2 LPG 2022]],Tabel13[[#This Row],[CO2 LNG 2022]],Tabel13[[#This Row],[CO2 CNG 2022]],Tabel13[[#This Row],[CO2 diesel 2022]],Tabel13[[#This Row],[CO2 benzine 2022]])</f>
        <v>37.181303149999998</v>
      </c>
      <c r="AC270" s="14">
        <f>(Tabel13[[#This Row],[CO2-emissie 2022 (ton)]]-Tabel13[[#This Row],[CO2-emissie 2019 (ton)]])/Tabel13[[#This Row],[CO2-emissie 2019 (ton)]]</f>
        <v>-0.28407494066889494</v>
      </c>
    </row>
    <row r="271" spans="1:29" x14ac:dyDescent="0.35">
      <c r="A271" s="11" t="s">
        <v>526</v>
      </c>
      <c r="B271" s="11" t="s">
        <v>7</v>
      </c>
      <c r="C271" s="12">
        <v>0</v>
      </c>
      <c r="D271" s="13"/>
      <c r="E271" s="12">
        <v>88.041868000000008</v>
      </c>
      <c r="F271" s="13">
        <v>31466</v>
      </c>
      <c r="G271" s="12">
        <v>0</v>
      </c>
      <c r="H271" s="13"/>
      <c r="I271" s="12">
        <v>0</v>
      </c>
      <c r="J271" s="11"/>
      <c r="K271" s="12">
        <v>0</v>
      </c>
      <c r="L271" s="11"/>
      <c r="M271" s="12">
        <v>0</v>
      </c>
      <c r="N271" s="13"/>
      <c r="O271" s="12">
        <f>SUM(Tabel13[[#This Row],[CO2 benzine 2019]],Tabel13[[#This Row],[CO2 diesel 2019]],Tabel13[[#This Row],[CO2 CNG 2019]],Tabel13[[#This Row],[CO2 LNG 2019]],Tabel13[[#This Row],[CO2 LPG 2019]],Tabel13[[#This Row],[CO2 elektriciteit 2019]])</f>
        <v>88.041868000000008</v>
      </c>
      <c r="P271" s="12">
        <v>2.7489542399999998</v>
      </c>
      <c r="Q271" s="13">
        <v>1728</v>
      </c>
      <c r="R271" s="12">
        <v>83.327292999999997</v>
      </c>
      <c r="S271" s="13">
        <v>33866</v>
      </c>
      <c r="T271" s="12">
        <v>0</v>
      </c>
      <c r="U271" s="13"/>
      <c r="V271" s="12">
        <v>0</v>
      </c>
      <c r="W271" s="11"/>
      <c r="X271" s="12">
        <v>0</v>
      </c>
      <c r="Y271" s="11"/>
      <c r="Z271" s="12">
        <v>0</v>
      </c>
      <c r="AA271" s="13"/>
      <c r="AB271" s="12">
        <f>SUM(Tabel13[[#This Row],[CO2 elektriciteit 2022]],Tabel13[[#This Row],[CO2 LPG 2022]],Tabel13[[#This Row],[CO2 LNG 2022]],Tabel13[[#This Row],[CO2 CNG 2022]],Tabel13[[#This Row],[CO2 diesel 2022]],Tabel13[[#This Row],[CO2 benzine 2022]])</f>
        <v>86.076247240000001</v>
      </c>
      <c r="AC271" s="14">
        <f>(Tabel13[[#This Row],[CO2-emissie 2022 (ton)]]-Tabel13[[#This Row],[CO2-emissie 2019 (ton)]])/Tabel13[[#This Row],[CO2-emissie 2019 (ton)]]</f>
        <v>-2.2325977454272179E-2</v>
      </c>
    </row>
    <row r="272" spans="1:29" x14ac:dyDescent="0.35">
      <c r="A272" s="11" t="s">
        <v>528</v>
      </c>
      <c r="B272" s="11" t="s">
        <v>7</v>
      </c>
      <c r="C272" s="12">
        <v>10.608507000000001</v>
      </c>
      <c r="D272" s="13">
        <v>6825</v>
      </c>
      <c r="E272" s="12">
        <v>130.33643600000002</v>
      </c>
      <c r="F272" s="13">
        <v>46582</v>
      </c>
      <c r="G272" s="12">
        <v>0</v>
      </c>
      <c r="H272" s="13"/>
      <c r="I272" s="12">
        <v>0</v>
      </c>
      <c r="J272" s="11"/>
      <c r="K272" s="12">
        <v>0</v>
      </c>
      <c r="L272" s="11"/>
      <c r="M272" s="12">
        <v>0</v>
      </c>
      <c r="N272" s="13"/>
      <c r="O272" s="12">
        <f>SUM(Tabel13[[#This Row],[CO2 benzine 2019]],Tabel13[[#This Row],[CO2 diesel 2019]],Tabel13[[#This Row],[CO2 CNG 2019]],Tabel13[[#This Row],[CO2 LNG 2019]],Tabel13[[#This Row],[CO2 LPG 2019]],Tabel13[[#This Row],[CO2 elektriciteit 2019]])</f>
        <v>140.94494300000002</v>
      </c>
      <c r="P272" s="12">
        <v>8.9006938499999997</v>
      </c>
      <c r="Q272" s="13">
        <v>5595</v>
      </c>
      <c r="R272" s="12">
        <v>108.01595</v>
      </c>
      <c r="S272" s="13">
        <v>43900</v>
      </c>
      <c r="T272" s="12">
        <v>0</v>
      </c>
      <c r="U272" s="13"/>
      <c r="V272" s="12">
        <v>0</v>
      </c>
      <c r="W272" s="11"/>
      <c r="X272" s="12">
        <v>0</v>
      </c>
      <c r="Y272" s="11"/>
      <c r="Z272" s="12">
        <v>0</v>
      </c>
      <c r="AA272" s="13"/>
      <c r="AB272" s="12">
        <f>SUM(Tabel13[[#This Row],[CO2 elektriciteit 2022]],Tabel13[[#This Row],[CO2 LPG 2022]],Tabel13[[#This Row],[CO2 LNG 2022]],Tabel13[[#This Row],[CO2 CNG 2022]],Tabel13[[#This Row],[CO2 diesel 2022]],Tabel13[[#This Row],[CO2 benzine 2022]])</f>
        <v>116.91664385</v>
      </c>
      <c r="AC272" s="14">
        <f>(Tabel13[[#This Row],[CO2-emissie 2022 (ton)]]-Tabel13[[#This Row],[CO2-emissie 2019 (ton)]])/Tabel13[[#This Row],[CO2-emissie 2019 (ton)]]</f>
        <v>-0.17048003737175602</v>
      </c>
    </row>
    <row r="273" spans="1:29" x14ac:dyDescent="0.35">
      <c r="A273" s="11" t="s">
        <v>529</v>
      </c>
      <c r="B273" s="11" t="s">
        <v>7</v>
      </c>
      <c r="C273" s="12">
        <v>6.0961999200000001</v>
      </c>
      <c r="D273" s="13">
        <v>3922</v>
      </c>
      <c r="E273" s="12">
        <v>102.549498</v>
      </c>
      <c r="F273" s="13">
        <v>36651</v>
      </c>
      <c r="G273" s="12">
        <v>0</v>
      </c>
      <c r="H273" s="13"/>
      <c r="I273" s="12">
        <v>0</v>
      </c>
      <c r="J273" s="11"/>
      <c r="K273" s="12">
        <v>0</v>
      </c>
      <c r="L273" s="11"/>
      <c r="M273" s="12">
        <v>0</v>
      </c>
      <c r="N273" s="13"/>
      <c r="O273" s="12">
        <f>SUM(Tabel13[[#This Row],[CO2 benzine 2019]],Tabel13[[#This Row],[CO2 diesel 2019]],Tabel13[[#This Row],[CO2 CNG 2019]],Tabel13[[#This Row],[CO2 LNG 2019]],Tabel13[[#This Row],[CO2 LPG 2019]],Tabel13[[#This Row],[CO2 elektriciteit 2019]])</f>
        <v>108.64569792</v>
      </c>
      <c r="P273" s="12">
        <v>7.941423359999999</v>
      </c>
      <c r="Q273" s="13">
        <v>4992</v>
      </c>
      <c r="R273" s="12">
        <v>104.76070850000001</v>
      </c>
      <c r="S273" s="13">
        <v>42577</v>
      </c>
      <c r="T273" s="12">
        <v>0</v>
      </c>
      <c r="U273" s="13"/>
      <c r="V273" s="12">
        <v>0</v>
      </c>
      <c r="W273" s="11"/>
      <c r="X273" s="12">
        <v>0.73434816000000003</v>
      </c>
      <c r="Y273" s="13">
        <v>467</v>
      </c>
      <c r="Z273" s="12">
        <v>0</v>
      </c>
      <c r="AA273" s="13"/>
      <c r="AB273" s="12">
        <f>SUM(Tabel13[[#This Row],[CO2 elektriciteit 2022]],Tabel13[[#This Row],[CO2 LPG 2022]],Tabel13[[#This Row],[CO2 LNG 2022]],Tabel13[[#This Row],[CO2 CNG 2022]],Tabel13[[#This Row],[CO2 diesel 2022]],Tabel13[[#This Row],[CO2 benzine 2022]])</f>
        <v>113.43648002</v>
      </c>
      <c r="AC273" s="14">
        <f>(Tabel13[[#This Row],[CO2-emissie 2022 (ton)]]-Tabel13[[#This Row],[CO2-emissie 2019 (ton)]])/Tabel13[[#This Row],[CO2-emissie 2019 (ton)]]</f>
        <v>4.4095460673717959E-2</v>
      </c>
    </row>
    <row r="274" spans="1:29" x14ac:dyDescent="0.35">
      <c r="A274" s="11" t="s">
        <v>531</v>
      </c>
      <c r="B274" s="11" t="s">
        <v>7</v>
      </c>
      <c r="C274" s="12">
        <v>8.7184052400000009</v>
      </c>
      <c r="D274" s="13">
        <v>5609</v>
      </c>
      <c r="E274" s="12">
        <v>113.98212600000001</v>
      </c>
      <c r="F274" s="13">
        <v>40737</v>
      </c>
      <c r="G274" s="12">
        <v>4.1638739999999999</v>
      </c>
      <c r="H274" s="13">
        <v>1518</v>
      </c>
      <c r="I274" s="12">
        <v>0</v>
      </c>
      <c r="J274" s="11"/>
      <c r="K274" s="12">
        <v>0</v>
      </c>
      <c r="L274" s="11"/>
      <c r="M274" s="12">
        <v>0</v>
      </c>
      <c r="N274" s="13"/>
      <c r="O274" s="12">
        <f>SUM(Tabel13[[#This Row],[CO2 benzine 2019]],Tabel13[[#This Row],[CO2 diesel 2019]],Tabel13[[#This Row],[CO2 CNG 2019]],Tabel13[[#This Row],[CO2 LNG 2019]],Tabel13[[#This Row],[CO2 LPG 2019]],Tabel13[[#This Row],[CO2 elektriciteit 2019]])</f>
        <v>126.86440524</v>
      </c>
      <c r="P274" s="12">
        <v>58.622085499999997</v>
      </c>
      <c r="Q274" s="13">
        <v>36850</v>
      </c>
      <c r="R274" s="12">
        <v>12.779837000000001</v>
      </c>
      <c r="S274" s="13">
        <v>5194</v>
      </c>
      <c r="T274" s="12">
        <v>9.5620980000000007</v>
      </c>
      <c r="U274" s="13">
        <v>3486</v>
      </c>
      <c r="V274" s="12">
        <v>0</v>
      </c>
      <c r="W274" s="11"/>
      <c r="X274" s="12">
        <v>0</v>
      </c>
      <c r="Y274" s="11"/>
      <c r="Z274" s="12">
        <v>0</v>
      </c>
      <c r="AA274" s="13"/>
      <c r="AB274" s="12">
        <f>SUM(Tabel13[[#This Row],[CO2 elektriciteit 2022]],Tabel13[[#This Row],[CO2 LPG 2022]],Tabel13[[#This Row],[CO2 LNG 2022]],Tabel13[[#This Row],[CO2 CNG 2022]],Tabel13[[#This Row],[CO2 diesel 2022]],Tabel13[[#This Row],[CO2 benzine 2022]])</f>
        <v>80.964020500000004</v>
      </c>
      <c r="AC274" s="14">
        <f>(Tabel13[[#This Row],[CO2-emissie 2022 (ton)]]-Tabel13[[#This Row],[CO2-emissie 2019 (ton)]])/Tabel13[[#This Row],[CO2-emissie 2019 (ton)]]</f>
        <v>-0.36180664429211962</v>
      </c>
    </row>
    <row r="275" spans="1:29" x14ac:dyDescent="0.35">
      <c r="A275" s="11" t="s">
        <v>532</v>
      </c>
      <c r="B275" s="11" t="s">
        <v>7</v>
      </c>
      <c r="C275" s="12">
        <v>7.9567688400000005</v>
      </c>
      <c r="D275" s="13">
        <v>5119</v>
      </c>
      <c r="E275" s="12">
        <v>121.324078</v>
      </c>
      <c r="F275" s="13">
        <v>43361</v>
      </c>
      <c r="G275" s="12">
        <v>0</v>
      </c>
      <c r="H275" s="13"/>
      <c r="I275" s="12">
        <v>0</v>
      </c>
      <c r="J275" s="11"/>
      <c r="K275" s="12">
        <v>0</v>
      </c>
      <c r="L275" s="11"/>
      <c r="M275" s="12">
        <v>0</v>
      </c>
      <c r="N275" s="13">
        <v>799</v>
      </c>
      <c r="O275" s="12">
        <f>SUM(Tabel13[[#This Row],[CO2 benzine 2019]],Tabel13[[#This Row],[CO2 diesel 2019]],Tabel13[[#This Row],[CO2 CNG 2019]],Tabel13[[#This Row],[CO2 LNG 2019]],Tabel13[[#This Row],[CO2 LPG 2019]],Tabel13[[#This Row],[CO2 elektriciteit 2019]])</f>
        <v>129.28084684000001</v>
      </c>
      <c r="P275" s="12">
        <v>9.4749834799999988</v>
      </c>
      <c r="Q275" s="13">
        <v>5956</v>
      </c>
      <c r="R275" s="12">
        <v>88.137570499999995</v>
      </c>
      <c r="S275" s="13">
        <v>35821</v>
      </c>
      <c r="T275" s="12">
        <v>0</v>
      </c>
      <c r="U275" s="13"/>
      <c r="V275" s="12">
        <v>0</v>
      </c>
      <c r="W275" s="11"/>
      <c r="X275" s="12">
        <v>0</v>
      </c>
      <c r="Y275" s="11"/>
      <c r="Z275" s="12">
        <v>0</v>
      </c>
      <c r="AA275" s="13">
        <v>7354</v>
      </c>
      <c r="AB275" s="12">
        <f>SUM(Tabel13[[#This Row],[CO2 elektriciteit 2022]],Tabel13[[#This Row],[CO2 LPG 2022]],Tabel13[[#This Row],[CO2 LNG 2022]],Tabel13[[#This Row],[CO2 CNG 2022]],Tabel13[[#This Row],[CO2 diesel 2022]],Tabel13[[#This Row],[CO2 benzine 2022]])</f>
        <v>97.612553980000001</v>
      </c>
      <c r="AC275" s="14">
        <f>(Tabel13[[#This Row],[CO2-emissie 2022 (ton)]]-Tabel13[[#This Row],[CO2-emissie 2019 (ton)]])/Tabel13[[#This Row],[CO2-emissie 2019 (ton)]]</f>
        <v>-0.24495734390720059</v>
      </c>
    </row>
    <row r="276" spans="1:29" x14ac:dyDescent="0.35">
      <c r="A276" s="11" t="s">
        <v>533</v>
      </c>
      <c r="B276" s="11" t="s">
        <v>7</v>
      </c>
      <c r="C276" s="12">
        <v>35.575825802156842</v>
      </c>
      <c r="D276" s="13">
        <v>22887.764611902545</v>
      </c>
      <c r="E276" s="12">
        <v>11.842997042392376</v>
      </c>
      <c r="F276" s="13">
        <v>4232.6651330923432</v>
      </c>
      <c r="G276" s="12">
        <v>0</v>
      </c>
      <c r="H276" s="13"/>
      <c r="I276" s="12">
        <v>0</v>
      </c>
      <c r="J276" s="11"/>
      <c r="K276" s="12">
        <v>0</v>
      </c>
      <c r="L276" s="11"/>
      <c r="M276" s="12">
        <v>0</v>
      </c>
      <c r="N276" s="13"/>
      <c r="O276" s="12">
        <f>SUM(Tabel13[[#This Row],[CO2 benzine 2019]],Tabel13[[#This Row],[CO2 diesel 2019]],Tabel13[[#This Row],[CO2 CNG 2019]],Tabel13[[#This Row],[CO2 LNG 2019]],Tabel13[[#This Row],[CO2 LPG 2019]],Tabel13[[#This Row],[CO2 elektriciteit 2019]])</f>
        <v>47.418822844549219</v>
      </c>
      <c r="P276" s="12">
        <v>4.1693488042469848</v>
      </c>
      <c r="Q276" s="13">
        <v>2620.8638284712915</v>
      </c>
      <c r="R276" s="12">
        <v>1.7957506911284242</v>
      </c>
      <c r="S276" s="13">
        <v>729.83161598391553</v>
      </c>
      <c r="T276" s="12">
        <v>1.6954547624731435</v>
      </c>
      <c r="U276" s="13">
        <v>618.10235598729264</v>
      </c>
      <c r="V276" s="12">
        <v>0</v>
      </c>
      <c r="W276" s="11"/>
      <c r="X276" s="12">
        <v>0</v>
      </c>
      <c r="Y276" s="11"/>
      <c r="Z276" s="12">
        <v>0</v>
      </c>
      <c r="AA276" s="13"/>
      <c r="AB276" s="12">
        <f>SUM(Tabel13[[#This Row],[CO2 elektriciteit 2022]],Tabel13[[#This Row],[CO2 LPG 2022]],Tabel13[[#This Row],[CO2 LNG 2022]],Tabel13[[#This Row],[CO2 CNG 2022]],Tabel13[[#This Row],[CO2 diesel 2022]],Tabel13[[#This Row],[CO2 benzine 2022]])</f>
        <v>7.6605542578485526</v>
      </c>
      <c r="AC276" s="14">
        <f>(Tabel13[[#This Row],[CO2-emissie 2022 (ton)]]-Tabel13[[#This Row],[CO2-emissie 2019 (ton)]])/Tabel13[[#This Row],[CO2-emissie 2019 (ton)]]</f>
        <v>-0.83844908417567077</v>
      </c>
    </row>
    <row r="277" spans="1:29" x14ac:dyDescent="0.35">
      <c r="A277" s="11" t="s">
        <v>534</v>
      </c>
      <c r="B277" s="11" t="s">
        <v>7</v>
      </c>
      <c r="C277" s="12">
        <v>1.7321253095459994</v>
      </c>
      <c r="D277" s="13">
        <v>1114.3655971242179</v>
      </c>
      <c r="E277" s="12">
        <v>72.983388761091021</v>
      </c>
      <c r="F277" s="13">
        <v>26084.127505750901</v>
      </c>
      <c r="G277" s="12">
        <v>0</v>
      </c>
      <c r="H277" s="13"/>
      <c r="I277" s="12">
        <v>0</v>
      </c>
      <c r="J277" s="11"/>
      <c r="K277" s="12">
        <v>0</v>
      </c>
      <c r="L277" s="11"/>
      <c r="M277" s="12">
        <v>0</v>
      </c>
      <c r="N277" s="13"/>
      <c r="O277" s="12">
        <f>SUM(Tabel13[[#This Row],[CO2 benzine 2019]],Tabel13[[#This Row],[CO2 diesel 2019]],Tabel13[[#This Row],[CO2 CNG 2019]],Tabel13[[#This Row],[CO2 LNG 2019]],Tabel13[[#This Row],[CO2 LPG 2019]],Tabel13[[#This Row],[CO2 elektriciteit 2019]])</f>
        <v>74.715514070637028</v>
      </c>
      <c r="P277" s="12">
        <v>1.8095875734460363</v>
      </c>
      <c r="Q277" s="13">
        <v>1137.5115967426038</v>
      </c>
      <c r="R277" s="12">
        <v>53.189838652927875</v>
      </c>
      <c r="S277" s="13">
        <v>21617.491832118623</v>
      </c>
      <c r="T277" s="12">
        <v>0</v>
      </c>
      <c r="U277" s="13"/>
      <c r="V277" s="12">
        <v>0</v>
      </c>
      <c r="W277" s="11"/>
      <c r="X277" s="12">
        <v>0</v>
      </c>
      <c r="Y277" s="11"/>
      <c r="Z277" s="12">
        <v>0</v>
      </c>
      <c r="AA277" s="13"/>
      <c r="AB277" s="12">
        <f>SUM(Tabel13[[#This Row],[CO2 elektriciteit 2022]],Tabel13[[#This Row],[CO2 LPG 2022]],Tabel13[[#This Row],[CO2 LNG 2022]],Tabel13[[#This Row],[CO2 CNG 2022]],Tabel13[[#This Row],[CO2 diesel 2022]],Tabel13[[#This Row],[CO2 benzine 2022]])</f>
        <v>54.999426226373913</v>
      </c>
      <c r="AC277" s="14">
        <f>(Tabel13[[#This Row],[CO2-emissie 2022 (ton)]]-Tabel13[[#This Row],[CO2-emissie 2019 (ton)]])/Tabel13[[#This Row],[CO2-emissie 2019 (ton)]]</f>
        <v>-0.26388211457159039</v>
      </c>
    </row>
    <row r="278" spans="1:29" x14ac:dyDescent="0.35">
      <c r="A278" s="11" t="s">
        <v>536</v>
      </c>
      <c r="B278" s="11" t="s">
        <v>7</v>
      </c>
      <c r="C278" s="12">
        <v>3.5889706092</v>
      </c>
      <c r="D278" s="13">
        <v>2308.9699999999998</v>
      </c>
      <c r="E278" s="12">
        <v>129.15134309999999</v>
      </c>
      <c r="F278" s="13">
        <v>46158.45</v>
      </c>
      <c r="G278" s="12">
        <v>5.3329954600000002</v>
      </c>
      <c r="H278" s="13">
        <v>1944.22</v>
      </c>
      <c r="I278" s="12"/>
      <c r="J278" s="11"/>
      <c r="K278" s="12"/>
      <c r="L278" s="11"/>
      <c r="M278" s="12"/>
      <c r="N278" s="13"/>
      <c r="O278" s="12">
        <f>SUM(Tabel13[[#This Row],[CO2 benzine 2019]],Tabel13[[#This Row],[CO2 diesel 2019]],Tabel13[[#This Row],[CO2 CNG 2019]],Tabel13[[#This Row],[CO2 LNG 2019]],Tabel13[[#This Row],[CO2 LPG 2019]],Tabel13[[#This Row],[CO2 elektriciteit 2019]])</f>
        <v>138.0733091692</v>
      </c>
      <c r="P278" s="12">
        <v>4.1698040545000001</v>
      </c>
      <c r="Q278" s="13">
        <v>2621.15</v>
      </c>
      <c r="R278" s="12">
        <v>86.645154224999999</v>
      </c>
      <c r="S278" s="12">
        <v>35214.449999999997</v>
      </c>
      <c r="T278" s="12">
        <v>12.72318606</v>
      </c>
      <c r="U278" s="12">
        <v>4638.42</v>
      </c>
      <c r="V278" s="12"/>
      <c r="W278" s="11"/>
      <c r="X278" s="12"/>
      <c r="Y278" s="11"/>
      <c r="Z278" s="12"/>
      <c r="AA278" s="13"/>
      <c r="AB278" s="12">
        <f>SUM(Tabel13[[#This Row],[CO2 elektriciteit 2022]],Tabel13[[#This Row],[CO2 LPG 2022]],Tabel13[[#This Row],[CO2 LNG 2022]],Tabel13[[#This Row],[CO2 CNG 2022]],Tabel13[[#This Row],[CO2 diesel 2022]],Tabel13[[#This Row],[CO2 benzine 2022]])</f>
        <v>103.53814433950001</v>
      </c>
      <c r="AC278" s="14">
        <f>(Tabel13[[#This Row],[CO2-emissie 2022 (ton)]]-Tabel13[[#This Row],[CO2-emissie 2019 (ton)]])/Tabel13[[#This Row],[CO2-emissie 2019 (ton)]]</f>
        <v>-0.25012194635951951</v>
      </c>
    </row>
    <row r="279" spans="1:29" x14ac:dyDescent="0.35">
      <c r="A279" s="11" t="s">
        <v>537</v>
      </c>
      <c r="B279" s="11" t="s">
        <v>7</v>
      </c>
      <c r="C279" s="12">
        <v>7.6412337600000004</v>
      </c>
      <c r="D279" s="13">
        <v>4916</v>
      </c>
      <c r="E279" s="12">
        <v>80.948937999999998</v>
      </c>
      <c r="F279" s="13">
        <v>28931</v>
      </c>
      <c r="G279" s="12">
        <v>2.2712039999999996</v>
      </c>
      <c r="H279" s="13">
        <v>828</v>
      </c>
      <c r="I279" s="12">
        <v>0</v>
      </c>
      <c r="J279" s="11"/>
      <c r="K279" s="12">
        <v>0.78938496000000002</v>
      </c>
      <c r="L279" s="13">
        <v>502</v>
      </c>
      <c r="M279" s="12">
        <v>0</v>
      </c>
      <c r="N279" s="13"/>
      <c r="O279" s="12">
        <f>SUM(Tabel13[[#This Row],[CO2 benzine 2019]],Tabel13[[#This Row],[CO2 diesel 2019]],Tabel13[[#This Row],[CO2 CNG 2019]],Tabel13[[#This Row],[CO2 LNG 2019]],Tabel13[[#This Row],[CO2 LPG 2019]],Tabel13[[#This Row],[CO2 elektriciteit 2019]])</f>
        <v>91.650760720000008</v>
      </c>
      <c r="P279" s="12">
        <v>4.79157996</v>
      </c>
      <c r="Q279" s="13">
        <v>3012</v>
      </c>
      <c r="R279" s="12">
        <v>48.838464500000001</v>
      </c>
      <c r="S279" s="13">
        <v>19849</v>
      </c>
      <c r="T279" s="12">
        <v>29.37753</v>
      </c>
      <c r="U279" s="13">
        <v>10710</v>
      </c>
      <c r="V279" s="12">
        <v>0</v>
      </c>
      <c r="W279" s="11"/>
      <c r="X279" s="12">
        <v>0.41513472000000001</v>
      </c>
      <c r="Y279" s="13">
        <v>264</v>
      </c>
      <c r="Z279" s="12">
        <v>0</v>
      </c>
      <c r="AA279" s="13"/>
      <c r="AB279" s="12">
        <f>SUM(Tabel13[[#This Row],[CO2 elektriciteit 2022]],Tabel13[[#This Row],[CO2 LPG 2022]],Tabel13[[#This Row],[CO2 LNG 2022]],Tabel13[[#This Row],[CO2 CNG 2022]],Tabel13[[#This Row],[CO2 diesel 2022]],Tabel13[[#This Row],[CO2 benzine 2022]])</f>
        <v>83.422709179999998</v>
      </c>
      <c r="AC279" s="14">
        <f>(Tabel13[[#This Row],[CO2-emissie 2022 (ton)]]-Tabel13[[#This Row],[CO2-emissie 2019 (ton)]])/Tabel13[[#This Row],[CO2-emissie 2019 (ton)]]</f>
        <v>-8.9776140158152412E-2</v>
      </c>
    </row>
    <row r="280" spans="1:29" x14ac:dyDescent="0.35">
      <c r="A280" s="11" t="s">
        <v>539</v>
      </c>
      <c r="B280" s="11" t="s">
        <v>7</v>
      </c>
      <c r="C280" s="12">
        <v>1.7097960000000001</v>
      </c>
      <c r="D280" s="13">
        <v>1100</v>
      </c>
      <c r="E280" s="12">
        <v>50.999146000000003</v>
      </c>
      <c r="F280" s="13">
        <v>18227</v>
      </c>
      <c r="G280" s="12">
        <v>0</v>
      </c>
      <c r="H280" s="13"/>
      <c r="I280" s="12">
        <v>0</v>
      </c>
      <c r="J280" s="11"/>
      <c r="K280" s="12">
        <v>3.5286451200000002</v>
      </c>
      <c r="L280" s="13">
        <v>2244</v>
      </c>
      <c r="M280" s="12">
        <v>0</v>
      </c>
      <c r="N280" s="13"/>
      <c r="O280" s="12">
        <f>SUM(Tabel13[[#This Row],[CO2 benzine 2019]],Tabel13[[#This Row],[CO2 diesel 2019]],Tabel13[[#This Row],[CO2 CNG 2019]],Tabel13[[#This Row],[CO2 LNG 2019]],Tabel13[[#This Row],[CO2 LPG 2019]],Tabel13[[#This Row],[CO2 elektriciteit 2019]])</f>
        <v>56.237587120000001</v>
      </c>
      <c r="P280" s="12">
        <v>1.9217226399999998</v>
      </c>
      <c r="Q280" s="13">
        <v>1208</v>
      </c>
      <c r="R280" s="12">
        <v>43.919924999999999</v>
      </c>
      <c r="S280" s="13">
        <v>17850</v>
      </c>
      <c r="T280" s="12">
        <v>0</v>
      </c>
      <c r="U280" s="13"/>
      <c r="V280" s="12">
        <v>0</v>
      </c>
      <c r="W280" s="11"/>
      <c r="X280" s="12">
        <v>2.8870732800000001</v>
      </c>
      <c r="Y280" s="13">
        <v>1836</v>
      </c>
      <c r="Z280" s="12">
        <v>0</v>
      </c>
      <c r="AA280" s="13"/>
      <c r="AB280" s="12">
        <f>SUM(Tabel13[[#This Row],[CO2 elektriciteit 2022]],Tabel13[[#This Row],[CO2 LPG 2022]],Tabel13[[#This Row],[CO2 LNG 2022]],Tabel13[[#This Row],[CO2 CNG 2022]],Tabel13[[#This Row],[CO2 diesel 2022]],Tabel13[[#This Row],[CO2 benzine 2022]])</f>
        <v>48.728720920000001</v>
      </c>
      <c r="AC280" s="14">
        <f>(Tabel13[[#This Row],[CO2-emissie 2022 (ton)]]-Tabel13[[#This Row],[CO2-emissie 2019 (ton)]])/Tabel13[[#This Row],[CO2-emissie 2019 (ton)]]</f>
        <v>-0.13352041907448037</v>
      </c>
    </row>
    <row r="281" spans="1:29" x14ac:dyDescent="0.35">
      <c r="A281" s="11" t="s">
        <v>540</v>
      </c>
      <c r="B281" s="11" t="s">
        <v>7</v>
      </c>
      <c r="C281" s="12">
        <v>2.9330773200000002</v>
      </c>
      <c r="D281" s="13">
        <v>1887</v>
      </c>
      <c r="E281" s="12">
        <v>79.124642000000009</v>
      </c>
      <c r="F281" s="13">
        <v>28279</v>
      </c>
      <c r="G281" s="12">
        <v>0</v>
      </c>
      <c r="H281" s="13"/>
      <c r="I281" s="12">
        <v>0</v>
      </c>
      <c r="J281" s="11"/>
      <c r="K281" s="12">
        <v>0</v>
      </c>
      <c r="L281" s="11"/>
      <c r="M281" s="12">
        <v>0</v>
      </c>
      <c r="N281" s="13"/>
      <c r="O281" s="12">
        <f>SUM(Tabel13[[#This Row],[CO2 benzine 2019]],Tabel13[[#This Row],[CO2 diesel 2019]],Tabel13[[#This Row],[CO2 CNG 2019]],Tabel13[[#This Row],[CO2 LNG 2019]],Tabel13[[#This Row],[CO2 LPG 2019]],Tabel13[[#This Row],[CO2 elektriciteit 2019]])</f>
        <v>82.057719320000004</v>
      </c>
      <c r="P281" s="12">
        <v>2.3767000199999999</v>
      </c>
      <c r="Q281" s="13">
        <v>1494</v>
      </c>
      <c r="R281" s="12">
        <v>68.490477999999996</v>
      </c>
      <c r="S281" s="13">
        <v>27836</v>
      </c>
      <c r="T281" s="12">
        <v>0</v>
      </c>
      <c r="U281" s="13"/>
      <c r="V281" s="12">
        <v>0</v>
      </c>
      <c r="W281" s="11"/>
      <c r="X281" s="12">
        <v>0</v>
      </c>
      <c r="Y281" s="11"/>
      <c r="Z281" s="12">
        <v>0</v>
      </c>
      <c r="AA281" s="13"/>
      <c r="AB281" s="12">
        <f>SUM(Tabel13[[#This Row],[CO2 elektriciteit 2022]],Tabel13[[#This Row],[CO2 LPG 2022]],Tabel13[[#This Row],[CO2 LNG 2022]],Tabel13[[#This Row],[CO2 CNG 2022]],Tabel13[[#This Row],[CO2 diesel 2022]],Tabel13[[#This Row],[CO2 benzine 2022]])</f>
        <v>70.867178019999997</v>
      </c>
      <c r="AC281" s="14">
        <f>(Tabel13[[#This Row],[CO2-emissie 2022 (ton)]]-Tabel13[[#This Row],[CO2-emissie 2019 (ton)]])/Tabel13[[#This Row],[CO2-emissie 2019 (ton)]]</f>
        <v>-0.13637402297717194</v>
      </c>
    </row>
    <row r="282" spans="1:29" x14ac:dyDescent="0.35">
      <c r="A282" s="11" t="s">
        <v>541</v>
      </c>
      <c r="B282" s="11" t="s">
        <v>7</v>
      </c>
      <c r="C282" s="12">
        <v>9.8546424000000012</v>
      </c>
      <c r="D282" s="13">
        <v>6340</v>
      </c>
      <c r="E282" s="12">
        <v>47.596778</v>
      </c>
      <c r="F282" s="13">
        <v>17011</v>
      </c>
      <c r="G282" s="12">
        <v>2.2210756749999998</v>
      </c>
      <c r="H282" s="13">
        <v>809.72499999999991</v>
      </c>
      <c r="I282" s="12">
        <v>0</v>
      </c>
      <c r="J282" s="11"/>
      <c r="K282" s="12">
        <v>0</v>
      </c>
      <c r="L282" s="11"/>
      <c r="M282" s="12">
        <v>0</v>
      </c>
      <c r="N282" s="13"/>
      <c r="O282" s="12">
        <f>SUM(Tabel13[[#This Row],[CO2 benzine 2019]],Tabel13[[#This Row],[CO2 diesel 2019]],Tabel13[[#This Row],[CO2 CNG 2019]],Tabel13[[#This Row],[CO2 LNG 2019]],Tabel13[[#This Row],[CO2 LPG 2019]],Tabel13[[#This Row],[CO2 elektriciteit 2019]])</f>
        <v>59.672496075000005</v>
      </c>
      <c r="P282" s="12">
        <v>6.4301348599999999</v>
      </c>
      <c r="Q282" s="13">
        <v>4042</v>
      </c>
      <c r="R282" s="12">
        <v>26.1182075</v>
      </c>
      <c r="S282" s="13">
        <v>10615</v>
      </c>
      <c r="T282" s="12">
        <v>4.8612131749999996</v>
      </c>
      <c r="U282" s="13">
        <v>1772.2250000000001</v>
      </c>
      <c r="V282" s="12">
        <v>0</v>
      </c>
      <c r="W282" s="11"/>
      <c r="X282" s="12">
        <v>0</v>
      </c>
      <c r="Y282" s="11"/>
      <c r="Z282" s="12">
        <v>0</v>
      </c>
      <c r="AA282" s="13"/>
      <c r="AB282" s="12">
        <f>SUM(Tabel13[[#This Row],[CO2 elektriciteit 2022]],Tabel13[[#This Row],[CO2 LPG 2022]],Tabel13[[#This Row],[CO2 LNG 2022]],Tabel13[[#This Row],[CO2 CNG 2022]],Tabel13[[#This Row],[CO2 diesel 2022]],Tabel13[[#This Row],[CO2 benzine 2022]])</f>
        <v>37.409555535000003</v>
      </c>
      <c r="AC282" s="14">
        <f>(Tabel13[[#This Row],[CO2-emissie 2022 (ton)]]-Tabel13[[#This Row],[CO2-emissie 2019 (ton)]])/Tabel13[[#This Row],[CO2-emissie 2019 (ton)]]</f>
        <v>-0.37308545819867484</v>
      </c>
    </row>
    <row r="283" spans="1:29" x14ac:dyDescent="0.35">
      <c r="A283" s="11" t="s">
        <v>543</v>
      </c>
      <c r="B283" s="11" t="s">
        <v>7</v>
      </c>
      <c r="C283" s="12">
        <v>1.3009993200000001</v>
      </c>
      <c r="D283" s="13">
        <v>837</v>
      </c>
      <c r="E283" s="12">
        <v>11.939066</v>
      </c>
      <c r="F283" s="13">
        <v>4267</v>
      </c>
      <c r="G283" s="12">
        <v>0</v>
      </c>
      <c r="H283" s="13"/>
      <c r="I283" s="12">
        <v>0</v>
      </c>
      <c r="J283" s="11"/>
      <c r="K283" s="12">
        <v>0</v>
      </c>
      <c r="L283" s="11"/>
      <c r="M283" s="12">
        <v>0</v>
      </c>
      <c r="N283" s="13"/>
      <c r="O283" s="12">
        <f>SUM(Tabel13[[#This Row],[CO2 benzine 2019]],Tabel13[[#This Row],[CO2 diesel 2019]],Tabel13[[#This Row],[CO2 CNG 2019]],Tabel13[[#This Row],[CO2 LNG 2019]],Tabel13[[#This Row],[CO2 LPG 2019]],Tabel13[[#This Row],[CO2 elektriciteit 2019]])</f>
        <v>13.240065320000001</v>
      </c>
      <c r="P283" s="12">
        <v>1.4062937199999999</v>
      </c>
      <c r="Q283" s="13">
        <v>884</v>
      </c>
      <c r="R283" s="12">
        <v>12.592839</v>
      </c>
      <c r="S283" s="13">
        <v>5118</v>
      </c>
      <c r="T283" s="12">
        <v>0</v>
      </c>
      <c r="U283" s="13"/>
      <c r="V283" s="12">
        <v>0</v>
      </c>
      <c r="W283" s="11"/>
      <c r="X283" s="12">
        <v>0</v>
      </c>
      <c r="Y283" s="11"/>
      <c r="Z283" s="12">
        <v>0</v>
      </c>
      <c r="AA283" s="13"/>
      <c r="AB283" s="12">
        <f>SUM(Tabel13[[#This Row],[CO2 elektriciteit 2022]],Tabel13[[#This Row],[CO2 LPG 2022]],Tabel13[[#This Row],[CO2 LNG 2022]],Tabel13[[#This Row],[CO2 CNG 2022]],Tabel13[[#This Row],[CO2 diesel 2022]],Tabel13[[#This Row],[CO2 benzine 2022]])</f>
        <v>13.999132719999999</v>
      </c>
      <c r="AC283" s="14">
        <f>(Tabel13[[#This Row],[CO2-emissie 2022 (ton)]]-Tabel13[[#This Row],[CO2-emissie 2019 (ton)]])/Tabel13[[#This Row],[CO2-emissie 2019 (ton)]]</f>
        <v>5.7331091777423154E-2</v>
      </c>
    </row>
    <row r="284" spans="1:29" x14ac:dyDescent="0.35">
      <c r="A284" s="11" t="s">
        <v>544</v>
      </c>
      <c r="B284" s="11" t="s">
        <v>7</v>
      </c>
      <c r="C284" s="12">
        <v>5.7884366400000005</v>
      </c>
      <c r="D284" s="13">
        <v>3724</v>
      </c>
      <c r="E284" s="12">
        <v>184.85266800000002</v>
      </c>
      <c r="F284" s="13">
        <v>66066</v>
      </c>
      <c r="G284" s="12">
        <v>17.047744999999999</v>
      </c>
      <c r="H284" s="13">
        <v>6215</v>
      </c>
      <c r="I284" s="12">
        <v>0</v>
      </c>
      <c r="J284" s="11"/>
      <c r="K284" s="12">
        <v>0</v>
      </c>
      <c r="L284" s="11"/>
      <c r="M284" s="12">
        <v>0</v>
      </c>
      <c r="N284" s="13"/>
      <c r="O284" s="12">
        <f>SUM(Tabel13[[#This Row],[CO2 benzine 2019]],Tabel13[[#This Row],[CO2 diesel 2019]],Tabel13[[#This Row],[CO2 CNG 2019]],Tabel13[[#This Row],[CO2 LNG 2019]],Tabel13[[#This Row],[CO2 LPG 2019]],Tabel13[[#This Row],[CO2 elektriciteit 2019]])</f>
        <v>207.68884964000003</v>
      </c>
      <c r="P284" s="12">
        <v>6.2742335199999992</v>
      </c>
      <c r="Q284" s="13">
        <v>3944</v>
      </c>
      <c r="R284" s="12">
        <v>161.40880000000001</v>
      </c>
      <c r="S284" s="13">
        <v>65600</v>
      </c>
      <c r="T284" s="12">
        <v>41.465930999999998</v>
      </c>
      <c r="U284" s="13">
        <v>15117</v>
      </c>
      <c r="V284" s="12">
        <v>0</v>
      </c>
      <c r="W284" s="11"/>
      <c r="X284" s="12">
        <v>0</v>
      </c>
      <c r="Y284" s="11"/>
      <c r="Z284" s="12">
        <v>0</v>
      </c>
      <c r="AA284" s="13"/>
      <c r="AB284" s="12">
        <f>SUM(Tabel13[[#This Row],[CO2 elektriciteit 2022]],Tabel13[[#This Row],[CO2 LPG 2022]],Tabel13[[#This Row],[CO2 LNG 2022]],Tabel13[[#This Row],[CO2 CNG 2022]],Tabel13[[#This Row],[CO2 diesel 2022]],Tabel13[[#This Row],[CO2 benzine 2022]])</f>
        <v>209.14896451999999</v>
      </c>
      <c r="AC284" s="14">
        <f>(Tabel13[[#This Row],[CO2-emissie 2022 (ton)]]-Tabel13[[#This Row],[CO2-emissie 2019 (ton)]])/Tabel13[[#This Row],[CO2-emissie 2019 (ton)]]</f>
        <v>7.0302998092139817E-3</v>
      </c>
    </row>
    <row r="285" spans="1:29" x14ac:dyDescent="0.35">
      <c r="A285" s="11" t="s">
        <v>545</v>
      </c>
      <c r="B285" s="11" t="s">
        <v>7</v>
      </c>
      <c r="C285" s="12">
        <v>0.64039632000000002</v>
      </c>
      <c r="D285" s="13">
        <v>412</v>
      </c>
      <c r="E285" s="12">
        <v>39.600093999999999</v>
      </c>
      <c r="F285" s="13">
        <v>14153</v>
      </c>
      <c r="G285" s="12">
        <v>0</v>
      </c>
      <c r="H285" s="13"/>
      <c r="I285" s="12">
        <v>0</v>
      </c>
      <c r="J285" s="11"/>
      <c r="K285" s="12">
        <v>0</v>
      </c>
      <c r="L285" s="11"/>
      <c r="M285" s="12">
        <v>0</v>
      </c>
      <c r="N285" s="13"/>
      <c r="O285" s="12">
        <f>SUM(Tabel13[[#This Row],[CO2 benzine 2019]],Tabel13[[#This Row],[CO2 diesel 2019]],Tabel13[[#This Row],[CO2 CNG 2019]],Tabel13[[#This Row],[CO2 LNG 2019]],Tabel13[[#This Row],[CO2 LPG 2019]],Tabel13[[#This Row],[CO2 elektriciteit 2019]])</f>
        <v>40.240490319999999</v>
      </c>
      <c r="P285" s="12">
        <v>0.38657168999999997</v>
      </c>
      <c r="Q285" s="13">
        <v>243</v>
      </c>
      <c r="R285" s="12">
        <v>35.308174999999999</v>
      </c>
      <c r="S285" s="13">
        <v>14350</v>
      </c>
      <c r="T285" s="12">
        <v>0</v>
      </c>
      <c r="U285" s="13"/>
      <c r="V285" s="12">
        <v>0</v>
      </c>
      <c r="W285" s="11"/>
      <c r="X285" s="12">
        <v>0</v>
      </c>
      <c r="Y285" s="11"/>
      <c r="Z285" s="12">
        <v>0</v>
      </c>
      <c r="AA285" s="13"/>
      <c r="AB285" s="12">
        <f>SUM(Tabel13[[#This Row],[CO2 elektriciteit 2022]],Tabel13[[#This Row],[CO2 LPG 2022]],Tabel13[[#This Row],[CO2 LNG 2022]],Tabel13[[#This Row],[CO2 CNG 2022]],Tabel13[[#This Row],[CO2 diesel 2022]],Tabel13[[#This Row],[CO2 benzine 2022]])</f>
        <v>35.694746689999995</v>
      </c>
      <c r="AC285" s="14">
        <f>(Tabel13[[#This Row],[CO2-emissie 2022 (ton)]]-Tabel13[[#This Row],[CO2-emissie 2019 (ton)]])/Tabel13[[#This Row],[CO2-emissie 2019 (ton)]]</f>
        <v>-0.11296441951505536</v>
      </c>
    </row>
    <row r="286" spans="1:29" x14ac:dyDescent="0.35">
      <c r="A286" s="11" t="s">
        <v>547</v>
      </c>
      <c r="B286" s="11" t="s">
        <v>7</v>
      </c>
      <c r="C286" s="12">
        <v>6.7909988400000003</v>
      </c>
      <c r="D286" s="13">
        <v>4369</v>
      </c>
      <c r="E286" s="12">
        <v>48.503330000000005</v>
      </c>
      <c r="F286" s="13">
        <v>17335</v>
      </c>
      <c r="G286" s="12">
        <v>0.34609802499999998</v>
      </c>
      <c r="H286" s="13">
        <v>126.175</v>
      </c>
      <c r="I286" s="12">
        <v>0</v>
      </c>
      <c r="J286" s="11"/>
      <c r="K286" s="12">
        <v>0</v>
      </c>
      <c r="L286" s="11"/>
      <c r="M286" s="12">
        <v>0</v>
      </c>
      <c r="N286" s="13"/>
      <c r="O286" s="12">
        <f>SUM(Tabel13[[#This Row],[CO2 benzine 2019]],Tabel13[[#This Row],[CO2 diesel 2019]],Tabel13[[#This Row],[CO2 CNG 2019]],Tabel13[[#This Row],[CO2 LNG 2019]],Tabel13[[#This Row],[CO2 LPG 2019]],Tabel13[[#This Row],[CO2 elektriciteit 2019]])</f>
        <v>55.640426865000009</v>
      </c>
      <c r="P286" s="12">
        <v>5.94015922</v>
      </c>
      <c r="Q286" s="13">
        <v>3734</v>
      </c>
      <c r="R286" s="12">
        <v>37.761293500000001</v>
      </c>
      <c r="S286" s="13">
        <v>15347</v>
      </c>
      <c r="T286" s="12">
        <v>0.18192947500000001</v>
      </c>
      <c r="U286" s="13">
        <v>66.325000000000003</v>
      </c>
      <c r="V286" s="12">
        <v>0</v>
      </c>
      <c r="W286" s="11"/>
      <c r="X286" s="12">
        <v>0</v>
      </c>
      <c r="Y286" s="11"/>
      <c r="Z286" s="12">
        <v>0</v>
      </c>
      <c r="AA286" s="13"/>
      <c r="AB286" s="12">
        <f>SUM(Tabel13[[#This Row],[CO2 elektriciteit 2022]],Tabel13[[#This Row],[CO2 LPG 2022]],Tabel13[[#This Row],[CO2 LNG 2022]],Tabel13[[#This Row],[CO2 CNG 2022]],Tabel13[[#This Row],[CO2 diesel 2022]],Tabel13[[#This Row],[CO2 benzine 2022]])</f>
        <v>43.883382194999996</v>
      </c>
      <c r="AC286" s="14">
        <f>(Tabel13[[#This Row],[CO2-emissie 2022 (ton)]]-Tabel13[[#This Row],[CO2-emissie 2019 (ton)]])/Tabel13[[#This Row],[CO2-emissie 2019 (ton)]]</f>
        <v>-0.21130399841334882</v>
      </c>
    </row>
    <row r="287" spans="1:29" x14ac:dyDescent="0.35">
      <c r="A287" s="11" t="s">
        <v>548</v>
      </c>
      <c r="B287" s="11" t="s">
        <v>7</v>
      </c>
      <c r="C287" s="12">
        <v>1.3647280800000001</v>
      </c>
      <c r="D287" s="13">
        <v>878</v>
      </c>
      <c r="E287" s="12">
        <v>79.186198000000005</v>
      </c>
      <c r="F287" s="13">
        <v>28301</v>
      </c>
      <c r="G287" s="12">
        <v>4.8057359999999996</v>
      </c>
      <c r="H287" s="13">
        <v>1752</v>
      </c>
      <c r="I287" s="12">
        <v>0</v>
      </c>
      <c r="J287" s="11"/>
      <c r="K287" s="12">
        <v>0</v>
      </c>
      <c r="L287" s="11"/>
      <c r="M287" s="12">
        <v>0</v>
      </c>
      <c r="N287" s="13"/>
      <c r="O287" s="12">
        <f>SUM(Tabel13[[#This Row],[CO2 benzine 2019]],Tabel13[[#This Row],[CO2 diesel 2019]],Tabel13[[#This Row],[CO2 CNG 2019]],Tabel13[[#This Row],[CO2 LNG 2019]],Tabel13[[#This Row],[CO2 LPG 2019]],Tabel13[[#This Row],[CO2 elektriciteit 2019]])</f>
        <v>85.356662080000007</v>
      </c>
      <c r="P287" s="12">
        <v>1.3156164099999998</v>
      </c>
      <c r="Q287" s="13">
        <v>827</v>
      </c>
      <c r="R287" s="12">
        <v>56.352831500000001</v>
      </c>
      <c r="S287" s="13">
        <v>22903</v>
      </c>
      <c r="T287" s="12">
        <v>6.0647729999999997</v>
      </c>
      <c r="U287" s="13">
        <v>2211</v>
      </c>
      <c r="V287" s="12">
        <v>0</v>
      </c>
      <c r="W287" s="11"/>
      <c r="X287" s="12">
        <v>0</v>
      </c>
      <c r="Y287" s="11"/>
      <c r="Z287" s="12">
        <v>0</v>
      </c>
      <c r="AA287" s="13">
        <v>4250</v>
      </c>
      <c r="AB287" s="12">
        <f>SUM(Tabel13[[#This Row],[CO2 elektriciteit 2022]],Tabel13[[#This Row],[CO2 LPG 2022]],Tabel13[[#This Row],[CO2 LNG 2022]],Tabel13[[#This Row],[CO2 CNG 2022]],Tabel13[[#This Row],[CO2 diesel 2022]],Tabel13[[#This Row],[CO2 benzine 2022]])</f>
        <v>63.73322091</v>
      </c>
      <c r="AC287" s="14">
        <f>(Tabel13[[#This Row],[CO2-emissie 2022 (ton)]]-Tabel13[[#This Row],[CO2-emissie 2019 (ton)]])/Tabel13[[#This Row],[CO2-emissie 2019 (ton)]]</f>
        <v>-0.25333044478395333</v>
      </c>
    </row>
    <row r="288" spans="1:29" x14ac:dyDescent="0.35">
      <c r="A288" s="11" t="s">
        <v>549</v>
      </c>
      <c r="B288" s="11" t="s">
        <v>7</v>
      </c>
      <c r="C288" s="12">
        <v>12.06649668</v>
      </c>
      <c r="D288" s="13">
        <v>7763</v>
      </c>
      <c r="E288" s="12">
        <v>211.02795800000001</v>
      </c>
      <c r="F288" s="13">
        <v>75421</v>
      </c>
      <c r="G288" s="12">
        <v>0</v>
      </c>
      <c r="H288" s="13"/>
      <c r="I288" s="12">
        <v>0</v>
      </c>
      <c r="J288" s="11"/>
      <c r="K288" s="12">
        <v>0</v>
      </c>
      <c r="L288" s="11"/>
      <c r="M288" s="12">
        <v>0</v>
      </c>
      <c r="N288" s="13"/>
      <c r="O288" s="12">
        <f>SUM(Tabel13[[#This Row],[CO2 benzine 2019]],Tabel13[[#This Row],[CO2 diesel 2019]],Tabel13[[#This Row],[CO2 CNG 2019]],Tabel13[[#This Row],[CO2 LNG 2019]],Tabel13[[#This Row],[CO2 LPG 2019]],Tabel13[[#This Row],[CO2 elektriciteit 2019]])</f>
        <v>223.09445468000001</v>
      </c>
      <c r="P288" s="12">
        <v>10.17494868</v>
      </c>
      <c r="Q288" s="13">
        <v>6396</v>
      </c>
      <c r="R288" s="12">
        <v>208.35760049999999</v>
      </c>
      <c r="S288" s="13">
        <v>84681</v>
      </c>
      <c r="T288" s="12">
        <v>0</v>
      </c>
      <c r="U288" s="13"/>
      <c r="V288" s="12">
        <v>0</v>
      </c>
      <c r="W288" s="11"/>
      <c r="X288" s="12">
        <v>0</v>
      </c>
      <c r="Y288" s="11"/>
      <c r="Z288" s="12">
        <v>0</v>
      </c>
      <c r="AA288" s="13"/>
      <c r="AB288" s="12">
        <f>SUM(Tabel13[[#This Row],[CO2 elektriciteit 2022]],Tabel13[[#This Row],[CO2 LPG 2022]],Tabel13[[#This Row],[CO2 LNG 2022]],Tabel13[[#This Row],[CO2 CNG 2022]],Tabel13[[#This Row],[CO2 diesel 2022]],Tabel13[[#This Row],[CO2 benzine 2022]])</f>
        <v>218.53254917999999</v>
      </c>
      <c r="AC288" s="14">
        <f>(Tabel13[[#This Row],[CO2-emissie 2022 (ton)]]-Tabel13[[#This Row],[CO2-emissie 2019 (ton)]])/Tabel13[[#This Row],[CO2-emissie 2019 (ton)]]</f>
        <v>-2.0448314175013822E-2</v>
      </c>
    </row>
    <row r="289" spans="1:29" x14ac:dyDescent="0.35">
      <c r="A289" s="11" t="s">
        <v>552</v>
      </c>
      <c r="B289" s="11" t="s">
        <v>7</v>
      </c>
      <c r="C289" s="12">
        <v>2.85846804</v>
      </c>
      <c r="D289" s="13">
        <v>1839</v>
      </c>
      <c r="E289" s="12">
        <v>128.64924200000002</v>
      </c>
      <c r="F289" s="13">
        <v>45979</v>
      </c>
      <c r="G289" s="12">
        <v>4.2406779999999999</v>
      </c>
      <c r="H289" s="13">
        <v>1546</v>
      </c>
      <c r="I289" s="12">
        <v>0</v>
      </c>
      <c r="J289" s="11"/>
      <c r="K289" s="12">
        <v>0</v>
      </c>
      <c r="L289" s="11"/>
      <c r="M289" s="12">
        <v>0</v>
      </c>
      <c r="N289" s="13"/>
      <c r="O289" s="12">
        <f>SUM(Tabel13[[#This Row],[CO2 benzine 2019]],Tabel13[[#This Row],[CO2 diesel 2019]],Tabel13[[#This Row],[CO2 CNG 2019]],Tabel13[[#This Row],[CO2 LNG 2019]],Tabel13[[#This Row],[CO2 LPG 2019]],Tabel13[[#This Row],[CO2 elektriciteit 2019]])</f>
        <v>135.74838804000001</v>
      </c>
      <c r="P289" s="12">
        <v>1.8739977399999999</v>
      </c>
      <c r="Q289" s="13">
        <v>1178</v>
      </c>
      <c r="R289" s="12">
        <v>101.64571549999999</v>
      </c>
      <c r="S289" s="13">
        <v>41311</v>
      </c>
      <c r="T289" s="12">
        <v>5.4283970000000004</v>
      </c>
      <c r="U289" s="13">
        <v>1979</v>
      </c>
      <c r="V289" s="12">
        <v>0</v>
      </c>
      <c r="W289" s="11"/>
      <c r="X289" s="12">
        <v>0</v>
      </c>
      <c r="Y289" s="11"/>
      <c r="Z289" s="12">
        <v>0</v>
      </c>
      <c r="AA289" s="13"/>
      <c r="AB289" s="12">
        <f>SUM(Tabel13[[#This Row],[CO2 elektriciteit 2022]],Tabel13[[#This Row],[CO2 LPG 2022]],Tabel13[[#This Row],[CO2 LNG 2022]],Tabel13[[#This Row],[CO2 CNG 2022]],Tabel13[[#This Row],[CO2 diesel 2022]],Tabel13[[#This Row],[CO2 benzine 2022]])</f>
        <v>108.94811023999999</v>
      </c>
      <c r="AC289" s="14">
        <f>(Tabel13[[#This Row],[CO2-emissie 2022 (ton)]]-Tabel13[[#This Row],[CO2-emissie 2019 (ton)]])/Tabel13[[#This Row],[CO2-emissie 2019 (ton)]]</f>
        <v>-0.19742612186380418</v>
      </c>
    </row>
    <row r="290" spans="1:29" x14ac:dyDescent="0.35">
      <c r="A290" s="11" t="s">
        <v>553</v>
      </c>
      <c r="B290" s="11" t="s">
        <v>7</v>
      </c>
      <c r="C290" s="12">
        <v>8.2707495600000005</v>
      </c>
      <c r="D290" s="13">
        <v>5321</v>
      </c>
      <c r="E290" s="12">
        <v>86.108450000000005</v>
      </c>
      <c r="F290" s="13">
        <v>30775</v>
      </c>
      <c r="G290" s="12">
        <v>21.463974999999998</v>
      </c>
      <c r="H290" s="13">
        <v>7825</v>
      </c>
      <c r="I290" s="12">
        <v>0</v>
      </c>
      <c r="J290" s="11"/>
      <c r="K290" s="12">
        <v>0.82712448000000005</v>
      </c>
      <c r="L290" s="13">
        <v>526</v>
      </c>
      <c r="M290" s="12">
        <v>0</v>
      </c>
      <c r="N290" s="13"/>
      <c r="O290" s="12">
        <f>SUM(Tabel13[[#This Row],[CO2 benzine 2019]],Tabel13[[#This Row],[CO2 diesel 2019]],Tabel13[[#This Row],[CO2 CNG 2019]],Tabel13[[#This Row],[CO2 LNG 2019]],Tabel13[[#This Row],[CO2 LPG 2019]],Tabel13[[#This Row],[CO2 elektriciteit 2019]])</f>
        <v>116.67029903999999</v>
      </c>
      <c r="P290" s="12">
        <v>8.0830072299999998</v>
      </c>
      <c r="Q290" s="13">
        <v>5081</v>
      </c>
      <c r="R290" s="12">
        <v>62.526226000000001</v>
      </c>
      <c r="S290" s="13">
        <v>25412</v>
      </c>
      <c r="T290" s="12">
        <v>17.708808000000001</v>
      </c>
      <c r="U290" s="13">
        <v>6456</v>
      </c>
      <c r="V290" s="12">
        <v>0</v>
      </c>
      <c r="W290" s="11"/>
      <c r="X290" s="12">
        <v>0</v>
      </c>
      <c r="Y290" s="11"/>
      <c r="Z290" s="12">
        <v>0</v>
      </c>
      <c r="AA290" s="13"/>
      <c r="AB290" s="12">
        <f>SUM(Tabel13[[#This Row],[CO2 elektriciteit 2022]],Tabel13[[#This Row],[CO2 LPG 2022]],Tabel13[[#This Row],[CO2 LNG 2022]],Tabel13[[#This Row],[CO2 CNG 2022]],Tabel13[[#This Row],[CO2 diesel 2022]],Tabel13[[#This Row],[CO2 benzine 2022]])</f>
        <v>88.318041230000006</v>
      </c>
      <c r="AC290" s="14">
        <f>(Tabel13[[#This Row],[CO2-emissie 2022 (ton)]]-Tabel13[[#This Row],[CO2-emissie 2019 (ton)]])/Tabel13[[#This Row],[CO2-emissie 2019 (ton)]]</f>
        <v>-0.24301178657542924</v>
      </c>
    </row>
    <row r="291" spans="1:29" x14ac:dyDescent="0.35">
      <c r="A291" s="11" t="s">
        <v>554</v>
      </c>
      <c r="B291" s="11" t="s">
        <v>7</v>
      </c>
      <c r="C291" s="12">
        <v>2.4838672800000001</v>
      </c>
      <c r="D291" s="13">
        <v>1598</v>
      </c>
      <c r="E291" s="12">
        <v>40.565404000000001</v>
      </c>
      <c r="F291" s="13">
        <v>14498</v>
      </c>
      <c r="G291" s="12">
        <v>22.163439999999998</v>
      </c>
      <c r="H291" s="13">
        <v>8080</v>
      </c>
      <c r="I291" s="12">
        <v>0</v>
      </c>
      <c r="J291" s="11"/>
      <c r="K291" s="12">
        <v>0</v>
      </c>
      <c r="L291" s="11"/>
      <c r="M291" s="12">
        <v>0</v>
      </c>
      <c r="N291" s="13"/>
      <c r="O291" s="12">
        <f>SUM(Tabel13[[#This Row],[CO2 benzine 2019]],Tabel13[[#This Row],[CO2 diesel 2019]],Tabel13[[#This Row],[CO2 CNG 2019]],Tabel13[[#This Row],[CO2 LNG 2019]],Tabel13[[#This Row],[CO2 LPG 2019]],Tabel13[[#This Row],[CO2 elektriciteit 2019]])</f>
        <v>65.212711279999994</v>
      </c>
      <c r="P291" s="12">
        <v>3.7607221199999996</v>
      </c>
      <c r="Q291" s="13">
        <v>2364</v>
      </c>
      <c r="R291" s="12">
        <v>20.267138500000001</v>
      </c>
      <c r="S291" s="13">
        <v>8237</v>
      </c>
      <c r="T291" s="12">
        <v>28.793270999999997</v>
      </c>
      <c r="U291" s="13">
        <v>10497</v>
      </c>
      <c r="V291" s="12">
        <v>0</v>
      </c>
      <c r="W291" s="11"/>
      <c r="X291" s="12">
        <v>0</v>
      </c>
      <c r="Y291" s="11"/>
      <c r="Z291" s="12">
        <v>0</v>
      </c>
      <c r="AA291" s="13"/>
      <c r="AB291" s="12">
        <f>SUM(Tabel13[[#This Row],[CO2 elektriciteit 2022]],Tabel13[[#This Row],[CO2 LPG 2022]],Tabel13[[#This Row],[CO2 LNG 2022]],Tabel13[[#This Row],[CO2 CNG 2022]],Tabel13[[#This Row],[CO2 diesel 2022]],Tabel13[[#This Row],[CO2 benzine 2022]])</f>
        <v>52.821131619999996</v>
      </c>
      <c r="AC291" s="14">
        <f>(Tabel13[[#This Row],[CO2-emissie 2022 (ton)]]-Tabel13[[#This Row],[CO2-emissie 2019 (ton)]])/Tabel13[[#This Row],[CO2-emissie 2019 (ton)]]</f>
        <v>-0.19001785720570641</v>
      </c>
    </row>
    <row r="292" spans="1:29" x14ac:dyDescent="0.35">
      <c r="A292" s="11" t="s">
        <v>556</v>
      </c>
      <c r="B292" s="11" t="s">
        <v>7</v>
      </c>
      <c r="C292" s="12">
        <v>3.1118287200000001</v>
      </c>
      <c r="D292" s="13">
        <v>2002</v>
      </c>
      <c r="E292" s="12">
        <v>34.742766000000003</v>
      </c>
      <c r="F292" s="13">
        <v>12417</v>
      </c>
      <c r="G292" s="12">
        <v>0.38676299999999997</v>
      </c>
      <c r="H292" s="13">
        <v>141</v>
      </c>
      <c r="I292" s="12">
        <v>0</v>
      </c>
      <c r="J292" s="11"/>
      <c r="K292" s="12">
        <v>0</v>
      </c>
      <c r="L292" s="11"/>
      <c r="M292" s="12">
        <v>0</v>
      </c>
      <c r="N292" s="13"/>
      <c r="O292" s="12">
        <f>SUM(Tabel13[[#This Row],[CO2 benzine 2019]],Tabel13[[#This Row],[CO2 diesel 2019]],Tabel13[[#This Row],[CO2 CNG 2019]],Tabel13[[#This Row],[CO2 LNG 2019]],Tabel13[[#This Row],[CO2 LPG 2019]],Tabel13[[#This Row],[CO2 elektriciteit 2019]])</f>
        <v>38.241357720000003</v>
      </c>
      <c r="P292" s="12">
        <v>1.0769919099999998</v>
      </c>
      <c r="Q292" s="11">
        <v>677</v>
      </c>
      <c r="R292" s="12">
        <v>31.260652499999999</v>
      </c>
      <c r="S292" s="13">
        <v>12705</v>
      </c>
      <c r="T292" s="12">
        <v>2.0737079999999999</v>
      </c>
      <c r="U292" s="13">
        <v>756</v>
      </c>
      <c r="V292" s="12">
        <v>0</v>
      </c>
      <c r="W292" s="11"/>
      <c r="X292" s="12">
        <v>0</v>
      </c>
      <c r="Y292" s="11"/>
      <c r="Z292" s="12">
        <v>0</v>
      </c>
      <c r="AA292" s="13"/>
      <c r="AB292" s="12">
        <f>SUM(Tabel13[[#This Row],[CO2 elektriciteit 2022]],Tabel13[[#This Row],[CO2 LPG 2022]],Tabel13[[#This Row],[CO2 LNG 2022]],Tabel13[[#This Row],[CO2 CNG 2022]],Tabel13[[#This Row],[CO2 diesel 2022]],Tabel13[[#This Row],[CO2 benzine 2022]])</f>
        <v>34.411352409999999</v>
      </c>
      <c r="AC292" s="14">
        <f>(Tabel13[[#This Row],[CO2-emissie 2022 (ton)]]-Tabel13[[#This Row],[CO2-emissie 2019 (ton)]])/Tabel13[[#This Row],[CO2-emissie 2019 (ton)]]</f>
        <v>-0.10015348665293163</v>
      </c>
    </row>
    <row r="293" spans="1:29" x14ac:dyDescent="0.35">
      <c r="A293" s="11" t="s">
        <v>557</v>
      </c>
      <c r="B293" s="11" t="s">
        <v>7</v>
      </c>
      <c r="C293" s="12">
        <v>0</v>
      </c>
      <c r="D293" s="13"/>
      <c r="E293" s="12">
        <v>53.300842589549788</v>
      </c>
      <c r="F293" s="13">
        <v>19049.622083470258</v>
      </c>
      <c r="G293" s="12">
        <v>115.41439853382207</v>
      </c>
      <c r="H293" s="13">
        <v>42075.9746751083</v>
      </c>
      <c r="I293" s="12">
        <v>0</v>
      </c>
      <c r="J293" s="11"/>
      <c r="K293" s="12">
        <v>0</v>
      </c>
      <c r="L293" s="11"/>
      <c r="M293" s="12">
        <v>0</v>
      </c>
      <c r="N293" s="13"/>
      <c r="O293" s="12">
        <f>SUM(Tabel13[[#This Row],[CO2 benzine 2019]],Tabel13[[#This Row],[CO2 diesel 2019]],Tabel13[[#This Row],[CO2 CNG 2019]],Tabel13[[#This Row],[CO2 LNG 2019]],Tabel13[[#This Row],[CO2 LPG 2019]],Tabel13[[#This Row],[CO2 elektriciteit 2019]])</f>
        <v>168.71524112337187</v>
      </c>
      <c r="P293" s="12">
        <v>0</v>
      </c>
      <c r="Q293" s="11"/>
      <c r="R293" s="12">
        <v>50.823949484795172</v>
      </c>
      <c r="S293" s="13">
        <v>20655.943704448353</v>
      </c>
      <c r="T293" s="12">
        <v>20.364094055860583</v>
      </c>
      <c r="U293" s="13">
        <v>7424.0226233542053</v>
      </c>
      <c r="V293" s="12">
        <v>0</v>
      </c>
      <c r="W293" s="11"/>
      <c r="X293" s="12">
        <v>0</v>
      </c>
      <c r="Y293" s="11"/>
      <c r="Z293" s="12">
        <v>0</v>
      </c>
      <c r="AA293" s="13"/>
      <c r="AB293" s="12">
        <f>SUM(Tabel13[[#This Row],[CO2 elektriciteit 2022]],Tabel13[[#This Row],[CO2 LPG 2022]],Tabel13[[#This Row],[CO2 LNG 2022]],Tabel13[[#This Row],[CO2 CNG 2022]],Tabel13[[#This Row],[CO2 diesel 2022]],Tabel13[[#This Row],[CO2 benzine 2022]])</f>
        <v>71.188043540655755</v>
      </c>
      <c r="AC293" s="14">
        <f>(Tabel13[[#This Row],[CO2-emissie 2022 (ton)]]-Tabel13[[#This Row],[CO2-emissie 2019 (ton)]])/Tabel13[[#This Row],[CO2-emissie 2019 (ton)]]</f>
        <v>-0.57805801617768493</v>
      </c>
    </row>
    <row r="294" spans="1:29" x14ac:dyDescent="0.35">
      <c r="A294" s="11" t="s">
        <v>558</v>
      </c>
      <c r="B294" s="11" t="s">
        <v>7</v>
      </c>
      <c r="C294" s="12">
        <v>6.8671624800000002</v>
      </c>
      <c r="D294" s="13">
        <v>4418</v>
      </c>
      <c r="E294" s="12">
        <v>132.82665600000001</v>
      </c>
      <c r="F294" s="13">
        <v>47472</v>
      </c>
      <c r="G294" s="12">
        <v>2.477409025</v>
      </c>
      <c r="H294" s="13">
        <v>903.17499999999995</v>
      </c>
      <c r="I294" s="12">
        <v>0</v>
      </c>
      <c r="J294" s="11"/>
      <c r="K294" s="12">
        <v>0</v>
      </c>
      <c r="L294" s="11"/>
      <c r="M294" s="12">
        <v>0</v>
      </c>
      <c r="N294" s="13"/>
      <c r="O294" s="12">
        <f>SUM(Tabel13[[#This Row],[CO2 benzine 2019]],Tabel13[[#This Row],[CO2 diesel 2019]],Tabel13[[#This Row],[CO2 CNG 2019]],Tabel13[[#This Row],[CO2 LNG 2019]],Tabel13[[#This Row],[CO2 LPG 2019]],Tabel13[[#This Row],[CO2 elektriciteit 2019]])</f>
        <v>142.17122750499999</v>
      </c>
      <c r="P294" s="12">
        <v>35.529597219999999</v>
      </c>
      <c r="Q294" s="13">
        <v>22334</v>
      </c>
      <c r="R294" s="12">
        <v>111.239205</v>
      </c>
      <c r="S294" s="13">
        <v>45210</v>
      </c>
      <c r="T294" s="12">
        <v>2.5974152749999999</v>
      </c>
      <c r="U294" s="13">
        <v>946.92499999999995</v>
      </c>
      <c r="V294" s="12">
        <v>0</v>
      </c>
      <c r="W294" s="11"/>
      <c r="X294" s="12">
        <v>0</v>
      </c>
      <c r="Y294" s="11"/>
      <c r="Z294" s="12">
        <v>0</v>
      </c>
      <c r="AA294" s="13"/>
      <c r="AB294" s="12">
        <f>SUM(Tabel13[[#This Row],[CO2 elektriciteit 2022]],Tabel13[[#This Row],[CO2 LPG 2022]],Tabel13[[#This Row],[CO2 LNG 2022]],Tabel13[[#This Row],[CO2 CNG 2022]],Tabel13[[#This Row],[CO2 diesel 2022]],Tabel13[[#This Row],[CO2 benzine 2022]])</f>
        <v>149.366217495</v>
      </c>
      <c r="AC294" s="14">
        <f>(Tabel13[[#This Row],[CO2-emissie 2022 (ton)]]-Tabel13[[#This Row],[CO2-emissie 2019 (ton)]])/Tabel13[[#This Row],[CO2-emissie 2019 (ton)]]</f>
        <v>5.0607919170895327E-2</v>
      </c>
    </row>
    <row r="295" spans="1:29" x14ac:dyDescent="0.35">
      <c r="A295" s="11" t="s">
        <v>559</v>
      </c>
      <c r="B295" s="11" t="s">
        <v>7</v>
      </c>
      <c r="C295" s="12">
        <v>1.1071529756357343</v>
      </c>
      <c r="D295" s="13">
        <v>712.28864332312605</v>
      </c>
      <c r="E295" s="12">
        <v>64.682256983240222</v>
      </c>
      <c r="F295" s="13">
        <v>23117.31843575419</v>
      </c>
      <c r="G295" s="12">
        <v>0</v>
      </c>
      <c r="H295" s="13"/>
      <c r="I295" s="12">
        <v>0</v>
      </c>
      <c r="J295" s="11"/>
      <c r="K295" s="12">
        <v>0</v>
      </c>
      <c r="L295" s="11"/>
      <c r="M295" s="12">
        <v>0</v>
      </c>
      <c r="N295" s="13"/>
      <c r="O295" s="12">
        <f>SUM(Tabel13[[#This Row],[CO2 benzine 2019]],Tabel13[[#This Row],[CO2 diesel 2019]],Tabel13[[#This Row],[CO2 CNG 2019]],Tabel13[[#This Row],[CO2 LNG 2019]],Tabel13[[#This Row],[CO2 LPG 2019]],Tabel13[[#This Row],[CO2 elektriciteit 2019]])</f>
        <v>65.78940995887595</v>
      </c>
      <c r="P295" s="12">
        <v>4.1226127409545406</v>
      </c>
      <c r="Q295" s="13">
        <v>2591.4854138748583</v>
      </c>
      <c r="R295" s="12">
        <v>45.452775069112839</v>
      </c>
      <c r="S295" s="13">
        <v>18472.983161598389</v>
      </c>
      <c r="T295" s="12">
        <v>3.1783480544282643</v>
      </c>
      <c r="U295" s="13">
        <v>1158.7123785739207</v>
      </c>
      <c r="V295" s="12">
        <v>0</v>
      </c>
      <c r="W295" s="11"/>
      <c r="X295" s="12">
        <v>0</v>
      </c>
      <c r="Y295" s="11"/>
      <c r="Z295" s="12">
        <v>0</v>
      </c>
      <c r="AA295" s="13"/>
      <c r="AB295" s="12">
        <f>SUM(Tabel13[[#This Row],[CO2 elektriciteit 2022]],Tabel13[[#This Row],[CO2 LPG 2022]],Tabel13[[#This Row],[CO2 LNG 2022]],Tabel13[[#This Row],[CO2 CNG 2022]],Tabel13[[#This Row],[CO2 diesel 2022]],Tabel13[[#This Row],[CO2 benzine 2022]])</f>
        <v>52.753735864495638</v>
      </c>
      <c r="AC295" s="14">
        <f>(Tabel13[[#This Row],[CO2-emissie 2022 (ton)]]-Tabel13[[#This Row],[CO2-emissie 2019 (ton)]])/Tabel13[[#This Row],[CO2-emissie 2019 (ton)]]</f>
        <v>-0.19814243816031685</v>
      </c>
    </row>
    <row r="296" spans="1:29" x14ac:dyDescent="0.35">
      <c r="A296" s="11" t="s">
        <v>560</v>
      </c>
      <c r="B296" s="11" t="s">
        <v>7</v>
      </c>
      <c r="C296" s="12">
        <v>4.0180205999999998</v>
      </c>
      <c r="D296" s="13">
        <v>2585</v>
      </c>
      <c r="E296" s="12">
        <v>38.836240000000004</v>
      </c>
      <c r="F296" s="13">
        <v>13880</v>
      </c>
      <c r="G296" s="12">
        <v>0.38498004999999996</v>
      </c>
      <c r="H296" s="13">
        <v>140.35</v>
      </c>
      <c r="I296" s="12">
        <v>0</v>
      </c>
      <c r="J296" s="11"/>
      <c r="K296" s="12">
        <v>0</v>
      </c>
      <c r="L296" s="11"/>
      <c r="M296" s="12">
        <v>0</v>
      </c>
      <c r="N296" s="13"/>
      <c r="O296" s="12">
        <f>SUM(Tabel13[[#This Row],[CO2 benzine 2019]],Tabel13[[#This Row],[CO2 diesel 2019]],Tabel13[[#This Row],[CO2 CNG 2019]],Tabel13[[#This Row],[CO2 LNG 2019]],Tabel13[[#This Row],[CO2 LPG 2019]],Tabel13[[#This Row],[CO2 elektriciteit 2019]])</f>
        <v>43.239240650000006</v>
      </c>
      <c r="P296" s="12">
        <v>2.6296419899999997</v>
      </c>
      <c r="Q296" s="13">
        <v>1653</v>
      </c>
      <c r="R296" s="12">
        <v>29.658867000000001</v>
      </c>
      <c r="S296" s="13">
        <v>12054</v>
      </c>
      <c r="T296" s="12">
        <v>1.54856065</v>
      </c>
      <c r="U296" s="13">
        <v>564.54999999999995</v>
      </c>
      <c r="V296" s="12">
        <v>0</v>
      </c>
      <c r="W296" s="11"/>
      <c r="X296" s="12">
        <v>0</v>
      </c>
      <c r="Y296" s="11"/>
      <c r="Z296" s="12">
        <v>0</v>
      </c>
      <c r="AA296" s="13"/>
      <c r="AB296" s="12">
        <f>SUM(Tabel13[[#This Row],[CO2 elektriciteit 2022]],Tabel13[[#This Row],[CO2 LPG 2022]],Tabel13[[#This Row],[CO2 LNG 2022]],Tabel13[[#This Row],[CO2 CNG 2022]],Tabel13[[#This Row],[CO2 diesel 2022]],Tabel13[[#This Row],[CO2 benzine 2022]])</f>
        <v>33.837069639999996</v>
      </c>
      <c r="AC296" s="14">
        <f>(Tabel13[[#This Row],[CO2-emissie 2022 (ton)]]-Tabel13[[#This Row],[CO2-emissie 2019 (ton)]])/Tabel13[[#This Row],[CO2-emissie 2019 (ton)]]</f>
        <v>-0.21744533133932381</v>
      </c>
    </row>
    <row r="297" spans="1:29" x14ac:dyDescent="0.35">
      <c r="A297" s="11" t="s">
        <v>561</v>
      </c>
      <c r="B297" s="11" t="s">
        <v>7</v>
      </c>
      <c r="C297" s="12">
        <v>0.85800672</v>
      </c>
      <c r="D297" s="13">
        <v>552</v>
      </c>
      <c r="E297" s="12">
        <v>62.445764000000004</v>
      </c>
      <c r="F297" s="13">
        <v>22318</v>
      </c>
      <c r="G297" s="12">
        <v>0.93604874999999987</v>
      </c>
      <c r="H297" s="13">
        <v>341.25</v>
      </c>
      <c r="I297" s="12">
        <v>0</v>
      </c>
      <c r="J297" s="11"/>
      <c r="K297" s="12">
        <v>0</v>
      </c>
      <c r="L297" s="11"/>
      <c r="M297" s="12">
        <v>0</v>
      </c>
      <c r="N297" s="13"/>
      <c r="O297" s="12">
        <f>SUM(Tabel13[[#This Row],[CO2 benzine 2019]],Tabel13[[#This Row],[CO2 diesel 2019]],Tabel13[[#This Row],[CO2 CNG 2019]],Tabel13[[#This Row],[CO2 LNG 2019]],Tabel13[[#This Row],[CO2 LPG 2019]],Tabel13[[#This Row],[CO2 elektriciteit 2019]])</f>
        <v>64.23981947</v>
      </c>
      <c r="P297" s="12">
        <v>0.7842791899999999</v>
      </c>
      <c r="Q297" s="13">
        <v>493</v>
      </c>
      <c r="R297" s="12">
        <v>40.549039999999998</v>
      </c>
      <c r="S297" s="13">
        <v>16480</v>
      </c>
      <c r="T297" s="12">
        <v>1.9028190999999999</v>
      </c>
      <c r="U297" s="13">
        <v>693.7</v>
      </c>
      <c r="V297" s="12">
        <v>0</v>
      </c>
      <c r="W297" s="11"/>
      <c r="X297" s="12">
        <v>0</v>
      </c>
      <c r="Y297" s="11"/>
      <c r="Z297" s="12">
        <v>0</v>
      </c>
      <c r="AA297" s="13"/>
      <c r="AB297" s="12">
        <f>SUM(Tabel13[[#This Row],[CO2 elektriciteit 2022]],Tabel13[[#This Row],[CO2 LPG 2022]],Tabel13[[#This Row],[CO2 LNG 2022]],Tabel13[[#This Row],[CO2 CNG 2022]],Tabel13[[#This Row],[CO2 diesel 2022]],Tabel13[[#This Row],[CO2 benzine 2022]])</f>
        <v>43.23613829</v>
      </c>
      <c r="AC297" s="14">
        <f>(Tabel13[[#This Row],[CO2-emissie 2022 (ton)]]-Tabel13[[#This Row],[CO2-emissie 2019 (ton)]])/Tabel13[[#This Row],[CO2-emissie 2019 (ton)]]</f>
        <v>-0.32695735064773523</v>
      </c>
    </row>
    <row r="298" spans="1:29" x14ac:dyDescent="0.35">
      <c r="A298" s="11" t="s">
        <v>564</v>
      </c>
      <c r="B298" s="11" t="s">
        <v>7</v>
      </c>
      <c r="C298" s="12">
        <v>17.551833120000001</v>
      </c>
      <c r="D298" s="13">
        <v>11292</v>
      </c>
      <c r="E298" s="12">
        <v>223.69730200000001</v>
      </c>
      <c r="F298" s="13">
        <v>79949</v>
      </c>
      <c r="G298" s="12">
        <v>4.956601</v>
      </c>
      <c r="H298" s="13">
        <v>1807</v>
      </c>
      <c r="I298" s="12">
        <v>0</v>
      </c>
      <c r="J298" s="11"/>
      <c r="K298" s="12">
        <v>0</v>
      </c>
      <c r="L298" s="11"/>
      <c r="M298" s="12">
        <v>0</v>
      </c>
      <c r="N298" s="13">
        <v>1250</v>
      </c>
      <c r="O298" s="12">
        <f>SUM(Tabel13[[#This Row],[CO2 benzine 2019]],Tabel13[[#This Row],[CO2 diesel 2019]],Tabel13[[#This Row],[CO2 CNG 2019]],Tabel13[[#This Row],[CO2 LNG 2019]],Tabel13[[#This Row],[CO2 LPG 2019]],Tabel13[[#This Row],[CO2 elektriciteit 2019]])</f>
        <v>246.20573612000001</v>
      </c>
      <c r="P298" s="12">
        <v>21.243943819999998</v>
      </c>
      <c r="Q298" s="13">
        <v>13354</v>
      </c>
      <c r="R298" s="12">
        <v>96.6410585</v>
      </c>
      <c r="S298" s="13">
        <v>39277</v>
      </c>
      <c r="T298" s="12">
        <v>6.1360909999999995</v>
      </c>
      <c r="U298" s="13">
        <v>2237</v>
      </c>
      <c r="V298" s="12">
        <v>0</v>
      </c>
      <c r="W298" s="11"/>
      <c r="X298" s="12">
        <v>0</v>
      </c>
      <c r="Y298" s="11"/>
      <c r="Z298" s="12">
        <v>0</v>
      </c>
      <c r="AA298" s="13">
        <v>4806</v>
      </c>
      <c r="AB298" s="12">
        <f>SUM(Tabel13[[#This Row],[CO2 elektriciteit 2022]],Tabel13[[#This Row],[CO2 LPG 2022]],Tabel13[[#This Row],[CO2 LNG 2022]],Tabel13[[#This Row],[CO2 CNG 2022]],Tabel13[[#This Row],[CO2 diesel 2022]],Tabel13[[#This Row],[CO2 benzine 2022]])</f>
        <v>124.02109331999999</v>
      </c>
      <c r="AC298" s="14">
        <f>(Tabel13[[#This Row],[CO2-emissie 2022 (ton)]]-Tabel13[[#This Row],[CO2-emissie 2019 (ton)]])/Tabel13[[#This Row],[CO2-emissie 2019 (ton)]]</f>
        <v>-0.49627049607182</v>
      </c>
    </row>
    <row r="299" spans="1:29" x14ac:dyDescent="0.35">
      <c r="A299" s="11" t="s">
        <v>567</v>
      </c>
      <c r="B299" s="11" t="s">
        <v>7</v>
      </c>
      <c r="C299" s="12">
        <v>0.20206680000000002</v>
      </c>
      <c r="D299" s="13">
        <v>130</v>
      </c>
      <c r="E299" s="12">
        <v>13.99</v>
      </c>
      <c r="F299" s="13">
        <v>5000</v>
      </c>
      <c r="G299" s="12">
        <v>0</v>
      </c>
      <c r="H299" s="13"/>
      <c r="I299" s="12">
        <v>0</v>
      </c>
      <c r="J299" s="11"/>
      <c r="K299" s="12">
        <v>0</v>
      </c>
      <c r="L299" s="11"/>
      <c r="M299" s="12">
        <v>0</v>
      </c>
      <c r="N299" s="13"/>
      <c r="O299" s="12">
        <f>SUM(Tabel13[[#This Row],[CO2 benzine 2019]],Tabel13[[#This Row],[CO2 diesel 2019]],Tabel13[[#This Row],[CO2 CNG 2019]],Tabel13[[#This Row],[CO2 LNG 2019]],Tabel13[[#This Row],[CO2 LPG 2019]],Tabel13[[#This Row],[CO2 elektriciteit 2019]])</f>
        <v>14.192066800000001</v>
      </c>
      <c r="P299" s="12">
        <v>0.49792978999999998</v>
      </c>
      <c r="Q299" s="13">
        <v>313</v>
      </c>
      <c r="R299" s="12">
        <v>15.520834000000001</v>
      </c>
      <c r="S299" s="13">
        <v>6308</v>
      </c>
      <c r="T299" s="12">
        <v>0</v>
      </c>
      <c r="U299" s="13"/>
      <c r="V299" s="12">
        <v>0</v>
      </c>
      <c r="W299" s="11"/>
      <c r="X299" s="12">
        <v>0</v>
      </c>
      <c r="Y299" s="11"/>
      <c r="Z299" s="12">
        <v>0</v>
      </c>
      <c r="AA299" s="13"/>
      <c r="AB299" s="12">
        <f>SUM(Tabel13[[#This Row],[CO2 elektriciteit 2022]],Tabel13[[#This Row],[CO2 LPG 2022]],Tabel13[[#This Row],[CO2 LNG 2022]],Tabel13[[#This Row],[CO2 CNG 2022]],Tabel13[[#This Row],[CO2 diesel 2022]],Tabel13[[#This Row],[CO2 benzine 2022]])</f>
        <v>16.018763790000001</v>
      </c>
      <c r="AC299" s="14">
        <f>(Tabel13[[#This Row],[CO2-emissie 2022 (ton)]]-Tabel13[[#This Row],[CO2-emissie 2019 (ton)]])/Tabel13[[#This Row],[CO2-emissie 2019 (ton)]]</f>
        <v>0.12871254171379748</v>
      </c>
    </row>
    <row r="300" spans="1:29" x14ac:dyDescent="0.35">
      <c r="A300" s="11" t="s">
        <v>569</v>
      </c>
      <c r="B300" s="11" t="s">
        <v>7</v>
      </c>
      <c r="C300" s="12">
        <v>9.7100869200000002</v>
      </c>
      <c r="D300" s="13">
        <v>6247</v>
      </c>
      <c r="E300" s="12">
        <v>79.060288</v>
      </c>
      <c r="F300" s="13">
        <v>28256</v>
      </c>
      <c r="G300" s="12">
        <v>3.4836099999999997</v>
      </c>
      <c r="H300" s="13">
        <v>1270</v>
      </c>
      <c r="I300" s="12">
        <v>0</v>
      </c>
      <c r="J300" s="11"/>
      <c r="K300" s="12">
        <v>0</v>
      </c>
      <c r="L300" s="11"/>
      <c r="M300" s="12">
        <v>0</v>
      </c>
      <c r="N300" s="13"/>
      <c r="O300" s="12">
        <f>SUM(Tabel13[[#This Row],[CO2 benzine 2019]],Tabel13[[#This Row],[CO2 diesel 2019]],Tabel13[[#This Row],[CO2 CNG 2019]],Tabel13[[#This Row],[CO2 LNG 2019]],Tabel13[[#This Row],[CO2 LPG 2019]],Tabel13[[#This Row],[CO2 elektriciteit 2019]])</f>
        <v>92.253984919999994</v>
      </c>
      <c r="P300" s="12">
        <v>8.6382069000000001</v>
      </c>
      <c r="Q300" s="13">
        <v>5430</v>
      </c>
      <c r="R300" s="12">
        <v>62.203900500000003</v>
      </c>
      <c r="S300" s="13">
        <v>25281</v>
      </c>
      <c r="T300" s="12">
        <v>11.046061</v>
      </c>
      <c r="U300" s="13">
        <v>4027</v>
      </c>
      <c r="V300" s="12">
        <v>0</v>
      </c>
      <c r="W300" s="11"/>
      <c r="X300" s="12">
        <v>0</v>
      </c>
      <c r="Y300" s="11"/>
      <c r="Z300" s="12">
        <v>0</v>
      </c>
      <c r="AA300" s="13"/>
      <c r="AB300" s="12">
        <f>SUM(Tabel13[[#This Row],[CO2 elektriciteit 2022]],Tabel13[[#This Row],[CO2 LPG 2022]],Tabel13[[#This Row],[CO2 LNG 2022]],Tabel13[[#This Row],[CO2 CNG 2022]],Tabel13[[#This Row],[CO2 diesel 2022]],Tabel13[[#This Row],[CO2 benzine 2022]])</f>
        <v>81.888168399999998</v>
      </c>
      <c r="AC300" s="14">
        <f>(Tabel13[[#This Row],[CO2-emissie 2022 (ton)]]-Tabel13[[#This Row],[CO2-emissie 2019 (ton)]])/Tabel13[[#This Row],[CO2-emissie 2019 (ton)]]</f>
        <v>-0.11236172105724142</v>
      </c>
    </row>
    <row r="301" spans="1:29" x14ac:dyDescent="0.35">
      <c r="A301" s="11" t="s">
        <v>570</v>
      </c>
      <c r="B301" s="11" t="s">
        <v>7</v>
      </c>
      <c r="C301" s="12">
        <v>4.1388896285448009</v>
      </c>
      <c r="D301" s="13">
        <v>2662.7612834509387</v>
      </c>
      <c r="E301" s="12">
        <v>33.10154452842589</v>
      </c>
      <c r="F301" s="13">
        <v>11830.430496220833</v>
      </c>
      <c r="G301" s="12">
        <v>0</v>
      </c>
      <c r="H301" s="13"/>
      <c r="I301" s="12">
        <v>0</v>
      </c>
      <c r="J301" s="11"/>
      <c r="K301" s="12">
        <v>0</v>
      </c>
      <c r="L301" s="11"/>
      <c r="M301" s="12">
        <v>0</v>
      </c>
      <c r="N301" s="13"/>
      <c r="O301" s="12">
        <f>SUM(Tabel13[[#This Row],[CO2 benzine 2019]],Tabel13[[#This Row],[CO2 diesel 2019]],Tabel13[[#This Row],[CO2 CNG 2019]],Tabel13[[#This Row],[CO2 LNG 2019]],Tabel13[[#This Row],[CO2 LPG 2019]],Tabel13[[#This Row],[CO2 elektriciteit 2019]])</f>
        <v>37.240434156970693</v>
      </c>
      <c r="P301" s="12">
        <v>1.3159891506030306</v>
      </c>
      <c r="Q301" s="13">
        <v>827.23430574167617</v>
      </c>
      <c r="R301" s="12">
        <v>21.024629303845188</v>
      </c>
      <c r="S301" s="13">
        <v>8544.8605177180198</v>
      </c>
      <c r="T301" s="12">
        <v>0</v>
      </c>
      <c r="U301" s="13"/>
      <c r="V301" s="12">
        <v>0</v>
      </c>
      <c r="W301" s="11"/>
      <c r="X301" s="12">
        <v>0</v>
      </c>
      <c r="Y301" s="11"/>
      <c r="Z301" s="12">
        <v>0</v>
      </c>
      <c r="AA301" s="13"/>
      <c r="AB301" s="12">
        <f>SUM(Tabel13[[#This Row],[CO2 elektriciteit 2022]],Tabel13[[#This Row],[CO2 LPG 2022]],Tabel13[[#This Row],[CO2 LNG 2022]],Tabel13[[#This Row],[CO2 CNG 2022]],Tabel13[[#This Row],[CO2 diesel 2022]],Tabel13[[#This Row],[CO2 benzine 2022]])</f>
        <v>22.340618454448219</v>
      </c>
      <c r="AC301" s="14">
        <f>(Tabel13[[#This Row],[CO2-emissie 2022 (ton)]]-Tabel13[[#This Row],[CO2-emissie 2019 (ton)]])/Tabel13[[#This Row],[CO2-emissie 2019 (ton)]]</f>
        <v>-0.40009779799340806</v>
      </c>
    </row>
    <row r="302" spans="1:29" x14ac:dyDescent="0.35">
      <c r="A302" s="11" t="s">
        <v>575</v>
      </c>
      <c r="B302" s="11" t="s">
        <v>7</v>
      </c>
      <c r="C302" s="12">
        <v>3.58124544</v>
      </c>
      <c r="D302" s="13">
        <v>2304</v>
      </c>
      <c r="E302" s="12">
        <v>77.815178000000003</v>
      </c>
      <c r="F302" s="13">
        <v>27811</v>
      </c>
      <c r="G302" s="12">
        <v>0.73683837499999993</v>
      </c>
      <c r="H302" s="13">
        <v>268.625</v>
      </c>
      <c r="I302" s="12">
        <v>0</v>
      </c>
      <c r="J302" s="11"/>
      <c r="K302" s="12">
        <v>0</v>
      </c>
      <c r="L302" s="11"/>
      <c r="M302" s="12">
        <v>0</v>
      </c>
      <c r="N302" s="13"/>
      <c r="O302" s="12">
        <f>SUM(Tabel13[[#This Row],[CO2 benzine 2019]],Tabel13[[#This Row],[CO2 diesel 2019]],Tabel13[[#This Row],[CO2 CNG 2019]],Tabel13[[#This Row],[CO2 LNG 2019]],Tabel13[[#This Row],[CO2 LPG 2019]],Tabel13[[#This Row],[CO2 elektriciteit 2019]])</f>
        <v>82.133261815000012</v>
      </c>
      <c r="P302" s="12">
        <v>6.0610622999999997</v>
      </c>
      <c r="Q302" s="13">
        <v>3810</v>
      </c>
      <c r="R302" s="12">
        <v>51.8402745</v>
      </c>
      <c r="S302" s="13">
        <v>21069</v>
      </c>
      <c r="T302" s="12">
        <v>0.52226720000000004</v>
      </c>
      <c r="U302" s="13">
        <v>190.4</v>
      </c>
      <c r="V302" s="12">
        <v>0</v>
      </c>
      <c r="W302" s="11"/>
      <c r="X302" s="12">
        <v>0</v>
      </c>
      <c r="Y302" s="11"/>
      <c r="Z302" s="12">
        <v>0</v>
      </c>
      <c r="AA302" s="13"/>
      <c r="AB302" s="12">
        <f>SUM(Tabel13[[#This Row],[CO2 elektriciteit 2022]],Tabel13[[#This Row],[CO2 LPG 2022]],Tabel13[[#This Row],[CO2 LNG 2022]],Tabel13[[#This Row],[CO2 CNG 2022]],Tabel13[[#This Row],[CO2 diesel 2022]],Tabel13[[#This Row],[CO2 benzine 2022]])</f>
        <v>58.423603999999997</v>
      </c>
      <c r="AC302" s="14">
        <f>(Tabel13[[#This Row],[CO2-emissie 2022 (ton)]]-Tabel13[[#This Row],[CO2-emissie 2019 (ton)]])/Tabel13[[#This Row],[CO2-emissie 2019 (ton)]]</f>
        <v>-0.28867303320309523</v>
      </c>
    </row>
    <row r="303" spans="1:29" x14ac:dyDescent="0.35">
      <c r="A303" s="11" t="s">
        <v>577</v>
      </c>
      <c r="B303" s="11" t="s">
        <v>7</v>
      </c>
      <c r="C303" s="12">
        <v>0</v>
      </c>
      <c r="D303" s="13"/>
      <c r="E303" s="12">
        <v>64.676740059152152</v>
      </c>
      <c r="F303" s="13">
        <v>23115.346697338151</v>
      </c>
      <c r="G303" s="12">
        <v>0</v>
      </c>
      <c r="H303" s="13"/>
      <c r="I303" s="12">
        <v>0</v>
      </c>
      <c r="J303" s="11"/>
      <c r="K303" s="12">
        <v>0</v>
      </c>
      <c r="L303" s="11"/>
      <c r="M303" s="12">
        <v>0</v>
      </c>
      <c r="N303" s="13"/>
      <c r="O303" s="12">
        <f>SUM(Tabel13[[#This Row],[CO2 benzine 2019]],Tabel13[[#This Row],[CO2 diesel 2019]],Tabel13[[#This Row],[CO2 CNG 2019]],Tabel13[[#This Row],[CO2 LNG 2019]],Tabel13[[#This Row],[CO2 LPG 2019]],Tabel13[[#This Row],[CO2 elektriciteit 2019]])</f>
        <v>64.676740059152152</v>
      </c>
      <c r="P303" s="12">
        <v>0</v>
      </c>
      <c r="Q303" s="11"/>
      <c r="R303" s="12">
        <v>49.051696908771042</v>
      </c>
      <c r="S303" s="13">
        <v>19935.662226690121</v>
      </c>
      <c r="T303" s="12">
        <v>0</v>
      </c>
      <c r="U303" s="13"/>
      <c r="V303" s="12">
        <v>0</v>
      </c>
      <c r="W303" s="11"/>
      <c r="X303" s="12">
        <v>0</v>
      </c>
      <c r="Y303" s="11"/>
      <c r="Z303" s="12">
        <v>0</v>
      </c>
      <c r="AA303" s="13"/>
      <c r="AB303" s="12">
        <f>SUM(Tabel13[[#This Row],[CO2 elektriciteit 2022]],Tabel13[[#This Row],[CO2 LPG 2022]],Tabel13[[#This Row],[CO2 LNG 2022]],Tabel13[[#This Row],[CO2 CNG 2022]],Tabel13[[#This Row],[CO2 diesel 2022]],Tabel13[[#This Row],[CO2 benzine 2022]])</f>
        <v>49.051696908771042</v>
      </c>
      <c r="AC303" s="14">
        <f>(Tabel13[[#This Row],[CO2-emissie 2022 (ton)]]-Tabel13[[#This Row],[CO2-emissie 2019 (ton)]])/Tabel13[[#This Row],[CO2-emissie 2019 (ton)]]</f>
        <v>-0.24158674565370386</v>
      </c>
    </row>
    <row r="304" spans="1:29" x14ac:dyDescent="0.35">
      <c r="A304" s="11" t="s">
        <v>578</v>
      </c>
      <c r="B304" s="11" t="s">
        <v>7</v>
      </c>
      <c r="C304" s="12">
        <v>3.3154498800000001</v>
      </c>
      <c r="D304" s="13">
        <v>2133</v>
      </c>
      <c r="E304" s="12">
        <v>92.72572000000001</v>
      </c>
      <c r="F304" s="13">
        <v>33140</v>
      </c>
      <c r="G304" s="12">
        <v>8.9894718427190945</v>
      </c>
      <c r="H304" s="13">
        <v>3277.2409196934359</v>
      </c>
      <c r="I304" s="12">
        <v>0</v>
      </c>
      <c r="J304" s="11"/>
      <c r="K304" s="12">
        <v>0</v>
      </c>
      <c r="L304" s="11"/>
      <c r="M304" s="12">
        <v>0</v>
      </c>
      <c r="N304" s="13"/>
      <c r="O304" s="12">
        <f>SUM(Tabel13[[#This Row],[CO2 benzine 2019]],Tabel13[[#This Row],[CO2 diesel 2019]],Tabel13[[#This Row],[CO2 CNG 2019]],Tabel13[[#This Row],[CO2 LNG 2019]],Tabel13[[#This Row],[CO2 LPG 2019]],Tabel13[[#This Row],[CO2 elektriciteit 2019]])</f>
        <v>105.03064172271911</v>
      </c>
      <c r="P304" s="12">
        <v>3.4377836299999998</v>
      </c>
      <c r="Q304" s="13">
        <v>2161</v>
      </c>
      <c r="R304" s="12">
        <v>65.4763655</v>
      </c>
      <c r="S304" s="13">
        <v>26611</v>
      </c>
      <c r="T304" s="12">
        <v>27.254448</v>
      </c>
      <c r="U304" s="13">
        <v>9936</v>
      </c>
      <c r="V304" s="12">
        <v>0</v>
      </c>
      <c r="W304" s="11"/>
      <c r="X304" s="12">
        <v>0</v>
      </c>
      <c r="Y304" s="11"/>
      <c r="Z304" s="12">
        <v>0</v>
      </c>
      <c r="AA304" s="13">
        <v>1200</v>
      </c>
      <c r="AB304" s="12">
        <f>SUM(Tabel13[[#This Row],[CO2 elektriciteit 2022]],Tabel13[[#This Row],[CO2 LPG 2022]],Tabel13[[#This Row],[CO2 LNG 2022]],Tabel13[[#This Row],[CO2 CNG 2022]],Tabel13[[#This Row],[CO2 diesel 2022]],Tabel13[[#This Row],[CO2 benzine 2022]])</f>
        <v>96.168597129999995</v>
      </c>
      <c r="AC304" s="14">
        <f>(Tabel13[[#This Row],[CO2-emissie 2022 (ton)]]-Tabel13[[#This Row],[CO2-emissie 2019 (ton)]])/Tabel13[[#This Row],[CO2-emissie 2019 (ton)]]</f>
        <v>-8.4375801645722712E-2</v>
      </c>
    </row>
    <row r="305" spans="1:29" x14ac:dyDescent="0.35">
      <c r="A305" s="11" t="s">
        <v>579</v>
      </c>
      <c r="B305" s="11" t="s">
        <v>7</v>
      </c>
      <c r="C305" s="12">
        <v>6.7770096000000004</v>
      </c>
      <c r="D305" s="13">
        <v>4360</v>
      </c>
      <c r="E305" s="12">
        <v>43.827871999999999</v>
      </c>
      <c r="F305" s="13">
        <v>15664</v>
      </c>
      <c r="G305" s="12">
        <v>2.8479883249999993</v>
      </c>
      <c r="H305" s="13">
        <v>1038.2749999999999</v>
      </c>
      <c r="I305" s="12">
        <v>0</v>
      </c>
      <c r="J305" s="11"/>
      <c r="K305" s="12">
        <v>0</v>
      </c>
      <c r="L305" s="11"/>
      <c r="M305" s="12">
        <v>0</v>
      </c>
      <c r="N305" s="13"/>
      <c r="O305" s="12">
        <f>SUM(Tabel13[[#This Row],[CO2 benzine 2019]],Tabel13[[#This Row],[CO2 diesel 2019]],Tabel13[[#This Row],[CO2 CNG 2019]],Tabel13[[#This Row],[CO2 LNG 2019]],Tabel13[[#This Row],[CO2 LPG 2019]],Tabel13[[#This Row],[CO2 elektriciteit 2019]])</f>
        <v>53.452869925000002</v>
      </c>
      <c r="P305" s="12">
        <v>3.0050778699999996</v>
      </c>
      <c r="Q305" s="13">
        <v>1889</v>
      </c>
      <c r="R305" s="12">
        <v>29.368528000000001</v>
      </c>
      <c r="S305" s="13">
        <v>11936</v>
      </c>
      <c r="T305" s="12">
        <v>6.0703961500000005</v>
      </c>
      <c r="U305" s="13">
        <v>2213.0500000000002</v>
      </c>
      <c r="V305" s="12">
        <v>0</v>
      </c>
      <c r="W305" s="11"/>
      <c r="X305" s="12">
        <v>0</v>
      </c>
      <c r="Y305" s="11"/>
      <c r="Z305" s="12">
        <v>0</v>
      </c>
      <c r="AA305" s="13">
        <v>631.68316831683171</v>
      </c>
      <c r="AB305" s="12">
        <f>SUM(Tabel13[[#This Row],[CO2 elektriciteit 2022]],Tabel13[[#This Row],[CO2 LPG 2022]],Tabel13[[#This Row],[CO2 LNG 2022]],Tabel13[[#This Row],[CO2 CNG 2022]],Tabel13[[#This Row],[CO2 diesel 2022]],Tabel13[[#This Row],[CO2 benzine 2022]])</f>
        <v>38.444002020000006</v>
      </c>
      <c r="AC305" s="14">
        <f>(Tabel13[[#This Row],[CO2-emissie 2022 (ton)]]-Tabel13[[#This Row],[CO2-emissie 2019 (ton)]])/Tabel13[[#This Row],[CO2-emissie 2019 (ton)]]</f>
        <v>-0.28078694232992568</v>
      </c>
    </row>
    <row r="307" spans="1:29" x14ac:dyDescent="0.35">
      <c r="A307" s="18" t="s">
        <v>638</v>
      </c>
      <c r="B307" s="18"/>
      <c r="C307" s="21">
        <f>SUM(C2:C305)</f>
        <v>3446.4224884683704</v>
      </c>
      <c r="D307" s="21">
        <f t="shared" ref="D307:AB307" si="0">SUM(D2:D305)</f>
        <v>2217261.4378061509</v>
      </c>
      <c r="E307" s="21">
        <f t="shared" si="0"/>
        <v>52291.470018882363</v>
      </c>
      <c r="F307" s="21">
        <f t="shared" si="0"/>
        <v>18688874.202602692</v>
      </c>
      <c r="G307" s="21">
        <f t="shared" si="0"/>
        <v>3485.2928619631502</v>
      </c>
      <c r="H307" s="21">
        <f t="shared" si="0"/>
        <v>1270613.5114703432</v>
      </c>
      <c r="I307" s="21">
        <f t="shared" si="0"/>
        <v>12.927207899999999</v>
      </c>
      <c r="J307" s="21">
        <f t="shared" si="0"/>
        <v>26930</v>
      </c>
      <c r="K307" s="21">
        <f t="shared" si="0"/>
        <v>62.004793968366997</v>
      </c>
      <c r="L307" s="21">
        <f t="shared" si="0"/>
        <v>39431.213095471474</v>
      </c>
      <c r="M307" s="21">
        <f t="shared" si="0"/>
        <v>0</v>
      </c>
      <c r="N307" s="21">
        <f t="shared" si="0"/>
        <v>3342036.6931407945</v>
      </c>
      <c r="O307" s="19">
        <f t="shared" si="0"/>
        <v>59298.117371182234</v>
      </c>
      <c r="P307" s="21">
        <f t="shared" si="0"/>
        <v>3847.273438448949</v>
      </c>
      <c r="Q307" s="21">
        <f t="shared" si="0"/>
        <v>2418406.3906570463</v>
      </c>
      <c r="R307" s="21">
        <f t="shared" si="0"/>
        <v>40333.049190297446</v>
      </c>
      <c r="S307" s="21">
        <f t="shared" si="0"/>
        <v>16392216.699978637</v>
      </c>
      <c r="T307" s="21">
        <f t="shared" si="0"/>
        <v>4762.0786751606493</v>
      </c>
      <c r="U307" s="21">
        <f t="shared" si="0"/>
        <v>1736084.0959389901</v>
      </c>
      <c r="V307" s="21">
        <f t="shared" si="0"/>
        <v>14.73932115</v>
      </c>
      <c r="W307" s="21">
        <f t="shared" si="0"/>
        <v>30705</v>
      </c>
      <c r="X307" s="21">
        <f t="shared" si="0"/>
        <v>55.508428177651929</v>
      </c>
      <c r="Y307" s="21">
        <f t="shared" si="0"/>
        <v>35299.926344151871</v>
      </c>
      <c r="Z307" s="21">
        <f t="shared" si="0"/>
        <v>0</v>
      </c>
      <c r="AA307" s="21">
        <f t="shared" si="0"/>
        <v>8434335.4937623758</v>
      </c>
      <c r="AB307" s="19">
        <f t="shared" si="0"/>
        <v>49012.649053234731</v>
      </c>
      <c r="AC307" s="20">
        <f>(AB307-O307)/O307</f>
        <v>-0.17345353906540795</v>
      </c>
    </row>
  </sheetData>
  <dataConsolidate/>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5FE54-7FD4-4005-B6F8-D961381B3AD9}">
  <dimension ref="A1:E633"/>
  <sheetViews>
    <sheetView tabSelected="1" workbookViewId="0">
      <selection activeCell="A4" sqref="A4"/>
    </sheetView>
  </sheetViews>
  <sheetFormatPr defaultRowHeight="14.5" x14ac:dyDescent="0.35"/>
  <cols>
    <col min="1" max="1" width="41.81640625" customWidth="1"/>
    <col min="2" max="2" width="17.90625" customWidth="1"/>
    <col min="3" max="3" width="33.08984375" customWidth="1"/>
    <col min="4" max="4" width="28.90625" customWidth="1"/>
    <col min="5" max="5" width="48.08984375" customWidth="1"/>
  </cols>
  <sheetData>
    <row r="1" spans="1:5" ht="20" x14ac:dyDescent="0.5">
      <c r="A1" s="28" t="s">
        <v>1272</v>
      </c>
    </row>
    <row r="2" spans="1:5" ht="15.5" x14ac:dyDescent="0.4">
      <c r="A2" s="6" t="s">
        <v>1268</v>
      </c>
    </row>
    <row r="3" spans="1:5" ht="16" x14ac:dyDescent="0.4">
      <c r="A3" s="27" t="s">
        <v>0</v>
      </c>
      <c r="B3" s="27" t="s">
        <v>1</v>
      </c>
      <c r="C3" s="27" t="s">
        <v>1273</v>
      </c>
      <c r="D3" s="27" t="s">
        <v>1271</v>
      </c>
      <c r="E3" s="27" t="s">
        <v>1270</v>
      </c>
    </row>
    <row r="4" spans="1:5" x14ac:dyDescent="0.35">
      <c r="A4" s="2" t="s">
        <v>6</v>
      </c>
      <c r="B4" s="2" t="s">
        <v>7</v>
      </c>
      <c r="C4" s="31">
        <f>SUMIFS('GEB&amp;TECH evolutie'!$D$6:$D$615,'GEB&amp;TECH evolutie'!$A$6:$A$615,Tabel5[[#This Row],[Entiteit Naam]])+SUMIFS('MOB evolutie'!$O$3:$O$306,'MOB evolutie'!$A$3:$A$306,Tabel5[[#This Row],[Entiteit Naam]])</f>
        <v>2690.0204504237436</v>
      </c>
      <c r="D4" s="31">
        <f>SUMIFS('GEB&amp;TECH evolutie'!$F$6:$F$615,'GEB&amp;TECH evolutie'!$A$6:$A$615,Tabel5[[#This Row],[Entiteit Naam]])+SUMIFS('MOB evolutie'!$AB$3:$AB$306,'MOB evolutie'!$A$3:$A$306,Tabel5[[#This Row],[Entiteit Naam]])</f>
        <v>2120.4378814240094</v>
      </c>
      <c r="E4" s="32">
        <f>(Tabel5[[#This Row],[CO2-emissie 2022 (ton)]]-Tabel5[[#This Row],[CO2-emissie ref. jaar 2019 (ton)]])/Tabel5[[#This Row],[CO2-emissie ref. jaar 2019 (ton)]]</f>
        <v>-0.21173912224719743</v>
      </c>
    </row>
    <row r="5" spans="1:5" x14ac:dyDescent="0.35">
      <c r="A5" s="2" t="s">
        <v>11</v>
      </c>
      <c r="B5" s="2" t="s">
        <v>7</v>
      </c>
      <c r="C5" s="31">
        <f>SUMIFS('GEB&amp;TECH evolutie'!$D$6:$D$615,'GEB&amp;TECH evolutie'!$A$6:$A$615,Tabel5[[#This Row],[Entiteit Naam]])+SUMIFS('MOB evolutie'!$O$3:$O$306,'MOB evolutie'!$A$3:$A$306,Tabel5[[#This Row],[Entiteit Naam]])</f>
        <v>773.06586486366928</v>
      </c>
      <c r="D5" s="31">
        <f>SUMIFS('GEB&amp;TECH evolutie'!$F$6:$F$615,'GEB&amp;TECH evolutie'!$A$6:$A$615,Tabel5[[#This Row],[Entiteit Naam]])+SUMIFS('MOB evolutie'!$AB$3:$AB$306,'MOB evolutie'!$A$3:$A$306,Tabel5[[#This Row],[Entiteit Naam]])</f>
        <v>696.96909834759401</v>
      </c>
      <c r="E5" s="32">
        <f>(Tabel5[[#This Row],[CO2-emissie 2022 (ton)]]-Tabel5[[#This Row],[CO2-emissie ref. jaar 2019 (ton)]])/Tabel5[[#This Row],[CO2-emissie ref. jaar 2019 (ton)]]</f>
        <v>-9.8435036359411601E-2</v>
      </c>
    </row>
    <row r="6" spans="1:5" x14ac:dyDescent="0.35">
      <c r="A6" s="2" t="s">
        <v>13</v>
      </c>
      <c r="B6" s="2" t="s">
        <v>7</v>
      </c>
      <c r="C6" s="31">
        <f>SUMIFS('GEB&amp;TECH evolutie'!$D$6:$D$615,'GEB&amp;TECH evolutie'!$A$6:$A$615,Tabel5[[#This Row],[Entiteit Naam]])+SUMIFS('MOB evolutie'!$O$3:$O$306,'MOB evolutie'!$A$3:$A$306,Tabel5[[#This Row],[Entiteit Naam]])</f>
        <v>653.94655881384995</v>
      </c>
      <c r="D6" s="31">
        <f>SUMIFS('GEB&amp;TECH evolutie'!$F$6:$F$615,'GEB&amp;TECH evolutie'!$A$6:$A$615,Tabel5[[#This Row],[Entiteit Naam]])+SUMIFS('MOB evolutie'!$AB$3:$AB$306,'MOB evolutie'!$A$3:$A$306,Tabel5[[#This Row],[Entiteit Naam]])</f>
        <v>525.5384911401311</v>
      </c>
      <c r="E6" s="32">
        <f>(Tabel5[[#This Row],[CO2-emissie 2022 (ton)]]-Tabel5[[#This Row],[CO2-emissie ref. jaar 2019 (ton)]])/Tabel5[[#This Row],[CO2-emissie ref. jaar 2019 (ton)]]</f>
        <v>-0.19635865644224762</v>
      </c>
    </row>
    <row r="7" spans="1:5" x14ac:dyDescent="0.35">
      <c r="A7" s="2" t="s">
        <v>14</v>
      </c>
      <c r="B7" s="2" t="s">
        <v>7</v>
      </c>
      <c r="C7" s="31">
        <f>SUMIFS('GEB&amp;TECH evolutie'!$D$6:$D$615,'GEB&amp;TECH evolutie'!$A$6:$A$615,Tabel5[[#This Row],[Entiteit Naam]])+SUMIFS('MOB evolutie'!$O$3:$O$306,'MOB evolutie'!$A$3:$A$306,Tabel5[[#This Row],[Entiteit Naam]])</f>
        <v>851.72829450799998</v>
      </c>
      <c r="D7" s="31">
        <f>SUMIFS('GEB&amp;TECH evolutie'!$F$6:$F$615,'GEB&amp;TECH evolutie'!$A$6:$A$615,Tabel5[[#This Row],[Entiteit Naam]])+SUMIFS('MOB evolutie'!$AB$3:$AB$306,'MOB evolutie'!$A$3:$A$306,Tabel5[[#This Row],[Entiteit Naam]])</f>
        <v>691.57574888432316</v>
      </c>
      <c r="E7" s="32">
        <f>(Tabel5[[#This Row],[CO2-emissie 2022 (ton)]]-Tabel5[[#This Row],[CO2-emissie ref. jaar 2019 (ton)]])/Tabel5[[#This Row],[CO2-emissie ref. jaar 2019 (ton)]]</f>
        <v>-0.18803243552709351</v>
      </c>
    </row>
    <row r="8" spans="1:5" x14ac:dyDescent="0.35">
      <c r="A8" s="2" t="s">
        <v>15</v>
      </c>
      <c r="B8" s="2" t="s">
        <v>7</v>
      </c>
      <c r="C8" s="31">
        <f>SUMIFS('GEB&amp;TECH evolutie'!$D$6:$D$615,'GEB&amp;TECH evolutie'!$A$6:$A$615,Tabel5[[#This Row],[Entiteit Naam]])+SUMIFS('MOB evolutie'!$O$3:$O$306,'MOB evolutie'!$A$3:$A$306,Tabel5[[#This Row],[Entiteit Naam]])</f>
        <v>176.05360760388595</v>
      </c>
      <c r="D8" s="31">
        <f>SUMIFS('GEB&amp;TECH evolutie'!$F$6:$F$615,'GEB&amp;TECH evolutie'!$A$6:$A$615,Tabel5[[#This Row],[Entiteit Naam]])+SUMIFS('MOB evolutie'!$AB$3:$AB$306,'MOB evolutie'!$A$3:$A$306,Tabel5[[#This Row],[Entiteit Naam]])</f>
        <v>130.87149843788913</v>
      </c>
      <c r="E8" s="32">
        <f>(Tabel5[[#This Row],[CO2-emissie 2022 (ton)]]-Tabel5[[#This Row],[CO2-emissie ref. jaar 2019 (ton)]])/Tabel5[[#This Row],[CO2-emissie ref. jaar 2019 (ton)]]</f>
        <v>-0.25663836021841074</v>
      </c>
    </row>
    <row r="9" spans="1:5" x14ac:dyDescent="0.35">
      <c r="A9" s="2" t="s">
        <v>16</v>
      </c>
      <c r="B9" s="2" t="s">
        <v>17</v>
      </c>
      <c r="C9" s="31">
        <f>SUMIFS('GEB&amp;TECH evolutie'!$D$6:$D$615,'GEB&amp;TECH evolutie'!$A$6:$A$615,Tabel5[[#This Row],[Entiteit Naam]])+SUMIFS('MOB evolutie'!$O$3:$O$306,'MOB evolutie'!$A$3:$A$306,Tabel5[[#This Row],[Entiteit Naam]])</f>
        <v>98.193788594969007</v>
      </c>
      <c r="D9" s="31">
        <f>SUMIFS('GEB&amp;TECH evolutie'!$F$6:$F$615,'GEB&amp;TECH evolutie'!$A$6:$A$615,Tabel5[[#This Row],[Entiteit Naam]])+SUMIFS('MOB evolutie'!$AB$3:$AB$306,'MOB evolutie'!$A$3:$A$306,Tabel5[[#This Row],[Entiteit Naam]])</f>
        <v>0</v>
      </c>
      <c r="E9" s="32">
        <f>(Tabel5[[#This Row],[CO2-emissie 2022 (ton)]]-Tabel5[[#This Row],[CO2-emissie ref. jaar 2019 (ton)]])/Tabel5[[#This Row],[CO2-emissie ref. jaar 2019 (ton)]]</f>
        <v>-1</v>
      </c>
    </row>
    <row r="10" spans="1:5" x14ac:dyDescent="0.35">
      <c r="A10" s="2" t="s">
        <v>18</v>
      </c>
      <c r="B10" s="2" t="s">
        <v>17</v>
      </c>
      <c r="C10" s="31">
        <f>SUMIFS('GEB&amp;TECH evolutie'!$D$6:$D$615,'GEB&amp;TECH evolutie'!$A$6:$A$615,Tabel5[[#This Row],[Entiteit Naam]])+SUMIFS('MOB evolutie'!$O$3:$O$306,'MOB evolutie'!$A$3:$A$306,Tabel5[[#This Row],[Entiteit Naam]])</f>
        <v>256.34088898599998</v>
      </c>
      <c r="D10" s="31">
        <f>SUMIFS('GEB&amp;TECH evolutie'!$F$6:$F$615,'GEB&amp;TECH evolutie'!$A$6:$A$615,Tabel5[[#This Row],[Entiteit Naam]])+SUMIFS('MOB evolutie'!$AB$3:$AB$306,'MOB evolutie'!$A$3:$A$306,Tabel5[[#This Row],[Entiteit Naam]])</f>
        <v>201.06243199654961</v>
      </c>
      <c r="E10" s="32">
        <f>(Tabel5[[#This Row],[CO2-emissie 2022 (ton)]]-Tabel5[[#This Row],[CO2-emissie ref. jaar 2019 (ton)]])/Tabel5[[#This Row],[CO2-emissie ref. jaar 2019 (ton)]]</f>
        <v>-0.21564432115420104</v>
      </c>
    </row>
    <row r="11" spans="1:5" x14ac:dyDescent="0.35">
      <c r="A11" s="2" t="s">
        <v>19</v>
      </c>
      <c r="B11" s="2" t="s">
        <v>17</v>
      </c>
      <c r="C11" s="31">
        <f>SUMIFS('GEB&amp;TECH evolutie'!$D$6:$D$615,'GEB&amp;TECH evolutie'!$A$6:$A$615,Tabel5[[#This Row],[Entiteit Naam]])+SUMIFS('MOB evolutie'!$O$3:$O$306,'MOB evolutie'!$A$3:$A$306,Tabel5[[#This Row],[Entiteit Naam]])</f>
        <v>0</v>
      </c>
      <c r="D11" s="31">
        <f>SUMIFS('GEB&amp;TECH evolutie'!$F$6:$F$615,'GEB&amp;TECH evolutie'!$A$6:$A$615,Tabel5[[#This Row],[Entiteit Naam]])+SUMIFS('MOB evolutie'!$AB$3:$AB$306,'MOB evolutie'!$A$3:$A$306,Tabel5[[#This Row],[Entiteit Naam]])</f>
        <v>367.53125531210475</v>
      </c>
      <c r="E11" s="32" t="s">
        <v>582</v>
      </c>
    </row>
    <row r="12" spans="1:5" x14ac:dyDescent="0.35">
      <c r="A12" s="2" t="s">
        <v>20</v>
      </c>
      <c r="B12" s="2" t="s">
        <v>17</v>
      </c>
      <c r="C12" s="31">
        <f>SUMIFS('GEB&amp;TECH evolutie'!$D$6:$D$615,'GEB&amp;TECH evolutie'!$A$6:$A$615,Tabel5[[#This Row],[Entiteit Naam]])+SUMIFS('MOB evolutie'!$O$3:$O$306,'MOB evolutie'!$A$3:$A$306,Tabel5[[#This Row],[Entiteit Naam]])</f>
        <v>470.13006741300973</v>
      </c>
      <c r="D12" s="31">
        <f>SUMIFS('GEB&amp;TECH evolutie'!$F$6:$F$615,'GEB&amp;TECH evolutie'!$A$6:$A$615,Tabel5[[#This Row],[Entiteit Naam]])+SUMIFS('MOB evolutie'!$AB$3:$AB$306,'MOB evolutie'!$A$3:$A$306,Tabel5[[#This Row],[Entiteit Naam]])</f>
        <v>441.38340379768539</v>
      </c>
      <c r="E12" s="32">
        <f>(Tabel5[[#This Row],[CO2-emissie 2022 (ton)]]-Tabel5[[#This Row],[CO2-emissie ref. jaar 2019 (ton)]])/Tabel5[[#This Row],[CO2-emissie ref. jaar 2019 (ton)]]</f>
        <v>-6.1146192528184685E-2</v>
      </c>
    </row>
    <row r="13" spans="1:5" x14ac:dyDescent="0.35">
      <c r="A13" s="2" t="s">
        <v>583</v>
      </c>
      <c r="B13" s="2" t="s">
        <v>17</v>
      </c>
      <c r="C13" s="31">
        <f>SUMIFS('GEB&amp;TECH evolutie'!$D$6:$D$615,'GEB&amp;TECH evolutie'!$A$6:$A$615,Tabel5[[#This Row],[Entiteit Naam]])+SUMIFS('MOB evolutie'!$O$3:$O$306,'MOB evolutie'!$A$3:$A$306,Tabel5[[#This Row],[Entiteit Naam]])</f>
        <v>0</v>
      </c>
      <c r="D13" s="31">
        <f>SUMIFS('GEB&amp;TECH evolutie'!$F$6:$F$615,'GEB&amp;TECH evolutie'!$A$6:$A$615,Tabel5[[#This Row],[Entiteit Naam]])+SUMIFS('MOB evolutie'!$AB$3:$AB$306,'MOB evolutie'!$A$3:$A$306,Tabel5[[#This Row],[Entiteit Naam]])</f>
        <v>0</v>
      </c>
      <c r="E13" s="32" t="s">
        <v>584</v>
      </c>
    </row>
    <row r="14" spans="1:5" x14ac:dyDescent="0.35">
      <c r="A14" s="2" t="s">
        <v>21</v>
      </c>
      <c r="B14" s="2" t="s">
        <v>17</v>
      </c>
      <c r="C14" s="31">
        <f>SUMIFS('GEB&amp;TECH evolutie'!$D$6:$D$615,'GEB&amp;TECH evolutie'!$A$6:$A$615,Tabel5[[#This Row],[Entiteit Naam]])+SUMIFS('MOB evolutie'!$O$3:$O$306,'MOB evolutie'!$A$3:$A$306,Tabel5[[#This Row],[Entiteit Naam]])</f>
        <v>66.338882844714945</v>
      </c>
      <c r="D14" s="31">
        <f>SUMIFS('GEB&amp;TECH evolutie'!$F$6:$F$615,'GEB&amp;TECH evolutie'!$A$6:$A$615,Tabel5[[#This Row],[Entiteit Naam]])+SUMIFS('MOB evolutie'!$AB$3:$AB$306,'MOB evolutie'!$A$3:$A$306,Tabel5[[#This Row],[Entiteit Naam]])</f>
        <v>79.417786082790613</v>
      </c>
      <c r="E14" s="32">
        <f>(Tabel5[[#This Row],[CO2-emissie 2022 (ton)]]-Tabel5[[#This Row],[CO2-emissie ref. jaar 2019 (ton)]])/Tabel5[[#This Row],[CO2-emissie ref. jaar 2019 (ton)]]</f>
        <v>0.19715290154479337</v>
      </c>
    </row>
    <row r="15" spans="1:5" x14ac:dyDescent="0.35">
      <c r="A15" s="2" t="s">
        <v>22</v>
      </c>
      <c r="B15" s="2" t="s">
        <v>17</v>
      </c>
      <c r="C15" s="31">
        <f>SUMIFS('GEB&amp;TECH evolutie'!$D$6:$D$615,'GEB&amp;TECH evolutie'!$A$6:$A$615,Tabel5[[#This Row],[Entiteit Naam]])+SUMIFS('MOB evolutie'!$O$3:$O$306,'MOB evolutie'!$A$3:$A$306,Tabel5[[#This Row],[Entiteit Naam]])</f>
        <v>101.71887618500632</v>
      </c>
      <c r="D15" s="31">
        <f>SUMIFS('GEB&amp;TECH evolutie'!$F$6:$F$615,'GEB&amp;TECH evolutie'!$A$6:$A$615,Tabel5[[#This Row],[Entiteit Naam]])+SUMIFS('MOB evolutie'!$AB$3:$AB$306,'MOB evolutie'!$A$3:$A$306,Tabel5[[#This Row],[Entiteit Naam]])</f>
        <v>119.49264189049833</v>
      </c>
      <c r="E15" s="32">
        <f>(Tabel5[[#This Row],[CO2-emissie 2022 (ton)]]-Tabel5[[#This Row],[CO2-emissie ref. jaar 2019 (ton)]])/Tabel5[[#This Row],[CO2-emissie ref. jaar 2019 (ton)]]</f>
        <v>0.17473419263072745</v>
      </c>
    </row>
    <row r="16" spans="1:5" x14ac:dyDescent="0.35">
      <c r="A16" s="2" t="s">
        <v>23</v>
      </c>
      <c r="B16" s="2" t="s">
        <v>17</v>
      </c>
      <c r="C16" s="31">
        <f>SUMIFS('GEB&amp;TECH evolutie'!$D$6:$D$615,'GEB&amp;TECH evolutie'!$A$6:$A$615,Tabel5[[#This Row],[Entiteit Naam]])+SUMIFS('MOB evolutie'!$O$3:$O$306,'MOB evolutie'!$A$3:$A$306,Tabel5[[#This Row],[Entiteit Naam]])</f>
        <v>4.4688641095837296</v>
      </c>
      <c r="D16" s="31">
        <f>SUMIFS('GEB&amp;TECH evolutie'!$F$6:$F$615,'GEB&amp;TECH evolutie'!$A$6:$A$615,Tabel5[[#This Row],[Entiteit Naam]])+SUMIFS('MOB evolutie'!$AB$3:$AB$306,'MOB evolutie'!$A$3:$A$306,Tabel5[[#This Row],[Entiteit Naam]])</f>
        <v>2.4040053793113358</v>
      </c>
      <c r="E16" s="32">
        <f>(Tabel5[[#This Row],[CO2-emissie 2022 (ton)]]-Tabel5[[#This Row],[CO2-emissie ref. jaar 2019 (ton)]])/Tabel5[[#This Row],[CO2-emissie ref. jaar 2019 (ton)]]</f>
        <v>-0.46205449072487759</v>
      </c>
    </row>
    <row r="17" spans="1:5" x14ac:dyDescent="0.35">
      <c r="A17" s="2" t="s">
        <v>24</v>
      </c>
      <c r="B17" s="2" t="s">
        <v>17</v>
      </c>
      <c r="C17" s="31">
        <f>SUMIFS('GEB&amp;TECH evolutie'!$D$6:$D$615,'GEB&amp;TECH evolutie'!$A$6:$A$615,Tabel5[[#This Row],[Entiteit Naam]])+SUMIFS('MOB evolutie'!$O$3:$O$306,'MOB evolutie'!$A$3:$A$306,Tabel5[[#This Row],[Entiteit Naam]])</f>
        <v>49.362427026194979</v>
      </c>
      <c r="D17" s="31">
        <f>SUMIFS('GEB&amp;TECH evolutie'!$F$6:$F$615,'GEB&amp;TECH evolutie'!$A$6:$A$615,Tabel5[[#This Row],[Entiteit Naam]])+SUMIFS('MOB evolutie'!$AB$3:$AB$306,'MOB evolutie'!$A$3:$A$306,Tabel5[[#This Row],[Entiteit Naam]])</f>
        <v>52.664444074636116</v>
      </c>
      <c r="E17" s="32">
        <f>(Tabel5[[#This Row],[CO2-emissie 2022 (ton)]]-Tabel5[[#This Row],[CO2-emissie ref. jaar 2019 (ton)]])/Tabel5[[#This Row],[CO2-emissie ref. jaar 2019 (ton)]]</f>
        <v>6.6893328536882263E-2</v>
      </c>
    </row>
    <row r="18" spans="1:5" x14ac:dyDescent="0.35">
      <c r="A18" s="2" t="s">
        <v>25</v>
      </c>
      <c r="B18" s="2" t="s">
        <v>17</v>
      </c>
      <c r="C18" s="31">
        <f>SUMIFS('GEB&amp;TECH evolutie'!$D$6:$D$615,'GEB&amp;TECH evolutie'!$A$6:$A$615,Tabel5[[#This Row],[Entiteit Naam]])+SUMIFS('MOB evolutie'!$O$3:$O$306,'MOB evolutie'!$A$3:$A$306,Tabel5[[#This Row],[Entiteit Naam]])</f>
        <v>271.21976482847077</v>
      </c>
      <c r="D18" s="31">
        <f>SUMIFS('GEB&amp;TECH evolutie'!$F$6:$F$615,'GEB&amp;TECH evolutie'!$A$6:$A$615,Tabel5[[#This Row],[Entiteit Naam]])+SUMIFS('MOB evolutie'!$AB$3:$AB$306,'MOB evolutie'!$A$3:$A$306,Tabel5[[#This Row],[Entiteit Naam]])</f>
        <v>252.59147307674888</v>
      </c>
      <c r="E18" s="32">
        <f>(Tabel5[[#This Row],[CO2-emissie 2022 (ton)]]-Tabel5[[#This Row],[CO2-emissie ref. jaar 2019 (ton)]])/Tabel5[[#This Row],[CO2-emissie ref. jaar 2019 (ton)]]</f>
        <v>-6.8683385827368063E-2</v>
      </c>
    </row>
    <row r="19" spans="1:5" x14ac:dyDescent="0.35">
      <c r="A19" s="2" t="s">
        <v>26</v>
      </c>
      <c r="B19" s="2" t="s">
        <v>17</v>
      </c>
      <c r="C19" s="31">
        <f>SUMIFS('GEB&amp;TECH evolutie'!$D$6:$D$615,'GEB&amp;TECH evolutie'!$A$6:$A$615,Tabel5[[#This Row],[Entiteit Naam]])+SUMIFS('MOB evolutie'!$O$3:$O$306,'MOB evolutie'!$A$3:$A$306,Tabel5[[#This Row],[Entiteit Naam]])</f>
        <v>259.82412471654641</v>
      </c>
      <c r="D19" s="31">
        <f>SUMIFS('GEB&amp;TECH evolutie'!$F$6:$F$615,'GEB&amp;TECH evolutie'!$A$6:$A$615,Tabel5[[#This Row],[Entiteit Naam]])+SUMIFS('MOB evolutie'!$AB$3:$AB$306,'MOB evolutie'!$A$3:$A$306,Tabel5[[#This Row],[Entiteit Naam]])</f>
        <v>182.17955802940787</v>
      </c>
      <c r="E19" s="32">
        <f>(Tabel5[[#This Row],[CO2-emissie 2022 (ton)]]-Tabel5[[#This Row],[CO2-emissie ref. jaar 2019 (ton)]])/Tabel5[[#This Row],[CO2-emissie ref. jaar 2019 (ton)]]</f>
        <v>-0.29883509382296358</v>
      </c>
    </row>
    <row r="20" spans="1:5" x14ac:dyDescent="0.35">
      <c r="A20" s="2" t="s">
        <v>27</v>
      </c>
      <c r="B20" s="2" t="s">
        <v>17</v>
      </c>
      <c r="C20" s="31">
        <f>SUMIFS('GEB&amp;TECH evolutie'!$D$6:$D$615,'GEB&amp;TECH evolutie'!$A$6:$A$615,Tabel5[[#This Row],[Entiteit Naam]])+SUMIFS('MOB evolutie'!$O$3:$O$306,'MOB evolutie'!$A$3:$A$306,Tabel5[[#This Row],[Entiteit Naam]])</f>
        <v>41.803024185798876</v>
      </c>
      <c r="D20" s="31">
        <f>SUMIFS('GEB&amp;TECH evolutie'!$F$6:$F$615,'GEB&amp;TECH evolutie'!$A$6:$A$615,Tabel5[[#This Row],[Entiteit Naam]])+SUMIFS('MOB evolutie'!$AB$3:$AB$306,'MOB evolutie'!$A$3:$A$306,Tabel5[[#This Row],[Entiteit Naam]])</f>
        <v>31.946873792618877</v>
      </c>
      <c r="E20" s="32">
        <f>(Tabel5[[#This Row],[CO2-emissie 2022 (ton)]]-Tabel5[[#This Row],[CO2-emissie ref. jaar 2019 (ton)]])/Tabel5[[#This Row],[CO2-emissie ref. jaar 2019 (ton)]]</f>
        <v>-0.23577601346192276</v>
      </c>
    </row>
    <row r="21" spans="1:5" x14ac:dyDescent="0.35">
      <c r="A21" s="2" t="s">
        <v>28</v>
      </c>
      <c r="B21" s="2" t="s">
        <v>17</v>
      </c>
      <c r="C21" s="31">
        <f>SUMIFS('GEB&amp;TECH evolutie'!$D$6:$D$615,'GEB&amp;TECH evolutie'!$A$6:$A$615,Tabel5[[#This Row],[Entiteit Naam]])+SUMIFS('MOB evolutie'!$O$3:$O$306,'MOB evolutie'!$A$3:$A$306,Tabel5[[#This Row],[Entiteit Naam]])</f>
        <v>400.18517062999831</v>
      </c>
      <c r="D21" s="31">
        <f>SUMIFS('GEB&amp;TECH evolutie'!$F$6:$F$615,'GEB&amp;TECH evolutie'!$A$6:$A$615,Tabel5[[#This Row],[Entiteit Naam]])+SUMIFS('MOB evolutie'!$AB$3:$AB$306,'MOB evolutie'!$A$3:$A$306,Tabel5[[#This Row],[Entiteit Naam]])</f>
        <v>277.22156293646322</v>
      </c>
      <c r="E21" s="32">
        <f>(Tabel5[[#This Row],[CO2-emissie 2022 (ton)]]-Tabel5[[#This Row],[CO2-emissie ref. jaar 2019 (ton)]])/Tabel5[[#This Row],[CO2-emissie ref. jaar 2019 (ton)]]</f>
        <v>-0.3072667772770229</v>
      </c>
    </row>
    <row r="22" spans="1:5" x14ac:dyDescent="0.35">
      <c r="A22" s="29" t="s">
        <v>1238</v>
      </c>
      <c r="B22" s="29" t="s">
        <v>17</v>
      </c>
      <c r="C22" s="31">
        <f>SUMIFS('GEB&amp;TECH evolutie'!$D$6:$D$615,'GEB&amp;TECH evolutie'!$A$6:$A$615,Tabel5[[#This Row],[Entiteit Naam]])+SUMIFS('MOB evolutie'!$O$3:$O$306,'MOB evolutie'!$A$3:$A$306,Tabel5[[#This Row],[Entiteit Naam]])</f>
        <v>185.73234520000003</v>
      </c>
      <c r="D22" s="31">
        <f>SUMIFS('GEB&amp;TECH evolutie'!$F$6:$F$615,'GEB&amp;TECH evolutie'!$A$6:$A$615,Tabel5[[#This Row],[Entiteit Naam]])+SUMIFS('MOB evolutie'!$AB$3:$AB$306,'MOB evolutie'!$A$3:$A$306,Tabel5[[#This Row],[Entiteit Naam]])</f>
        <v>139.26606268</v>
      </c>
      <c r="E22" s="32">
        <f>(Tabel5[[#This Row],[CO2-emissie 2022 (ton)]]-Tabel5[[#This Row],[CO2-emissie ref. jaar 2019 (ton)]])/Tabel5[[#This Row],[CO2-emissie ref. jaar 2019 (ton)]]</f>
        <v>-0.25017873149646752</v>
      </c>
    </row>
    <row r="23" spans="1:5" x14ac:dyDescent="0.35">
      <c r="A23" s="2" t="s">
        <v>29</v>
      </c>
      <c r="B23" s="2" t="s">
        <v>17</v>
      </c>
      <c r="C23" s="31">
        <f>SUMIFS('GEB&amp;TECH evolutie'!$D$6:$D$615,'GEB&amp;TECH evolutie'!$A$6:$A$615,Tabel5[[#This Row],[Entiteit Naam]])+SUMIFS('MOB evolutie'!$O$3:$O$306,'MOB evolutie'!$A$3:$A$306,Tabel5[[#This Row],[Entiteit Naam]])</f>
        <v>152.54737170400003</v>
      </c>
      <c r="D23" s="31">
        <f>SUMIFS('GEB&amp;TECH evolutie'!$F$6:$F$615,'GEB&amp;TECH evolutie'!$A$6:$A$615,Tabel5[[#This Row],[Entiteit Naam]])+SUMIFS('MOB evolutie'!$AB$3:$AB$306,'MOB evolutie'!$A$3:$A$306,Tabel5[[#This Row],[Entiteit Naam]])</f>
        <v>145.35525225552448</v>
      </c>
      <c r="E23" s="32">
        <f>(Tabel5[[#This Row],[CO2-emissie 2022 (ton)]]-Tabel5[[#This Row],[CO2-emissie ref. jaar 2019 (ton)]])/Tabel5[[#This Row],[CO2-emissie ref. jaar 2019 (ton)]]</f>
        <v>-4.7146793603438812E-2</v>
      </c>
    </row>
    <row r="24" spans="1:5" x14ac:dyDescent="0.35">
      <c r="A24" s="2" t="s">
        <v>30</v>
      </c>
      <c r="B24" s="2" t="s">
        <v>17</v>
      </c>
      <c r="C24" s="31">
        <f>SUMIFS('GEB&amp;TECH evolutie'!$D$6:$D$615,'GEB&amp;TECH evolutie'!$A$6:$A$615,Tabel5[[#This Row],[Entiteit Naam]])+SUMIFS('MOB evolutie'!$O$3:$O$306,'MOB evolutie'!$A$3:$A$306,Tabel5[[#This Row],[Entiteit Naam]])</f>
        <v>36.365966</v>
      </c>
      <c r="D24" s="31">
        <f>SUMIFS('GEB&amp;TECH evolutie'!$F$6:$F$615,'GEB&amp;TECH evolutie'!$A$6:$A$615,Tabel5[[#This Row],[Entiteit Naam]])+SUMIFS('MOB evolutie'!$AB$3:$AB$306,'MOB evolutie'!$A$3:$A$306,Tabel5[[#This Row],[Entiteit Naam]])</f>
        <v>29.416349479158825</v>
      </c>
      <c r="E24" s="32">
        <f>(Tabel5[[#This Row],[CO2-emissie 2022 (ton)]]-Tabel5[[#This Row],[CO2-emissie ref. jaar 2019 (ton)]])/Tabel5[[#This Row],[CO2-emissie ref. jaar 2019 (ton)]]</f>
        <v>-0.19110221135996155</v>
      </c>
    </row>
    <row r="25" spans="1:5" x14ac:dyDescent="0.35">
      <c r="A25" s="2" t="s">
        <v>1207</v>
      </c>
      <c r="B25" s="2" t="s">
        <v>17</v>
      </c>
      <c r="C25" s="31">
        <f>SUMIFS('GEB&amp;TECH evolutie'!$D$6:$D$615,'GEB&amp;TECH evolutie'!$A$6:$A$615,Tabel5[[#This Row],[Entiteit Naam]])+SUMIFS('MOB evolutie'!$O$3:$O$306,'MOB evolutie'!$A$3:$A$306,Tabel5[[#This Row],[Entiteit Naam]])</f>
        <v>3.181199948853727</v>
      </c>
      <c r="D25" s="31">
        <f>SUMIFS('GEB&amp;TECH evolutie'!$F$6:$F$615,'GEB&amp;TECH evolutie'!$A$6:$A$615,Tabel5[[#This Row],[Entiteit Naam]])+SUMIFS('MOB evolutie'!$AB$3:$AB$306,'MOB evolutie'!$A$3:$A$306,Tabel5[[#This Row],[Entiteit Naam]])</f>
        <v>5.8293915869935202E-2</v>
      </c>
      <c r="E25" s="32">
        <f>(Tabel5[[#This Row],[CO2-emissie 2022 (ton)]]-Tabel5[[#This Row],[CO2-emissie ref. jaar 2019 (ton)]])/Tabel5[[#This Row],[CO2-emissie ref. jaar 2019 (ton)]]</f>
        <v>-0.98167549452811342</v>
      </c>
    </row>
    <row r="26" spans="1:5" x14ac:dyDescent="0.35">
      <c r="A26" s="2" t="s">
        <v>31</v>
      </c>
      <c r="B26" s="2" t="s">
        <v>17</v>
      </c>
      <c r="C26" s="31">
        <f>SUMIFS('GEB&amp;TECH evolutie'!$D$6:$D$615,'GEB&amp;TECH evolutie'!$A$6:$A$615,Tabel5[[#This Row],[Entiteit Naam]])+SUMIFS('MOB evolutie'!$O$3:$O$306,'MOB evolutie'!$A$3:$A$306,Tabel5[[#This Row],[Entiteit Naam]])</f>
        <v>49.402772316697586</v>
      </c>
      <c r="D26" s="31">
        <f>SUMIFS('GEB&amp;TECH evolutie'!$F$6:$F$615,'GEB&amp;TECH evolutie'!$A$6:$A$615,Tabel5[[#This Row],[Entiteit Naam]])+SUMIFS('MOB evolutie'!$AB$3:$AB$306,'MOB evolutie'!$A$3:$A$306,Tabel5[[#This Row],[Entiteit Naam]])</f>
        <v>41.398859324999179</v>
      </c>
      <c r="E26" s="32">
        <f>(Tabel5[[#This Row],[CO2-emissie 2022 (ton)]]-Tabel5[[#This Row],[CO2-emissie ref. jaar 2019 (ton)]])/Tabel5[[#This Row],[CO2-emissie ref. jaar 2019 (ton)]]</f>
        <v>-0.16201343803924892</v>
      </c>
    </row>
    <row r="27" spans="1:5" x14ac:dyDescent="0.35">
      <c r="A27" s="2" t="s">
        <v>32</v>
      </c>
      <c r="B27" s="2" t="s">
        <v>17</v>
      </c>
      <c r="C27" s="31">
        <f>SUMIFS('GEB&amp;TECH evolutie'!$D$6:$D$615,'GEB&amp;TECH evolutie'!$A$6:$A$615,Tabel5[[#This Row],[Entiteit Naam]])+SUMIFS('MOB evolutie'!$O$3:$O$306,'MOB evolutie'!$A$3:$A$306,Tabel5[[#This Row],[Entiteit Naam]])</f>
        <v>8.4584119619999996</v>
      </c>
      <c r="D27" s="31">
        <f>SUMIFS('GEB&amp;TECH evolutie'!$F$6:$F$615,'GEB&amp;TECH evolutie'!$A$6:$A$615,Tabel5[[#This Row],[Entiteit Naam]])+SUMIFS('MOB evolutie'!$AB$3:$AB$306,'MOB evolutie'!$A$3:$A$306,Tabel5[[#This Row],[Entiteit Naam]])</f>
        <v>60.482241809477657</v>
      </c>
      <c r="E27" s="32">
        <f>(Tabel5[[#This Row],[CO2-emissie 2022 (ton)]]-Tabel5[[#This Row],[CO2-emissie ref. jaar 2019 (ton)]])/Tabel5[[#This Row],[CO2-emissie ref. jaar 2019 (ton)]]</f>
        <v>6.1505433976493826</v>
      </c>
    </row>
    <row r="28" spans="1:5" x14ac:dyDescent="0.35">
      <c r="A28" s="2" t="s">
        <v>33</v>
      </c>
      <c r="B28" s="2" t="s">
        <v>17</v>
      </c>
      <c r="C28" s="31">
        <f>SUMIFS('GEB&amp;TECH evolutie'!$D$6:$D$615,'GEB&amp;TECH evolutie'!$A$6:$A$615,Tabel5[[#This Row],[Entiteit Naam]])+SUMIFS('MOB evolutie'!$O$3:$O$306,'MOB evolutie'!$A$3:$A$306,Tabel5[[#This Row],[Entiteit Naam]])</f>
        <v>608.77775132345459</v>
      </c>
      <c r="D28" s="31">
        <f>SUMIFS('GEB&amp;TECH evolutie'!$F$6:$F$615,'GEB&amp;TECH evolutie'!$A$6:$A$615,Tabel5[[#This Row],[Entiteit Naam]])+SUMIFS('MOB evolutie'!$AB$3:$AB$306,'MOB evolutie'!$A$3:$A$306,Tabel5[[#This Row],[Entiteit Naam]])</f>
        <v>472.46093080293923</v>
      </c>
      <c r="E28" s="32">
        <f>(Tabel5[[#This Row],[CO2-emissie 2022 (ton)]]-Tabel5[[#This Row],[CO2-emissie ref. jaar 2019 (ton)]])/Tabel5[[#This Row],[CO2-emissie ref. jaar 2019 (ton)]]</f>
        <v>-0.22391886074050657</v>
      </c>
    </row>
    <row r="29" spans="1:5" x14ac:dyDescent="0.35">
      <c r="A29" s="2" t="s">
        <v>34</v>
      </c>
      <c r="B29" s="2" t="s">
        <v>17</v>
      </c>
      <c r="C29" s="31">
        <f>SUMIFS('GEB&amp;TECH evolutie'!$D$6:$D$615,'GEB&amp;TECH evolutie'!$A$6:$A$615,Tabel5[[#This Row],[Entiteit Naam]])+SUMIFS('MOB evolutie'!$O$3:$O$306,'MOB evolutie'!$A$3:$A$306,Tabel5[[#This Row],[Entiteit Naam]])</f>
        <v>3.9766184672278433</v>
      </c>
      <c r="D29" s="31">
        <f>SUMIFS('GEB&amp;TECH evolutie'!$F$6:$F$615,'GEB&amp;TECH evolutie'!$A$6:$A$615,Tabel5[[#This Row],[Entiteit Naam]])+SUMIFS('MOB evolutie'!$AB$3:$AB$306,'MOB evolutie'!$A$3:$A$306,Tabel5[[#This Row],[Entiteit Naam]])</f>
        <v>29.86343110679401</v>
      </c>
      <c r="E29" s="32">
        <f>(Tabel5[[#This Row],[CO2-emissie 2022 (ton)]]-Tabel5[[#This Row],[CO2-emissie ref. jaar 2019 (ton)]])/Tabel5[[#This Row],[CO2-emissie ref. jaar 2019 (ton)]]</f>
        <v>6.509755173372775</v>
      </c>
    </row>
    <row r="30" spans="1:5" x14ac:dyDescent="0.35">
      <c r="A30" s="2" t="s">
        <v>35</v>
      </c>
      <c r="B30" s="2" t="s">
        <v>17</v>
      </c>
      <c r="C30" s="31">
        <f>SUMIFS('GEB&amp;TECH evolutie'!$D$6:$D$615,'GEB&amp;TECH evolutie'!$A$6:$A$615,Tabel5[[#This Row],[Entiteit Naam]])+SUMIFS('MOB evolutie'!$O$3:$O$306,'MOB evolutie'!$A$3:$A$306,Tabel5[[#This Row],[Entiteit Naam]])</f>
        <v>79.165306779706569</v>
      </c>
      <c r="D30" s="31">
        <f>SUMIFS('GEB&amp;TECH evolutie'!$F$6:$F$615,'GEB&amp;TECH evolutie'!$A$6:$A$615,Tabel5[[#This Row],[Entiteit Naam]])+SUMIFS('MOB evolutie'!$AB$3:$AB$306,'MOB evolutie'!$A$3:$A$306,Tabel5[[#This Row],[Entiteit Naam]])</f>
        <v>105.80343050192698</v>
      </c>
      <c r="E30" s="32">
        <f>(Tabel5[[#This Row],[CO2-emissie 2022 (ton)]]-Tabel5[[#This Row],[CO2-emissie ref. jaar 2019 (ton)]])/Tabel5[[#This Row],[CO2-emissie ref. jaar 2019 (ton)]]</f>
        <v>0.33648734282488624</v>
      </c>
    </row>
    <row r="31" spans="1:5" x14ac:dyDescent="0.35">
      <c r="A31" s="2" t="s">
        <v>36</v>
      </c>
      <c r="B31" s="2" t="s">
        <v>17</v>
      </c>
      <c r="C31" s="31">
        <f>SUMIFS('GEB&amp;TECH evolutie'!$D$6:$D$615,'GEB&amp;TECH evolutie'!$A$6:$A$615,Tabel5[[#This Row],[Entiteit Naam]])+SUMIFS('MOB evolutie'!$O$3:$O$306,'MOB evolutie'!$A$3:$A$306,Tabel5[[#This Row],[Entiteit Naam]])</f>
        <v>389.64427447399999</v>
      </c>
      <c r="D31" s="31">
        <f>SUMIFS('GEB&amp;TECH evolutie'!$F$6:$F$615,'GEB&amp;TECH evolutie'!$A$6:$A$615,Tabel5[[#This Row],[Entiteit Naam]])+SUMIFS('MOB evolutie'!$AB$3:$AB$306,'MOB evolutie'!$A$3:$A$306,Tabel5[[#This Row],[Entiteit Naam]])</f>
        <v>344.32684064464536</v>
      </c>
      <c r="E31" s="32">
        <f>(Tabel5[[#This Row],[CO2-emissie 2022 (ton)]]-Tabel5[[#This Row],[CO2-emissie ref. jaar 2019 (ton)]])/Tabel5[[#This Row],[CO2-emissie ref. jaar 2019 (ton)]]</f>
        <v>-0.116304631681117</v>
      </c>
    </row>
    <row r="32" spans="1:5" x14ac:dyDescent="0.35">
      <c r="A32" s="2" t="s">
        <v>585</v>
      </c>
      <c r="B32" s="2" t="s">
        <v>17</v>
      </c>
      <c r="C32" s="31">
        <f>SUMIFS('GEB&amp;TECH evolutie'!$D$6:$D$615,'GEB&amp;TECH evolutie'!$A$6:$A$615,Tabel5[[#This Row],[Entiteit Naam]])+SUMIFS('MOB evolutie'!$O$3:$O$306,'MOB evolutie'!$A$3:$A$306,Tabel5[[#This Row],[Entiteit Naam]])</f>
        <v>0</v>
      </c>
      <c r="D32" s="31">
        <f>SUMIFS('GEB&amp;TECH evolutie'!$F$6:$F$615,'GEB&amp;TECH evolutie'!$A$6:$A$615,Tabel5[[#This Row],[Entiteit Naam]])+SUMIFS('MOB evolutie'!$AB$3:$AB$306,'MOB evolutie'!$A$3:$A$306,Tabel5[[#This Row],[Entiteit Naam]])</f>
        <v>106.46562341065541</v>
      </c>
      <c r="E32" s="32" t="s">
        <v>582</v>
      </c>
    </row>
    <row r="33" spans="1:5" x14ac:dyDescent="0.35">
      <c r="A33" s="2" t="s">
        <v>37</v>
      </c>
      <c r="B33" s="2" t="s">
        <v>17</v>
      </c>
      <c r="C33" s="31">
        <f>SUMIFS('GEB&amp;TECH evolutie'!$D$6:$D$615,'GEB&amp;TECH evolutie'!$A$6:$A$615,Tabel5[[#This Row],[Entiteit Naam]])+SUMIFS('MOB evolutie'!$O$3:$O$306,'MOB evolutie'!$A$3:$A$306,Tabel5[[#This Row],[Entiteit Naam]])</f>
        <v>1.399</v>
      </c>
      <c r="D33" s="31">
        <f>SUMIFS('GEB&amp;TECH evolutie'!$F$6:$F$615,'GEB&amp;TECH evolutie'!$A$6:$A$615,Tabel5[[#This Row],[Entiteit Naam]])+SUMIFS('MOB evolutie'!$AB$3:$AB$306,'MOB evolutie'!$A$3:$A$306,Tabel5[[#This Row],[Entiteit Naam]])</f>
        <v>0</v>
      </c>
      <c r="E33" s="32">
        <f>(Tabel5[[#This Row],[CO2-emissie 2022 (ton)]]-Tabel5[[#This Row],[CO2-emissie ref. jaar 2019 (ton)]])/Tabel5[[#This Row],[CO2-emissie ref. jaar 2019 (ton)]]</f>
        <v>-1</v>
      </c>
    </row>
    <row r="34" spans="1:5" x14ac:dyDescent="0.35">
      <c r="A34" s="2" t="s">
        <v>38</v>
      </c>
      <c r="B34" s="2" t="s">
        <v>17</v>
      </c>
      <c r="C34" s="31">
        <f>SUMIFS('GEB&amp;TECH evolutie'!$D$6:$D$615,'GEB&amp;TECH evolutie'!$A$6:$A$615,Tabel5[[#This Row],[Entiteit Naam]])+SUMIFS('MOB evolutie'!$O$3:$O$306,'MOB evolutie'!$A$3:$A$306,Tabel5[[#This Row],[Entiteit Naam]])</f>
        <v>75.975669008601415</v>
      </c>
      <c r="D34" s="31">
        <f>SUMIFS('GEB&amp;TECH evolutie'!$F$6:$F$615,'GEB&amp;TECH evolutie'!$A$6:$A$615,Tabel5[[#This Row],[Entiteit Naam]])+SUMIFS('MOB evolutie'!$AB$3:$AB$306,'MOB evolutie'!$A$3:$A$306,Tabel5[[#This Row],[Entiteit Naam]])</f>
        <v>54.857293710741565</v>
      </c>
      <c r="E34" s="32">
        <f>(Tabel5[[#This Row],[CO2-emissie 2022 (ton)]]-Tabel5[[#This Row],[CO2-emissie ref. jaar 2019 (ton)]])/Tabel5[[#This Row],[CO2-emissie ref. jaar 2019 (ton)]]</f>
        <v>-0.27796234733344671</v>
      </c>
    </row>
    <row r="35" spans="1:5" x14ac:dyDescent="0.35">
      <c r="A35" s="2" t="s">
        <v>39</v>
      </c>
      <c r="B35" s="2" t="s">
        <v>17</v>
      </c>
      <c r="C35" s="31">
        <f>SUMIFS('GEB&amp;TECH evolutie'!$D$6:$D$615,'GEB&amp;TECH evolutie'!$A$6:$A$615,Tabel5[[#This Row],[Entiteit Naam]])+SUMIFS('MOB evolutie'!$O$3:$O$306,'MOB evolutie'!$A$3:$A$306,Tabel5[[#This Row],[Entiteit Naam]])</f>
        <v>521.95152949190663</v>
      </c>
      <c r="D35" s="31">
        <f>SUMIFS('GEB&amp;TECH evolutie'!$F$6:$F$615,'GEB&amp;TECH evolutie'!$A$6:$A$615,Tabel5[[#This Row],[Entiteit Naam]])+SUMIFS('MOB evolutie'!$AB$3:$AB$306,'MOB evolutie'!$A$3:$A$306,Tabel5[[#This Row],[Entiteit Naam]])</f>
        <v>426.59794200454206</v>
      </c>
      <c r="E35" s="32">
        <f>(Tabel5[[#This Row],[CO2-emissie 2022 (ton)]]-Tabel5[[#This Row],[CO2-emissie ref. jaar 2019 (ton)]])/Tabel5[[#This Row],[CO2-emissie ref. jaar 2019 (ton)]]</f>
        <v>-0.18268667127038876</v>
      </c>
    </row>
    <row r="36" spans="1:5" x14ac:dyDescent="0.35">
      <c r="A36" s="2" t="s">
        <v>40</v>
      </c>
      <c r="B36" s="2" t="s">
        <v>17</v>
      </c>
      <c r="C36" s="31">
        <f>SUMIFS('GEB&amp;TECH evolutie'!$D$6:$D$615,'GEB&amp;TECH evolutie'!$A$6:$A$615,Tabel5[[#This Row],[Entiteit Naam]])+SUMIFS('MOB evolutie'!$O$3:$O$306,'MOB evolutie'!$A$3:$A$306,Tabel5[[#This Row],[Entiteit Naam]])</f>
        <v>59.513295819099945</v>
      </c>
      <c r="D36" s="31">
        <f>SUMIFS('GEB&amp;TECH evolutie'!$F$6:$F$615,'GEB&amp;TECH evolutie'!$A$6:$A$615,Tabel5[[#This Row],[Entiteit Naam]])+SUMIFS('MOB evolutie'!$AB$3:$AB$306,'MOB evolutie'!$A$3:$A$306,Tabel5[[#This Row],[Entiteit Naam]])</f>
        <v>76.867184981437219</v>
      </c>
      <c r="E36" s="32">
        <f>(Tabel5[[#This Row],[CO2-emissie 2022 (ton)]]-Tabel5[[#This Row],[CO2-emissie ref. jaar 2019 (ton)]])/Tabel5[[#This Row],[CO2-emissie ref. jaar 2019 (ton)]]</f>
        <v>0.29159684274732761</v>
      </c>
    </row>
    <row r="37" spans="1:5" x14ac:dyDescent="0.35">
      <c r="A37" s="2" t="s">
        <v>41</v>
      </c>
      <c r="B37" s="2" t="s">
        <v>17</v>
      </c>
      <c r="C37" s="31">
        <f>SUMIFS('GEB&amp;TECH evolutie'!$D$6:$D$615,'GEB&amp;TECH evolutie'!$A$6:$A$615,Tabel5[[#This Row],[Entiteit Naam]])+SUMIFS('MOB evolutie'!$O$3:$O$306,'MOB evolutie'!$A$3:$A$306,Tabel5[[#This Row],[Entiteit Naam]])</f>
        <v>36.517281497896107</v>
      </c>
      <c r="D37" s="31">
        <f>SUMIFS('GEB&amp;TECH evolutie'!$F$6:$F$615,'GEB&amp;TECH evolutie'!$A$6:$A$615,Tabel5[[#This Row],[Entiteit Naam]])+SUMIFS('MOB evolutie'!$AB$3:$AB$306,'MOB evolutie'!$A$3:$A$306,Tabel5[[#This Row],[Entiteit Naam]])</f>
        <v>33.059374841362327</v>
      </c>
      <c r="E37" s="32">
        <f>(Tabel5[[#This Row],[CO2-emissie 2022 (ton)]]-Tabel5[[#This Row],[CO2-emissie ref. jaar 2019 (ton)]])/Tabel5[[#This Row],[CO2-emissie ref. jaar 2019 (ton)]]</f>
        <v>-9.4692335099834921E-2</v>
      </c>
    </row>
    <row r="38" spans="1:5" x14ac:dyDescent="0.35">
      <c r="A38" s="2" t="s">
        <v>42</v>
      </c>
      <c r="B38" s="2" t="s">
        <v>17</v>
      </c>
      <c r="C38" s="31">
        <f>SUMIFS('GEB&amp;TECH evolutie'!$D$6:$D$615,'GEB&amp;TECH evolutie'!$A$6:$A$615,Tabel5[[#This Row],[Entiteit Naam]])+SUMIFS('MOB evolutie'!$O$3:$O$306,'MOB evolutie'!$A$3:$A$306,Tabel5[[#This Row],[Entiteit Naam]])</f>
        <v>767.23856135928975</v>
      </c>
      <c r="D38" s="31">
        <f>SUMIFS('GEB&amp;TECH evolutie'!$F$6:$F$615,'GEB&amp;TECH evolutie'!$A$6:$A$615,Tabel5[[#This Row],[Entiteit Naam]])+SUMIFS('MOB evolutie'!$AB$3:$AB$306,'MOB evolutie'!$A$3:$A$306,Tabel5[[#This Row],[Entiteit Naam]])</f>
        <v>596.40983107399154</v>
      </c>
      <c r="E38" s="32">
        <f>(Tabel5[[#This Row],[CO2-emissie 2022 (ton)]]-Tabel5[[#This Row],[CO2-emissie ref. jaar 2019 (ton)]])/Tabel5[[#This Row],[CO2-emissie ref. jaar 2019 (ton)]]</f>
        <v>-0.22265399432302635</v>
      </c>
    </row>
    <row r="39" spans="1:5" x14ac:dyDescent="0.35">
      <c r="A39" s="2" t="s">
        <v>43</v>
      </c>
      <c r="B39" s="2" t="s">
        <v>17</v>
      </c>
      <c r="C39" s="31">
        <f>SUMIFS('GEB&amp;TECH evolutie'!$D$6:$D$615,'GEB&amp;TECH evolutie'!$A$6:$A$615,Tabel5[[#This Row],[Entiteit Naam]])+SUMIFS('MOB evolutie'!$O$3:$O$306,'MOB evolutie'!$A$3:$A$306,Tabel5[[#This Row],[Entiteit Naam]])</f>
        <v>102.55720438600001</v>
      </c>
      <c r="D39" s="31">
        <f>SUMIFS('GEB&amp;TECH evolutie'!$F$6:$F$615,'GEB&amp;TECH evolutie'!$A$6:$A$615,Tabel5[[#This Row],[Entiteit Naam]])+SUMIFS('MOB evolutie'!$AB$3:$AB$306,'MOB evolutie'!$A$3:$A$306,Tabel5[[#This Row],[Entiteit Naam]])</f>
        <v>87.982062089950034</v>
      </c>
      <c r="E39" s="32">
        <f>(Tabel5[[#This Row],[CO2-emissie 2022 (ton)]]-Tabel5[[#This Row],[CO2-emissie ref. jaar 2019 (ton)]])/Tabel5[[#This Row],[CO2-emissie ref. jaar 2019 (ton)]]</f>
        <v>-0.14211719579633564</v>
      </c>
    </row>
    <row r="40" spans="1:5" x14ac:dyDescent="0.35">
      <c r="A40" s="2" t="s">
        <v>44</v>
      </c>
      <c r="B40" s="2" t="s">
        <v>17</v>
      </c>
      <c r="C40" s="31">
        <f>SUMIFS('GEB&amp;TECH evolutie'!$D$6:$D$615,'GEB&amp;TECH evolutie'!$A$6:$A$615,Tabel5[[#This Row],[Entiteit Naam]])+SUMIFS('MOB evolutie'!$O$3:$O$306,'MOB evolutie'!$A$3:$A$306,Tabel5[[#This Row],[Entiteit Naam]])</f>
        <v>119.3771992503311</v>
      </c>
      <c r="D40" s="31">
        <f>SUMIFS('GEB&amp;TECH evolutie'!$F$6:$F$615,'GEB&amp;TECH evolutie'!$A$6:$A$615,Tabel5[[#This Row],[Entiteit Naam]])+SUMIFS('MOB evolutie'!$AB$3:$AB$306,'MOB evolutie'!$A$3:$A$306,Tabel5[[#This Row],[Entiteit Naam]])</f>
        <v>124.02408895182609</v>
      </c>
      <c r="E40" s="32">
        <f>(Tabel5[[#This Row],[CO2-emissie 2022 (ton)]]-Tabel5[[#This Row],[CO2-emissie ref. jaar 2019 (ton)]])/Tabel5[[#This Row],[CO2-emissie ref. jaar 2019 (ton)]]</f>
        <v>3.8926107587350656E-2</v>
      </c>
    </row>
    <row r="41" spans="1:5" x14ac:dyDescent="0.35">
      <c r="A41" s="2" t="s">
        <v>45</v>
      </c>
      <c r="B41" s="2" t="s">
        <v>17</v>
      </c>
      <c r="C41" s="31">
        <f>SUMIFS('GEB&amp;TECH evolutie'!$D$6:$D$615,'GEB&amp;TECH evolutie'!$A$6:$A$615,Tabel5[[#This Row],[Entiteit Naam]])+SUMIFS('MOB evolutie'!$O$3:$O$306,'MOB evolutie'!$A$3:$A$306,Tabel5[[#This Row],[Entiteit Naam]])</f>
        <v>0</v>
      </c>
      <c r="D41" s="31">
        <f>SUMIFS('GEB&amp;TECH evolutie'!$F$6:$F$615,'GEB&amp;TECH evolutie'!$A$6:$A$615,Tabel5[[#This Row],[Entiteit Naam]])+SUMIFS('MOB evolutie'!$AB$3:$AB$306,'MOB evolutie'!$A$3:$A$306,Tabel5[[#This Row],[Entiteit Naam]])</f>
        <v>0</v>
      </c>
      <c r="E41" s="32" t="s">
        <v>584</v>
      </c>
    </row>
    <row r="42" spans="1:5" x14ac:dyDescent="0.35">
      <c r="A42" s="2" t="s">
        <v>46</v>
      </c>
      <c r="B42" s="2" t="s">
        <v>17</v>
      </c>
      <c r="C42" s="31">
        <f>SUMIFS('GEB&amp;TECH evolutie'!$D$6:$D$615,'GEB&amp;TECH evolutie'!$A$6:$A$615,Tabel5[[#This Row],[Entiteit Naam]])+SUMIFS('MOB evolutie'!$O$3:$O$306,'MOB evolutie'!$A$3:$A$306,Tabel5[[#This Row],[Entiteit Naam]])</f>
        <v>49.185293413280398</v>
      </c>
      <c r="D42" s="31">
        <f>SUMIFS('GEB&amp;TECH evolutie'!$F$6:$F$615,'GEB&amp;TECH evolutie'!$A$6:$A$615,Tabel5[[#This Row],[Entiteit Naam]])+SUMIFS('MOB evolutie'!$AB$3:$AB$306,'MOB evolutie'!$A$3:$A$306,Tabel5[[#This Row],[Entiteit Naam]])</f>
        <v>39.774842109028206</v>
      </c>
      <c r="E42" s="32">
        <f>(Tabel5[[#This Row],[CO2-emissie 2022 (ton)]]-Tabel5[[#This Row],[CO2-emissie ref. jaar 2019 (ton)]])/Tabel5[[#This Row],[CO2-emissie ref. jaar 2019 (ton)]]</f>
        <v>-0.191326525699068</v>
      </c>
    </row>
    <row r="43" spans="1:5" x14ac:dyDescent="0.35">
      <c r="A43" s="2" t="s">
        <v>47</v>
      </c>
      <c r="B43" s="2" t="s">
        <v>17</v>
      </c>
      <c r="C43" s="31">
        <f>SUMIFS('GEB&amp;TECH evolutie'!$D$6:$D$615,'GEB&amp;TECH evolutie'!$A$6:$A$615,Tabel5[[#This Row],[Entiteit Naam]])+SUMIFS('MOB evolutie'!$O$3:$O$306,'MOB evolutie'!$A$3:$A$306,Tabel5[[#This Row],[Entiteit Naam]])</f>
        <v>447.53714505247865</v>
      </c>
      <c r="D43" s="31">
        <f>SUMIFS('GEB&amp;TECH evolutie'!$F$6:$F$615,'GEB&amp;TECH evolutie'!$A$6:$A$615,Tabel5[[#This Row],[Entiteit Naam]])+SUMIFS('MOB evolutie'!$AB$3:$AB$306,'MOB evolutie'!$A$3:$A$306,Tabel5[[#This Row],[Entiteit Naam]])</f>
        <v>351.88462558997639</v>
      </c>
      <c r="E43" s="32">
        <f>(Tabel5[[#This Row],[CO2-emissie 2022 (ton)]]-Tabel5[[#This Row],[CO2-emissie ref. jaar 2019 (ton)]])/Tabel5[[#This Row],[CO2-emissie ref. jaar 2019 (ton)]]</f>
        <v>-0.21373090595929406</v>
      </c>
    </row>
    <row r="44" spans="1:5" x14ac:dyDescent="0.35">
      <c r="A44" s="2" t="s">
        <v>587</v>
      </c>
      <c r="B44" s="2" t="s">
        <v>17</v>
      </c>
      <c r="C44" s="31">
        <f>SUMIFS('GEB&amp;TECH evolutie'!$D$6:$D$615,'GEB&amp;TECH evolutie'!$A$6:$A$615,Tabel5[[#This Row],[Entiteit Naam]])+SUMIFS('MOB evolutie'!$O$3:$O$306,'MOB evolutie'!$A$3:$A$306,Tabel5[[#This Row],[Entiteit Naam]])</f>
        <v>0</v>
      </c>
      <c r="D44" s="31">
        <f>SUMIFS('GEB&amp;TECH evolutie'!$F$6:$F$615,'GEB&amp;TECH evolutie'!$A$6:$A$615,Tabel5[[#This Row],[Entiteit Naam]])+SUMIFS('MOB evolutie'!$AB$3:$AB$306,'MOB evolutie'!$A$3:$A$306,Tabel5[[#This Row],[Entiteit Naam]])</f>
        <v>0</v>
      </c>
      <c r="E44" s="32" t="s">
        <v>584</v>
      </c>
    </row>
    <row r="45" spans="1:5" x14ac:dyDescent="0.35">
      <c r="A45" s="2" t="s">
        <v>48</v>
      </c>
      <c r="B45" s="2" t="s">
        <v>17</v>
      </c>
      <c r="C45" s="31">
        <f>SUMIFS('GEB&amp;TECH evolutie'!$D$6:$D$615,'GEB&amp;TECH evolutie'!$A$6:$A$615,Tabel5[[#This Row],[Entiteit Naam]])+SUMIFS('MOB evolutie'!$O$3:$O$306,'MOB evolutie'!$A$3:$A$306,Tabel5[[#This Row],[Entiteit Naam]])</f>
        <v>1618.0716606599999</v>
      </c>
      <c r="D45" s="31">
        <f>SUMIFS('GEB&amp;TECH evolutie'!$F$6:$F$615,'GEB&amp;TECH evolutie'!$A$6:$A$615,Tabel5[[#This Row],[Entiteit Naam]])+SUMIFS('MOB evolutie'!$AB$3:$AB$306,'MOB evolutie'!$A$3:$A$306,Tabel5[[#This Row],[Entiteit Naam]])</f>
        <v>1015.6285370557255</v>
      </c>
      <c r="E45" s="32">
        <f>(Tabel5[[#This Row],[CO2-emissie 2022 (ton)]]-Tabel5[[#This Row],[CO2-emissie ref. jaar 2019 (ton)]])/Tabel5[[#This Row],[CO2-emissie ref. jaar 2019 (ton)]]</f>
        <v>-0.37232165808932233</v>
      </c>
    </row>
    <row r="46" spans="1:5" x14ac:dyDescent="0.35">
      <c r="A46" s="2" t="s">
        <v>49</v>
      </c>
      <c r="B46" s="2" t="s">
        <v>17</v>
      </c>
      <c r="C46" s="31">
        <f>SUMIFS('GEB&amp;TECH evolutie'!$D$6:$D$615,'GEB&amp;TECH evolutie'!$A$6:$A$615,Tabel5[[#This Row],[Entiteit Naam]])+SUMIFS('MOB evolutie'!$O$3:$O$306,'MOB evolutie'!$A$3:$A$306,Tabel5[[#This Row],[Entiteit Naam]])</f>
        <v>145.56493638316644</v>
      </c>
      <c r="D46" s="31">
        <f>SUMIFS('GEB&amp;TECH evolutie'!$F$6:$F$615,'GEB&amp;TECH evolutie'!$A$6:$A$615,Tabel5[[#This Row],[Entiteit Naam]])+SUMIFS('MOB evolutie'!$AB$3:$AB$306,'MOB evolutie'!$A$3:$A$306,Tabel5[[#This Row],[Entiteit Naam]])</f>
        <v>113.08025403116523</v>
      </c>
      <c r="E46" s="32">
        <f>(Tabel5[[#This Row],[CO2-emissie 2022 (ton)]]-Tabel5[[#This Row],[CO2-emissie ref. jaar 2019 (ton)]])/Tabel5[[#This Row],[CO2-emissie ref. jaar 2019 (ton)]]</f>
        <v>-0.2231628245039225</v>
      </c>
    </row>
    <row r="47" spans="1:5" x14ac:dyDescent="0.35">
      <c r="A47" s="2" t="s">
        <v>50</v>
      </c>
      <c r="B47" s="2" t="s">
        <v>17</v>
      </c>
      <c r="C47" s="31">
        <f>SUMIFS('GEB&amp;TECH evolutie'!$D$6:$D$615,'GEB&amp;TECH evolutie'!$A$6:$A$615,Tabel5[[#This Row],[Entiteit Naam]])+SUMIFS('MOB evolutie'!$O$3:$O$306,'MOB evolutie'!$A$3:$A$306,Tabel5[[#This Row],[Entiteit Naam]])</f>
        <v>28.302053234000002</v>
      </c>
      <c r="D47" s="31">
        <f>SUMIFS('GEB&amp;TECH evolutie'!$F$6:$F$615,'GEB&amp;TECH evolutie'!$A$6:$A$615,Tabel5[[#This Row],[Entiteit Naam]])+SUMIFS('MOB evolutie'!$AB$3:$AB$306,'MOB evolutie'!$A$3:$A$306,Tabel5[[#This Row],[Entiteit Naam]])</f>
        <v>42.954463734390991</v>
      </c>
      <c r="E47" s="32">
        <f>(Tabel5[[#This Row],[CO2-emissie 2022 (ton)]]-Tabel5[[#This Row],[CO2-emissie ref. jaar 2019 (ton)]])/Tabel5[[#This Row],[CO2-emissie ref. jaar 2019 (ton)]]</f>
        <v>0.5177154596963538</v>
      </c>
    </row>
    <row r="48" spans="1:5" x14ac:dyDescent="0.35">
      <c r="A48" s="2" t="s">
        <v>51</v>
      </c>
      <c r="B48" s="2" t="s">
        <v>17</v>
      </c>
      <c r="C48" s="31">
        <f>SUMIFS('GEB&amp;TECH evolutie'!$D$6:$D$615,'GEB&amp;TECH evolutie'!$A$6:$A$615,Tabel5[[#This Row],[Entiteit Naam]])+SUMIFS('MOB evolutie'!$O$3:$O$306,'MOB evolutie'!$A$3:$A$306,Tabel5[[#This Row],[Entiteit Naam]])</f>
        <v>28.323770748000005</v>
      </c>
      <c r="D48" s="31">
        <f>SUMIFS('GEB&amp;TECH evolutie'!$F$6:$F$615,'GEB&amp;TECH evolutie'!$A$6:$A$615,Tabel5[[#This Row],[Entiteit Naam]])+SUMIFS('MOB evolutie'!$AB$3:$AB$306,'MOB evolutie'!$A$3:$A$306,Tabel5[[#This Row],[Entiteit Naam]])</f>
        <v>44.052047393685605</v>
      </c>
      <c r="E48" s="32">
        <f>(Tabel5[[#This Row],[CO2-emissie 2022 (ton)]]-Tabel5[[#This Row],[CO2-emissie ref. jaar 2019 (ton)]])/Tabel5[[#This Row],[CO2-emissie ref. jaar 2019 (ton)]]</f>
        <v>0.55530306277444375</v>
      </c>
    </row>
    <row r="49" spans="1:5" x14ac:dyDescent="0.35">
      <c r="A49" s="2" t="s">
        <v>52</v>
      </c>
      <c r="B49" s="2" t="s">
        <v>17</v>
      </c>
      <c r="C49" s="31">
        <f>SUMIFS('GEB&amp;TECH evolutie'!$D$6:$D$615,'GEB&amp;TECH evolutie'!$A$6:$A$615,Tabel5[[#This Row],[Entiteit Naam]])+SUMIFS('MOB evolutie'!$O$3:$O$306,'MOB evolutie'!$A$3:$A$306,Tabel5[[#This Row],[Entiteit Naam]])</f>
        <v>354.17961557224385</v>
      </c>
      <c r="D49" s="31">
        <f>SUMIFS('GEB&amp;TECH evolutie'!$F$6:$F$615,'GEB&amp;TECH evolutie'!$A$6:$A$615,Tabel5[[#This Row],[Entiteit Naam]])+SUMIFS('MOB evolutie'!$AB$3:$AB$306,'MOB evolutie'!$A$3:$A$306,Tabel5[[#This Row],[Entiteit Naam]])</f>
        <v>50.878329998116676</v>
      </c>
      <c r="E49" s="32">
        <f>(Tabel5[[#This Row],[CO2-emissie 2022 (ton)]]-Tabel5[[#This Row],[CO2-emissie ref. jaar 2019 (ton)]])/Tabel5[[#This Row],[CO2-emissie ref. jaar 2019 (ton)]]</f>
        <v>-0.85634879094915406</v>
      </c>
    </row>
    <row r="50" spans="1:5" x14ac:dyDescent="0.35">
      <c r="A50" s="2" t="s">
        <v>53</v>
      </c>
      <c r="B50" s="2" t="s">
        <v>17</v>
      </c>
      <c r="C50" s="31">
        <f>SUMIFS('GEB&amp;TECH evolutie'!$D$6:$D$615,'GEB&amp;TECH evolutie'!$A$6:$A$615,Tabel5[[#This Row],[Entiteit Naam]])+SUMIFS('MOB evolutie'!$O$3:$O$306,'MOB evolutie'!$A$3:$A$306,Tabel5[[#This Row],[Entiteit Naam]])</f>
        <v>124.6900978413754</v>
      </c>
      <c r="D50" s="31">
        <f>SUMIFS('GEB&amp;TECH evolutie'!$F$6:$F$615,'GEB&amp;TECH evolutie'!$A$6:$A$615,Tabel5[[#This Row],[Entiteit Naam]])+SUMIFS('MOB evolutie'!$AB$3:$AB$306,'MOB evolutie'!$A$3:$A$306,Tabel5[[#This Row],[Entiteit Naam]])</f>
        <v>122.54304310045195</v>
      </c>
      <c r="E50" s="32">
        <f>(Tabel5[[#This Row],[CO2-emissie 2022 (ton)]]-Tabel5[[#This Row],[CO2-emissie ref. jaar 2019 (ton)]])/Tabel5[[#This Row],[CO2-emissie ref. jaar 2019 (ton)]]</f>
        <v>-1.7219127886601137E-2</v>
      </c>
    </row>
    <row r="51" spans="1:5" x14ac:dyDescent="0.35">
      <c r="A51" s="2" t="s">
        <v>588</v>
      </c>
      <c r="B51" s="2" t="s">
        <v>17</v>
      </c>
      <c r="C51" s="31">
        <f>SUMIFS('GEB&amp;TECH evolutie'!$D$6:$D$615,'GEB&amp;TECH evolutie'!$A$6:$A$615,Tabel5[[#This Row],[Entiteit Naam]])+SUMIFS('MOB evolutie'!$O$3:$O$306,'MOB evolutie'!$A$3:$A$306,Tabel5[[#This Row],[Entiteit Naam]])</f>
        <v>0</v>
      </c>
      <c r="D51" s="31">
        <f>SUMIFS('GEB&amp;TECH evolutie'!$F$6:$F$615,'GEB&amp;TECH evolutie'!$A$6:$A$615,Tabel5[[#This Row],[Entiteit Naam]])+SUMIFS('MOB evolutie'!$AB$3:$AB$306,'MOB evolutie'!$A$3:$A$306,Tabel5[[#This Row],[Entiteit Naam]])</f>
        <v>0</v>
      </c>
      <c r="E51" s="32" t="s">
        <v>584</v>
      </c>
    </row>
    <row r="52" spans="1:5" x14ac:dyDescent="0.35">
      <c r="A52" s="2" t="s">
        <v>54</v>
      </c>
      <c r="B52" s="2" t="s">
        <v>17</v>
      </c>
      <c r="C52" s="31">
        <f>SUMIFS('GEB&amp;TECH evolutie'!$D$6:$D$615,'GEB&amp;TECH evolutie'!$A$6:$A$615,Tabel5[[#This Row],[Entiteit Naam]])+SUMIFS('MOB evolutie'!$O$3:$O$306,'MOB evolutie'!$A$3:$A$306,Tabel5[[#This Row],[Entiteit Naam]])</f>
        <v>502.37200856726423</v>
      </c>
      <c r="D52" s="31">
        <f>SUMIFS('GEB&amp;TECH evolutie'!$F$6:$F$615,'GEB&amp;TECH evolutie'!$A$6:$A$615,Tabel5[[#This Row],[Entiteit Naam]])+SUMIFS('MOB evolutie'!$AB$3:$AB$306,'MOB evolutie'!$A$3:$A$306,Tabel5[[#This Row],[Entiteit Naam]])</f>
        <v>304.57242842847944</v>
      </c>
      <c r="E52" s="32">
        <f>(Tabel5[[#This Row],[CO2-emissie 2022 (ton)]]-Tabel5[[#This Row],[CO2-emissie ref. jaar 2019 (ton)]])/Tabel5[[#This Row],[CO2-emissie ref. jaar 2019 (ton)]]</f>
        <v>-0.39373129228059045</v>
      </c>
    </row>
    <row r="53" spans="1:5" x14ac:dyDescent="0.35">
      <c r="A53" s="2" t="s">
        <v>55</v>
      </c>
      <c r="B53" s="2" t="s">
        <v>17</v>
      </c>
      <c r="C53" s="31">
        <f>SUMIFS('GEB&amp;TECH evolutie'!$D$6:$D$615,'GEB&amp;TECH evolutie'!$A$6:$A$615,Tabel5[[#This Row],[Entiteit Naam]])+SUMIFS('MOB evolutie'!$O$3:$O$306,'MOB evolutie'!$A$3:$A$306,Tabel5[[#This Row],[Entiteit Naam]])</f>
        <v>42.452831329999995</v>
      </c>
      <c r="D53" s="31">
        <f>SUMIFS('GEB&amp;TECH evolutie'!$F$6:$F$615,'GEB&amp;TECH evolutie'!$A$6:$A$615,Tabel5[[#This Row],[Entiteit Naam]])+SUMIFS('MOB evolutie'!$AB$3:$AB$306,'MOB evolutie'!$A$3:$A$306,Tabel5[[#This Row],[Entiteit Naam]])</f>
        <v>37.779672806532204</v>
      </c>
      <c r="E53" s="32">
        <f>(Tabel5[[#This Row],[CO2-emissie 2022 (ton)]]-Tabel5[[#This Row],[CO2-emissie ref. jaar 2019 (ton)]])/Tabel5[[#This Row],[CO2-emissie ref. jaar 2019 (ton)]]</f>
        <v>-0.11007884226005502</v>
      </c>
    </row>
    <row r="54" spans="1:5" x14ac:dyDescent="0.35">
      <c r="A54" s="2" t="s">
        <v>56</v>
      </c>
      <c r="B54" s="2" t="s">
        <v>17</v>
      </c>
      <c r="C54" s="31">
        <f>SUMIFS('GEB&amp;TECH evolutie'!$D$6:$D$615,'GEB&amp;TECH evolutie'!$A$6:$A$615,Tabel5[[#This Row],[Entiteit Naam]])+SUMIFS('MOB evolutie'!$O$3:$O$306,'MOB evolutie'!$A$3:$A$306,Tabel5[[#This Row],[Entiteit Naam]])</f>
        <v>33.880759822000002</v>
      </c>
      <c r="D54" s="31">
        <f>SUMIFS('GEB&amp;TECH evolutie'!$F$6:$F$615,'GEB&amp;TECH evolutie'!$A$6:$A$615,Tabel5[[#This Row],[Entiteit Naam]])+SUMIFS('MOB evolutie'!$AB$3:$AB$306,'MOB evolutie'!$A$3:$A$306,Tabel5[[#This Row],[Entiteit Naam]])</f>
        <v>36.984495218101891</v>
      </c>
      <c r="E54" s="32">
        <f>(Tabel5[[#This Row],[CO2-emissie 2022 (ton)]]-Tabel5[[#This Row],[CO2-emissie ref. jaar 2019 (ton)]])/Tabel5[[#This Row],[CO2-emissie ref. jaar 2019 (ton)]]</f>
        <v>9.160760893226845E-2</v>
      </c>
    </row>
    <row r="55" spans="1:5" x14ac:dyDescent="0.35">
      <c r="A55" s="2" t="s">
        <v>57</v>
      </c>
      <c r="B55" s="2" t="s">
        <v>17</v>
      </c>
      <c r="C55" s="31">
        <f>SUMIFS('GEB&amp;TECH evolutie'!$D$6:$D$615,'GEB&amp;TECH evolutie'!$A$6:$A$615,Tabel5[[#This Row],[Entiteit Naam]])+SUMIFS('MOB evolutie'!$O$3:$O$306,'MOB evolutie'!$A$3:$A$306,Tabel5[[#This Row],[Entiteit Naam]])</f>
        <v>82.939416934888797</v>
      </c>
      <c r="D55" s="31">
        <f>SUMIFS('GEB&amp;TECH evolutie'!$F$6:$F$615,'GEB&amp;TECH evolutie'!$A$6:$A$615,Tabel5[[#This Row],[Entiteit Naam]])+SUMIFS('MOB evolutie'!$AB$3:$AB$306,'MOB evolutie'!$A$3:$A$306,Tabel5[[#This Row],[Entiteit Naam]])</f>
        <v>72.179979374996179</v>
      </c>
      <c r="E55" s="32">
        <f>(Tabel5[[#This Row],[CO2-emissie 2022 (ton)]]-Tabel5[[#This Row],[CO2-emissie ref. jaar 2019 (ton)]])/Tabel5[[#This Row],[CO2-emissie ref. jaar 2019 (ton)]]</f>
        <v>-0.12972646731214985</v>
      </c>
    </row>
    <row r="56" spans="1:5" x14ac:dyDescent="0.35">
      <c r="A56" s="2" t="s">
        <v>58</v>
      </c>
      <c r="B56" s="2" t="s">
        <v>17</v>
      </c>
      <c r="C56" s="31">
        <f>SUMIFS('GEB&amp;TECH evolutie'!$D$6:$D$615,'GEB&amp;TECH evolutie'!$A$6:$A$615,Tabel5[[#This Row],[Entiteit Naam]])+SUMIFS('MOB evolutie'!$O$3:$O$306,'MOB evolutie'!$A$3:$A$306,Tabel5[[#This Row],[Entiteit Naam]])</f>
        <v>57.367268418172102</v>
      </c>
      <c r="D56" s="31">
        <f>SUMIFS('GEB&amp;TECH evolutie'!$F$6:$F$615,'GEB&amp;TECH evolutie'!$A$6:$A$615,Tabel5[[#This Row],[Entiteit Naam]])+SUMIFS('MOB evolutie'!$AB$3:$AB$306,'MOB evolutie'!$A$3:$A$306,Tabel5[[#This Row],[Entiteit Naam]])</f>
        <v>51.997214694350838</v>
      </c>
      <c r="E56" s="32">
        <f>(Tabel5[[#This Row],[CO2-emissie 2022 (ton)]]-Tabel5[[#This Row],[CO2-emissie ref. jaar 2019 (ton)]])/Tabel5[[#This Row],[CO2-emissie ref. jaar 2019 (ton)]]</f>
        <v>-9.3608321816490828E-2</v>
      </c>
    </row>
    <row r="57" spans="1:5" x14ac:dyDescent="0.35">
      <c r="A57" s="2" t="s">
        <v>59</v>
      </c>
      <c r="B57" s="2" t="s">
        <v>17</v>
      </c>
      <c r="C57" s="31">
        <f>SUMIFS('GEB&amp;TECH evolutie'!$D$6:$D$615,'GEB&amp;TECH evolutie'!$A$6:$A$615,Tabel5[[#This Row],[Entiteit Naam]])+SUMIFS('MOB evolutie'!$O$3:$O$306,'MOB evolutie'!$A$3:$A$306,Tabel5[[#This Row],[Entiteit Naam]])</f>
        <v>136.70557514248523</v>
      </c>
      <c r="D57" s="31">
        <f>SUMIFS('GEB&amp;TECH evolutie'!$F$6:$F$615,'GEB&amp;TECH evolutie'!$A$6:$A$615,Tabel5[[#This Row],[Entiteit Naam]])+SUMIFS('MOB evolutie'!$AB$3:$AB$306,'MOB evolutie'!$A$3:$A$306,Tabel5[[#This Row],[Entiteit Naam]])</f>
        <v>79.139641721498904</v>
      </c>
      <c r="E57" s="32">
        <f>(Tabel5[[#This Row],[CO2-emissie 2022 (ton)]]-Tabel5[[#This Row],[CO2-emissie ref. jaar 2019 (ton)]])/Tabel5[[#This Row],[CO2-emissie ref. jaar 2019 (ton)]]</f>
        <v>-0.42109426306122932</v>
      </c>
    </row>
    <row r="58" spans="1:5" x14ac:dyDescent="0.35">
      <c r="A58" s="2" t="s">
        <v>60</v>
      </c>
      <c r="B58" s="2" t="s">
        <v>17</v>
      </c>
      <c r="C58" s="31">
        <f>SUMIFS('GEB&amp;TECH evolutie'!$D$6:$D$615,'GEB&amp;TECH evolutie'!$A$6:$A$615,Tabel5[[#This Row],[Entiteit Naam]])+SUMIFS('MOB evolutie'!$O$3:$O$306,'MOB evolutie'!$A$3:$A$306,Tabel5[[#This Row],[Entiteit Naam]])</f>
        <v>1108.3156415239998</v>
      </c>
      <c r="D58" s="31">
        <f>SUMIFS('GEB&amp;TECH evolutie'!$F$6:$F$615,'GEB&amp;TECH evolutie'!$A$6:$A$615,Tabel5[[#This Row],[Entiteit Naam]])+SUMIFS('MOB evolutie'!$AB$3:$AB$306,'MOB evolutie'!$A$3:$A$306,Tabel5[[#This Row],[Entiteit Naam]])</f>
        <v>821.60982829734417</v>
      </c>
      <c r="E58" s="32">
        <f>(Tabel5[[#This Row],[CO2-emissie 2022 (ton)]]-Tabel5[[#This Row],[CO2-emissie ref. jaar 2019 (ton)]])/Tabel5[[#This Row],[CO2-emissie ref. jaar 2019 (ton)]]</f>
        <v>-0.25868606603116973</v>
      </c>
    </row>
    <row r="59" spans="1:5" x14ac:dyDescent="0.35">
      <c r="A59" s="2" t="s">
        <v>61</v>
      </c>
      <c r="B59" s="2" t="s">
        <v>17</v>
      </c>
      <c r="C59" s="31">
        <f>SUMIFS('GEB&amp;TECH evolutie'!$D$6:$D$615,'GEB&amp;TECH evolutie'!$A$6:$A$615,Tabel5[[#This Row],[Entiteit Naam]])+SUMIFS('MOB evolutie'!$O$3:$O$306,'MOB evolutie'!$A$3:$A$306,Tabel5[[#This Row],[Entiteit Naam]])</f>
        <v>39.120252359497215</v>
      </c>
      <c r="D59" s="31">
        <f>SUMIFS('GEB&amp;TECH evolutie'!$F$6:$F$615,'GEB&amp;TECH evolutie'!$A$6:$A$615,Tabel5[[#This Row],[Entiteit Naam]])+SUMIFS('MOB evolutie'!$AB$3:$AB$306,'MOB evolutie'!$A$3:$A$306,Tabel5[[#This Row],[Entiteit Naam]])</f>
        <v>35.137887293946349</v>
      </c>
      <c r="E59" s="32">
        <f>(Tabel5[[#This Row],[CO2-emissie 2022 (ton)]]-Tabel5[[#This Row],[CO2-emissie ref. jaar 2019 (ton)]])/Tabel5[[#This Row],[CO2-emissie ref. jaar 2019 (ton)]]</f>
        <v>-0.10179804130491678</v>
      </c>
    </row>
    <row r="60" spans="1:5" x14ac:dyDescent="0.35">
      <c r="A60" s="2" t="s">
        <v>62</v>
      </c>
      <c r="B60" s="2" t="s">
        <v>17</v>
      </c>
      <c r="C60" s="31">
        <f>SUMIFS('GEB&amp;TECH evolutie'!$D$6:$D$615,'GEB&amp;TECH evolutie'!$A$6:$A$615,Tabel5[[#This Row],[Entiteit Naam]])+SUMIFS('MOB evolutie'!$O$3:$O$306,'MOB evolutie'!$A$3:$A$306,Tabel5[[#This Row],[Entiteit Naam]])</f>
        <v>143.68386782711892</v>
      </c>
      <c r="D60" s="31">
        <f>SUMIFS('GEB&amp;TECH evolutie'!$F$6:$F$615,'GEB&amp;TECH evolutie'!$A$6:$A$615,Tabel5[[#This Row],[Entiteit Naam]])+SUMIFS('MOB evolutie'!$AB$3:$AB$306,'MOB evolutie'!$A$3:$A$306,Tabel5[[#This Row],[Entiteit Naam]])</f>
        <v>148.55037160080894</v>
      </c>
      <c r="E60" s="32">
        <f>(Tabel5[[#This Row],[CO2-emissie 2022 (ton)]]-Tabel5[[#This Row],[CO2-emissie ref. jaar 2019 (ton)]])/Tabel5[[#This Row],[CO2-emissie ref. jaar 2019 (ton)]]</f>
        <v>3.3869520964910457E-2</v>
      </c>
    </row>
    <row r="61" spans="1:5" x14ac:dyDescent="0.35">
      <c r="A61" s="2" t="s">
        <v>63</v>
      </c>
      <c r="B61" s="2" t="s">
        <v>17</v>
      </c>
      <c r="C61" s="31">
        <f>SUMIFS('GEB&amp;TECH evolutie'!$D$6:$D$615,'GEB&amp;TECH evolutie'!$A$6:$A$615,Tabel5[[#This Row],[Entiteit Naam]])+SUMIFS('MOB evolutie'!$O$3:$O$306,'MOB evolutie'!$A$3:$A$306,Tabel5[[#This Row],[Entiteit Naam]])</f>
        <v>250.83012335718706</v>
      </c>
      <c r="D61" s="31">
        <f>SUMIFS('GEB&amp;TECH evolutie'!$F$6:$F$615,'GEB&amp;TECH evolutie'!$A$6:$A$615,Tabel5[[#This Row],[Entiteit Naam]])+SUMIFS('MOB evolutie'!$AB$3:$AB$306,'MOB evolutie'!$A$3:$A$306,Tabel5[[#This Row],[Entiteit Naam]])</f>
        <v>213.66874750713217</v>
      </c>
      <c r="E61" s="32">
        <f>(Tabel5[[#This Row],[CO2-emissie 2022 (ton)]]-Tabel5[[#This Row],[CO2-emissie ref. jaar 2019 (ton)]])/Tabel5[[#This Row],[CO2-emissie ref. jaar 2019 (ton)]]</f>
        <v>-0.14815356047621267</v>
      </c>
    </row>
    <row r="62" spans="1:5" x14ac:dyDescent="0.35">
      <c r="A62" s="2" t="s">
        <v>64</v>
      </c>
      <c r="B62" s="2" t="s">
        <v>17</v>
      </c>
      <c r="C62" s="31">
        <f>SUMIFS('GEB&amp;TECH evolutie'!$D$6:$D$615,'GEB&amp;TECH evolutie'!$A$6:$A$615,Tabel5[[#This Row],[Entiteit Naam]])+SUMIFS('MOB evolutie'!$O$3:$O$306,'MOB evolutie'!$A$3:$A$306,Tabel5[[#This Row],[Entiteit Naam]])</f>
        <v>16.671426759521026</v>
      </c>
      <c r="D62" s="31">
        <f>SUMIFS('GEB&amp;TECH evolutie'!$F$6:$F$615,'GEB&amp;TECH evolutie'!$A$6:$A$615,Tabel5[[#This Row],[Entiteit Naam]])+SUMIFS('MOB evolutie'!$AB$3:$AB$306,'MOB evolutie'!$A$3:$A$306,Tabel5[[#This Row],[Entiteit Naam]])</f>
        <v>10.712945077378308</v>
      </c>
      <c r="E62" s="32">
        <f>(Tabel5[[#This Row],[CO2-emissie 2022 (ton)]]-Tabel5[[#This Row],[CO2-emissie ref. jaar 2019 (ton)]])/Tabel5[[#This Row],[CO2-emissie ref. jaar 2019 (ton)]]</f>
        <v>-0.35740682354855074</v>
      </c>
    </row>
    <row r="63" spans="1:5" x14ac:dyDescent="0.35">
      <c r="A63" s="2" t="s">
        <v>65</v>
      </c>
      <c r="B63" s="2" t="s">
        <v>17</v>
      </c>
      <c r="C63" s="31">
        <f>SUMIFS('GEB&amp;TECH evolutie'!$D$6:$D$615,'GEB&amp;TECH evolutie'!$A$6:$A$615,Tabel5[[#This Row],[Entiteit Naam]])+SUMIFS('MOB evolutie'!$O$3:$O$306,'MOB evolutie'!$A$3:$A$306,Tabel5[[#This Row],[Entiteit Naam]])</f>
        <v>107.29299689605328</v>
      </c>
      <c r="D63" s="31">
        <f>SUMIFS('GEB&amp;TECH evolutie'!$F$6:$F$615,'GEB&amp;TECH evolutie'!$A$6:$A$615,Tabel5[[#This Row],[Entiteit Naam]])+SUMIFS('MOB evolutie'!$AB$3:$AB$306,'MOB evolutie'!$A$3:$A$306,Tabel5[[#This Row],[Entiteit Naam]])</f>
        <v>83.420062931498379</v>
      </c>
      <c r="E63" s="32">
        <f>(Tabel5[[#This Row],[CO2-emissie 2022 (ton)]]-Tabel5[[#This Row],[CO2-emissie ref. jaar 2019 (ton)]])/Tabel5[[#This Row],[CO2-emissie ref. jaar 2019 (ton)]]</f>
        <v>-0.22250225695236459</v>
      </c>
    </row>
    <row r="64" spans="1:5" x14ac:dyDescent="0.35">
      <c r="A64" s="2" t="s">
        <v>66</v>
      </c>
      <c r="B64" s="2" t="s">
        <v>17</v>
      </c>
      <c r="C64" s="31">
        <f>SUMIFS('GEB&amp;TECH evolutie'!$D$6:$D$615,'GEB&amp;TECH evolutie'!$A$6:$A$615,Tabel5[[#This Row],[Entiteit Naam]])+SUMIFS('MOB evolutie'!$O$3:$O$306,'MOB evolutie'!$A$3:$A$306,Tabel5[[#This Row],[Entiteit Naam]])</f>
        <v>98.030607583999995</v>
      </c>
      <c r="D64" s="31">
        <f>SUMIFS('GEB&amp;TECH evolutie'!$F$6:$F$615,'GEB&amp;TECH evolutie'!$A$6:$A$615,Tabel5[[#This Row],[Entiteit Naam]])+SUMIFS('MOB evolutie'!$AB$3:$AB$306,'MOB evolutie'!$A$3:$A$306,Tabel5[[#This Row],[Entiteit Naam]])</f>
        <v>118.42095047030928</v>
      </c>
      <c r="E64" s="32">
        <f>(Tabel5[[#This Row],[CO2-emissie 2022 (ton)]]-Tabel5[[#This Row],[CO2-emissie ref. jaar 2019 (ton)]])/Tabel5[[#This Row],[CO2-emissie ref. jaar 2019 (ton)]]</f>
        <v>0.20799976036910009</v>
      </c>
    </row>
    <row r="65" spans="1:5" x14ac:dyDescent="0.35">
      <c r="A65" s="2" t="s">
        <v>67</v>
      </c>
      <c r="B65" s="2" t="s">
        <v>17</v>
      </c>
      <c r="C65" s="31">
        <f>SUMIFS('GEB&amp;TECH evolutie'!$D$6:$D$615,'GEB&amp;TECH evolutie'!$A$6:$A$615,Tabel5[[#This Row],[Entiteit Naam]])+SUMIFS('MOB evolutie'!$O$3:$O$306,'MOB evolutie'!$A$3:$A$306,Tabel5[[#This Row],[Entiteit Naam]])</f>
        <v>408.14638637180036</v>
      </c>
      <c r="D65" s="31">
        <f>SUMIFS('GEB&amp;TECH evolutie'!$F$6:$F$615,'GEB&amp;TECH evolutie'!$A$6:$A$615,Tabel5[[#This Row],[Entiteit Naam]])+SUMIFS('MOB evolutie'!$AB$3:$AB$306,'MOB evolutie'!$A$3:$A$306,Tabel5[[#This Row],[Entiteit Naam]])</f>
        <v>322.98861187879794</v>
      </c>
      <c r="E65" s="32">
        <f>(Tabel5[[#This Row],[CO2-emissie 2022 (ton)]]-Tabel5[[#This Row],[CO2-emissie ref. jaar 2019 (ton)]])/Tabel5[[#This Row],[CO2-emissie ref. jaar 2019 (ton)]]</f>
        <v>-0.20864517569298793</v>
      </c>
    </row>
    <row r="66" spans="1:5" x14ac:dyDescent="0.35">
      <c r="A66" s="2" t="s">
        <v>68</v>
      </c>
      <c r="B66" s="2" t="s">
        <v>17</v>
      </c>
      <c r="C66" s="31">
        <f>SUMIFS('GEB&amp;TECH evolutie'!$D$6:$D$615,'GEB&amp;TECH evolutie'!$A$6:$A$615,Tabel5[[#This Row],[Entiteit Naam]])+SUMIFS('MOB evolutie'!$O$3:$O$306,'MOB evolutie'!$A$3:$A$306,Tabel5[[#This Row],[Entiteit Naam]])</f>
        <v>186.27607661957404</v>
      </c>
      <c r="D66" s="31">
        <f>SUMIFS('GEB&amp;TECH evolutie'!$F$6:$F$615,'GEB&amp;TECH evolutie'!$A$6:$A$615,Tabel5[[#This Row],[Entiteit Naam]])+SUMIFS('MOB evolutie'!$AB$3:$AB$306,'MOB evolutie'!$A$3:$A$306,Tabel5[[#This Row],[Entiteit Naam]])</f>
        <v>156.49045896773634</v>
      </c>
      <c r="E66" s="32">
        <f>(Tabel5[[#This Row],[CO2-emissie 2022 (ton)]]-Tabel5[[#This Row],[CO2-emissie ref. jaar 2019 (ton)]])/Tabel5[[#This Row],[CO2-emissie ref. jaar 2019 (ton)]]</f>
        <v>-0.15990039189341504</v>
      </c>
    </row>
    <row r="67" spans="1:5" x14ac:dyDescent="0.35">
      <c r="A67" s="2" t="s">
        <v>69</v>
      </c>
      <c r="B67" s="2" t="s">
        <v>17</v>
      </c>
      <c r="C67" s="31">
        <f>SUMIFS('GEB&amp;TECH evolutie'!$D$6:$D$615,'GEB&amp;TECH evolutie'!$A$6:$A$615,Tabel5[[#This Row],[Entiteit Naam]])+SUMIFS('MOB evolutie'!$O$3:$O$306,'MOB evolutie'!$A$3:$A$306,Tabel5[[#This Row],[Entiteit Naam]])</f>
        <v>25.201639008000004</v>
      </c>
      <c r="D67" s="31">
        <f>SUMIFS('GEB&amp;TECH evolutie'!$F$6:$F$615,'GEB&amp;TECH evolutie'!$A$6:$A$615,Tabel5[[#This Row],[Entiteit Naam]])+SUMIFS('MOB evolutie'!$AB$3:$AB$306,'MOB evolutie'!$A$3:$A$306,Tabel5[[#This Row],[Entiteit Naam]])</f>
        <v>18.028188068752481</v>
      </c>
      <c r="E67" s="32">
        <f>(Tabel5[[#This Row],[CO2-emissie 2022 (ton)]]-Tabel5[[#This Row],[CO2-emissie ref. jaar 2019 (ton)]])/Tabel5[[#This Row],[CO2-emissie ref. jaar 2019 (ton)]]</f>
        <v>-0.28464223842625408</v>
      </c>
    </row>
    <row r="68" spans="1:5" x14ac:dyDescent="0.35">
      <c r="A68" s="2" t="s">
        <v>70</v>
      </c>
      <c r="B68" s="2" t="s">
        <v>17</v>
      </c>
      <c r="C68" s="31">
        <f>SUMIFS('GEB&amp;TECH evolutie'!$D$6:$D$615,'GEB&amp;TECH evolutie'!$A$6:$A$615,Tabel5[[#This Row],[Entiteit Naam]])+SUMIFS('MOB evolutie'!$O$3:$O$306,'MOB evolutie'!$A$3:$A$306,Tabel5[[#This Row],[Entiteit Naam]])</f>
        <v>0</v>
      </c>
      <c r="D68" s="31">
        <f>SUMIFS('GEB&amp;TECH evolutie'!$F$6:$F$615,'GEB&amp;TECH evolutie'!$A$6:$A$615,Tabel5[[#This Row],[Entiteit Naam]])+SUMIFS('MOB evolutie'!$AB$3:$AB$306,'MOB evolutie'!$A$3:$A$306,Tabel5[[#This Row],[Entiteit Naam]])</f>
        <v>0</v>
      </c>
      <c r="E68" s="32" t="s">
        <v>584</v>
      </c>
    </row>
    <row r="69" spans="1:5" x14ac:dyDescent="0.35">
      <c r="A69" s="2" t="s">
        <v>71</v>
      </c>
      <c r="B69" s="2" t="s">
        <v>17</v>
      </c>
      <c r="C69" s="31">
        <f>SUMIFS('GEB&amp;TECH evolutie'!$D$6:$D$615,'GEB&amp;TECH evolutie'!$A$6:$A$615,Tabel5[[#This Row],[Entiteit Naam]])+SUMIFS('MOB evolutie'!$O$3:$O$306,'MOB evolutie'!$A$3:$A$306,Tabel5[[#This Row],[Entiteit Naam]])</f>
        <v>338.75116857400002</v>
      </c>
      <c r="D69" s="31">
        <f>SUMIFS('GEB&amp;TECH evolutie'!$F$6:$F$615,'GEB&amp;TECH evolutie'!$A$6:$A$615,Tabel5[[#This Row],[Entiteit Naam]])+SUMIFS('MOB evolutie'!$AB$3:$AB$306,'MOB evolutie'!$A$3:$A$306,Tabel5[[#This Row],[Entiteit Naam]])</f>
        <v>174.31425100502062</v>
      </c>
      <c r="E69" s="32">
        <f>(Tabel5[[#This Row],[CO2-emissie 2022 (ton)]]-Tabel5[[#This Row],[CO2-emissie ref. jaar 2019 (ton)]])/Tabel5[[#This Row],[CO2-emissie ref. jaar 2019 (ton)]]</f>
        <v>-0.48542096035030574</v>
      </c>
    </row>
    <row r="70" spans="1:5" x14ac:dyDescent="0.35">
      <c r="A70" s="2" t="s">
        <v>72</v>
      </c>
      <c r="B70" s="2" t="s">
        <v>17</v>
      </c>
      <c r="C70" s="31">
        <f>SUMIFS('GEB&amp;TECH evolutie'!$D$6:$D$615,'GEB&amp;TECH evolutie'!$A$6:$A$615,Tabel5[[#This Row],[Entiteit Naam]])+SUMIFS('MOB evolutie'!$O$3:$O$306,'MOB evolutie'!$A$3:$A$306,Tabel5[[#This Row],[Entiteit Naam]])</f>
        <v>3.8236944200000011</v>
      </c>
      <c r="D70" s="31">
        <f>SUMIFS('GEB&amp;TECH evolutie'!$F$6:$F$615,'GEB&amp;TECH evolutie'!$A$6:$A$615,Tabel5[[#This Row],[Entiteit Naam]])+SUMIFS('MOB evolutie'!$AB$3:$AB$306,'MOB evolutie'!$A$3:$A$306,Tabel5[[#This Row],[Entiteit Naam]])</f>
        <v>0.81626781567957085</v>
      </c>
      <c r="E70" s="32">
        <f>(Tabel5[[#This Row],[CO2-emissie 2022 (ton)]]-Tabel5[[#This Row],[CO2-emissie ref. jaar 2019 (ton)]])/Tabel5[[#This Row],[CO2-emissie ref. jaar 2019 (ton)]]</f>
        <v>-0.78652378406337953</v>
      </c>
    </row>
    <row r="71" spans="1:5" x14ac:dyDescent="0.35">
      <c r="A71" s="2" t="s">
        <v>73</v>
      </c>
      <c r="B71" s="2" t="s">
        <v>17</v>
      </c>
      <c r="C71" s="31">
        <f>SUMIFS('GEB&amp;TECH evolutie'!$D$6:$D$615,'GEB&amp;TECH evolutie'!$A$6:$A$615,Tabel5[[#This Row],[Entiteit Naam]])+SUMIFS('MOB evolutie'!$O$3:$O$306,'MOB evolutie'!$A$3:$A$306,Tabel5[[#This Row],[Entiteit Naam]])</f>
        <v>85.46639603294112</v>
      </c>
      <c r="D71" s="31">
        <f>SUMIFS('GEB&amp;TECH evolutie'!$F$6:$F$615,'GEB&amp;TECH evolutie'!$A$6:$A$615,Tabel5[[#This Row],[Entiteit Naam]])+SUMIFS('MOB evolutie'!$AB$3:$AB$306,'MOB evolutie'!$A$3:$A$306,Tabel5[[#This Row],[Entiteit Naam]])</f>
        <v>72.799464255385132</v>
      </c>
      <c r="E71" s="32">
        <f>(Tabel5[[#This Row],[CO2-emissie 2022 (ton)]]-Tabel5[[#This Row],[CO2-emissie ref. jaar 2019 (ton)]])/Tabel5[[#This Row],[CO2-emissie ref. jaar 2019 (ton)]]</f>
        <v>-0.1482094994701052</v>
      </c>
    </row>
    <row r="72" spans="1:5" x14ac:dyDescent="0.35">
      <c r="A72" s="2" t="s">
        <v>74</v>
      </c>
      <c r="B72" s="2" t="s">
        <v>17</v>
      </c>
      <c r="C72" s="31">
        <f>SUMIFS('GEB&amp;TECH evolutie'!$D$6:$D$615,'GEB&amp;TECH evolutie'!$A$6:$A$615,Tabel5[[#This Row],[Entiteit Naam]])+SUMIFS('MOB evolutie'!$O$3:$O$306,'MOB evolutie'!$A$3:$A$306,Tabel5[[#This Row],[Entiteit Naam]])</f>
        <v>114.15388348</v>
      </c>
      <c r="D72" s="31">
        <f>SUMIFS('GEB&amp;TECH evolutie'!$F$6:$F$615,'GEB&amp;TECH evolutie'!$A$6:$A$615,Tabel5[[#This Row],[Entiteit Naam]])+SUMIFS('MOB evolutie'!$AB$3:$AB$306,'MOB evolutie'!$A$3:$A$306,Tabel5[[#This Row],[Entiteit Naam]])</f>
        <v>106.81396736925188</v>
      </c>
      <c r="E72" s="32">
        <f>(Tabel5[[#This Row],[CO2-emissie 2022 (ton)]]-Tabel5[[#This Row],[CO2-emissie ref. jaar 2019 (ton)]])/Tabel5[[#This Row],[CO2-emissie ref. jaar 2019 (ton)]]</f>
        <v>-6.4298435471396728E-2</v>
      </c>
    </row>
    <row r="73" spans="1:5" x14ac:dyDescent="0.35">
      <c r="A73" s="2" t="s">
        <v>75</v>
      </c>
      <c r="B73" s="2" t="s">
        <v>17</v>
      </c>
      <c r="C73" s="31">
        <f>SUMIFS('GEB&amp;TECH evolutie'!$D$6:$D$615,'GEB&amp;TECH evolutie'!$A$6:$A$615,Tabel5[[#This Row],[Entiteit Naam]])+SUMIFS('MOB evolutie'!$O$3:$O$306,'MOB evolutie'!$A$3:$A$306,Tabel5[[#This Row],[Entiteit Naam]])</f>
        <v>60.492891970256977</v>
      </c>
      <c r="D73" s="31">
        <f>SUMIFS('GEB&amp;TECH evolutie'!$F$6:$F$615,'GEB&amp;TECH evolutie'!$A$6:$A$615,Tabel5[[#This Row],[Entiteit Naam]])+SUMIFS('MOB evolutie'!$AB$3:$AB$306,'MOB evolutie'!$A$3:$A$306,Tabel5[[#This Row],[Entiteit Naam]])</f>
        <v>62.06959701043592</v>
      </c>
      <c r="E73" s="32">
        <f>(Tabel5[[#This Row],[CO2-emissie 2022 (ton)]]-Tabel5[[#This Row],[CO2-emissie ref. jaar 2019 (ton)]])/Tabel5[[#This Row],[CO2-emissie ref. jaar 2019 (ton)]]</f>
        <v>2.6064302578791811E-2</v>
      </c>
    </row>
    <row r="74" spans="1:5" x14ac:dyDescent="0.35">
      <c r="A74" s="2" t="s">
        <v>76</v>
      </c>
      <c r="B74" s="2" t="s">
        <v>17</v>
      </c>
      <c r="C74" s="31">
        <f>SUMIFS('GEB&amp;TECH evolutie'!$D$6:$D$615,'GEB&amp;TECH evolutie'!$A$6:$A$615,Tabel5[[#This Row],[Entiteit Naam]])+SUMIFS('MOB evolutie'!$O$3:$O$306,'MOB evolutie'!$A$3:$A$306,Tabel5[[#This Row],[Entiteit Naam]])</f>
        <v>0</v>
      </c>
      <c r="D74" s="31">
        <f>SUMIFS('GEB&amp;TECH evolutie'!$F$6:$F$615,'GEB&amp;TECH evolutie'!$A$6:$A$615,Tabel5[[#This Row],[Entiteit Naam]])+SUMIFS('MOB evolutie'!$AB$3:$AB$306,'MOB evolutie'!$A$3:$A$306,Tabel5[[#This Row],[Entiteit Naam]])</f>
        <v>0</v>
      </c>
      <c r="E74" s="32" t="s">
        <v>584</v>
      </c>
    </row>
    <row r="75" spans="1:5" x14ac:dyDescent="0.35">
      <c r="A75" s="2" t="s">
        <v>77</v>
      </c>
      <c r="B75" s="2" t="s">
        <v>17</v>
      </c>
      <c r="C75" s="31">
        <f>SUMIFS('GEB&amp;TECH evolutie'!$D$6:$D$615,'GEB&amp;TECH evolutie'!$A$6:$A$615,Tabel5[[#This Row],[Entiteit Naam]])+SUMIFS('MOB evolutie'!$O$3:$O$306,'MOB evolutie'!$A$3:$A$306,Tabel5[[#This Row],[Entiteit Naam]])</f>
        <v>239.03652867485593</v>
      </c>
      <c r="D75" s="31">
        <f>SUMIFS('GEB&amp;TECH evolutie'!$F$6:$F$615,'GEB&amp;TECH evolutie'!$A$6:$A$615,Tabel5[[#This Row],[Entiteit Naam]])+SUMIFS('MOB evolutie'!$AB$3:$AB$306,'MOB evolutie'!$A$3:$A$306,Tabel5[[#This Row],[Entiteit Naam]])</f>
        <v>156.77056196655616</v>
      </c>
      <c r="E75" s="32">
        <f>(Tabel5[[#This Row],[CO2-emissie 2022 (ton)]]-Tabel5[[#This Row],[CO2-emissie ref. jaar 2019 (ton)]])/Tabel5[[#This Row],[CO2-emissie ref. jaar 2019 (ton)]]</f>
        <v>-0.3441564649736033</v>
      </c>
    </row>
    <row r="76" spans="1:5" x14ac:dyDescent="0.35">
      <c r="A76" s="2" t="s">
        <v>589</v>
      </c>
      <c r="B76" s="2" t="s">
        <v>17</v>
      </c>
      <c r="C76" s="31">
        <f>SUMIFS('GEB&amp;TECH evolutie'!$D$6:$D$615,'GEB&amp;TECH evolutie'!$A$6:$A$615,Tabel5[[#This Row],[Entiteit Naam]])+SUMIFS('MOB evolutie'!$O$3:$O$306,'MOB evolutie'!$A$3:$A$306,Tabel5[[#This Row],[Entiteit Naam]])</f>
        <v>0</v>
      </c>
      <c r="D76" s="31">
        <f>SUMIFS('GEB&amp;TECH evolutie'!$F$6:$F$615,'GEB&amp;TECH evolutie'!$A$6:$A$615,Tabel5[[#This Row],[Entiteit Naam]])+SUMIFS('MOB evolutie'!$AB$3:$AB$306,'MOB evolutie'!$A$3:$A$306,Tabel5[[#This Row],[Entiteit Naam]])</f>
        <v>0</v>
      </c>
      <c r="E76" s="32" t="s">
        <v>584</v>
      </c>
    </row>
    <row r="77" spans="1:5" x14ac:dyDescent="0.35">
      <c r="A77" s="2" t="s">
        <v>78</v>
      </c>
      <c r="B77" s="2" t="s">
        <v>17</v>
      </c>
      <c r="C77" s="31">
        <f>SUMIFS('GEB&amp;TECH evolutie'!$D$6:$D$615,'GEB&amp;TECH evolutie'!$A$6:$A$615,Tabel5[[#This Row],[Entiteit Naam]])+SUMIFS('MOB evolutie'!$O$3:$O$306,'MOB evolutie'!$A$3:$A$306,Tabel5[[#This Row],[Entiteit Naam]])</f>
        <v>391.28841964807361</v>
      </c>
      <c r="D77" s="31">
        <f>SUMIFS('GEB&amp;TECH evolutie'!$F$6:$F$615,'GEB&amp;TECH evolutie'!$A$6:$A$615,Tabel5[[#This Row],[Entiteit Naam]])+SUMIFS('MOB evolutie'!$AB$3:$AB$306,'MOB evolutie'!$A$3:$A$306,Tabel5[[#This Row],[Entiteit Naam]])</f>
        <v>291.17269009120764</v>
      </c>
      <c r="E77" s="32">
        <f>(Tabel5[[#This Row],[CO2-emissie 2022 (ton)]]-Tabel5[[#This Row],[CO2-emissie ref. jaar 2019 (ton)]])/Tabel5[[#This Row],[CO2-emissie ref. jaar 2019 (ton)]]</f>
        <v>-0.25586172380698224</v>
      </c>
    </row>
    <row r="78" spans="1:5" x14ac:dyDescent="0.35">
      <c r="A78" s="2" t="s">
        <v>79</v>
      </c>
      <c r="B78" s="2" t="s">
        <v>17</v>
      </c>
      <c r="C78" s="31">
        <f>SUMIFS('GEB&amp;TECH evolutie'!$D$6:$D$615,'GEB&amp;TECH evolutie'!$A$6:$A$615,Tabel5[[#This Row],[Entiteit Naam]])+SUMIFS('MOB evolutie'!$O$3:$O$306,'MOB evolutie'!$A$3:$A$306,Tabel5[[#This Row],[Entiteit Naam]])</f>
        <v>43.491858533986161</v>
      </c>
      <c r="D78" s="31">
        <f>SUMIFS('GEB&amp;TECH evolutie'!$F$6:$F$615,'GEB&amp;TECH evolutie'!$A$6:$A$615,Tabel5[[#This Row],[Entiteit Naam]])+SUMIFS('MOB evolutie'!$AB$3:$AB$306,'MOB evolutie'!$A$3:$A$306,Tabel5[[#This Row],[Entiteit Naam]])</f>
        <v>38.188755532603146</v>
      </c>
      <c r="E78" s="32">
        <f>(Tabel5[[#This Row],[CO2-emissie 2022 (ton)]]-Tabel5[[#This Row],[CO2-emissie ref. jaar 2019 (ton)]])/Tabel5[[#This Row],[CO2-emissie ref. jaar 2019 (ton)]]</f>
        <v>-0.12193323486599157</v>
      </c>
    </row>
    <row r="79" spans="1:5" x14ac:dyDescent="0.35">
      <c r="A79" s="2" t="s">
        <v>80</v>
      </c>
      <c r="B79" s="2" t="s">
        <v>17</v>
      </c>
      <c r="C79" s="31">
        <f>SUMIFS('GEB&amp;TECH evolutie'!$D$6:$D$615,'GEB&amp;TECH evolutie'!$A$6:$A$615,Tabel5[[#This Row],[Entiteit Naam]])+SUMIFS('MOB evolutie'!$O$3:$O$306,'MOB evolutie'!$A$3:$A$306,Tabel5[[#This Row],[Entiteit Naam]])</f>
        <v>107.53325697059596</v>
      </c>
      <c r="D79" s="31">
        <f>SUMIFS('GEB&amp;TECH evolutie'!$F$6:$F$615,'GEB&amp;TECH evolutie'!$A$6:$A$615,Tabel5[[#This Row],[Entiteit Naam]])+SUMIFS('MOB evolutie'!$AB$3:$AB$306,'MOB evolutie'!$A$3:$A$306,Tabel5[[#This Row],[Entiteit Naam]])</f>
        <v>92.001272118994734</v>
      </c>
      <c r="E79" s="32">
        <f>(Tabel5[[#This Row],[CO2-emissie 2022 (ton)]]-Tabel5[[#This Row],[CO2-emissie ref. jaar 2019 (ton)]])/Tabel5[[#This Row],[CO2-emissie ref. jaar 2019 (ton)]]</f>
        <v>-0.14443889536283933</v>
      </c>
    </row>
    <row r="80" spans="1:5" x14ac:dyDescent="0.35">
      <c r="A80" s="2" t="s">
        <v>81</v>
      </c>
      <c r="B80" s="2" t="s">
        <v>17</v>
      </c>
      <c r="C80" s="31">
        <f>SUMIFS('GEB&amp;TECH evolutie'!$D$6:$D$615,'GEB&amp;TECH evolutie'!$A$6:$A$615,Tabel5[[#This Row],[Entiteit Naam]])+SUMIFS('MOB evolutie'!$O$3:$O$306,'MOB evolutie'!$A$3:$A$306,Tabel5[[#This Row],[Entiteit Naam]])</f>
        <v>487.65237488681356</v>
      </c>
      <c r="D80" s="31">
        <f>SUMIFS('GEB&amp;TECH evolutie'!$F$6:$F$615,'GEB&amp;TECH evolutie'!$A$6:$A$615,Tabel5[[#This Row],[Entiteit Naam]])+SUMIFS('MOB evolutie'!$AB$3:$AB$306,'MOB evolutie'!$A$3:$A$306,Tabel5[[#This Row],[Entiteit Naam]])</f>
        <v>416.17896654190758</v>
      </c>
      <c r="E80" s="32">
        <f>(Tabel5[[#This Row],[CO2-emissie 2022 (ton)]]-Tabel5[[#This Row],[CO2-emissie ref. jaar 2019 (ton)]])/Tabel5[[#This Row],[CO2-emissie ref. jaar 2019 (ton)]]</f>
        <v>-0.14656630834925247</v>
      </c>
    </row>
    <row r="81" spans="1:5" x14ac:dyDescent="0.35">
      <c r="A81" s="2" t="s">
        <v>82</v>
      </c>
      <c r="B81" s="2" t="s">
        <v>17</v>
      </c>
      <c r="C81" s="31">
        <f>SUMIFS('GEB&amp;TECH evolutie'!$D$6:$D$615,'GEB&amp;TECH evolutie'!$A$6:$A$615,Tabel5[[#This Row],[Entiteit Naam]])+SUMIFS('MOB evolutie'!$O$3:$O$306,'MOB evolutie'!$A$3:$A$306,Tabel5[[#This Row],[Entiteit Naam]])</f>
        <v>125.02878497200001</v>
      </c>
      <c r="D81" s="31">
        <f>SUMIFS('GEB&amp;TECH evolutie'!$F$6:$F$615,'GEB&amp;TECH evolutie'!$A$6:$A$615,Tabel5[[#This Row],[Entiteit Naam]])+SUMIFS('MOB evolutie'!$AB$3:$AB$306,'MOB evolutie'!$A$3:$A$306,Tabel5[[#This Row],[Entiteit Naam]])</f>
        <v>83.179724285937539</v>
      </c>
      <c r="E81" s="32">
        <f>(Tabel5[[#This Row],[CO2-emissie 2022 (ton)]]-Tabel5[[#This Row],[CO2-emissie ref. jaar 2019 (ton)]])/Tabel5[[#This Row],[CO2-emissie ref. jaar 2019 (ton)]]</f>
        <v>-0.33471540729948307</v>
      </c>
    </row>
    <row r="82" spans="1:5" x14ac:dyDescent="0.35">
      <c r="A82" s="2" t="s">
        <v>83</v>
      </c>
      <c r="B82" s="2" t="s">
        <v>17</v>
      </c>
      <c r="C82" s="31">
        <f>SUMIFS('GEB&amp;TECH evolutie'!$D$6:$D$615,'GEB&amp;TECH evolutie'!$A$6:$A$615,Tabel5[[#This Row],[Entiteit Naam]])+SUMIFS('MOB evolutie'!$O$3:$O$306,'MOB evolutie'!$A$3:$A$306,Tabel5[[#This Row],[Entiteit Naam]])</f>
        <v>145.62996114580235</v>
      </c>
      <c r="D82" s="31">
        <f>SUMIFS('GEB&amp;TECH evolutie'!$F$6:$F$615,'GEB&amp;TECH evolutie'!$A$6:$A$615,Tabel5[[#This Row],[Entiteit Naam]])+SUMIFS('MOB evolutie'!$AB$3:$AB$306,'MOB evolutie'!$A$3:$A$306,Tabel5[[#This Row],[Entiteit Naam]])</f>
        <v>203.2290244471821</v>
      </c>
      <c r="E82" s="32">
        <f>(Tabel5[[#This Row],[CO2-emissie 2022 (ton)]]-Tabel5[[#This Row],[CO2-emissie ref. jaar 2019 (ton)]])/Tabel5[[#This Row],[CO2-emissie ref. jaar 2019 (ton)]]</f>
        <v>0.39551657398104018</v>
      </c>
    </row>
    <row r="83" spans="1:5" x14ac:dyDescent="0.35">
      <c r="A83" s="2" t="s">
        <v>84</v>
      </c>
      <c r="B83" s="2" t="s">
        <v>17</v>
      </c>
      <c r="C83" s="31">
        <f>SUMIFS('GEB&amp;TECH evolutie'!$D$6:$D$615,'GEB&amp;TECH evolutie'!$A$6:$A$615,Tabel5[[#This Row],[Entiteit Naam]])+SUMIFS('MOB evolutie'!$O$3:$O$306,'MOB evolutie'!$A$3:$A$306,Tabel5[[#This Row],[Entiteit Naam]])</f>
        <v>503.27151976362171</v>
      </c>
      <c r="D83" s="31">
        <f>SUMIFS('GEB&amp;TECH evolutie'!$F$6:$F$615,'GEB&amp;TECH evolutie'!$A$6:$A$615,Tabel5[[#This Row],[Entiteit Naam]])+SUMIFS('MOB evolutie'!$AB$3:$AB$306,'MOB evolutie'!$A$3:$A$306,Tabel5[[#This Row],[Entiteit Naam]])</f>
        <v>451.69023350959657</v>
      </c>
      <c r="E83" s="32">
        <f>(Tabel5[[#This Row],[CO2-emissie 2022 (ton)]]-Tabel5[[#This Row],[CO2-emissie ref. jaar 2019 (ton)]])/Tabel5[[#This Row],[CO2-emissie ref. jaar 2019 (ton)]]</f>
        <v>-0.10249196353938729</v>
      </c>
    </row>
    <row r="84" spans="1:5" x14ac:dyDescent="0.35">
      <c r="A84" s="2" t="s">
        <v>85</v>
      </c>
      <c r="B84" s="2" t="s">
        <v>17</v>
      </c>
      <c r="C84" s="31">
        <f>SUMIFS('GEB&amp;TECH evolutie'!$D$6:$D$615,'GEB&amp;TECH evolutie'!$A$6:$A$615,Tabel5[[#This Row],[Entiteit Naam]])+SUMIFS('MOB evolutie'!$O$3:$O$306,'MOB evolutie'!$A$3:$A$306,Tabel5[[#This Row],[Entiteit Naam]])</f>
        <v>181.81689474822807</v>
      </c>
      <c r="D84" s="31">
        <f>SUMIFS('GEB&amp;TECH evolutie'!$F$6:$F$615,'GEB&amp;TECH evolutie'!$A$6:$A$615,Tabel5[[#This Row],[Entiteit Naam]])+SUMIFS('MOB evolutie'!$AB$3:$AB$306,'MOB evolutie'!$A$3:$A$306,Tabel5[[#This Row],[Entiteit Naam]])</f>
        <v>195.10200557895638</v>
      </c>
      <c r="E84" s="32">
        <f>(Tabel5[[#This Row],[CO2-emissie 2022 (ton)]]-Tabel5[[#This Row],[CO2-emissie ref. jaar 2019 (ton)]])/Tabel5[[#This Row],[CO2-emissie ref. jaar 2019 (ton)]]</f>
        <v>7.3068626813393461E-2</v>
      </c>
    </row>
    <row r="85" spans="1:5" x14ac:dyDescent="0.35">
      <c r="A85" s="2" t="s">
        <v>86</v>
      </c>
      <c r="B85" s="2" t="s">
        <v>17</v>
      </c>
      <c r="C85" s="31">
        <f>SUMIFS('GEB&amp;TECH evolutie'!$D$6:$D$615,'GEB&amp;TECH evolutie'!$A$6:$A$615,Tabel5[[#This Row],[Entiteit Naam]])+SUMIFS('MOB evolutie'!$O$3:$O$306,'MOB evolutie'!$A$3:$A$306,Tabel5[[#This Row],[Entiteit Naam]])</f>
        <v>371.06621755194033</v>
      </c>
      <c r="D85" s="31">
        <f>SUMIFS('GEB&amp;TECH evolutie'!$F$6:$F$615,'GEB&amp;TECH evolutie'!$A$6:$A$615,Tabel5[[#This Row],[Entiteit Naam]])+SUMIFS('MOB evolutie'!$AB$3:$AB$306,'MOB evolutie'!$A$3:$A$306,Tabel5[[#This Row],[Entiteit Naam]])</f>
        <v>305.49653974533027</v>
      </c>
      <c r="E85" s="32">
        <f>(Tabel5[[#This Row],[CO2-emissie 2022 (ton)]]-Tabel5[[#This Row],[CO2-emissie ref. jaar 2019 (ton)]])/Tabel5[[#This Row],[CO2-emissie ref. jaar 2019 (ton)]]</f>
        <v>-0.17670613681621902</v>
      </c>
    </row>
    <row r="86" spans="1:5" x14ac:dyDescent="0.35">
      <c r="A86" s="2" t="s">
        <v>87</v>
      </c>
      <c r="B86" s="2" t="s">
        <v>17</v>
      </c>
      <c r="C86" s="31">
        <f>SUMIFS('GEB&amp;TECH evolutie'!$D$6:$D$615,'GEB&amp;TECH evolutie'!$A$6:$A$615,Tabel5[[#This Row],[Entiteit Naam]])+SUMIFS('MOB evolutie'!$O$3:$O$306,'MOB evolutie'!$A$3:$A$306,Tabel5[[#This Row],[Entiteit Naam]])</f>
        <v>254.69647130200002</v>
      </c>
      <c r="D86" s="31">
        <f>SUMIFS('GEB&amp;TECH evolutie'!$F$6:$F$615,'GEB&amp;TECH evolutie'!$A$6:$A$615,Tabel5[[#This Row],[Entiteit Naam]])+SUMIFS('MOB evolutie'!$AB$3:$AB$306,'MOB evolutie'!$A$3:$A$306,Tabel5[[#This Row],[Entiteit Naam]])</f>
        <v>235.40068482473532</v>
      </c>
      <c r="E86" s="32">
        <f>(Tabel5[[#This Row],[CO2-emissie 2022 (ton)]]-Tabel5[[#This Row],[CO2-emissie ref. jaar 2019 (ton)]])/Tabel5[[#This Row],[CO2-emissie ref. jaar 2019 (ton)]]</f>
        <v>-7.575992858725239E-2</v>
      </c>
    </row>
    <row r="87" spans="1:5" x14ac:dyDescent="0.35">
      <c r="A87" s="2" t="s">
        <v>88</v>
      </c>
      <c r="B87" s="2" t="s">
        <v>17</v>
      </c>
      <c r="C87" s="31">
        <f>SUMIFS('GEB&amp;TECH evolutie'!$D$6:$D$615,'GEB&amp;TECH evolutie'!$A$6:$A$615,Tabel5[[#This Row],[Entiteit Naam]])+SUMIFS('MOB evolutie'!$O$3:$O$306,'MOB evolutie'!$A$3:$A$306,Tabel5[[#This Row],[Entiteit Naam]])</f>
        <v>249.51763026726195</v>
      </c>
      <c r="D87" s="31">
        <f>SUMIFS('GEB&amp;TECH evolutie'!$F$6:$F$615,'GEB&amp;TECH evolutie'!$A$6:$A$615,Tabel5[[#This Row],[Entiteit Naam]])+SUMIFS('MOB evolutie'!$AB$3:$AB$306,'MOB evolutie'!$A$3:$A$306,Tabel5[[#This Row],[Entiteit Naam]])</f>
        <v>204.13494535750499</v>
      </c>
      <c r="E87" s="32">
        <f>(Tabel5[[#This Row],[CO2-emissie 2022 (ton)]]-Tabel5[[#This Row],[CO2-emissie ref. jaar 2019 (ton)]])/Tabel5[[#This Row],[CO2-emissie ref. jaar 2019 (ton)]]</f>
        <v>-0.18188167650176426</v>
      </c>
    </row>
    <row r="88" spans="1:5" x14ac:dyDescent="0.35">
      <c r="A88" s="2" t="s">
        <v>89</v>
      </c>
      <c r="B88" s="2" t="s">
        <v>17</v>
      </c>
      <c r="C88" s="31">
        <f>SUMIFS('GEB&amp;TECH evolutie'!$D$6:$D$615,'GEB&amp;TECH evolutie'!$A$6:$A$615,Tabel5[[#This Row],[Entiteit Naam]])+SUMIFS('MOB evolutie'!$O$3:$O$306,'MOB evolutie'!$A$3:$A$306,Tabel5[[#This Row],[Entiteit Naam]])</f>
        <v>251.44206939142555</v>
      </c>
      <c r="D88" s="31">
        <f>SUMIFS('GEB&amp;TECH evolutie'!$F$6:$F$615,'GEB&amp;TECH evolutie'!$A$6:$A$615,Tabel5[[#This Row],[Entiteit Naam]])+SUMIFS('MOB evolutie'!$AB$3:$AB$306,'MOB evolutie'!$A$3:$A$306,Tabel5[[#This Row],[Entiteit Naam]])</f>
        <v>215.29249579127509</v>
      </c>
      <c r="E88" s="32">
        <f>(Tabel5[[#This Row],[CO2-emissie 2022 (ton)]]-Tabel5[[#This Row],[CO2-emissie ref. jaar 2019 (ton)]])/Tabel5[[#This Row],[CO2-emissie ref. jaar 2019 (ton)]]</f>
        <v>-0.14376899493248921</v>
      </c>
    </row>
    <row r="89" spans="1:5" x14ac:dyDescent="0.35">
      <c r="A89" s="2" t="s">
        <v>90</v>
      </c>
      <c r="B89" s="2" t="s">
        <v>17</v>
      </c>
      <c r="C89" s="31">
        <f>SUMIFS('GEB&amp;TECH evolutie'!$D$6:$D$615,'GEB&amp;TECH evolutie'!$A$6:$A$615,Tabel5[[#This Row],[Entiteit Naam]])+SUMIFS('MOB evolutie'!$O$3:$O$306,'MOB evolutie'!$A$3:$A$306,Tabel5[[#This Row],[Entiteit Naam]])</f>
        <v>289.42619251000002</v>
      </c>
      <c r="D89" s="31">
        <f>SUMIFS('GEB&amp;TECH evolutie'!$F$6:$F$615,'GEB&amp;TECH evolutie'!$A$6:$A$615,Tabel5[[#This Row],[Entiteit Naam]])+SUMIFS('MOB evolutie'!$AB$3:$AB$306,'MOB evolutie'!$A$3:$A$306,Tabel5[[#This Row],[Entiteit Naam]])</f>
        <v>247.6925324787334</v>
      </c>
      <c r="E89" s="32">
        <f>(Tabel5[[#This Row],[CO2-emissie 2022 (ton)]]-Tabel5[[#This Row],[CO2-emissie ref. jaar 2019 (ton)]])/Tabel5[[#This Row],[CO2-emissie ref. jaar 2019 (ton)]]</f>
        <v>-0.14419448243207869</v>
      </c>
    </row>
    <row r="90" spans="1:5" x14ac:dyDescent="0.35">
      <c r="A90" s="2" t="s">
        <v>91</v>
      </c>
      <c r="B90" s="2" t="s">
        <v>17</v>
      </c>
      <c r="C90" s="31">
        <f>SUMIFS('GEB&amp;TECH evolutie'!$D$6:$D$615,'GEB&amp;TECH evolutie'!$A$6:$A$615,Tabel5[[#This Row],[Entiteit Naam]])+SUMIFS('MOB evolutie'!$O$3:$O$306,'MOB evolutie'!$A$3:$A$306,Tabel5[[#This Row],[Entiteit Naam]])</f>
        <v>66.708547957452069</v>
      </c>
      <c r="D90" s="31">
        <f>SUMIFS('GEB&amp;TECH evolutie'!$F$6:$F$615,'GEB&amp;TECH evolutie'!$A$6:$A$615,Tabel5[[#This Row],[Entiteit Naam]])+SUMIFS('MOB evolutie'!$AB$3:$AB$306,'MOB evolutie'!$A$3:$A$306,Tabel5[[#This Row],[Entiteit Naam]])</f>
        <v>48.153136468848501</v>
      </c>
      <c r="E90" s="32">
        <f>(Tabel5[[#This Row],[CO2-emissie 2022 (ton)]]-Tabel5[[#This Row],[CO2-emissie ref. jaar 2019 (ton)]])/Tabel5[[#This Row],[CO2-emissie ref. jaar 2019 (ton)]]</f>
        <v>-0.27815642907470489</v>
      </c>
    </row>
    <row r="91" spans="1:5" x14ac:dyDescent="0.35">
      <c r="A91" s="2" t="s">
        <v>92</v>
      </c>
      <c r="B91" s="2" t="s">
        <v>17</v>
      </c>
      <c r="C91" s="31">
        <f>SUMIFS('GEB&amp;TECH evolutie'!$D$6:$D$615,'GEB&amp;TECH evolutie'!$A$6:$A$615,Tabel5[[#This Row],[Entiteit Naam]])+SUMIFS('MOB evolutie'!$O$3:$O$306,'MOB evolutie'!$A$3:$A$306,Tabel5[[#This Row],[Entiteit Naam]])</f>
        <v>218.21209064199999</v>
      </c>
      <c r="D91" s="31">
        <f>SUMIFS('GEB&amp;TECH evolutie'!$F$6:$F$615,'GEB&amp;TECH evolutie'!$A$6:$A$615,Tabel5[[#This Row],[Entiteit Naam]])+SUMIFS('MOB evolutie'!$AB$3:$AB$306,'MOB evolutie'!$A$3:$A$306,Tabel5[[#This Row],[Entiteit Naam]])</f>
        <v>412.75218004035668</v>
      </c>
      <c r="E91" s="32">
        <f>(Tabel5[[#This Row],[CO2-emissie 2022 (ton)]]-Tabel5[[#This Row],[CO2-emissie ref. jaar 2019 (ton)]])/Tabel5[[#This Row],[CO2-emissie ref. jaar 2019 (ton)]]</f>
        <v>0.89151837932537048</v>
      </c>
    </row>
    <row r="92" spans="1:5" x14ac:dyDescent="0.35">
      <c r="A92" s="2" t="s">
        <v>93</v>
      </c>
      <c r="B92" s="2" t="s">
        <v>17</v>
      </c>
      <c r="C92" s="31">
        <f>SUMIFS('GEB&amp;TECH evolutie'!$D$6:$D$615,'GEB&amp;TECH evolutie'!$A$6:$A$615,Tabel5[[#This Row],[Entiteit Naam]])+SUMIFS('MOB evolutie'!$O$3:$O$306,'MOB evolutie'!$A$3:$A$306,Tabel5[[#This Row],[Entiteit Naam]])</f>
        <v>55.908254333869152</v>
      </c>
      <c r="D92" s="31">
        <f>SUMIFS('GEB&amp;TECH evolutie'!$F$6:$F$615,'GEB&amp;TECH evolutie'!$A$6:$A$615,Tabel5[[#This Row],[Entiteit Naam]])+SUMIFS('MOB evolutie'!$AB$3:$AB$306,'MOB evolutie'!$A$3:$A$306,Tabel5[[#This Row],[Entiteit Naam]])</f>
        <v>63.543110968862074</v>
      </c>
      <c r="E92" s="32">
        <f>(Tabel5[[#This Row],[CO2-emissie 2022 (ton)]]-Tabel5[[#This Row],[CO2-emissie ref. jaar 2019 (ton)]])/Tabel5[[#This Row],[CO2-emissie ref. jaar 2019 (ton)]]</f>
        <v>0.13656045472998671</v>
      </c>
    </row>
    <row r="93" spans="1:5" x14ac:dyDescent="0.35">
      <c r="A93" s="2" t="s">
        <v>94</v>
      </c>
      <c r="B93" s="2" t="s">
        <v>17</v>
      </c>
      <c r="C93" s="31">
        <f>SUMIFS('GEB&amp;TECH evolutie'!$D$6:$D$615,'GEB&amp;TECH evolutie'!$A$6:$A$615,Tabel5[[#This Row],[Entiteit Naam]])+SUMIFS('MOB evolutie'!$O$3:$O$306,'MOB evolutie'!$A$3:$A$306,Tabel5[[#This Row],[Entiteit Naam]])</f>
        <v>28.648771691078451</v>
      </c>
      <c r="D93" s="31">
        <f>SUMIFS('GEB&amp;TECH evolutie'!$F$6:$F$615,'GEB&amp;TECH evolutie'!$A$6:$A$615,Tabel5[[#This Row],[Entiteit Naam]])+SUMIFS('MOB evolutie'!$AB$3:$AB$306,'MOB evolutie'!$A$3:$A$306,Tabel5[[#This Row],[Entiteit Naam]])</f>
        <v>25.655504796367595</v>
      </c>
      <c r="E93" s="32">
        <f>(Tabel5[[#This Row],[CO2-emissie 2022 (ton)]]-Tabel5[[#This Row],[CO2-emissie ref. jaar 2019 (ton)]])/Tabel5[[#This Row],[CO2-emissie ref. jaar 2019 (ton)]]</f>
        <v>-0.10448150891031023</v>
      </c>
    </row>
    <row r="94" spans="1:5" x14ac:dyDescent="0.35">
      <c r="A94" s="2" t="s">
        <v>95</v>
      </c>
      <c r="B94" s="2" t="s">
        <v>17</v>
      </c>
      <c r="C94" s="31">
        <f>SUMIFS('GEB&amp;TECH evolutie'!$D$6:$D$615,'GEB&amp;TECH evolutie'!$A$6:$A$615,Tabel5[[#This Row],[Entiteit Naam]])+SUMIFS('MOB evolutie'!$O$3:$O$306,'MOB evolutie'!$A$3:$A$306,Tabel5[[#This Row],[Entiteit Naam]])</f>
        <v>178.51423116799998</v>
      </c>
      <c r="D94" s="31">
        <f>SUMIFS('GEB&amp;TECH evolutie'!$F$6:$F$615,'GEB&amp;TECH evolutie'!$A$6:$A$615,Tabel5[[#This Row],[Entiteit Naam]])+SUMIFS('MOB evolutie'!$AB$3:$AB$306,'MOB evolutie'!$A$3:$A$306,Tabel5[[#This Row],[Entiteit Naam]])</f>
        <v>184.42974247431536</v>
      </c>
      <c r="E94" s="32">
        <f>(Tabel5[[#This Row],[CO2-emissie 2022 (ton)]]-Tabel5[[#This Row],[CO2-emissie ref. jaar 2019 (ton)]])/Tabel5[[#This Row],[CO2-emissie ref. jaar 2019 (ton)]]</f>
        <v>3.3137477430291176E-2</v>
      </c>
    </row>
    <row r="95" spans="1:5" x14ac:dyDescent="0.35">
      <c r="A95" s="2" t="s">
        <v>96</v>
      </c>
      <c r="B95" s="2" t="s">
        <v>17</v>
      </c>
      <c r="C95" s="31">
        <f>SUMIFS('GEB&amp;TECH evolutie'!$D$6:$D$615,'GEB&amp;TECH evolutie'!$A$6:$A$615,Tabel5[[#This Row],[Entiteit Naam]])+SUMIFS('MOB evolutie'!$O$3:$O$306,'MOB evolutie'!$A$3:$A$306,Tabel5[[#This Row],[Entiteit Naam]])</f>
        <v>4.1719739879999995</v>
      </c>
      <c r="D95" s="31">
        <f>SUMIFS('GEB&amp;TECH evolutie'!$F$6:$F$615,'GEB&amp;TECH evolutie'!$A$6:$A$615,Tabel5[[#This Row],[Entiteit Naam]])+SUMIFS('MOB evolutie'!$AB$3:$AB$306,'MOB evolutie'!$A$3:$A$306,Tabel5[[#This Row],[Entiteit Naam]])</f>
        <v>3.2922852386076746</v>
      </c>
      <c r="E95" s="32">
        <f>(Tabel5[[#This Row],[CO2-emissie 2022 (ton)]]-Tabel5[[#This Row],[CO2-emissie ref. jaar 2019 (ton)]])/Tabel5[[#This Row],[CO2-emissie ref. jaar 2019 (ton)]]</f>
        <v>-0.21085671960625968</v>
      </c>
    </row>
    <row r="96" spans="1:5" x14ac:dyDescent="0.35">
      <c r="A96" s="2" t="s">
        <v>97</v>
      </c>
      <c r="B96" s="2" t="s">
        <v>17</v>
      </c>
      <c r="C96" s="31">
        <f>SUMIFS('GEB&amp;TECH evolutie'!$D$6:$D$615,'GEB&amp;TECH evolutie'!$A$6:$A$615,Tabel5[[#This Row],[Entiteit Naam]])+SUMIFS('MOB evolutie'!$O$3:$O$306,'MOB evolutie'!$A$3:$A$306,Tabel5[[#This Row],[Entiteit Naam]])</f>
        <v>379.24246943895258</v>
      </c>
      <c r="D96" s="31">
        <f>SUMIFS('GEB&amp;TECH evolutie'!$F$6:$F$615,'GEB&amp;TECH evolutie'!$A$6:$A$615,Tabel5[[#This Row],[Entiteit Naam]])+SUMIFS('MOB evolutie'!$AB$3:$AB$306,'MOB evolutie'!$A$3:$A$306,Tabel5[[#This Row],[Entiteit Naam]])</f>
        <v>290.01995922565482</v>
      </c>
      <c r="E96" s="32">
        <f>(Tabel5[[#This Row],[CO2-emissie 2022 (ton)]]-Tabel5[[#This Row],[CO2-emissie ref. jaar 2019 (ton)]])/Tabel5[[#This Row],[CO2-emissie ref. jaar 2019 (ton)]]</f>
        <v>-0.23526508079459726</v>
      </c>
    </row>
    <row r="97" spans="1:5" x14ac:dyDescent="0.35">
      <c r="A97" s="2" t="s">
        <v>98</v>
      </c>
      <c r="B97" s="2" t="s">
        <v>17</v>
      </c>
      <c r="C97" s="31">
        <f>SUMIFS('GEB&amp;TECH evolutie'!$D$6:$D$615,'GEB&amp;TECH evolutie'!$A$6:$A$615,Tabel5[[#This Row],[Entiteit Naam]])+SUMIFS('MOB evolutie'!$O$3:$O$306,'MOB evolutie'!$A$3:$A$306,Tabel5[[#This Row],[Entiteit Naam]])</f>
        <v>216.84930684208589</v>
      </c>
      <c r="D97" s="31">
        <f>SUMIFS('GEB&amp;TECH evolutie'!$F$6:$F$615,'GEB&amp;TECH evolutie'!$A$6:$A$615,Tabel5[[#This Row],[Entiteit Naam]])+SUMIFS('MOB evolutie'!$AB$3:$AB$306,'MOB evolutie'!$A$3:$A$306,Tabel5[[#This Row],[Entiteit Naam]])</f>
        <v>216.86156756691975</v>
      </c>
      <c r="E97" s="32">
        <f>(Tabel5[[#This Row],[CO2-emissie 2022 (ton)]]-Tabel5[[#This Row],[CO2-emissie ref. jaar 2019 (ton)]])/Tabel5[[#This Row],[CO2-emissie ref. jaar 2019 (ton)]]</f>
        <v>5.6540299862612013E-5</v>
      </c>
    </row>
    <row r="98" spans="1:5" x14ac:dyDescent="0.35">
      <c r="A98" s="2" t="s">
        <v>99</v>
      </c>
      <c r="B98" s="2" t="s">
        <v>17</v>
      </c>
      <c r="C98" s="31">
        <f>SUMIFS('GEB&amp;TECH evolutie'!$D$6:$D$615,'GEB&amp;TECH evolutie'!$A$6:$A$615,Tabel5[[#This Row],[Entiteit Naam]])+SUMIFS('MOB evolutie'!$O$3:$O$306,'MOB evolutie'!$A$3:$A$306,Tabel5[[#This Row],[Entiteit Naam]])</f>
        <v>25.894987728862841</v>
      </c>
      <c r="D98" s="31">
        <f>SUMIFS('GEB&amp;TECH evolutie'!$F$6:$F$615,'GEB&amp;TECH evolutie'!$A$6:$A$615,Tabel5[[#This Row],[Entiteit Naam]])+SUMIFS('MOB evolutie'!$AB$3:$AB$306,'MOB evolutie'!$A$3:$A$306,Tabel5[[#This Row],[Entiteit Naam]])</f>
        <v>23.12628458060016</v>
      </c>
      <c r="E98" s="32">
        <f>(Tabel5[[#This Row],[CO2-emissie 2022 (ton)]]-Tabel5[[#This Row],[CO2-emissie ref. jaar 2019 (ton)]])/Tabel5[[#This Row],[CO2-emissie ref. jaar 2019 (ton)]]</f>
        <v>-0.10692042712098501</v>
      </c>
    </row>
    <row r="99" spans="1:5" x14ac:dyDescent="0.35">
      <c r="A99" s="2" t="s">
        <v>100</v>
      </c>
      <c r="B99" s="2" t="s">
        <v>17</v>
      </c>
      <c r="C99" s="31">
        <f>SUMIFS('GEB&amp;TECH evolutie'!$D$6:$D$615,'GEB&amp;TECH evolutie'!$A$6:$A$615,Tabel5[[#This Row],[Entiteit Naam]])+SUMIFS('MOB evolutie'!$O$3:$O$306,'MOB evolutie'!$A$3:$A$306,Tabel5[[#This Row],[Entiteit Naam]])</f>
        <v>97.267552383592843</v>
      </c>
      <c r="D99" s="31">
        <f>SUMIFS('GEB&amp;TECH evolutie'!$F$6:$F$615,'GEB&amp;TECH evolutie'!$A$6:$A$615,Tabel5[[#This Row],[Entiteit Naam]])+SUMIFS('MOB evolutie'!$AB$3:$AB$306,'MOB evolutie'!$A$3:$A$306,Tabel5[[#This Row],[Entiteit Naam]])</f>
        <v>98.817057795072742</v>
      </c>
      <c r="E99" s="32">
        <f>(Tabel5[[#This Row],[CO2-emissie 2022 (ton)]]-Tabel5[[#This Row],[CO2-emissie ref. jaar 2019 (ton)]])/Tabel5[[#This Row],[CO2-emissie ref. jaar 2019 (ton)]]</f>
        <v>1.5930342375318891E-2</v>
      </c>
    </row>
    <row r="100" spans="1:5" x14ac:dyDescent="0.35">
      <c r="A100" s="2" t="s">
        <v>101</v>
      </c>
      <c r="B100" s="2" t="s">
        <v>17</v>
      </c>
      <c r="C100" s="31">
        <f>SUMIFS('GEB&amp;TECH evolutie'!$D$6:$D$615,'GEB&amp;TECH evolutie'!$A$6:$A$615,Tabel5[[#This Row],[Entiteit Naam]])+SUMIFS('MOB evolutie'!$O$3:$O$306,'MOB evolutie'!$A$3:$A$306,Tabel5[[#This Row],[Entiteit Naam]])</f>
        <v>60.836416966769015</v>
      </c>
      <c r="D100" s="31">
        <f>SUMIFS('GEB&amp;TECH evolutie'!$F$6:$F$615,'GEB&amp;TECH evolutie'!$A$6:$A$615,Tabel5[[#This Row],[Entiteit Naam]])+SUMIFS('MOB evolutie'!$AB$3:$AB$306,'MOB evolutie'!$A$3:$A$306,Tabel5[[#This Row],[Entiteit Naam]])</f>
        <v>57.655642548546759</v>
      </c>
      <c r="E100" s="32">
        <f>(Tabel5[[#This Row],[CO2-emissie 2022 (ton)]]-Tabel5[[#This Row],[CO2-emissie ref. jaar 2019 (ton)]])/Tabel5[[#This Row],[CO2-emissie ref. jaar 2019 (ton)]]</f>
        <v>-5.2284052493750691E-2</v>
      </c>
    </row>
    <row r="101" spans="1:5" x14ac:dyDescent="0.35">
      <c r="A101" s="2" t="s">
        <v>102</v>
      </c>
      <c r="B101" s="2" t="s">
        <v>17</v>
      </c>
      <c r="C101" s="31">
        <f>SUMIFS('GEB&amp;TECH evolutie'!$D$6:$D$615,'GEB&amp;TECH evolutie'!$A$6:$A$615,Tabel5[[#This Row],[Entiteit Naam]])+SUMIFS('MOB evolutie'!$O$3:$O$306,'MOB evolutie'!$A$3:$A$306,Tabel5[[#This Row],[Entiteit Naam]])</f>
        <v>39.686735894151212</v>
      </c>
      <c r="D101" s="31">
        <f>SUMIFS('GEB&amp;TECH evolutie'!$F$6:$F$615,'GEB&amp;TECH evolutie'!$A$6:$A$615,Tabel5[[#This Row],[Entiteit Naam]])+SUMIFS('MOB evolutie'!$AB$3:$AB$306,'MOB evolutie'!$A$3:$A$306,Tabel5[[#This Row],[Entiteit Naam]])</f>
        <v>23.131547243648008</v>
      </c>
      <c r="E101" s="32">
        <f>(Tabel5[[#This Row],[CO2-emissie 2022 (ton)]]-Tabel5[[#This Row],[CO2-emissie ref. jaar 2019 (ton)]])/Tabel5[[#This Row],[CO2-emissie ref. jaar 2019 (ton)]]</f>
        <v>-0.417146643015885</v>
      </c>
    </row>
    <row r="102" spans="1:5" x14ac:dyDescent="0.35">
      <c r="A102" s="2" t="s">
        <v>103</v>
      </c>
      <c r="B102" s="2" t="s">
        <v>17</v>
      </c>
      <c r="C102" s="31">
        <f>SUMIFS('GEB&amp;TECH evolutie'!$D$6:$D$615,'GEB&amp;TECH evolutie'!$A$6:$A$615,Tabel5[[#This Row],[Entiteit Naam]])+SUMIFS('MOB evolutie'!$O$3:$O$306,'MOB evolutie'!$A$3:$A$306,Tabel5[[#This Row],[Entiteit Naam]])</f>
        <v>132.28093447212115</v>
      </c>
      <c r="D102" s="31">
        <f>SUMIFS('GEB&amp;TECH evolutie'!$F$6:$F$615,'GEB&amp;TECH evolutie'!$A$6:$A$615,Tabel5[[#This Row],[Entiteit Naam]])+SUMIFS('MOB evolutie'!$AB$3:$AB$306,'MOB evolutie'!$A$3:$A$306,Tabel5[[#This Row],[Entiteit Naam]])</f>
        <v>100.70946534629908</v>
      </c>
      <c r="E102" s="32">
        <f>(Tabel5[[#This Row],[CO2-emissie 2022 (ton)]]-Tabel5[[#This Row],[CO2-emissie ref. jaar 2019 (ton)]])/Tabel5[[#This Row],[CO2-emissie ref. jaar 2019 (ton)]]</f>
        <v>-0.23866983743205944</v>
      </c>
    </row>
    <row r="103" spans="1:5" x14ac:dyDescent="0.35">
      <c r="A103" s="2" t="s">
        <v>104</v>
      </c>
      <c r="B103" s="2" t="s">
        <v>17</v>
      </c>
      <c r="C103" s="31">
        <f>SUMIFS('GEB&amp;TECH evolutie'!$D$6:$D$615,'GEB&amp;TECH evolutie'!$A$6:$A$615,Tabel5[[#This Row],[Entiteit Naam]])+SUMIFS('MOB evolutie'!$O$3:$O$306,'MOB evolutie'!$A$3:$A$306,Tabel5[[#This Row],[Entiteit Naam]])</f>
        <v>431.36425610693146</v>
      </c>
      <c r="D103" s="31">
        <f>SUMIFS('GEB&amp;TECH evolutie'!$F$6:$F$615,'GEB&amp;TECH evolutie'!$A$6:$A$615,Tabel5[[#This Row],[Entiteit Naam]])+SUMIFS('MOB evolutie'!$AB$3:$AB$306,'MOB evolutie'!$A$3:$A$306,Tabel5[[#This Row],[Entiteit Naam]])</f>
        <v>293.82737109246244</v>
      </c>
      <c r="E103" s="32">
        <f>(Tabel5[[#This Row],[CO2-emissie 2022 (ton)]]-Tabel5[[#This Row],[CO2-emissie ref. jaar 2019 (ton)]])/Tabel5[[#This Row],[CO2-emissie ref. jaar 2019 (ton)]]</f>
        <v>-0.31884163573435909</v>
      </c>
    </row>
    <row r="104" spans="1:5" x14ac:dyDescent="0.35">
      <c r="A104" s="2" t="s">
        <v>105</v>
      </c>
      <c r="B104" s="2" t="s">
        <v>17</v>
      </c>
      <c r="C104" s="31">
        <f>SUMIFS('GEB&amp;TECH evolutie'!$D$6:$D$615,'GEB&amp;TECH evolutie'!$A$6:$A$615,Tabel5[[#This Row],[Entiteit Naam]])+SUMIFS('MOB evolutie'!$O$3:$O$306,'MOB evolutie'!$A$3:$A$306,Tabel5[[#This Row],[Entiteit Naam]])</f>
        <v>11325.668373031558</v>
      </c>
      <c r="D104" s="31">
        <f>SUMIFS('GEB&amp;TECH evolutie'!$F$6:$F$615,'GEB&amp;TECH evolutie'!$A$6:$A$615,Tabel5[[#This Row],[Entiteit Naam]])+SUMIFS('MOB evolutie'!$AB$3:$AB$306,'MOB evolutie'!$A$3:$A$306,Tabel5[[#This Row],[Entiteit Naam]])</f>
        <v>9759.6963282038341</v>
      </c>
      <c r="E104" s="32">
        <f>(Tabel5[[#This Row],[CO2-emissie 2022 (ton)]]-Tabel5[[#This Row],[CO2-emissie ref. jaar 2019 (ton)]])/Tabel5[[#This Row],[CO2-emissie ref. jaar 2019 (ton)]]</f>
        <v>-0.13826751704619777</v>
      </c>
    </row>
    <row r="105" spans="1:5" x14ac:dyDescent="0.35">
      <c r="A105" s="2" t="s">
        <v>107</v>
      </c>
      <c r="B105" s="2" t="s">
        <v>17</v>
      </c>
      <c r="C105" s="31">
        <f>SUMIFS('GEB&amp;TECH evolutie'!$D$6:$D$615,'GEB&amp;TECH evolutie'!$A$6:$A$615,Tabel5[[#This Row],[Entiteit Naam]])+SUMIFS('MOB evolutie'!$O$3:$O$306,'MOB evolutie'!$A$3:$A$306,Tabel5[[#This Row],[Entiteit Naam]])</f>
        <v>128.63694479239248</v>
      </c>
      <c r="D105" s="31">
        <f>SUMIFS('GEB&amp;TECH evolutie'!$F$6:$F$615,'GEB&amp;TECH evolutie'!$A$6:$A$615,Tabel5[[#This Row],[Entiteit Naam]])+SUMIFS('MOB evolutie'!$AB$3:$AB$306,'MOB evolutie'!$A$3:$A$306,Tabel5[[#This Row],[Entiteit Naam]])</f>
        <v>92.854582098652287</v>
      </c>
      <c r="E105" s="32">
        <f>(Tabel5[[#This Row],[CO2-emissie 2022 (ton)]]-Tabel5[[#This Row],[CO2-emissie ref. jaar 2019 (ton)]])/Tabel5[[#This Row],[CO2-emissie ref. jaar 2019 (ton)]]</f>
        <v>-0.27816552042253062</v>
      </c>
    </row>
    <row r="106" spans="1:5" x14ac:dyDescent="0.35">
      <c r="A106" s="2" t="s">
        <v>108</v>
      </c>
      <c r="B106" s="2" t="s">
        <v>17</v>
      </c>
      <c r="C106" s="31">
        <f>SUMIFS('GEB&amp;TECH evolutie'!$D$6:$D$615,'GEB&amp;TECH evolutie'!$A$6:$A$615,Tabel5[[#This Row],[Entiteit Naam]])+SUMIFS('MOB evolutie'!$O$3:$O$306,'MOB evolutie'!$A$3:$A$306,Tabel5[[#This Row],[Entiteit Naam]])</f>
        <v>677.15459931532916</v>
      </c>
      <c r="D106" s="31">
        <f>SUMIFS('GEB&amp;TECH evolutie'!$F$6:$F$615,'GEB&amp;TECH evolutie'!$A$6:$A$615,Tabel5[[#This Row],[Entiteit Naam]])+SUMIFS('MOB evolutie'!$AB$3:$AB$306,'MOB evolutie'!$A$3:$A$306,Tabel5[[#This Row],[Entiteit Naam]])</f>
        <v>501.36923298155114</v>
      </c>
      <c r="E106" s="32">
        <f>(Tabel5[[#This Row],[CO2-emissie 2022 (ton)]]-Tabel5[[#This Row],[CO2-emissie ref. jaar 2019 (ton)]])/Tabel5[[#This Row],[CO2-emissie ref. jaar 2019 (ton)]]</f>
        <v>-0.25959414070511311</v>
      </c>
    </row>
    <row r="107" spans="1:5" x14ac:dyDescent="0.35">
      <c r="A107" s="2" t="s">
        <v>109</v>
      </c>
      <c r="B107" s="2" t="s">
        <v>17</v>
      </c>
      <c r="C107" s="31">
        <f>SUMIFS('GEB&amp;TECH evolutie'!$D$6:$D$615,'GEB&amp;TECH evolutie'!$A$6:$A$615,Tabel5[[#This Row],[Entiteit Naam]])+SUMIFS('MOB evolutie'!$O$3:$O$306,'MOB evolutie'!$A$3:$A$306,Tabel5[[#This Row],[Entiteit Naam]])</f>
        <v>29.654653750794839</v>
      </c>
      <c r="D107" s="31">
        <f>SUMIFS('GEB&amp;TECH evolutie'!$F$6:$F$615,'GEB&amp;TECH evolutie'!$A$6:$A$615,Tabel5[[#This Row],[Entiteit Naam]])+SUMIFS('MOB evolutie'!$AB$3:$AB$306,'MOB evolutie'!$A$3:$A$306,Tabel5[[#This Row],[Entiteit Naam]])</f>
        <v>26.814203630790704</v>
      </c>
      <c r="E107" s="32">
        <f>(Tabel5[[#This Row],[CO2-emissie 2022 (ton)]]-Tabel5[[#This Row],[CO2-emissie ref. jaar 2019 (ton)]])/Tabel5[[#This Row],[CO2-emissie ref. jaar 2019 (ton)]]</f>
        <v>-9.5784295573776587E-2</v>
      </c>
    </row>
    <row r="108" spans="1:5" x14ac:dyDescent="0.35">
      <c r="A108" s="2" t="s">
        <v>110</v>
      </c>
      <c r="B108" s="2" t="s">
        <v>17</v>
      </c>
      <c r="C108" s="31">
        <f>SUMIFS('GEB&amp;TECH evolutie'!$D$6:$D$615,'GEB&amp;TECH evolutie'!$A$6:$A$615,Tabel5[[#This Row],[Entiteit Naam]])+SUMIFS('MOB evolutie'!$O$3:$O$306,'MOB evolutie'!$A$3:$A$306,Tabel5[[#This Row],[Entiteit Naam]])</f>
        <v>513.38763383306502</v>
      </c>
      <c r="D108" s="31">
        <f>SUMIFS('GEB&amp;TECH evolutie'!$F$6:$F$615,'GEB&amp;TECH evolutie'!$A$6:$A$615,Tabel5[[#This Row],[Entiteit Naam]])+SUMIFS('MOB evolutie'!$AB$3:$AB$306,'MOB evolutie'!$A$3:$A$306,Tabel5[[#This Row],[Entiteit Naam]])</f>
        <v>394.53761828013347</v>
      </c>
      <c r="E108" s="32">
        <f>(Tabel5[[#This Row],[CO2-emissie 2022 (ton)]]-Tabel5[[#This Row],[CO2-emissie ref. jaar 2019 (ton)]])/Tabel5[[#This Row],[CO2-emissie ref. jaar 2019 (ton)]]</f>
        <v>-0.23150151604854832</v>
      </c>
    </row>
    <row r="109" spans="1:5" x14ac:dyDescent="0.35">
      <c r="A109" s="2" t="s">
        <v>111</v>
      </c>
      <c r="B109" s="2" t="s">
        <v>17</v>
      </c>
      <c r="C109" s="31">
        <f>SUMIFS('GEB&amp;TECH evolutie'!$D$6:$D$615,'GEB&amp;TECH evolutie'!$A$6:$A$615,Tabel5[[#This Row],[Entiteit Naam]])+SUMIFS('MOB evolutie'!$O$3:$O$306,'MOB evolutie'!$A$3:$A$306,Tabel5[[#This Row],[Entiteit Naam]])</f>
        <v>261.23258665599997</v>
      </c>
      <c r="D109" s="31">
        <f>SUMIFS('GEB&amp;TECH evolutie'!$F$6:$F$615,'GEB&amp;TECH evolutie'!$A$6:$A$615,Tabel5[[#This Row],[Entiteit Naam]])+SUMIFS('MOB evolutie'!$AB$3:$AB$306,'MOB evolutie'!$A$3:$A$306,Tabel5[[#This Row],[Entiteit Naam]])</f>
        <v>271.69357284484681</v>
      </c>
      <c r="E109" s="32">
        <f>(Tabel5[[#This Row],[CO2-emissie 2022 (ton)]]-Tabel5[[#This Row],[CO2-emissie ref. jaar 2019 (ton)]])/Tabel5[[#This Row],[CO2-emissie ref. jaar 2019 (ton)]]</f>
        <v>4.0044721536299878E-2</v>
      </c>
    </row>
    <row r="110" spans="1:5" x14ac:dyDescent="0.35">
      <c r="A110" s="2" t="s">
        <v>590</v>
      </c>
      <c r="B110" s="2" t="s">
        <v>17</v>
      </c>
      <c r="C110" s="31">
        <f>SUMIFS('GEB&amp;TECH evolutie'!$D$6:$D$615,'GEB&amp;TECH evolutie'!$A$6:$A$615,Tabel5[[#This Row],[Entiteit Naam]])+SUMIFS('MOB evolutie'!$O$3:$O$306,'MOB evolutie'!$A$3:$A$306,Tabel5[[#This Row],[Entiteit Naam]])</f>
        <v>0</v>
      </c>
      <c r="D110" s="31">
        <f>SUMIFS('GEB&amp;TECH evolutie'!$F$6:$F$615,'GEB&amp;TECH evolutie'!$A$6:$A$615,Tabel5[[#This Row],[Entiteit Naam]])+SUMIFS('MOB evolutie'!$AB$3:$AB$306,'MOB evolutie'!$A$3:$A$306,Tabel5[[#This Row],[Entiteit Naam]])</f>
        <v>345.64773681700626</v>
      </c>
      <c r="E110" s="32" t="s">
        <v>582</v>
      </c>
    </row>
    <row r="111" spans="1:5" x14ac:dyDescent="0.35">
      <c r="A111" s="2" t="s">
        <v>591</v>
      </c>
      <c r="B111" s="2" t="s">
        <v>17</v>
      </c>
      <c r="C111" s="31">
        <f>SUMIFS('GEB&amp;TECH evolutie'!$D$6:$D$615,'GEB&amp;TECH evolutie'!$A$6:$A$615,Tabel5[[#This Row],[Entiteit Naam]])+SUMIFS('MOB evolutie'!$O$3:$O$306,'MOB evolutie'!$A$3:$A$306,Tabel5[[#This Row],[Entiteit Naam]])</f>
        <v>0</v>
      </c>
      <c r="D111" s="31">
        <f>SUMIFS('GEB&amp;TECH evolutie'!$F$6:$F$615,'GEB&amp;TECH evolutie'!$A$6:$A$615,Tabel5[[#This Row],[Entiteit Naam]])+SUMIFS('MOB evolutie'!$AB$3:$AB$306,'MOB evolutie'!$A$3:$A$306,Tabel5[[#This Row],[Entiteit Naam]])</f>
        <v>0</v>
      </c>
      <c r="E111" s="32" t="s">
        <v>584</v>
      </c>
    </row>
    <row r="112" spans="1:5" x14ac:dyDescent="0.35">
      <c r="A112" s="2" t="s">
        <v>112</v>
      </c>
      <c r="B112" s="2" t="s">
        <v>17</v>
      </c>
      <c r="C112" s="31">
        <f>SUMIFS('GEB&amp;TECH evolutie'!$D$6:$D$615,'GEB&amp;TECH evolutie'!$A$6:$A$615,Tabel5[[#This Row],[Entiteit Naam]])+SUMIFS('MOB evolutie'!$O$3:$O$306,'MOB evolutie'!$A$3:$A$306,Tabel5[[#This Row],[Entiteit Naam]])</f>
        <v>0</v>
      </c>
      <c r="D112" s="31">
        <f>SUMIFS('GEB&amp;TECH evolutie'!$F$6:$F$615,'GEB&amp;TECH evolutie'!$A$6:$A$615,Tabel5[[#This Row],[Entiteit Naam]])+SUMIFS('MOB evolutie'!$AB$3:$AB$306,'MOB evolutie'!$A$3:$A$306,Tabel5[[#This Row],[Entiteit Naam]])</f>
        <v>0</v>
      </c>
      <c r="E112" s="32" t="s">
        <v>584</v>
      </c>
    </row>
    <row r="113" spans="1:5" x14ac:dyDescent="0.35">
      <c r="A113" s="2" t="s">
        <v>113</v>
      </c>
      <c r="B113" s="2" t="s">
        <v>17</v>
      </c>
      <c r="C113" s="31">
        <f>SUMIFS('GEB&amp;TECH evolutie'!$D$6:$D$615,'GEB&amp;TECH evolutie'!$A$6:$A$615,Tabel5[[#This Row],[Entiteit Naam]])+SUMIFS('MOB evolutie'!$O$3:$O$306,'MOB evolutie'!$A$3:$A$306,Tabel5[[#This Row],[Entiteit Naam]])</f>
        <v>53.693693769421898</v>
      </c>
      <c r="D113" s="31">
        <f>SUMIFS('GEB&amp;TECH evolutie'!$F$6:$F$615,'GEB&amp;TECH evolutie'!$A$6:$A$615,Tabel5[[#This Row],[Entiteit Naam]])+SUMIFS('MOB evolutie'!$AB$3:$AB$306,'MOB evolutie'!$A$3:$A$306,Tabel5[[#This Row],[Entiteit Naam]])</f>
        <v>73.041054683025706</v>
      </c>
      <c r="E113" s="32">
        <f>(Tabel5[[#This Row],[CO2-emissie 2022 (ton)]]-Tabel5[[#This Row],[CO2-emissie ref. jaar 2019 (ton)]])/Tabel5[[#This Row],[CO2-emissie ref. jaar 2019 (ton)]]</f>
        <v>0.3603283655001952</v>
      </c>
    </row>
    <row r="114" spans="1:5" x14ac:dyDescent="0.35">
      <c r="A114" s="2" t="s">
        <v>114</v>
      </c>
      <c r="B114" s="2" t="s">
        <v>17</v>
      </c>
      <c r="C114" s="31">
        <f>SUMIFS('GEB&amp;TECH evolutie'!$D$6:$D$615,'GEB&amp;TECH evolutie'!$A$6:$A$615,Tabel5[[#This Row],[Entiteit Naam]])+SUMIFS('MOB evolutie'!$O$3:$O$306,'MOB evolutie'!$A$3:$A$306,Tabel5[[#This Row],[Entiteit Naam]])</f>
        <v>600.75355536875168</v>
      </c>
      <c r="D114" s="31">
        <f>SUMIFS('GEB&amp;TECH evolutie'!$F$6:$F$615,'GEB&amp;TECH evolutie'!$A$6:$A$615,Tabel5[[#This Row],[Entiteit Naam]])+SUMIFS('MOB evolutie'!$AB$3:$AB$306,'MOB evolutie'!$A$3:$A$306,Tabel5[[#This Row],[Entiteit Naam]])</f>
        <v>577.52883993927162</v>
      </c>
      <c r="E114" s="32">
        <f>(Tabel5[[#This Row],[CO2-emissie 2022 (ton)]]-Tabel5[[#This Row],[CO2-emissie ref. jaar 2019 (ton)]])/Tabel5[[#This Row],[CO2-emissie ref. jaar 2019 (ton)]]</f>
        <v>-3.8659305836691006E-2</v>
      </c>
    </row>
    <row r="115" spans="1:5" x14ac:dyDescent="0.35">
      <c r="A115" s="2" t="s">
        <v>115</v>
      </c>
      <c r="B115" s="2" t="s">
        <v>17</v>
      </c>
      <c r="C115" s="31">
        <f>SUMIFS('GEB&amp;TECH evolutie'!$D$6:$D$615,'GEB&amp;TECH evolutie'!$A$6:$A$615,Tabel5[[#This Row],[Entiteit Naam]])+SUMIFS('MOB evolutie'!$O$3:$O$306,'MOB evolutie'!$A$3:$A$306,Tabel5[[#This Row],[Entiteit Naam]])</f>
        <v>489.64562865400012</v>
      </c>
      <c r="D115" s="31">
        <f>SUMIFS('GEB&amp;TECH evolutie'!$F$6:$F$615,'GEB&amp;TECH evolutie'!$A$6:$A$615,Tabel5[[#This Row],[Entiteit Naam]])+SUMIFS('MOB evolutie'!$AB$3:$AB$306,'MOB evolutie'!$A$3:$A$306,Tabel5[[#This Row],[Entiteit Naam]])</f>
        <v>363.01740423148357</v>
      </c>
      <c r="E115" s="32">
        <f>(Tabel5[[#This Row],[CO2-emissie 2022 (ton)]]-Tabel5[[#This Row],[CO2-emissie ref. jaar 2019 (ton)]])/Tabel5[[#This Row],[CO2-emissie ref. jaar 2019 (ton)]]</f>
        <v>-0.25861197774931277</v>
      </c>
    </row>
    <row r="116" spans="1:5" x14ac:dyDescent="0.35">
      <c r="A116" s="2" t="s">
        <v>116</v>
      </c>
      <c r="B116" s="2" t="s">
        <v>17</v>
      </c>
      <c r="C116" s="31">
        <f>SUMIFS('GEB&amp;TECH evolutie'!$D$6:$D$615,'GEB&amp;TECH evolutie'!$A$6:$A$615,Tabel5[[#This Row],[Entiteit Naam]])+SUMIFS('MOB evolutie'!$O$3:$O$306,'MOB evolutie'!$A$3:$A$306,Tabel5[[#This Row],[Entiteit Naam]])</f>
        <v>119.11284439600001</v>
      </c>
      <c r="D116" s="31">
        <f>SUMIFS('GEB&amp;TECH evolutie'!$F$6:$F$615,'GEB&amp;TECH evolutie'!$A$6:$A$615,Tabel5[[#This Row],[Entiteit Naam]])+SUMIFS('MOB evolutie'!$AB$3:$AB$306,'MOB evolutie'!$A$3:$A$306,Tabel5[[#This Row],[Entiteit Naam]])</f>
        <v>97.721508432264102</v>
      </c>
      <c r="E116" s="32">
        <f>(Tabel5[[#This Row],[CO2-emissie 2022 (ton)]]-Tabel5[[#This Row],[CO2-emissie ref. jaar 2019 (ton)]])/Tabel5[[#This Row],[CO2-emissie ref. jaar 2019 (ton)]]</f>
        <v>-0.17958882664760095</v>
      </c>
    </row>
    <row r="117" spans="1:5" x14ac:dyDescent="0.35">
      <c r="A117" s="2" t="s">
        <v>117</v>
      </c>
      <c r="B117" s="2" t="s">
        <v>17</v>
      </c>
      <c r="C117" s="31">
        <f>SUMIFS('GEB&amp;TECH evolutie'!$D$6:$D$615,'GEB&amp;TECH evolutie'!$A$6:$A$615,Tabel5[[#This Row],[Entiteit Naam]])+SUMIFS('MOB evolutie'!$O$3:$O$306,'MOB evolutie'!$A$3:$A$306,Tabel5[[#This Row],[Entiteit Naam]])</f>
        <v>574.68564862800008</v>
      </c>
      <c r="D117" s="31">
        <f>SUMIFS('GEB&amp;TECH evolutie'!$F$6:$F$615,'GEB&amp;TECH evolutie'!$A$6:$A$615,Tabel5[[#This Row],[Entiteit Naam]])+SUMIFS('MOB evolutie'!$AB$3:$AB$306,'MOB evolutie'!$A$3:$A$306,Tabel5[[#This Row],[Entiteit Naam]])</f>
        <v>410.54005872071951</v>
      </c>
      <c r="E117" s="32">
        <f>(Tabel5[[#This Row],[CO2-emissie 2022 (ton)]]-Tabel5[[#This Row],[CO2-emissie ref. jaar 2019 (ton)]])/Tabel5[[#This Row],[CO2-emissie ref. jaar 2019 (ton)]]</f>
        <v>-0.28562674272301813</v>
      </c>
    </row>
    <row r="118" spans="1:5" x14ac:dyDescent="0.35">
      <c r="A118" s="2" t="s">
        <v>118</v>
      </c>
      <c r="B118" s="2" t="s">
        <v>17</v>
      </c>
      <c r="C118" s="31">
        <f>SUMIFS('GEB&amp;TECH evolutie'!$D$6:$D$615,'GEB&amp;TECH evolutie'!$A$6:$A$615,Tabel5[[#This Row],[Entiteit Naam]])+SUMIFS('MOB evolutie'!$O$3:$O$306,'MOB evolutie'!$A$3:$A$306,Tabel5[[#This Row],[Entiteit Naam]])</f>
        <v>353.87565486164806</v>
      </c>
      <c r="D118" s="31">
        <f>SUMIFS('GEB&amp;TECH evolutie'!$F$6:$F$615,'GEB&amp;TECH evolutie'!$A$6:$A$615,Tabel5[[#This Row],[Entiteit Naam]])+SUMIFS('MOB evolutie'!$AB$3:$AB$306,'MOB evolutie'!$A$3:$A$306,Tabel5[[#This Row],[Entiteit Naam]])</f>
        <v>311.14580810140831</v>
      </c>
      <c r="E118" s="32">
        <f>(Tabel5[[#This Row],[CO2-emissie 2022 (ton)]]-Tabel5[[#This Row],[CO2-emissie ref. jaar 2019 (ton)]])/Tabel5[[#This Row],[CO2-emissie ref. jaar 2019 (ton)]]</f>
        <v>-0.1207481955121934</v>
      </c>
    </row>
    <row r="119" spans="1:5" x14ac:dyDescent="0.35">
      <c r="A119" s="2" t="s">
        <v>119</v>
      </c>
      <c r="B119" s="2" t="s">
        <v>17</v>
      </c>
      <c r="C119" s="31">
        <f>SUMIFS('GEB&amp;TECH evolutie'!$D$6:$D$615,'GEB&amp;TECH evolutie'!$A$6:$A$615,Tabel5[[#This Row],[Entiteit Naam]])+SUMIFS('MOB evolutie'!$O$3:$O$306,'MOB evolutie'!$A$3:$A$306,Tabel5[[#This Row],[Entiteit Naam]])</f>
        <v>51.944415760719082</v>
      </c>
      <c r="D119" s="31">
        <f>SUMIFS('GEB&amp;TECH evolutie'!$F$6:$F$615,'GEB&amp;TECH evolutie'!$A$6:$A$615,Tabel5[[#This Row],[Entiteit Naam]])+SUMIFS('MOB evolutie'!$AB$3:$AB$306,'MOB evolutie'!$A$3:$A$306,Tabel5[[#This Row],[Entiteit Naam]])</f>
        <v>59.684231807069871</v>
      </c>
      <c r="E119" s="32">
        <f>(Tabel5[[#This Row],[CO2-emissie 2022 (ton)]]-Tabel5[[#This Row],[CO2-emissie ref. jaar 2019 (ton)]])/Tabel5[[#This Row],[CO2-emissie ref. jaar 2019 (ton)]]</f>
        <v>0.14900188851876009</v>
      </c>
    </row>
    <row r="120" spans="1:5" x14ac:dyDescent="0.35">
      <c r="A120" s="2" t="s">
        <v>120</v>
      </c>
      <c r="B120" s="2" t="s">
        <v>17</v>
      </c>
      <c r="C120" s="31">
        <f>SUMIFS('GEB&amp;TECH evolutie'!$D$6:$D$615,'GEB&amp;TECH evolutie'!$A$6:$A$615,Tabel5[[#This Row],[Entiteit Naam]])+SUMIFS('MOB evolutie'!$O$3:$O$306,'MOB evolutie'!$A$3:$A$306,Tabel5[[#This Row],[Entiteit Naam]])</f>
        <v>0</v>
      </c>
      <c r="D120" s="31">
        <f>SUMIFS('GEB&amp;TECH evolutie'!$F$6:$F$615,'GEB&amp;TECH evolutie'!$A$6:$A$615,Tabel5[[#This Row],[Entiteit Naam]])+SUMIFS('MOB evolutie'!$AB$3:$AB$306,'MOB evolutie'!$A$3:$A$306,Tabel5[[#This Row],[Entiteit Naam]])</f>
        <v>0</v>
      </c>
      <c r="E120" s="32" t="s">
        <v>584</v>
      </c>
    </row>
    <row r="121" spans="1:5" x14ac:dyDescent="0.35">
      <c r="A121" s="2" t="s">
        <v>121</v>
      </c>
      <c r="B121" s="2" t="s">
        <v>17</v>
      </c>
      <c r="C121" s="31">
        <f>SUMIFS('GEB&amp;TECH evolutie'!$D$6:$D$615,'GEB&amp;TECH evolutie'!$A$6:$A$615,Tabel5[[#This Row],[Entiteit Naam]])+SUMIFS('MOB evolutie'!$O$3:$O$306,'MOB evolutie'!$A$3:$A$306,Tabel5[[#This Row],[Entiteit Naam]])</f>
        <v>48.046515608000007</v>
      </c>
      <c r="D121" s="31">
        <f>SUMIFS('GEB&amp;TECH evolutie'!$F$6:$F$615,'GEB&amp;TECH evolutie'!$A$6:$A$615,Tabel5[[#This Row],[Entiteit Naam]])+SUMIFS('MOB evolutie'!$AB$3:$AB$306,'MOB evolutie'!$A$3:$A$306,Tabel5[[#This Row],[Entiteit Naam]])</f>
        <v>28.653789666977172</v>
      </c>
      <c r="E121" s="32">
        <f>(Tabel5[[#This Row],[CO2-emissie 2022 (ton)]]-Tabel5[[#This Row],[CO2-emissie ref. jaar 2019 (ton)]])/Tabel5[[#This Row],[CO2-emissie ref. jaar 2019 (ton)]]</f>
        <v>-0.40362398179388143</v>
      </c>
    </row>
    <row r="122" spans="1:5" x14ac:dyDescent="0.35">
      <c r="A122" s="2" t="s">
        <v>592</v>
      </c>
      <c r="B122" s="2" t="s">
        <v>17</v>
      </c>
      <c r="C122" s="31">
        <f>SUMIFS('GEB&amp;TECH evolutie'!$D$6:$D$615,'GEB&amp;TECH evolutie'!$A$6:$A$615,Tabel5[[#This Row],[Entiteit Naam]])+SUMIFS('MOB evolutie'!$O$3:$O$306,'MOB evolutie'!$A$3:$A$306,Tabel5[[#This Row],[Entiteit Naam]])</f>
        <v>0</v>
      </c>
      <c r="D122" s="31">
        <f>SUMIFS('GEB&amp;TECH evolutie'!$F$6:$F$615,'GEB&amp;TECH evolutie'!$A$6:$A$615,Tabel5[[#This Row],[Entiteit Naam]])+SUMIFS('MOB evolutie'!$AB$3:$AB$306,'MOB evolutie'!$A$3:$A$306,Tabel5[[#This Row],[Entiteit Naam]])</f>
        <v>0</v>
      </c>
      <c r="E122" s="32" t="s">
        <v>584</v>
      </c>
    </row>
    <row r="123" spans="1:5" x14ac:dyDescent="0.35">
      <c r="A123" s="2" t="s">
        <v>122</v>
      </c>
      <c r="B123" s="2" t="s">
        <v>17</v>
      </c>
      <c r="C123" s="31">
        <f>SUMIFS('GEB&amp;TECH evolutie'!$D$6:$D$615,'GEB&amp;TECH evolutie'!$A$6:$A$615,Tabel5[[#This Row],[Entiteit Naam]])+SUMIFS('MOB evolutie'!$O$3:$O$306,'MOB evolutie'!$A$3:$A$306,Tabel5[[#This Row],[Entiteit Naam]])</f>
        <v>100.68710219611121</v>
      </c>
      <c r="D123" s="31">
        <f>SUMIFS('GEB&amp;TECH evolutie'!$F$6:$F$615,'GEB&amp;TECH evolutie'!$A$6:$A$615,Tabel5[[#This Row],[Entiteit Naam]])+SUMIFS('MOB evolutie'!$AB$3:$AB$306,'MOB evolutie'!$A$3:$A$306,Tabel5[[#This Row],[Entiteit Naam]])</f>
        <v>72.848283809138294</v>
      </c>
      <c r="E123" s="32">
        <f>(Tabel5[[#This Row],[CO2-emissie 2022 (ton)]]-Tabel5[[#This Row],[CO2-emissie ref. jaar 2019 (ton)]])/Tabel5[[#This Row],[CO2-emissie ref. jaar 2019 (ton)]]</f>
        <v>-0.27648842582389982</v>
      </c>
    </row>
    <row r="124" spans="1:5" x14ac:dyDescent="0.35">
      <c r="A124" s="2" t="s">
        <v>123</v>
      </c>
      <c r="B124" s="2" t="s">
        <v>17</v>
      </c>
      <c r="C124" s="31">
        <f>SUMIFS('GEB&amp;TECH evolutie'!$D$6:$D$615,'GEB&amp;TECH evolutie'!$A$6:$A$615,Tabel5[[#This Row],[Entiteit Naam]])+SUMIFS('MOB evolutie'!$O$3:$O$306,'MOB evolutie'!$A$3:$A$306,Tabel5[[#This Row],[Entiteit Naam]])</f>
        <v>244.117990298</v>
      </c>
      <c r="D124" s="31">
        <f>SUMIFS('GEB&amp;TECH evolutie'!$F$6:$F$615,'GEB&amp;TECH evolutie'!$A$6:$A$615,Tabel5[[#This Row],[Entiteit Naam]])+SUMIFS('MOB evolutie'!$AB$3:$AB$306,'MOB evolutie'!$A$3:$A$306,Tabel5[[#This Row],[Entiteit Naam]])</f>
        <v>160.06947054781628</v>
      </c>
      <c r="E124" s="32">
        <f>(Tabel5[[#This Row],[CO2-emissie 2022 (ton)]]-Tabel5[[#This Row],[CO2-emissie ref. jaar 2019 (ton)]])/Tabel5[[#This Row],[CO2-emissie ref. jaar 2019 (ton)]]</f>
        <v>-0.34429465705327128</v>
      </c>
    </row>
    <row r="125" spans="1:5" x14ac:dyDescent="0.35">
      <c r="A125" s="2" t="s">
        <v>124</v>
      </c>
      <c r="B125" s="2" t="s">
        <v>17</v>
      </c>
      <c r="C125" s="31">
        <f>SUMIFS('GEB&amp;TECH evolutie'!$D$6:$D$615,'GEB&amp;TECH evolutie'!$A$6:$A$615,Tabel5[[#This Row],[Entiteit Naam]])+SUMIFS('MOB evolutie'!$O$3:$O$306,'MOB evolutie'!$A$3:$A$306,Tabel5[[#This Row],[Entiteit Naam]])</f>
        <v>408.8805573465209</v>
      </c>
      <c r="D125" s="31">
        <f>SUMIFS('GEB&amp;TECH evolutie'!$F$6:$F$615,'GEB&amp;TECH evolutie'!$A$6:$A$615,Tabel5[[#This Row],[Entiteit Naam]])+SUMIFS('MOB evolutie'!$AB$3:$AB$306,'MOB evolutie'!$A$3:$A$306,Tabel5[[#This Row],[Entiteit Naam]])</f>
        <v>240.39529568736728</v>
      </c>
      <c r="E125" s="32">
        <f>(Tabel5[[#This Row],[CO2-emissie 2022 (ton)]]-Tabel5[[#This Row],[CO2-emissie ref. jaar 2019 (ton)]])/Tabel5[[#This Row],[CO2-emissie ref. jaar 2019 (ton)]]</f>
        <v>-0.41206474270275606</v>
      </c>
    </row>
    <row r="126" spans="1:5" x14ac:dyDescent="0.35">
      <c r="A126" s="2" t="s">
        <v>125</v>
      </c>
      <c r="B126" s="2" t="s">
        <v>17</v>
      </c>
      <c r="C126" s="31">
        <f>SUMIFS('GEB&amp;TECH evolutie'!$D$6:$D$615,'GEB&amp;TECH evolutie'!$A$6:$A$615,Tabel5[[#This Row],[Entiteit Naam]])+SUMIFS('MOB evolutie'!$O$3:$O$306,'MOB evolutie'!$A$3:$A$306,Tabel5[[#This Row],[Entiteit Naam]])</f>
        <v>747.59792047303995</v>
      </c>
      <c r="D126" s="31">
        <f>SUMIFS('GEB&amp;TECH evolutie'!$F$6:$F$615,'GEB&amp;TECH evolutie'!$A$6:$A$615,Tabel5[[#This Row],[Entiteit Naam]])+SUMIFS('MOB evolutie'!$AB$3:$AB$306,'MOB evolutie'!$A$3:$A$306,Tabel5[[#This Row],[Entiteit Naam]])</f>
        <v>561.43306614361688</v>
      </c>
      <c r="E126" s="32">
        <f>(Tabel5[[#This Row],[CO2-emissie 2022 (ton)]]-Tabel5[[#This Row],[CO2-emissie ref. jaar 2019 (ton)]])/Tabel5[[#This Row],[CO2-emissie ref. jaar 2019 (ton)]]</f>
        <v>-0.24901735174922357</v>
      </c>
    </row>
    <row r="127" spans="1:5" x14ac:dyDescent="0.35">
      <c r="A127" s="2" t="s">
        <v>126</v>
      </c>
      <c r="B127" s="2" t="s">
        <v>17</v>
      </c>
      <c r="C127" s="31">
        <f>SUMIFS('GEB&amp;TECH evolutie'!$D$6:$D$615,'GEB&amp;TECH evolutie'!$A$6:$A$615,Tabel5[[#This Row],[Entiteit Naam]])+SUMIFS('MOB evolutie'!$O$3:$O$306,'MOB evolutie'!$A$3:$A$306,Tabel5[[#This Row],[Entiteit Naam]])</f>
        <v>161.7545065604962</v>
      </c>
      <c r="D127" s="31">
        <f>SUMIFS('GEB&amp;TECH evolutie'!$F$6:$F$615,'GEB&amp;TECH evolutie'!$A$6:$A$615,Tabel5[[#This Row],[Entiteit Naam]])+SUMIFS('MOB evolutie'!$AB$3:$AB$306,'MOB evolutie'!$A$3:$A$306,Tabel5[[#This Row],[Entiteit Naam]])</f>
        <v>124.78889543568206</v>
      </c>
      <c r="E127" s="32">
        <f>(Tabel5[[#This Row],[CO2-emissie 2022 (ton)]]-Tabel5[[#This Row],[CO2-emissie ref. jaar 2019 (ton)]])/Tabel5[[#This Row],[CO2-emissie ref. jaar 2019 (ton)]]</f>
        <v>-0.22852909579362471</v>
      </c>
    </row>
    <row r="128" spans="1:5" x14ac:dyDescent="0.35">
      <c r="A128" s="2" t="s">
        <v>127</v>
      </c>
      <c r="B128" s="2" t="s">
        <v>17</v>
      </c>
      <c r="C128" s="31">
        <f>SUMIFS('GEB&amp;TECH evolutie'!$D$6:$D$615,'GEB&amp;TECH evolutie'!$A$6:$A$615,Tabel5[[#This Row],[Entiteit Naam]])+SUMIFS('MOB evolutie'!$O$3:$O$306,'MOB evolutie'!$A$3:$A$306,Tabel5[[#This Row],[Entiteit Naam]])</f>
        <v>117.16328596744057</v>
      </c>
      <c r="D128" s="31">
        <f>SUMIFS('GEB&amp;TECH evolutie'!$F$6:$F$615,'GEB&amp;TECH evolutie'!$A$6:$A$615,Tabel5[[#This Row],[Entiteit Naam]])+SUMIFS('MOB evolutie'!$AB$3:$AB$306,'MOB evolutie'!$A$3:$A$306,Tabel5[[#This Row],[Entiteit Naam]])</f>
        <v>120.73591516996281</v>
      </c>
      <c r="E128" s="32">
        <f>(Tabel5[[#This Row],[CO2-emissie 2022 (ton)]]-Tabel5[[#This Row],[CO2-emissie ref. jaar 2019 (ton)]])/Tabel5[[#This Row],[CO2-emissie ref. jaar 2019 (ton)]]</f>
        <v>3.0492736466225967E-2</v>
      </c>
    </row>
    <row r="129" spans="1:5" x14ac:dyDescent="0.35">
      <c r="A129" s="2" t="s">
        <v>128</v>
      </c>
      <c r="B129" s="2" t="s">
        <v>17</v>
      </c>
      <c r="C129" s="31">
        <f>SUMIFS('GEB&amp;TECH evolutie'!$D$6:$D$615,'GEB&amp;TECH evolutie'!$A$6:$A$615,Tabel5[[#This Row],[Entiteit Naam]])+SUMIFS('MOB evolutie'!$O$3:$O$306,'MOB evolutie'!$A$3:$A$306,Tabel5[[#This Row],[Entiteit Naam]])</f>
        <v>42.264965834000009</v>
      </c>
      <c r="D129" s="31">
        <f>SUMIFS('GEB&amp;TECH evolutie'!$F$6:$F$615,'GEB&amp;TECH evolutie'!$A$6:$A$615,Tabel5[[#This Row],[Entiteit Naam]])+SUMIFS('MOB evolutie'!$AB$3:$AB$306,'MOB evolutie'!$A$3:$A$306,Tabel5[[#This Row],[Entiteit Naam]])</f>
        <v>36.321301080320261</v>
      </c>
      <c r="E129" s="32">
        <f>(Tabel5[[#This Row],[CO2-emissie 2022 (ton)]]-Tabel5[[#This Row],[CO2-emissie ref. jaar 2019 (ton)]])/Tabel5[[#This Row],[CO2-emissie ref. jaar 2019 (ton)]]</f>
        <v>-0.14062864210098031</v>
      </c>
    </row>
    <row r="130" spans="1:5" x14ac:dyDescent="0.35">
      <c r="A130" s="2" t="s">
        <v>129</v>
      </c>
      <c r="B130" s="2" t="s">
        <v>17</v>
      </c>
      <c r="C130" s="31">
        <f>SUMIFS('GEB&amp;TECH evolutie'!$D$6:$D$615,'GEB&amp;TECH evolutie'!$A$6:$A$615,Tabel5[[#This Row],[Entiteit Naam]])+SUMIFS('MOB evolutie'!$O$3:$O$306,'MOB evolutie'!$A$3:$A$306,Tabel5[[#This Row],[Entiteit Naam]])</f>
        <v>205.02629200375344</v>
      </c>
      <c r="D130" s="31">
        <f>SUMIFS('GEB&amp;TECH evolutie'!$F$6:$F$615,'GEB&amp;TECH evolutie'!$A$6:$A$615,Tabel5[[#This Row],[Entiteit Naam]])+SUMIFS('MOB evolutie'!$AB$3:$AB$306,'MOB evolutie'!$A$3:$A$306,Tabel5[[#This Row],[Entiteit Naam]])</f>
        <v>155.77916169917017</v>
      </c>
      <c r="E130" s="32">
        <f>(Tabel5[[#This Row],[CO2-emissie 2022 (ton)]]-Tabel5[[#This Row],[CO2-emissie ref. jaar 2019 (ton)]])/Tabel5[[#This Row],[CO2-emissie ref. jaar 2019 (ton)]]</f>
        <v>-0.24019909750736598</v>
      </c>
    </row>
    <row r="131" spans="1:5" x14ac:dyDescent="0.35">
      <c r="A131" s="2" t="s">
        <v>130</v>
      </c>
      <c r="B131" s="2" t="s">
        <v>17</v>
      </c>
      <c r="C131" s="31">
        <f>SUMIFS('GEB&amp;TECH evolutie'!$D$6:$D$615,'GEB&amp;TECH evolutie'!$A$6:$A$615,Tabel5[[#This Row],[Entiteit Naam]])+SUMIFS('MOB evolutie'!$O$3:$O$306,'MOB evolutie'!$A$3:$A$306,Tabel5[[#This Row],[Entiteit Naam]])</f>
        <v>414.45280641395448</v>
      </c>
      <c r="D131" s="31">
        <f>SUMIFS('GEB&amp;TECH evolutie'!$F$6:$F$615,'GEB&amp;TECH evolutie'!$A$6:$A$615,Tabel5[[#This Row],[Entiteit Naam]])+SUMIFS('MOB evolutie'!$AB$3:$AB$306,'MOB evolutie'!$A$3:$A$306,Tabel5[[#This Row],[Entiteit Naam]])</f>
        <v>254.74867718652115</v>
      </c>
      <c r="E131" s="32">
        <f>(Tabel5[[#This Row],[CO2-emissie 2022 (ton)]]-Tabel5[[#This Row],[CO2-emissie ref. jaar 2019 (ton)]])/Tabel5[[#This Row],[CO2-emissie ref. jaar 2019 (ton)]]</f>
        <v>-0.38533730923255283</v>
      </c>
    </row>
    <row r="132" spans="1:5" x14ac:dyDescent="0.35">
      <c r="A132" s="2" t="s">
        <v>131</v>
      </c>
      <c r="B132" s="2" t="s">
        <v>17</v>
      </c>
      <c r="C132" s="31">
        <f>SUMIFS('GEB&amp;TECH evolutie'!$D$6:$D$615,'GEB&amp;TECH evolutie'!$A$6:$A$615,Tabel5[[#This Row],[Entiteit Naam]])+SUMIFS('MOB evolutie'!$O$3:$O$306,'MOB evolutie'!$A$3:$A$306,Tabel5[[#This Row],[Entiteit Naam]])</f>
        <v>304.85599892030916</v>
      </c>
      <c r="D132" s="31">
        <f>SUMIFS('GEB&amp;TECH evolutie'!$F$6:$F$615,'GEB&amp;TECH evolutie'!$A$6:$A$615,Tabel5[[#This Row],[Entiteit Naam]])+SUMIFS('MOB evolutie'!$AB$3:$AB$306,'MOB evolutie'!$A$3:$A$306,Tabel5[[#This Row],[Entiteit Naam]])</f>
        <v>245.17108518046749</v>
      </c>
      <c r="E132" s="32">
        <f>(Tabel5[[#This Row],[CO2-emissie 2022 (ton)]]-Tabel5[[#This Row],[CO2-emissie ref. jaar 2019 (ton)]])/Tabel5[[#This Row],[CO2-emissie ref. jaar 2019 (ton)]]</f>
        <v>-0.1957806766185487</v>
      </c>
    </row>
    <row r="133" spans="1:5" x14ac:dyDescent="0.35">
      <c r="A133" s="2" t="s">
        <v>132</v>
      </c>
      <c r="B133" s="2" t="s">
        <v>17</v>
      </c>
      <c r="C133" s="31">
        <f>SUMIFS('GEB&amp;TECH evolutie'!$D$6:$D$615,'GEB&amp;TECH evolutie'!$A$6:$A$615,Tabel5[[#This Row],[Entiteit Naam]])+SUMIFS('MOB evolutie'!$O$3:$O$306,'MOB evolutie'!$A$3:$A$306,Tabel5[[#This Row],[Entiteit Naam]])</f>
        <v>343.66174905944206</v>
      </c>
      <c r="D133" s="31">
        <f>SUMIFS('GEB&amp;TECH evolutie'!$F$6:$F$615,'GEB&amp;TECH evolutie'!$A$6:$A$615,Tabel5[[#This Row],[Entiteit Naam]])+SUMIFS('MOB evolutie'!$AB$3:$AB$306,'MOB evolutie'!$A$3:$A$306,Tabel5[[#This Row],[Entiteit Naam]])</f>
        <v>350.66080219205185</v>
      </c>
      <c r="E133" s="32">
        <f>(Tabel5[[#This Row],[CO2-emissie 2022 (ton)]]-Tabel5[[#This Row],[CO2-emissie ref. jaar 2019 (ton)]])/Tabel5[[#This Row],[CO2-emissie ref. jaar 2019 (ton)]]</f>
        <v>2.0366110432031771E-2</v>
      </c>
    </row>
    <row r="134" spans="1:5" x14ac:dyDescent="0.35">
      <c r="A134" s="2" t="s">
        <v>133</v>
      </c>
      <c r="B134" s="2" t="s">
        <v>17</v>
      </c>
      <c r="C134" s="31">
        <f>SUMIFS('GEB&amp;TECH evolutie'!$D$6:$D$615,'GEB&amp;TECH evolutie'!$A$6:$A$615,Tabel5[[#This Row],[Entiteit Naam]])+SUMIFS('MOB evolutie'!$O$3:$O$306,'MOB evolutie'!$A$3:$A$306,Tabel5[[#This Row],[Entiteit Naam]])</f>
        <v>364.39729530051011</v>
      </c>
      <c r="D134" s="31">
        <f>SUMIFS('GEB&amp;TECH evolutie'!$F$6:$F$615,'GEB&amp;TECH evolutie'!$A$6:$A$615,Tabel5[[#This Row],[Entiteit Naam]])+SUMIFS('MOB evolutie'!$AB$3:$AB$306,'MOB evolutie'!$A$3:$A$306,Tabel5[[#This Row],[Entiteit Naam]])</f>
        <v>395.72759496620387</v>
      </c>
      <c r="E134" s="32">
        <f>(Tabel5[[#This Row],[CO2-emissie 2022 (ton)]]-Tabel5[[#This Row],[CO2-emissie ref. jaar 2019 (ton)]])/Tabel5[[#This Row],[CO2-emissie ref. jaar 2019 (ton)]]</f>
        <v>8.5978408922756627E-2</v>
      </c>
    </row>
    <row r="135" spans="1:5" x14ac:dyDescent="0.35">
      <c r="A135" s="2" t="s">
        <v>134</v>
      </c>
      <c r="B135" s="2" t="s">
        <v>17</v>
      </c>
      <c r="C135" s="31">
        <f>SUMIFS('GEB&amp;TECH evolutie'!$D$6:$D$615,'GEB&amp;TECH evolutie'!$A$6:$A$615,Tabel5[[#This Row],[Entiteit Naam]])+SUMIFS('MOB evolutie'!$O$3:$O$306,'MOB evolutie'!$A$3:$A$306,Tabel5[[#This Row],[Entiteit Naam]])</f>
        <v>832.49343052434494</v>
      </c>
      <c r="D135" s="31">
        <f>SUMIFS('GEB&amp;TECH evolutie'!$F$6:$F$615,'GEB&amp;TECH evolutie'!$A$6:$A$615,Tabel5[[#This Row],[Entiteit Naam]])+SUMIFS('MOB evolutie'!$AB$3:$AB$306,'MOB evolutie'!$A$3:$A$306,Tabel5[[#This Row],[Entiteit Naam]])</f>
        <v>646.3228852857668</v>
      </c>
      <c r="E135" s="32">
        <f>(Tabel5[[#This Row],[CO2-emissie 2022 (ton)]]-Tabel5[[#This Row],[CO2-emissie ref. jaar 2019 (ton)]])/Tabel5[[#This Row],[CO2-emissie ref. jaar 2019 (ton)]]</f>
        <v>-0.22363004729216765</v>
      </c>
    </row>
    <row r="136" spans="1:5" x14ac:dyDescent="0.35">
      <c r="A136" s="2" t="s">
        <v>135</v>
      </c>
      <c r="B136" s="2" t="s">
        <v>17</v>
      </c>
      <c r="C136" s="31">
        <f>SUMIFS('GEB&amp;TECH evolutie'!$D$6:$D$615,'GEB&amp;TECH evolutie'!$A$6:$A$615,Tabel5[[#This Row],[Entiteit Naam]])+SUMIFS('MOB evolutie'!$O$3:$O$306,'MOB evolutie'!$A$3:$A$306,Tabel5[[#This Row],[Entiteit Naam]])</f>
        <v>71.657482329912696</v>
      </c>
      <c r="D136" s="31">
        <f>SUMIFS('GEB&amp;TECH evolutie'!$F$6:$F$615,'GEB&amp;TECH evolutie'!$A$6:$A$615,Tabel5[[#This Row],[Entiteit Naam]])+SUMIFS('MOB evolutie'!$AB$3:$AB$306,'MOB evolutie'!$A$3:$A$306,Tabel5[[#This Row],[Entiteit Naam]])</f>
        <v>44.243348364631565</v>
      </c>
      <c r="E136" s="32">
        <f>(Tabel5[[#This Row],[CO2-emissie 2022 (ton)]]-Tabel5[[#This Row],[CO2-emissie ref. jaar 2019 (ton)]])/Tabel5[[#This Row],[CO2-emissie ref. jaar 2019 (ton)]]</f>
        <v>-0.38257182744805113</v>
      </c>
    </row>
    <row r="137" spans="1:5" x14ac:dyDescent="0.35">
      <c r="A137" s="2" t="s">
        <v>136</v>
      </c>
      <c r="B137" s="2" t="s">
        <v>17</v>
      </c>
      <c r="C137" s="31">
        <f>SUMIFS('GEB&amp;TECH evolutie'!$D$6:$D$615,'GEB&amp;TECH evolutie'!$A$6:$A$615,Tabel5[[#This Row],[Entiteit Naam]])+SUMIFS('MOB evolutie'!$O$3:$O$306,'MOB evolutie'!$A$3:$A$306,Tabel5[[#This Row],[Entiteit Naam]])</f>
        <v>618.66948159487731</v>
      </c>
      <c r="D137" s="31">
        <f>SUMIFS('GEB&amp;TECH evolutie'!$F$6:$F$615,'GEB&amp;TECH evolutie'!$A$6:$A$615,Tabel5[[#This Row],[Entiteit Naam]])+SUMIFS('MOB evolutie'!$AB$3:$AB$306,'MOB evolutie'!$A$3:$A$306,Tabel5[[#This Row],[Entiteit Naam]])</f>
        <v>449.72839963746162</v>
      </c>
      <c r="E137" s="32">
        <f>(Tabel5[[#This Row],[CO2-emissie 2022 (ton)]]-Tabel5[[#This Row],[CO2-emissie ref. jaar 2019 (ton)]])/Tabel5[[#This Row],[CO2-emissie ref. jaar 2019 (ton)]]</f>
        <v>-0.27307162706959448</v>
      </c>
    </row>
    <row r="138" spans="1:5" x14ac:dyDescent="0.35">
      <c r="A138" s="2" t="s">
        <v>137</v>
      </c>
      <c r="B138" s="2" t="s">
        <v>17</v>
      </c>
      <c r="C138" s="31">
        <f>SUMIFS('GEB&amp;TECH evolutie'!$D$6:$D$615,'GEB&amp;TECH evolutie'!$A$6:$A$615,Tabel5[[#This Row],[Entiteit Naam]])+SUMIFS('MOB evolutie'!$O$3:$O$306,'MOB evolutie'!$A$3:$A$306,Tabel5[[#This Row],[Entiteit Naam]])</f>
        <v>44.415315050759197</v>
      </c>
      <c r="D138" s="31">
        <f>SUMIFS('GEB&amp;TECH evolutie'!$F$6:$F$615,'GEB&amp;TECH evolutie'!$A$6:$A$615,Tabel5[[#This Row],[Entiteit Naam]])+SUMIFS('MOB evolutie'!$AB$3:$AB$306,'MOB evolutie'!$A$3:$A$306,Tabel5[[#This Row],[Entiteit Naam]])</f>
        <v>52.738048193064238</v>
      </c>
      <c r="E138" s="32">
        <f>(Tabel5[[#This Row],[CO2-emissie 2022 (ton)]]-Tabel5[[#This Row],[CO2-emissie ref. jaar 2019 (ton)]])/Tabel5[[#This Row],[CO2-emissie ref. jaar 2019 (ton)]]</f>
        <v>0.18738430950660967</v>
      </c>
    </row>
    <row r="139" spans="1:5" x14ac:dyDescent="0.35">
      <c r="A139" s="2" t="s">
        <v>138</v>
      </c>
      <c r="B139" s="2" t="s">
        <v>17</v>
      </c>
      <c r="C139" s="31">
        <f>SUMIFS('GEB&amp;TECH evolutie'!$D$6:$D$615,'GEB&amp;TECH evolutie'!$A$6:$A$615,Tabel5[[#This Row],[Entiteit Naam]])+SUMIFS('MOB evolutie'!$O$3:$O$306,'MOB evolutie'!$A$3:$A$306,Tabel5[[#This Row],[Entiteit Naam]])</f>
        <v>44.79165671054507</v>
      </c>
      <c r="D139" s="31">
        <f>SUMIFS('GEB&amp;TECH evolutie'!$F$6:$F$615,'GEB&amp;TECH evolutie'!$A$6:$A$615,Tabel5[[#This Row],[Entiteit Naam]])+SUMIFS('MOB evolutie'!$AB$3:$AB$306,'MOB evolutie'!$A$3:$A$306,Tabel5[[#This Row],[Entiteit Naam]])</f>
        <v>36.305486916673736</v>
      </c>
      <c r="E139" s="32">
        <f>(Tabel5[[#This Row],[CO2-emissie 2022 (ton)]]-Tabel5[[#This Row],[CO2-emissie ref. jaar 2019 (ton)]])/Tabel5[[#This Row],[CO2-emissie ref. jaar 2019 (ton)]]</f>
        <v>-0.18945871657998928</v>
      </c>
    </row>
    <row r="140" spans="1:5" x14ac:dyDescent="0.35">
      <c r="A140" s="2" t="s">
        <v>139</v>
      </c>
      <c r="B140" s="2" t="s">
        <v>17</v>
      </c>
      <c r="C140" s="31">
        <f>SUMIFS('GEB&amp;TECH evolutie'!$D$6:$D$615,'GEB&amp;TECH evolutie'!$A$6:$A$615,Tabel5[[#This Row],[Entiteit Naam]])+SUMIFS('MOB evolutie'!$O$3:$O$306,'MOB evolutie'!$A$3:$A$306,Tabel5[[#This Row],[Entiteit Naam]])</f>
        <v>414.39801114615904</v>
      </c>
      <c r="D140" s="31">
        <f>SUMIFS('GEB&amp;TECH evolutie'!$F$6:$F$615,'GEB&amp;TECH evolutie'!$A$6:$A$615,Tabel5[[#This Row],[Entiteit Naam]])+SUMIFS('MOB evolutie'!$AB$3:$AB$306,'MOB evolutie'!$A$3:$A$306,Tabel5[[#This Row],[Entiteit Naam]])</f>
        <v>258.65231828595455</v>
      </c>
      <c r="E140" s="32">
        <f>(Tabel5[[#This Row],[CO2-emissie 2022 (ton)]]-Tabel5[[#This Row],[CO2-emissie ref. jaar 2019 (ton)]])/Tabel5[[#This Row],[CO2-emissie ref. jaar 2019 (ton)]]</f>
        <v>-0.37583600468891404</v>
      </c>
    </row>
    <row r="141" spans="1:5" x14ac:dyDescent="0.35">
      <c r="A141" s="2" t="s">
        <v>140</v>
      </c>
      <c r="B141" s="2" t="s">
        <v>17</v>
      </c>
      <c r="C141" s="31">
        <f>SUMIFS('GEB&amp;TECH evolutie'!$D$6:$D$615,'GEB&amp;TECH evolutie'!$A$6:$A$615,Tabel5[[#This Row],[Entiteit Naam]])+SUMIFS('MOB evolutie'!$O$3:$O$306,'MOB evolutie'!$A$3:$A$306,Tabel5[[#This Row],[Entiteit Naam]])</f>
        <v>55.692187346087351</v>
      </c>
      <c r="D141" s="31">
        <f>SUMIFS('GEB&amp;TECH evolutie'!$F$6:$F$615,'GEB&amp;TECH evolutie'!$A$6:$A$615,Tabel5[[#This Row],[Entiteit Naam]])+SUMIFS('MOB evolutie'!$AB$3:$AB$306,'MOB evolutie'!$A$3:$A$306,Tabel5[[#This Row],[Entiteit Naam]])</f>
        <v>50.745178996893657</v>
      </c>
      <c r="E141" s="32">
        <f>(Tabel5[[#This Row],[CO2-emissie 2022 (ton)]]-Tabel5[[#This Row],[CO2-emissie ref. jaar 2019 (ton)]])/Tabel5[[#This Row],[CO2-emissie ref. jaar 2019 (ton)]]</f>
        <v>-8.8827689931651535E-2</v>
      </c>
    </row>
    <row r="142" spans="1:5" x14ac:dyDescent="0.35">
      <c r="A142" s="2" t="s">
        <v>593</v>
      </c>
      <c r="B142" s="2" t="s">
        <v>17</v>
      </c>
      <c r="C142" s="31">
        <f>SUMIFS('GEB&amp;TECH evolutie'!$D$6:$D$615,'GEB&amp;TECH evolutie'!$A$6:$A$615,Tabel5[[#This Row],[Entiteit Naam]])+SUMIFS('MOB evolutie'!$O$3:$O$306,'MOB evolutie'!$A$3:$A$306,Tabel5[[#This Row],[Entiteit Naam]])</f>
        <v>0</v>
      </c>
      <c r="D142" s="31">
        <f>SUMIFS('GEB&amp;TECH evolutie'!$F$6:$F$615,'GEB&amp;TECH evolutie'!$A$6:$A$615,Tabel5[[#This Row],[Entiteit Naam]])+SUMIFS('MOB evolutie'!$AB$3:$AB$306,'MOB evolutie'!$A$3:$A$306,Tabel5[[#This Row],[Entiteit Naam]])</f>
        <v>0</v>
      </c>
      <c r="E142" s="32" t="s">
        <v>584</v>
      </c>
    </row>
    <row r="143" spans="1:5" x14ac:dyDescent="0.35">
      <c r="A143" s="2" t="s">
        <v>141</v>
      </c>
      <c r="B143" s="2" t="s">
        <v>17</v>
      </c>
      <c r="C143" s="31">
        <f>SUMIFS('GEB&amp;TECH evolutie'!$D$6:$D$615,'GEB&amp;TECH evolutie'!$A$6:$A$615,Tabel5[[#This Row],[Entiteit Naam]])+SUMIFS('MOB evolutie'!$O$3:$O$306,'MOB evolutie'!$A$3:$A$306,Tabel5[[#This Row],[Entiteit Naam]])</f>
        <v>2.7473755400000002</v>
      </c>
      <c r="D143" s="31">
        <f>SUMIFS('GEB&amp;TECH evolutie'!$F$6:$F$615,'GEB&amp;TECH evolutie'!$A$6:$A$615,Tabel5[[#This Row],[Entiteit Naam]])+SUMIFS('MOB evolutie'!$AB$3:$AB$306,'MOB evolutie'!$A$3:$A$306,Tabel5[[#This Row],[Entiteit Naam]])</f>
        <v>3.8036197249596E-3</v>
      </c>
      <c r="E143" s="32">
        <f>(Tabel5[[#This Row],[CO2-emissie 2022 (ton)]]-Tabel5[[#This Row],[CO2-emissie ref. jaar 2019 (ton)]])/Tabel5[[#This Row],[CO2-emissie ref. jaar 2019 (ton)]]</f>
        <v>-0.99861554430052191</v>
      </c>
    </row>
    <row r="144" spans="1:5" x14ac:dyDescent="0.35">
      <c r="A144" s="2" t="s">
        <v>142</v>
      </c>
      <c r="B144" s="2" t="s">
        <v>17</v>
      </c>
      <c r="C144" s="31">
        <f>SUMIFS('GEB&amp;TECH evolutie'!$D$6:$D$615,'GEB&amp;TECH evolutie'!$A$6:$A$615,Tabel5[[#This Row],[Entiteit Naam]])+SUMIFS('MOB evolutie'!$O$3:$O$306,'MOB evolutie'!$A$3:$A$306,Tabel5[[#This Row],[Entiteit Naam]])</f>
        <v>12.76934855439551</v>
      </c>
      <c r="D144" s="31">
        <f>SUMIFS('GEB&amp;TECH evolutie'!$F$6:$F$615,'GEB&amp;TECH evolutie'!$A$6:$A$615,Tabel5[[#This Row],[Entiteit Naam]])+SUMIFS('MOB evolutie'!$AB$3:$AB$306,'MOB evolutie'!$A$3:$A$306,Tabel5[[#This Row],[Entiteit Naam]])</f>
        <v>34.113575796546392</v>
      </c>
      <c r="E144" s="32">
        <f>(Tabel5[[#This Row],[CO2-emissie 2022 (ton)]]-Tabel5[[#This Row],[CO2-emissie ref. jaar 2019 (ton)]])/Tabel5[[#This Row],[CO2-emissie ref. jaar 2019 (ton)]]</f>
        <v>1.6715204500235603</v>
      </c>
    </row>
    <row r="145" spans="1:5" x14ac:dyDescent="0.35">
      <c r="A145" s="2" t="s">
        <v>143</v>
      </c>
      <c r="B145" s="2" t="s">
        <v>17</v>
      </c>
      <c r="C145" s="31">
        <f>SUMIFS('GEB&amp;TECH evolutie'!$D$6:$D$615,'GEB&amp;TECH evolutie'!$A$6:$A$615,Tabel5[[#This Row],[Entiteit Naam]])+SUMIFS('MOB evolutie'!$O$3:$O$306,'MOB evolutie'!$A$3:$A$306,Tabel5[[#This Row],[Entiteit Naam]])</f>
        <v>60.644501985084503</v>
      </c>
      <c r="D145" s="31">
        <f>SUMIFS('GEB&amp;TECH evolutie'!$F$6:$F$615,'GEB&amp;TECH evolutie'!$A$6:$A$615,Tabel5[[#This Row],[Entiteit Naam]])+SUMIFS('MOB evolutie'!$AB$3:$AB$306,'MOB evolutie'!$A$3:$A$306,Tabel5[[#This Row],[Entiteit Naam]])</f>
        <v>49.615565992544745</v>
      </c>
      <c r="E145" s="32">
        <f>(Tabel5[[#This Row],[CO2-emissie 2022 (ton)]]-Tabel5[[#This Row],[CO2-emissie ref. jaar 2019 (ton)]])/Tabel5[[#This Row],[CO2-emissie ref. jaar 2019 (ton)]]</f>
        <v>-0.18186209188843402</v>
      </c>
    </row>
    <row r="146" spans="1:5" x14ac:dyDescent="0.35">
      <c r="A146" s="2" t="s">
        <v>144</v>
      </c>
      <c r="B146" s="2" t="s">
        <v>7</v>
      </c>
      <c r="C146" s="31">
        <f>SUMIFS('GEB&amp;TECH evolutie'!$D$6:$D$615,'GEB&amp;TECH evolutie'!$A$6:$A$615,Tabel5[[#This Row],[Entiteit Naam]])+SUMIFS('MOB evolutie'!$O$3:$O$306,'MOB evolutie'!$A$3:$A$306,Tabel5[[#This Row],[Entiteit Naam]])</f>
        <v>392.89974341200002</v>
      </c>
      <c r="D146" s="31">
        <f>SUMIFS('GEB&amp;TECH evolutie'!$F$6:$F$615,'GEB&amp;TECH evolutie'!$A$6:$A$615,Tabel5[[#This Row],[Entiteit Naam]])+SUMIFS('MOB evolutie'!$AB$3:$AB$306,'MOB evolutie'!$A$3:$A$306,Tabel5[[#This Row],[Entiteit Naam]])</f>
        <v>326.88057677580917</v>
      </c>
      <c r="E146" s="32">
        <f>(Tabel5[[#This Row],[CO2-emissie 2022 (ton)]]-Tabel5[[#This Row],[CO2-emissie ref. jaar 2019 (ton)]])/Tabel5[[#This Row],[CO2-emissie ref. jaar 2019 (ton)]]</f>
        <v>-0.16803056694023402</v>
      </c>
    </row>
    <row r="147" spans="1:5" x14ac:dyDescent="0.35">
      <c r="A147" s="2" t="s">
        <v>145</v>
      </c>
      <c r="B147" s="2" t="s">
        <v>7</v>
      </c>
      <c r="C147" s="31">
        <f>SUMIFS('GEB&amp;TECH evolutie'!$D$6:$D$615,'GEB&amp;TECH evolutie'!$A$6:$A$615,Tabel5[[#This Row],[Entiteit Naam]])+SUMIFS('MOB evolutie'!$O$3:$O$306,'MOB evolutie'!$A$3:$A$306,Tabel5[[#This Row],[Entiteit Naam]])</f>
        <v>378.66786822327913</v>
      </c>
      <c r="D147" s="31">
        <f>SUMIFS('GEB&amp;TECH evolutie'!$F$6:$F$615,'GEB&amp;TECH evolutie'!$A$6:$A$615,Tabel5[[#This Row],[Entiteit Naam]])+SUMIFS('MOB evolutie'!$AB$3:$AB$306,'MOB evolutie'!$A$3:$A$306,Tabel5[[#This Row],[Entiteit Naam]])</f>
        <v>352.34688127122882</v>
      </c>
      <c r="E147" s="32">
        <f>(Tabel5[[#This Row],[CO2-emissie 2022 (ton)]]-Tabel5[[#This Row],[CO2-emissie ref. jaar 2019 (ton)]])/Tabel5[[#This Row],[CO2-emissie ref. jaar 2019 (ton)]]</f>
        <v>-6.9509428078883898E-2</v>
      </c>
    </row>
    <row r="148" spans="1:5" x14ac:dyDescent="0.35">
      <c r="A148" s="2" t="s">
        <v>146</v>
      </c>
      <c r="B148" s="2" t="s">
        <v>7</v>
      </c>
      <c r="C148" s="31">
        <f>SUMIFS('GEB&amp;TECH evolutie'!$D$6:$D$615,'GEB&amp;TECH evolutie'!$A$6:$A$615,Tabel5[[#This Row],[Entiteit Naam]])+SUMIFS('MOB evolutie'!$O$3:$O$306,'MOB evolutie'!$A$3:$A$306,Tabel5[[#This Row],[Entiteit Naam]])</f>
        <v>30533.365652414723</v>
      </c>
      <c r="D148" s="31">
        <f>SUMIFS('GEB&amp;TECH evolutie'!$F$6:$F$615,'GEB&amp;TECH evolutie'!$A$6:$A$615,Tabel5[[#This Row],[Entiteit Naam]])+SUMIFS('MOB evolutie'!$AB$3:$AB$306,'MOB evolutie'!$A$3:$A$306,Tabel5[[#This Row],[Entiteit Naam]])</f>
        <v>24792.387132302407</v>
      </c>
      <c r="E148" s="32">
        <f>(Tabel5[[#This Row],[CO2-emissie 2022 (ton)]]-Tabel5[[#This Row],[CO2-emissie ref. jaar 2019 (ton)]])/Tabel5[[#This Row],[CO2-emissie ref. jaar 2019 (ton)]]</f>
        <v>-0.18802311495779347</v>
      </c>
    </row>
    <row r="149" spans="1:5" x14ac:dyDescent="0.35">
      <c r="A149" s="2" t="s">
        <v>147</v>
      </c>
      <c r="B149" s="2" t="s">
        <v>7</v>
      </c>
      <c r="C149" s="31">
        <f>SUMIFS('GEB&amp;TECH evolutie'!$D$6:$D$615,'GEB&amp;TECH evolutie'!$A$6:$A$615,Tabel5[[#This Row],[Entiteit Naam]])+SUMIFS('MOB evolutie'!$O$3:$O$306,'MOB evolutie'!$A$3:$A$306,Tabel5[[#This Row],[Entiteit Naam]])</f>
        <v>632.01548419098003</v>
      </c>
      <c r="D149" s="31">
        <f>SUMIFS('GEB&amp;TECH evolutie'!$F$6:$F$615,'GEB&amp;TECH evolutie'!$A$6:$A$615,Tabel5[[#This Row],[Entiteit Naam]])+SUMIFS('MOB evolutie'!$AB$3:$AB$306,'MOB evolutie'!$A$3:$A$306,Tabel5[[#This Row],[Entiteit Naam]])</f>
        <v>465.43869855476481</v>
      </c>
      <c r="E149" s="32">
        <f>(Tabel5[[#This Row],[CO2-emissie 2022 (ton)]]-Tabel5[[#This Row],[CO2-emissie ref. jaar 2019 (ton)]])/Tabel5[[#This Row],[CO2-emissie ref. jaar 2019 (ton)]]</f>
        <v>-0.2635644059408514</v>
      </c>
    </row>
    <row r="150" spans="1:5" x14ac:dyDescent="0.35">
      <c r="A150" s="2" t="s">
        <v>148</v>
      </c>
      <c r="B150" s="2" t="s">
        <v>7</v>
      </c>
      <c r="C150" s="31">
        <f>SUMIFS('GEB&amp;TECH evolutie'!$D$6:$D$615,'GEB&amp;TECH evolutie'!$A$6:$A$615,Tabel5[[#This Row],[Entiteit Naam]])+SUMIFS('MOB evolutie'!$O$3:$O$306,'MOB evolutie'!$A$3:$A$306,Tabel5[[#This Row],[Entiteit Naam]])</f>
        <v>310.63377733335153</v>
      </c>
      <c r="D150" s="31">
        <f>SUMIFS('GEB&amp;TECH evolutie'!$F$6:$F$615,'GEB&amp;TECH evolutie'!$A$6:$A$615,Tabel5[[#This Row],[Entiteit Naam]])+SUMIFS('MOB evolutie'!$AB$3:$AB$306,'MOB evolutie'!$A$3:$A$306,Tabel5[[#This Row],[Entiteit Naam]])</f>
        <v>253.27458609728893</v>
      </c>
      <c r="E150" s="32">
        <f>(Tabel5[[#This Row],[CO2-emissie 2022 (ton)]]-Tabel5[[#This Row],[CO2-emissie ref. jaar 2019 (ton)]])/Tabel5[[#This Row],[CO2-emissie ref. jaar 2019 (ton)]]</f>
        <v>-0.18465213837485717</v>
      </c>
    </row>
    <row r="151" spans="1:5" x14ac:dyDescent="0.35">
      <c r="A151" s="2" t="s">
        <v>149</v>
      </c>
      <c r="B151" s="2" t="s">
        <v>7</v>
      </c>
      <c r="C151" s="31">
        <f>SUMIFS('GEB&amp;TECH evolutie'!$D$6:$D$615,'GEB&amp;TECH evolutie'!$A$6:$A$615,Tabel5[[#This Row],[Entiteit Naam]])+SUMIFS('MOB evolutie'!$O$3:$O$306,'MOB evolutie'!$A$3:$A$306,Tabel5[[#This Row],[Entiteit Naam]])</f>
        <v>632.56669686394753</v>
      </c>
      <c r="D151" s="31">
        <f>SUMIFS('GEB&amp;TECH evolutie'!$F$6:$F$615,'GEB&amp;TECH evolutie'!$A$6:$A$615,Tabel5[[#This Row],[Entiteit Naam]])+SUMIFS('MOB evolutie'!$AB$3:$AB$306,'MOB evolutie'!$A$3:$A$306,Tabel5[[#This Row],[Entiteit Naam]])</f>
        <v>550.45461437595623</v>
      </c>
      <c r="E151" s="32">
        <f>(Tabel5[[#This Row],[CO2-emissie 2022 (ton)]]-Tabel5[[#This Row],[CO2-emissie ref. jaar 2019 (ton)]])/Tabel5[[#This Row],[CO2-emissie ref. jaar 2019 (ton)]]</f>
        <v>-0.12980778611184454</v>
      </c>
    </row>
    <row r="152" spans="1:5" x14ac:dyDescent="0.35">
      <c r="A152" s="2" t="s">
        <v>150</v>
      </c>
      <c r="B152" s="2" t="s">
        <v>7</v>
      </c>
      <c r="C152" s="31">
        <f>SUMIFS('GEB&amp;TECH evolutie'!$D$6:$D$615,'GEB&amp;TECH evolutie'!$A$6:$A$615,Tabel5[[#This Row],[Entiteit Naam]])+SUMIFS('MOB evolutie'!$O$3:$O$306,'MOB evolutie'!$A$3:$A$306,Tabel5[[#This Row],[Entiteit Naam]])</f>
        <v>355.33671367199997</v>
      </c>
      <c r="D152" s="31">
        <f>SUMIFS('GEB&amp;TECH evolutie'!$F$6:$F$615,'GEB&amp;TECH evolutie'!$A$6:$A$615,Tabel5[[#This Row],[Entiteit Naam]])+SUMIFS('MOB evolutie'!$AB$3:$AB$306,'MOB evolutie'!$A$3:$A$306,Tabel5[[#This Row],[Entiteit Naam]])</f>
        <v>288.20030549820575</v>
      </c>
      <c r="E152" s="32">
        <f>(Tabel5[[#This Row],[CO2-emissie 2022 (ton)]]-Tabel5[[#This Row],[CO2-emissie ref. jaar 2019 (ton)]])/Tabel5[[#This Row],[CO2-emissie ref. jaar 2019 (ton)]]</f>
        <v>-0.18893743762082998</v>
      </c>
    </row>
    <row r="153" spans="1:5" x14ac:dyDescent="0.35">
      <c r="A153" s="2" t="s">
        <v>151</v>
      </c>
      <c r="B153" s="2" t="s">
        <v>7</v>
      </c>
      <c r="C153" s="31">
        <f>SUMIFS('GEB&amp;TECH evolutie'!$D$6:$D$615,'GEB&amp;TECH evolutie'!$A$6:$A$615,Tabel5[[#This Row],[Entiteit Naam]])+SUMIFS('MOB evolutie'!$O$3:$O$306,'MOB evolutie'!$A$3:$A$306,Tabel5[[#This Row],[Entiteit Naam]])</f>
        <v>1445.6965813396987</v>
      </c>
      <c r="D153" s="31">
        <f>SUMIFS('GEB&amp;TECH evolutie'!$F$6:$F$615,'GEB&amp;TECH evolutie'!$A$6:$A$615,Tabel5[[#This Row],[Entiteit Naam]])+SUMIFS('MOB evolutie'!$AB$3:$AB$306,'MOB evolutie'!$A$3:$A$306,Tabel5[[#This Row],[Entiteit Naam]])</f>
        <v>1136.7579664736882</v>
      </c>
      <c r="E153" s="32">
        <f>(Tabel5[[#This Row],[CO2-emissie 2022 (ton)]]-Tabel5[[#This Row],[CO2-emissie ref. jaar 2019 (ton)]])/Tabel5[[#This Row],[CO2-emissie ref. jaar 2019 (ton)]]</f>
        <v>-0.21369533472903643</v>
      </c>
    </row>
    <row r="154" spans="1:5" x14ac:dyDescent="0.35">
      <c r="A154" s="2" t="s">
        <v>152</v>
      </c>
      <c r="B154" s="2" t="s">
        <v>7</v>
      </c>
      <c r="C154" s="31">
        <f>SUMIFS('GEB&amp;TECH evolutie'!$D$6:$D$615,'GEB&amp;TECH evolutie'!$A$6:$A$615,Tabel5[[#This Row],[Entiteit Naam]])+SUMIFS('MOB evolutie'!$O$3:$O$306,'MOB evolutie'!$A$3:$A$306,Tabel5[[#This Row],[Entiteit Naam]])</f>
        <v>252.24857249925887</v>
      </c>
      <c r="D154" s="31">
        <f>SUMIFS('GEB&amp;TECH evolutie'!$F$6:$F$615,'GEB&amp;TECH evolutie'!$A$6:$A$615,Tabel5[[#This Row],[Entiteit Naam]])+SUMIFS('MOB evolutie'!$AB$3:$AB$306,'MOB evolutie'!$A$3:$A$306,Tabel5[[#This Row],[Entiteit Naam]])</f>
        <v>200.65756494692909</v>
      </c>
      <c r="E154" s="32">
        <f>(Tabel5[[#This Row],[CO2-emissie 2022 (ton)]]-Tabel5[[#This Row],[CO2-emissie ref. jaar 2019 (ton)]])/Tabel5[[#This Row],[CO2-emissie ref. jaar 2019 (ton)]]</f>
        <v>-0.2045244777449885</v>
      </c>
    </row>
    <row r="155" spans="1:5" x14ac:dyDescent="0.35">
      <c r="A155" s="2" t="s">
        <v>153</v>
      </c>
      <c r="B155" s="2" t="s">
        <v>17</v>
      </c>
      <c r="C155" s="31">
        <f>SUMIFS('GEB&amp;TECH evolutie'!$D$6:$D$615,'GEB&amp;TECH evolutie'!$A$6:$A$615,Tabel5[[#This Row],[Entiteit Naam]])+SUMIFS('MOB evolutie'!$O$3:$O$306,'MOB evolutie'!$A$3:$A$306,Tabel5[[#This Row],[Entiteit Naam]])</f>
        <v>279.26801732212124</v>
      </c>
      <c r="D155" s="31">
        <f>SUMIFS('GEB&amp;TECH evolutie'!$F$6:$F$615,'GEB&amp;TECH evolutie'!$A$6:$A$615,Tabel5[[#This Row],[Entiteit Naam]])+SUMIFS('MOB evolutie'!$AB$3:$AB$306,'MOB evolutie'!$A$3:$A$306,Tabel5[[#This Row],[Entiteit Naam]])</f>
        <v>194.01692940625495</v>
      </c>
      <c r="E155" s="32">
        <f>(Tabel5[[#This Row],[CO2-emissie 2022 (ton)]]-Tabel5[[#This Row],[CO2-emissie ref. jaar 2019 (ton)]])/Tabel5[[#This Row],[CO2-emissie ref. jaar 2019 (ton)]]</f>
        <v>-0.30526620532251486</v>
      </c>
    </row>
    <row r="156" spans="1:5" x14ac:dyDescent="0.35">
      <c r="A156" s="2" t="s">
        <v>154</v>
      </c>
      <c r="B156" s="2" t="s">
        <v>7</v>
      </c>
      <c r="C156" s="31">
        <f>SUMIFS('GEB&amp;TECH evolutie'!$D$6:$D$615,'GEB&amp;TECH evolutie'!$A$6:$A$615,Tabel5[[#This Row],[Entiteit Naam]])+SUMIFS('MOB evolutie'!$O$3:$O$306,'MOB evolutie'!$A$3:$A$306,Tabel5[[#This Row],[Entiteit Naam]])</f>
        <v>528.03293592457055</v>
      </c>
      <c r="D156" s="31">
        <f>SUMIFS('GEB&amp;TECH evolutie'!$F$6:$F$615,'GEB&amp;TECH evolutie'!$A$6:$A$615,Tabel5[[#This Row],[Entiteit Naam]])+SUMIFS('MOB evolutie'!$AB$3:$AB$306,'MOB evolutie'!$A$3:$A$306,Tabel5[[#This Row],[Entiteit Naam]])</f>
        <v>455.18652026440901</v>
      </c>
      <c r="E156" s="32">
        <f>(Tabel5[[#This Row],[CO2-emissie 2022 (ton)]]-Tabel5[[#This Row],[CO2-emissie ref. jaar 2019 (ton)]])/Tabel5[[#This Row],[CO2-emissie ref. jaar 2019 (ton)]]</f>
        <v>-0.13795809068729689</v>
      </c>
    </row>
    <row r="157" spans="1:5" x14ac:dyDescent="0.35">
      <c r="A157" s="2" t="s">
        <v>155</v>
      </c>
      <c r="B157" s="2" t="s">
        <v>7</v>
      </c>
      <c r="C157" s="31">
        <f>SUMIFS('GEB&amp;TECH evolutie'!$D$6:$D$615,'GEB&amp;TECH evolutie'!$A$6:$A$615,Tabel5[[#This Row],[Entiteit Naam]])+SUMIFS('MOB evolutie'!$O$3:$O$306,'MOB evolutie'!$A$3:$A$306,Tabel5[[#This Row],[Entiteit Naam]])</f>
        <v>56.756773820248867</v>
      </c>
      <c r="D157" s="31">
        <f>SUMIFS('GEB&amp;TECH evolutie'!$F$6:$F$615,'GEB&amp;TECH evolutie'!$A$6:$A$615,Tabel5[[#This Row],[Entiteit Naam]])+SUMIFS('MOB evolutie'!$AB$3:$AB$306,'MOB evolutie'!$A$3:$A$306,Tabel5[[#This Row],[Entiteit Naam]])</f>
        <v>64.347089314312598</v>
      </c>
      <c r="E157" s="32">
        <f>(Tabel5[[#This Row],[CO2-emissie 2022 (ton)]]-Tabel5[[#This Row],[CO2-emissie ref. jaar 2019 (ton)]])/Tabel5[[#This Row],[CO2-emissie ref. jaar 2019 (ton)]]</f>
        <v>0.13373408992735536</v>
      </c>
    </row>
    <row r="158" spans="1:5" x14ac:dyDescent="0.35">
      <c r="A158" s="2" t="s">
        <v>157</v>
      </c>
      <c r="B158" s="2" t="s">
        <v>7</v>
      </c>
      <c r="C158" s="31">
        <f>SUMIFS('GEB&amp;TECH evolutie'!$D$6:$D$615,'GEB&amp;TECH evolutie'!$A$6:$A$615,Tabel5[[#This Row],[Entiteit Naam]])+SUMIFS('MOB evolutie'!$O$3:$O$306,'MOB evolutie'!$A$3:$A$306,Tabel5[[#This Row],[Entiteit Naam]])</f>
        <v>728.82216820305939</v>
      </c>
      <c r="D158" s="31">
        <f>SUMIFS('GEB&amp;TECH evolutie'!$F$6:$F$615,'GEB&amp;TECH evolutie'!$A$6:$A$615,Tabel5[[#This Row],[Entiteit Naam]])+SUMIFS('MOB evolutie'!$AB$3:$AB$306,'MOB evolutie'!$A$3:$A$306,Tabel5[[#This Row],[Entiteit Naam]])</f>
        <v>602.3856238816586</v>
      </c>
      <c r="E158" s="32">
        <f>(Tabel5[[#This Row],[CO2-emissie 2022 (ton)]]-Tabel5[[#This Row],[CO2-emissie ref. jaar 2019 (ton)]])/Tabel5[[#This Row],[CO2-emissie ref. jaar 2019 (ton)]]</f>
        <v>-0.17348065116232017</v>
      </c>
    </row>
    <row r="159" spans="1:5" x14ac:dyDescent="0.35">
      <c r="A159" s="2" t="s">
        <v>158</v>
      </c>
      <c r="B159" s="2" t="s">
        <v>7</v>
      </c>
      <c r="C159" s="31">
        <f>SUMIFS('GEB&amp;TECH evolutie'!$D$6:$D$615,'GEB&amp;TECH evolutie'!$A$6:$A$615,Tabel5[[#This Row],[Entiteit Naam]])+SUMIFS('MOB evolutie'!$O$3:$O$306,'MOB evolutie'!$A$3:$A$306,Tabel5[[#This Row],[Entiteit Naam]])</f>
        <v>324.28566366671646</v>
      </c>
      <c r="D159" s="31">
        <f>SUMIFS('GEB&amp;TECH evolutie'!$F$6:$F$615,'GEB&amp;TECH evolutie'!$A$6:$A$615,Tabel5[[#This Row],[Entiteit Naam]])+SUMIFS('MOB evolutie'!$AB$3:$AB$306,'MOB evolutie'!$A$3:$A$306,Tabel5[[#This Row],[Entiteit Naam]])</f>
        <v>291.42403749306078</v>
      </c>
      <c r="E159" s="32">
        <f>(Tabel5[[#This Row],[CO2-emissie 2022 (ton)]]-Tabel5[[#This Row],[CO2-emissie ref. jaar 2019 (ton)]])/Tabel5[[#This Row],[CO2-emissie ref. jaar 2019 (ton)]]</f>
        <v>-0.10133542692602381</v>
      </c>
    </row>
    <row r="160" spans="1:5" x14ac:dyDescent="0.35">
      <c r="A160" s="2" t="s">
        <v>159</v>
      </c>
      <c r="B160" s="2" t="s">
        <v>7</v>
      </c>
      <c r="C160" s="31">
        <f>SUMIFS('GEB&amp;TECH evolutie'!$D$6:$D$615,'GEB&amp;TECH evolutie'!$A$6:$A$615,Tabel5[[#This Row],[Entiteit Naam]])+SUMIFS('MOB evolutie'!$O$3:$O$306,'MOB evolutie'!$A$3:$A$306,Tabel5[[#This Row],[Entiteit Naam]])</f>
        <v>1064.7531641477108</v>
      </c>
      <c r="D160" s="31">
        <f>SUMIFS('GEB&amp;TECH evolutie'!$F$6:$F$615,'GEB&amp;TECH evolutie'!$A$6:$A$615,Tabel5[[#This Row],[Entiteit Naam]])+SUMIFS('MOB evolutie'!$AB$3:$AB$306,'MOB evolutie'!$A$3:$A$306,Tabel5[[#This Row],[Entiteit Naam]])</f>
        <v>876.81615609571406</v>
      </c>
      <c r="E160" s="32">
        <f>(Tabel5[[#This Row],[CO2-emissie 2022 (ton)]]-Tabel5[[#This Row],[CO2-emissie ref. jaar 2019 (ton)]])/Tabel5[[#This Row],[CO2-emissie ref. jaar 2019 (ton)]]</f>
        <v>-0.1765075835228273</v>
      </c>
    </row>
    <row r="161" spans="1:5" x14ac:dyDescent="0.35">
      <c r="A161" s="2" t="s">
        <v>160</v>
      </c>
      <c r="B161" s="2" t="s">
        <v>7</v>
      </c>
      <c r="C161" s="31">
        <f>SUMIFS('GEB&amp;TECH evolutie'!$D$6:$D$615,'GEB&amp;TECH evolutie'!$A$6:$A$615,Tabel5[[#This Row],[Entiteit Naam]])+SUMIFS('MOB evolutie'!$O$3:$O$306,'MOB evolutie'!$A$3:$A$306,Tabel5[[#This Row],[Entiteit Naam]])</f>
        <v>1292.3839067575868</v>
      </c>
      <c r="D161" s="31">
        <f>SUMIFS('GEB&amp;TECH evolutie'!$F$6:$F$615,'GEB&amp;TECH evolutie'!$A$6:$A$615,Tabel5[[#This Row],[Entiteit Naam]])+SUMIFS('MOB evolutie'!$AB$3:$AB$306,'MOB evolutie'!$A$3:$A$306,Tabel5[[#This Row],[Entiteit Naam]])</f>
        <v>882.46567456439266</v>
      </c>
      <c r="E161" s="32">
        <f>(Tabel5[[#This Row],[CO2-emissie 2022 (ton)]]-Tabel5[[#This Row],[CO2-emissie ref. jaar 2019 (ton)]])/Tabel5[[#This Row],[CO2-emissie ref. jaar 2019 (ton)]]</f>
        <v>-0.31717992621992835</v>
      </c>
    </row>
    <row r="162" spans="1:5" x14ac:dyDescent="0.35">
      <c r="A162" s="2" t="s">
        <v>161</v>
      </c>
      <c r="B162" s="2" t="s">
        <v>7</v>
      </c>
      <c r="C162" s="31">
        <f>SUMIFS('GEB&amp;TECH evolutie'!$D$6:$D$615,'GEB&amp;TECH evolutie'!$A$6:$A$615,Tabel5[[#This Row],[Entiteit Naam]])+SUMIFS('MOB evolutie'!$O$3:$O$306,'MOB evolutie'!$A$3:$A$306,Tabel5[[#This Row],[Entiteit Naam]])</f>
        <v>200.66385210444506</v>
      </c>
      <c r="D162" s="31">
        <f>SUMIFS('GEB&amp;TECH evolutie'!$F$6:$F$615,'GEB&amp;TECH evolutie'!$A$6:$A$615,Tabel5[[#This Row],[Entiteit Naam]])+SUMIFS('MOB evolutie'!$AB$3:$AB$306,'MOB evolutie'!$A$3:$A$306,Tabel5[[#This Row],[Entiteit Naam]])</f>
        <v>191.07376333155008</v>
      </c>
      <c r="E162" s="32">
        <f>(Tabel5[[#This Row],[CO2-emissie 2022 (ton)]]-Tabel5[[#This Row],[CO2-emissie ref. jaar 2019 (ton)]])/Tabel5[[#This Row],[CO2-emissie ref. jaar 2019 (ton)]]</f>
        <v>-4.7791810394945247E-2</v>
      </c>
    </row>
    <row r="163" spans="1:5" x14ac:dyDescent="0.35">
      <c r="A163" s="2" t="s">
        <v>162</v>
      </c>
      <c r="B163" s="2" t="s">
        <v>7</v>
      </c>
      <c r="C163" s="31">
        <f>SUMIFS('GEB&amp;TECH evolutie'!$D$6:$D$615,'GEB&amp;TECH evolutie'!$A$6:$A$615,Tabel5[[#This Row],[Entiteit Naam]])+SUMIFS('MOB evolutie'!$O$3:$O$306,'MOB evolutie'!$A$3:$A$306,Tabel5[[#This Row],[Entiteit Naam]])</f>
        <v>166.56524009804758</v>
      </c>
      <c r="D163" s="31">
        <f>SUMIFS('GEB&amp;TECH evolutie'!$F$6:$F$615,'GEB&amp;TECH evolutie'!$A$6:$A$615,Tabel5[[#This Row],[Entiteit Naam]])+SUMIFS('MOB evolutie'!$AB$3:$AB$306,'MOB evolutie'!$A$3:$A$306,Tabel5[[#This Row],[Entiteit Naam]])</f>
        <v>125.24101344117278</v>
      </c>
      <c r="E163" s="32">
        <f>(Tabel5[[#This Row],[CO2-emissie 2022 (ton)]]-Tabel5[[#This Row],[CO2-emissie ref. jaar 2019 (ton)]])/Tabel5[[#This Row],[CO2-emissie ref. jaar 2019 (ton)]]</f>
        <v>-0.24809634130476174</v>
      </c>
    </row>
    <row r="164" spans="1:5" x14ac:dyDescent="0.35">
      <c r="A164" s="2" t="s">
        <v>163</v>
      </c>
      <c r="B164" s="2" t="s">
        <v>7</v>
      </c>
      <c r="C164" s="31">
        <f>SUMIFS('GEB&amp;TECH evolutie'!$D$6:$D$615,'GEB&amp;TECH evolutie'!$A$6:$A$615,Tabel5[[#This Row],[Entiteit Naam]])+SUMIFS('MOB evolutie'!$O$3:$O$306,'MOB evolutie'!$A$3:$A$306,Tabel5[[#This Row],[Entiteit Naam]])</f>
        <v>1394.4019592488028</v>
      </c>
      <c r="D164" s="31">
        <f>SUMIFS('GEB&amp;TECH evolutie'!$F$6:$F$615,'GEB&amp;TECH evolutie'!$A$6:$A$615,Tabel5[[#This Row],[Entiteit Naam]])+SUMIFS('MOB evolutie'!$AB$3:$AB$306,'MOB evolutie'!$A$3:$A$306,Tabel5[[#This Row],[Entiteit Naam]])</f>
        <v>1247.8213267697438</v>
      </c>
      <c r="E164" s="32">
        <f>(Tabel5[[#This Row],[CO2-emissie 2022 (ton)]]-Tabel5[[#This Row],[CO2-emissie ref. jaar 2019 (ton)]])/Tabel5[[#This Row],[CO2-emissie ref. jaar 2019 (ton)]]</f>
        <v>-0.10512078780929526</v>
      </c>
    </row>
    <row r="165" spans="1:5" x14ac:dyDescent="0.35">
      <c r="A165" s="2" t="s">
        <v>164</v>
      </c>
      <c r="B165" s="2" t="s">
        <v>7</v>
      </c>
      <c r="C165" s="31">
        <f>SUMIFS('GEB&amp;TECH evolutie'!$D$6:$D$615,'GEB&amp;TECH evolutie'!$A$6:$A$615,Tabel5[[#This Row],[Entiteit Naam]])+SUMIFS('MOB evolutie'!$O$3:$O$306,'MOB evolutie'!$A$3:$A$306,Tabel5[[#This Row],[Entiteit Naam]])</f>
        <v>239.506103562786</v>
      </c>
      <c r="D165" s="31">
        <f>SUMIFS('GEB&amp;TECH evolutie'!$F$6:$F$615,'GEB&amp;TECH evolutie'!$A$6:$A$615,Tabel5[[#This Row],[Entiteit Naam]])+SUMIFS('MOB evolutie'!$AB$3:$AB$306,'MOB evolutie'!$A$3:$A$306,Tabel5[[#This Row],[Entiteit Naam]])</f>
        <v>210.48674074756184</v>
      </c>
      <c r="E165" s="32">
        <f>(Tabel5[[#This Row],[CO2-emissie 2022 (ton)]]-Tabel5[[#This Row],[CO2-emissie ref. jaar 2019 (ton)]])/Tabel5[[#This Row],[CO2-emissie ref. jaar 2019 (ton)]]</f>
        <v>-0.12116335401705867</v>
      </c>
    </row>
    <row r="166" spans="1:5" x14ac:dyDescent="0.35">
      <c r="A166" s="2" t="s">
        <v>165</v>
      </c>
      <c r="B166" s="2" t="s">
        <v>7</v>
      </c>
      <c r="C166" s="31">
        <f>SUMIFS('GEB&amp;TECH evolutie'!$D$6:$D$615,'GEB&amp;TECH evolutie'!$A$6:$A$615,Tabel5[[#This Row],[Entiteit Naam]])+SUMIFS('MOB evolutie'!$O$3:$O$306,'MOB evolutie'!$A$3:$A$306,Tabel5[[#This Row],[Entiteit Naam]])</f>
        <v>972.50506672423739</v>
      </c>
      <c r="D166" s="31">
        <f>SUMIFS('GEB&amp;TECH evolutie'!$F$6:$F$615,'GEB&amp;TECH evolutie'!$A$6:$A$615,Tabel5[[#This Row],[Entiteit Naam]])+SUMIFS('MOB evolutie'!$AB$3:$AB$306,'MOB evolutie'!$A$3:$A$306,Tabel5[[#This Row],[Entiteit Naam]])</f>
        <v>696.72085505184668</v>
      </c>
      <c r="E166" s="32">
        <f>(Tabel5[[#This Row],[CO2-emissie 2022 (ton)]]-Tabel5[[#This Row],[CO2-emissie ref. jaar 2019 (ton)]])/Tabel5[[#This Row],[CO2-emissie ref. jaar 2019 (ton)]]</f>
        <v>-0.28358125948005147</v>
      </c>
    </row>
    <row r="167" spans="1:5" x14ac:dyDescent="0.35">
      <c r="A167" s="2" t="s">
        <v>166</v>
      </c>
      <c r="B167" s="2" t="s">
        <v>7</v>
      </c>
      <c r="C167" s="31">
        <f>SUMIFS('GEB&amp;TECH evolutie'!$D$6:$D$615,'GEB&amp;TECH evolutie'!$A$6:$A$615,Tabel5[[#This Row],[Entiteit Naam]])+SUMIFS('MOB evolutie'!$O$3:$O$306,'MOB evolutie'!$A$3:$A$306,Tabel5[[#This Row],[Entiteit Naam]])</f>
        <v>328.71945917832937</v>
      </c>
      <c r="D167" s="31">
        <f>SUMIFS('GEB&amp;TECH evolutie'!$F$6:$F$615,'GEB&amp;TECH evolutie'!$A$6:$A$615,Tabel5[[#This Row],[Entiteit Naam]])+SUMIFS('MOB evolutie'!$AB$3:$AB$306,'MOB evolutie'!$A$3:$A$306,Tabel5[[#This Row],[Entiteit Naam]])</f>
        <v>318.55740381252252</v>
      </c>
      <c r="E167" s="32">
        <f>(Tabel5[[#This Row],[CO2-emissie 2022 (ton)]]-Tabel5[[#This Row],[CO2-emissie ref. jaar 2019 (ton)]])/Tabel5[[#This Row],[CO2-emissie ref. jaar 2019 (ton)]]</f>
        <v>-3.0914066940874237E-2</v>
      </c>
    </row>
    <row r="168" spans="1:5" x14ac:dyDescent="0.35">
      <c r="A168" s="2" t="s">
        <v>167</v>
      </c>
      <c r="B168" s="2" t="s">
        <v>7</v>
      </c>
      <c r="C168" s="31">
        <f>SUMIFS('GEB&amp;TECH evolutie'!$D$6:$D$615,'GEB&amp;TECH evolutie'!$A$6:$A$615,Tabel5[[#This Row],[Entiteit Naam]])+SUMIFS('MOB evolutie'!$O$3:$O$306,'MOB evolutie'!$A$3:$A$306,Tabel5[[#This Row],[Entiteit Naam]])</f>
        <v>71.961511763180425</v>
      </c>
      <c r="D168" s="31">
        <f>SUMIFS('GEB&amp;TECH evolutie'!$F$6:$F$615,'GEB&amp;TECH evolutie'!$A$6:$A$615,Tabel5[[#This Row],[Entiteit Naam]])+SUMIFS('MOB evolutie'!$AB$3:$AB$306,'MOB evolutie'!$A$3:$A$306,Tabel5[[#This Row],[Entiteit Naam]])</f>
        <v>65.580258465079282</v>
      </c>
      <c r="E168" s="32">
        <f>(Tabel5[[#This Row],[CO2-emissie 2022 (ton)]]-Tabel5[[#This Row],[CO2-emissie ref. jaar 2019 (ton)]])/Tabel5[[#This Row],[CO2-emissie ref. jaar 2019 (ton)]]</f>
        <v>-8.8675920526813515E-2</v>
      </c>
    </row>
    <row r="169" spans="1:5" x14ac:dyDescent="0.35">
      <c r="A169" s="11" t="s">
        <v>1239</v>
      </c>
      <c r="B169" s="11" t="s">
        <v>7</v>
      </c>
      <c r="C169" s="31">
        <f>SUMIFS('GEB&amp;TECH evolutie'!$D$6:$D$615,'GEB&amp;TECH evolutie'!$A$6:$A$615,Tabel5[[#This Row],[Entiteit Naam]])+SUMIFS('MOB evolutie'!$O$3:$O$306,'MOB evolutie'!$A$3:$A$306,Tabel5[[#This Row],[Entiteit Naam]])</f>
        <v>2205.2921140308258</v>
      </c>
      <c r="D169" s="31">
        <f>SUMIFS('GEB&amp;TECH evolutie'!$F$6:$F$615,'GEB&amp;TECH evolutie'!$A$6:$A$615,Tabel5[[#This Row],[Entiteit Naam]])+SUMIFS('MOB evolutie'!$AB$3:$AB$306,'MOB evolutie'!$A$3:$A$306,Tabel5[[#This Row],[Entiteit Naam]])</f>
        <v>1781.3482192329332</v>
      </c>
      <c r="E169" s="32">
        <f>(Tabel5[[#This Row],[CO2-emissie 2022 (ton)]]-Tabel5[[#This Row],[CO2-emissie ref. jaar 2019 (ton)]])/Tabel5[[#This Row],[CO2-emissie ref. jaar 2019 (ton)]]</f>
        <v>-0.19223933741050267</v>
      </c>
    </row>
    <row r="170" spans="1:5" x14ac:dyDescent="0.35">
      <c r="A170" s="2" t="s">
        <v>169</v>
      </c>
      <c r="B170" s="2" t="s">
        <v>7</v>
      </c>
      <c r="C170" s="31">
        <f>SUMIFS('GEB&amp;TECH evolutie'!$D$6:$D$615,'GEB&amp;TECH evolutie'!$A$6:$A$615,Tabel5[[#This Row],[Entiteit Naam]])+SUMIFS('MOB evolutie'!$O$3:$O$306,'MOB evolutie'!$A$3:$A$306,Tabel5[[#This Row],[Entiteit Naam]])</f>
        <v>369.8420350859418</v>
      </c>
      <c r="D170" s="31">
        <f>SUMIFS('GEB&amp;TECH evolutie'!$F$6:$F$615,'GEB&amp;TECH evolutie'!$A$6:$A$615,Tabel5[[#This Row],[Entiteit Naam]])+SUMIFS('MOB evolutie'!$AB$3:$AB$306,'MOB evolutie'!$A$3:$A$306,Tabel5[[#This Row],[Entiteit Naam]])</f>
        <v>246.19392773455516</v>
      </c>
      <c r="E170" s="32">
        <f>(Tabel5[[#This Row],[CO2-emissie 2022 (ton)]]-Tabel5[[#This Row],[CO2-emissie ref. jaar 2019 (ton)]])/Tabel5[[#This Row],[CO2-emissie ref. jaar 2019 (ton)]]</f>
        <v>-0.33432680880272031</v>
      </c>
    </row>
    <row r="171" spans="1:5" x14ac:dyDescent="0.35">
      <c r="A171" s="2" t="s">
        <v>171</v>
      </c>
      <c r="B171" s="2" t="s">
        <v>7</v>
      </c>
      <c r="C171" s="31">
        <f>SUMIFS('GEB&amp;TECH evolutie'!$D$6:$D$615,'GEB&amp;TECH evolutie'!$A$6:$A$615,Tabel5[[#This Row],[Entiteit Naam]])+SUMIFS('MOB evolutie'!$O$3:$O$306,'MOB evolutie'!$A$3:$A$306,Tabel5[[#This Row],[Entiteit Naam]])</f>
        <v>1052.4621831090353</v>
      </c>
      <c r="D171" s="31">
        <f>SUMIFS('GEB&amp;TECH evolutie'!$F$6:$F$615,'GEB&amp;TECH evolutie'!$A$6:$A$615,Tabel5[[#This Row],[Entiteit Naam]])+SUMIFS('MOB evolutie'!$AB$3:$AB$306,'MOB evolutie'!$A$3:$A$306,Tabel5[[#This Row],[Entiteit Naam]])</f>
        <v>914.01451800627899</v>
      </c>
      <c r="E171" s="32">
        <f>(Tabel5[[#This Row],[CO2-emissie 2022 (ton)]]-Tabel5[[#This Row],[CO2-emissie ref. jaar 2019 (ton)]])/Tabel5[[#This Row],[CO2-emissie ref. jaar 2019 (ton)]]</f>
        <v>-0.13154645109791382</v>
      </c>
    </row>
    <row r="172" spans="1:5" x14ac:dyDescent="0.35">
      <c r="A172" s="2" t="s">
        <v>172</v>
      </c>
      <c r="B172" s="2" t="s">
        <v>7</v>
      </c>
      <c r="C172" s="31">
        <f>SUMIFS('GEB&amp;TECH evolutie'!$D$6:$D$615,'GEB&amp;TECH evolutie'!$A$6:$A$615,Tabel5[[#This Row],[Entiteit Naam]])+SUMIFS('MOB evolutie'!$O$3:$O$306,'MOB evolutie'!$A$3:$A$306,Tabel5[[#This Row],[Entiteit Naam]])</f>
        <v>769.20128227981434</v>
      </c>
      <c r="D172" s="31">
        <f>SUMIFS('GEB&amp;TECH evolutie'!$F$6:$F$615,'GEB&amp;TECH evolutie'!$A$6:$A$615,Tabel5[[#This Row],[Entiteit Naam]])+SUMIFS('MOB evolutie'!$AB$3:$AB$306,'MOB evolutie'!$A$3:$A$306,Tabel5[[#This Row],[Entiteit Naam]])</f>
        <v>607.60219882566139</v>
      </c>
      <c r="E172" s="32">
        <f>(Tabel5[[#This Row],[CO2-emissie 2022 (ton)]]-Tabel5[[#This Row],[CO2-emissie ref. jaar 2019 (ton)]])/Tabel5[[#This Row],[CO2-emissie ref. jaar 2019 (ton)]]</f>
        <v>-0.21008686175768443</v>
      </c>
    </row>
    <row r="173" spans="1:5" x14ac:dyDescent="0.35">
      <c r="A173" s="2" t="s">
        <v>173</v>
      </c>
      <c r="B173" s="2" t="s">
        <v>7</v>
      </c>
      <c r="C173" s="31">
        <f>SUMIFS('GEB&amp;TECH evolutie'!$D$6:$D$615,'GEB&amp;TECH evolutie'!$A$6:$A$615,Tabel5[[#This Row],[Entiteit Naam]])+SUMIFS('MOB evolutie'!$O$3:$O$306,'MOB evolutie'!$A$3:$A$306,Tabel5[[#This Row],[Entiteit Naam]])</f>
        <v>608.85049044339894</v>
      </c>
      <c r="D173" s="31">
        <f>SUMIFS('GEB&amp;TECH evolutie'!$F$6:$F$615,'GEB&amp;TECH evolutie'!$A$6:$A$615,Tabel5[[#This Row],[Entiteit Naam]])+SUMIFS('MOB evolutie'!$AB$3:$AB$306,'MOB evolutie'!$A$3:$A$306,Tabel5[[#This Row],[Entiteit Naam]])</f>
        <v>426.75052173834018</v>
      </c>
      <c r="E173" s="32">
        <f>(Tabel5[[#This Row],[CO2-emissie 2022 (ton)]]-Tabel5[[#This Row],[CO2-emissie ref. jaar 2019 (ton)]])/Tabel5[[#This Row],[CO2-emissie ref. jaar 2019 (ton)]]</f>
        <v>-0.29908815310708442</v>
      </c>
    </row>
    <row r="174" spans="1:5" x14ac:dyDescent="0.35">
      <c r="A174" s="2" t="s">
        <v>174</v>
      </c>
      <c r="B174" s="2" t="s">
        <v>7</v>
      </c>
      <c r="C174" s="31">
        <f>SUMIFS('GEB&amp;TECH evolutie'!$D$6:$D$615,'GEB&amp;TECH evolutie'!$A$6:$A$615,Tabel5[[#This Row],[Entiteit Naam]])+SUMIFS('MOB evolutie'!$O$3:$O$306,'MOB evolutie'!$A$3:$A$306,Tabel5[[#This Row],[Entiteit Naam]])</f>
        <v>374.08372731984866</v>
      </c>
      <c r="D174" s="31">
        <f>SUMIFS('GEB&amp;TECH evolutie'!$F$6:$F$615,'GEB&amp;TECH evolutie'!$A$6:$A$615,Tabel5[[#This Row],[Entiteit Naam]])+SUMIFS('MOB evolutie'!$AB$3:$AB$306,'MOB evolutie'!$A$3:$A$306,Tabel5[[#This Row],[Entiteit Naam]])</f>
        <v>346.57627518791605</v>
      </c>
      <c r="E174" s="32">
        <f>(Tabel5[[#This Row],[CO2-emissie 2022 (ton)]]-Tabel5[[#This Row],[CO2-emissie ref. jaar 2019 (ton)]])/Tabel5[[#This Row],[CO2-emissie ref. jaar 2019 (ton)]]</f>
        <v>-7.3532875458154359E-2</v>
      </c>
    </row>
    <row r="175" spans="1:5" x14ac:dyDescent="0.35">
      <c r="A175" s="2" t="s">
        <v>175</v>
      </c>
      <c r="B175" s="2" t="s">
        <v>7</v>
      </c>
      <c r="C175" s="31">
        <f>SUMIFS('GEB&amp;TECH evolutie'!$D$6:$D$615,'GEB&amp;TECH evolutie'!$A$6:$A$615,Tabel5[[#This Row],[Entiteit Naam]])+SUMIFS('MOB evolutie'!$O$3:$O$306,'MOB evolutie'!$A$3:$A$306,Tabel5[[#This Row],[Entiteit Naam]])</f>
        <v>400.81041735051804</v>
      </c>
      <c r="D175" s="31">
        <f>SUMIFS('GEB&amp;TECH evolutie'!$F$6:$F$615,'GEB&amp;TECH evolutie'!$A$6:$A$615,Tabel5[[#This Row],[Entiteit Naam]])+SUMIFS('MOB evolutie'!$AB$3:$AB$306,'MOB evolutie'!$A$3:$A$306,Tabel5[[#This Row],[Entiteit Naam]])</f>
        <v>309.03818499034389</v>
      </c>
      <c r="E175" s="32">
        <f>(Tabel5[[#This Row],[CO2-emissie 2022 (ton)]]-Tabel5[[#This Row],[CO2-emissie ref. jaar 2019 (ton)]])/Tabel5[[#This Row],[CO2-emissie ref. jaar 2019 (ton)]]</f>
        <v>-0.22896668446598081</v>
      </c>
    </row>
    <row r="176" spans="1:5" x14ac:dyDescent="0.35">
      <c r="A176" s="2" t="s">
        <v>176</v>
      </c>
      <c r="B176" s="2" t="s">
        <v>7</v>
      </c>
      <c r="C176" s="31">
        <f>SUMIFS('GEB&amp;TECH evolutie'!$D$6:$D$615,'GEB&amp;TECH evolutie'!$A$6:$A$615,Tabel5[[#This Row],[Entiteit Naam]])+SUMIFS('MOB evolutie'!$O$3:$O$306,'MOB evolutie'!$A$3:$A$306,Tabel5[[#This Row],[Entiteit Naam]])</f>
        <v>678.3138480144919</v>
      </c>
      <c r="D176" s="31">
        <f>SUMIFS('GEB&amp;TECH evolutie'!$F$6:$F$615,'GEB&amp;TECH evolutie'!$A$6:$A$615,Tabel5[[#This Row],[Entiteit Naam]])+SUMIFS('MOB evolutie'!$AB$3:$AB$306,'MOB evolutie'!$A$3:$A$306,Tabel5[[#This Row],[Entiteit Naam]])</f>
        <v>626.92575644570024</v>
      </c>
      <c r="E176" s="32">
        <f>(Tabel5[[#This Row],[CO2-emissie 2022 (ton)]]-Tabel5[[#This Row],[CO2-emissie ref. jaar 2019 (ton)]])/Tabel5[[#This Row],[CO2-emissie ref. jaar 2019 (ton)]]</f>
        <v>-7.5758576533872801E-2</v>
      </c>
    </row>
    <row r="177" spans="1:5" x14ac:dyDescent="0.35">
      <c r="A177" s="2" t="s">
        <v>177</v>
      </c>
      <c r="B177" s="2" t="s">
        <v>7</v>
      </c>
      <c r="C177" s="31">
        <f>SUMIFS('GEB&amp;TECH evolutie'!$D$6:$D$615,'GEB&amp;TECH evolutie'!$A$6:$A$615,Tabel5[[#This Row],[Entiteit Naam]])+SUMIFS('MOB evolutie'!$O$3:$O$306,'MOB evolutie'!$A$3:$A$306,Tabel5[[#This Row],[Entiteit Naam]])</f>
        <v>167.35113984120102</v>
      </c>
      <c r="D177" s="31">
        <f>SUMIFS('GEB&amp;TECH evolutie'!$F$6:$F$615,'GEB&amp;TECH evolutie'!$A$6:$A$615,Tabel5[[#This Row],[Entiteit Naam]])+SUMIFS('MOB evolutie'!$AB$3:$AB$306,'MOB evolutie'!$A$3:$A$306,Tabel5[[#This Row],[Entiteit Naam]])</f>
        <v>159.31786065271402</v>
      </c>
      <c r="E177" s="32">
        <f>(Tabel5[[#This Row],[CO2-emissie 2022 (ton)]]-Tabel5[[#This Row],[CO2-emissie ref. jaar 2019 (ton)]])/Tabel5[[#This Row],[CO2-emissie ref. jaar 2019 (ton)]]</f>
        <v>-4.8002536439905666E-2</v>
      </c>
    </row>
    <row r="178" spans="1:5" x14ac:dyDescent="0.35">
      <c r="A178" s="2" t="s">
        <v>178</v>
      </c>
      <c r="B178" s="2" t="s">
        <v>7</v>
      </c>
      <c r="C178" s="31">
        <f>SUMIFS('GEB&amp;TECH evolutie'!$D$6:$D$615,'GEB&amp;TECH evolutie'!$A$6:$A$615,Tabel5[[#This Row],[Entiteit Naam]])+SUMIFS('MOB evolutie'!$O$3:$O$306,'MOB evolutie'!$A$3:$A$306,Tabel5[[#This Row],[Entiteit Naam]])</f>
        <v>470.15211639599988</v>
      </c>
      <c r="D178" s="31">
        <f>SUMIFS('GEB&amp;TECH evolutie'!$F$6:$F$615,'GEB&amp;TECH evolutie'!$A$6:$A$615,Tabel5[[#This Row],[Entiteit Naam]])+SUMIFS('MOB evolutie'!$AB$3:$AB$306,'MOB evolutie'!$A$3:$A$306,Tabel5[[#This Row],[Entiteit Naam]])</f>
        <v>348.69770545541979</v>
      </c>
      <c r="E178" s="32">
        <f>(Tabel5[[#This Row],[CO2-emissie 2022 (ton)]]-Tabel5[[#This Row],[CO2-emissie ref. jaar 2019 (ton)]])/Tabel5[[#This Row],[CO2-emissie ref. jaar 2019 (ton)]]</f>
        <v>-0.25833003129200299</v>
      </c>
    </row>
    <row r="179" spans="1:5" x14ac:dyDescent="0.35">
      <c r="A179" s="2" t="s">
        <v>179</v>
      </c>
      <c r="B179" s="2" t="s">
        <v>7</v>
      </c>
      <c r="C179" s="31">
        <f>SUMIFS('GEB&amp;TECH evolutie'!$D$6:$D$615,'GEB&amp;TECH evolutie'!$A$6:$A$615,Tabel5[[#This Row],[Entiteit Naam]])+SUMIFS('MOB evolutie'!$O$3:$O$306,'MOB evolutie'!$A$3:$A$306,Tabel5[[#This Row],[Entiteit Naam]])</f>
        <v>1793.3371351406922</v>
      </c>
      <c r="D179" s="31">
        <f>SUMIFS('GEB&amp;TECH evolutie'!$F$6:$F$615,'GEB&amp;TECH evolutie'!$A$6:$A$615,Tabel5[[#This Row],[Entiteit Naam]])+SUMIFS('MOB evolutie'!$AB$3:$AB$306,'MOB evolutie'!$A$3:$A$306,Tabel5[[#This Row],[Entiteit Naam]])</f>
        <v>299.77045915852352</v>
      </c>
      <c r="E179" s="32">
        <f>(Tabel5[[#This Row],[CO2-emissie 2022 (ton)]]-Tabel5[[#This Row],[CO2-emissie ref. jaar 2019 (ton)]])/Tabel5[[#This Row],[CO2-emissie ref. jaar 2019 (ton)]]</f>
        <v>-0.8328421057678006</v>
      </c>
    </row>
    <row r="180" spans="1:5" x14ac:dyDescent="0.35">
      <c r="A180" s="2" t="s">
        <v>180</v>
      </c>
      <c r="B180" s="2" t="s">
        <v>7</v>
      </c>
      <c r="C180" s="31">
        <f>SUMIFS('GEB&amp;TECH evolutie'!$D$6:$D$615,'GEB&amp;TECH evolutie'!$A$6:$A$615,Tabel5[[#This Row],[Entiteit Naam]])+SUMIFS('MOB evolutie'!$O$3:$O$306,'MOB evolutie'!$A$3:$A$306,Tabel5[[#This Row],[Entiteit Naam]])</f>
        <v>310.22494811956807</v>
      </c>
      <c r="D180" s="31">
        <f>SUMIFS('GEB&amp;TECH evolutie'!$F$6:$F$615,'GEB&amp;TECH evolutie'!$A$6:$A$615,Tabel5[[#This Row],[Entiteit Naam]])+SUMIFS('MOB evolutie'!$AB$3:$AB$306,'MOB evolutie'!$A$3:$A$306,Tabel5[[#This Row],[Entiteit Naam]])</f>
        <v>250.87527068822965</v>
      </c>
      <c r="E180" s="32">
        <f>(Tabel5[[#This Row],[CO2-emissie 2022 (ton)]]-Tabel5[[#This Row],[CO2-emissie ref. jaar 2019 (ton)]])/Tabel5[[#This Row],[CO2-emissie ref. jaar 2019 (ton)]]</f>
        <v>-0.19131174907462195</v>
      </c>
    </row>
    <row r="181" spans="1:5" x14ac:dyDescent="0.35">
      <c r="A181" s="2" t="s">
        <v>181</v>
      </c>
      <c r="B181" s="2" t="s">
        <v>7</v>
      </c>
      <c r="C181" s="31">
        <f>SUMIFS('GEB&amp;TECH evolutie'!$D$6:$D$615,'GEB&amp;TECH evolutie'!$A$6:$A$615,Tabel5[[#This Row],[Entiteit Naam]])+SUMIFS('MOB evolutie'!$O$3:$O$306,'MOB evolutie'!$A$3:$A$306,Tabel5[[#This Row],[Entiteit Naam]])</f>
        <v>294.95012294756174</v>
      </c>
      <c r="D181" s="31">
        <f>SUMIFS('GEB&amp;TECH evolutie'!$F$6:$F$615,'GEB&amp;TECH evolutie'!$A$6:$A$615,Tabel5[[#This Row],[Entiteit Naam]])+SUMIFS('MOB evolutie'!$AB$3:$AB$306,'MOB evolutie'!$A$3:$A$306,Tabel5[[#This Row],[Entiteit Naam]])</f>
        <v>234.82418769141438</v>
      </c>
      <c r="E181" s="32">
        <f>(Tabel5[[#This Row],[CO2-emissie 2022 (ton)]]-Tabel5[[#This Row],[CO2-emissie ref. jaar 2019 (ton)]])/Tabel5[[#This Row],[CO2-emissie ref. jaar 2019 (ton)]]</f>
        <v>-0.20385119577263902</v>
      </c>
    </row>
    <row r="182" spans="1:5" x14ac:dyDescent="0.35">
      <c r="A182" s="2" t="s">
        <v>182</v>
      </c>
      <c r="B182" s="2" t="s">
        <v>7</v>
      </c>
      <c r="C182" s="31">
        <f>SUMIFS('GEB&amp;TECH evolutie'!$D$6:$D$615,'GEB&amp;TECH evolutie'!$A$6:$A$615,Tabel5[[#This Row],[Entiteit Naam]])+SUMIFS('MOB evolutie'!$O$3:$O$306,'MOB evolutie'!$A$3:$A$306,Tabel5[[#This Row],[Entiteit Naam]])</f>
        <v>370.38551299792374</v>
      </c>
      <c r="D182" s="31">
        <f>SUMIFS('GEB&amp;TECH evolutie'!$F$6:$F$615,'GEB&amp;TECH evolutie'!$A$6:$A$615,Tabel5[[#This Row],[Entiteit Naam]])+SUMIFS('MOB evolutie'!$AB$3:$AB$306,'MOB evolutie'!$A$3:$A$306,Tabel5[[#This Row],[Entiteit Naam]])</f>
        <v>295.53658433678356</v>
      </c>
      <c r="E182" s="32">
        <f>(Tabel5[[#This Row],[CO2-emissie 2022 (ton)]]-Tabel5[[#This Row],[CO2-emissie ref. jaar 2019 (ton)]])/Tabel5[[#This Row],[CO2-emissie ref. jaar 2019 (ton)]]</f>
        <v>-0.20208384516799327</v>
      </c>
    </row>
    <row r="183" spans="1:5" x14ac:dyDescent="0.35">
      <c r="A183" s="2" t="s">
        <v>594</v>
      </c>
      <c r="B183" s="2" t="s">
        <v>185</v>
      </c>
      <c r="C183" s="31">
        <f>SUMIFS('GEB&amp;TECH evolutie'!$D$6:$D$615,'GEB&amp;TECH evolutie'!$A$6:$A$615,Tabel5[[#This Row],[Entiteit Naam]])+SUMIFS('MOB evolutie'!$O$3:$O$306,'MOB evolutie'!$A$3:$A$306,Tabel5[[#This Row],[Entiteit Naam]])</f>
        <v>0</v>
      </c>
      <c r="D183" s="31">
        <f>SUMIFS('GEB&amp;TECH evolutie'!$F$6:$F$615,'GEB&amp;TECH evolutie'!$A$6:$A$615,Tabel5[[#This Row],[Entiteit Naam]])+SUMIFS('MOB evolutie'!$AB$3:$AB$306,'MOB evolutie'!$A$3:$A$306,Tabel5[[#This Row],[Entiteit Naam]])</f>
        <v>0</v>
      </c>
      <c r="E183" s="32" t="s">
        <v>584</v>
      </c>
    </row>
    <row r="184" spans="1:5" x14ac:dyDescent="0.35">
      <c r="A184" s="2" t="s">
        <v>184</v>
      </c>
      <c r="B184" s="2" t="s">
        <v>185</v>
      </c>
      <c r="C184" s="31">
        <f>SUMIFS('GEB&amp;TECH evolutie'!$D$6:$D$615,'GEB&amp;TECH evolutie'!$A$6:$A$615,Tabel5[[#This Row],[Entiteit Naam]])+SUMIFS('MOB evolutie'!$O$3:$O$306,'MOB evolutie'!$A$3:$A$306,Tabel5[[#This Row],[Entiteit Naam]])</f>
        <v>631.52393043742825</v>
      </c>
      <c r="D184" s="31">
        <f>SUMIFS('GEB&amp;TECH evolutie'!$F$6:$F$615,'GEB&amp;TECH evolutie'!$A$6:$A$615,Tabel5[[#This Row],[Entiteit Naam]])+SUMIFS('MOB evolutie'!$AB$3:$AB$306,'MOB evolutie'!$A$3:$A$306,Tabel5[[#This Row],[Entiteit Naam]])</f>
        <v>570.76207690795218</v>
      </c>
      <c r="E184" s="32">
        <f>(Tabel5[[#This Row],[CO2-emissie 2022 (ton)]]-Tabel5[[#This Row],[CO2-emissie ref. jaar 2019 (ton)]])/Tabel5[[#This Row],[CO2-emissie ref. jaar 2019 (ton)]]</f>
        <v>-9.6214649359983972E-2</v>
      </c>
    </row>
    <row r="185" spans="1:5" x14ac:dyDescent="0.35">
      <c r="A185" s="2" t="s">
        <v>186</v>
      </c>
      <c r="B185" s="2" t="s">
        <v>185</v>
      </c>
      <c r="C185" s="31">
        <f>SUMIFS('GEB&amp;TECH evolutie'!$D$6:$D$615,'GEB&amp;TECH evolutie'!$A$6:$A$615,Tabel5[[#This Row],[Entiteit Naam]])+SUMIFS('MOB evolutie'!$O$3:$O$306,'MOB evolutie'!$A$3:$A$306,Tabel5[[#This Row],[Entiteit Naam]])</f>
        <v>1100.5226938591222</v>
      </c>
      <c r="D185" s="31">
        <f>SUMIFS('GEB&amp;TECH evolutie'!$F$6:$F$615,'GEB&amp;TECH evolutie'!$A$6:$A$615,Tabel5[[#This Row],[Entiteit Naam]])+SUMIFS('MOB evolutie'!$AB$3:$AB$306,'MOB evolutie'!$A$3:$A$306,Tabel5[[#This Row],[Entiteit Naam]])</f>
        <v>1053.1489249545057</v>
      </c>
      <c r="E185" s="32">
        <f>(Tabel5[[#This Row],[CO2-emissie 2022 (ton)]]-Tabel5[[#This Row],[CO2-emissie ref. jaar 2019 (ton)]])/Tabel5[[#This Row],[CO2-emissie ref. jaar 2019 (ton)]]</f>
        <v>-4.3046607915457363E-2</v>
      </c>
    </row>
    <row r="186" spans="1:5" x14ac:dyDescent="0.35">
      <c r="A186" s="2" t="s">
        <v>595</v>
      </c>
      <c r="B186" s="2" t="s">
        <v>185</v>
      </c>
      <c r="C186" s="31">
        <f>SUMIFS('GEB&amp;TECH evolutie'!$D$6:$D$615,'GEB&amp;TECH evolutie'!$A$6:$A$615,Tabel5[[#This Row],[Entiteit Naam]])+SUMIFS('MOB evolutie'!$O$3:$O$306,'MOB evolutie'!$A$3:$A$306,Tabel5[[#This Row],[Entiteit Naam]])</f>
        <v>0</v>
      </c>
      <c r="D186" s="31">
        <f>SUMIFS('GEB&amp;TECH evolutie'!$F$6:$F$615,'GEB&amp;TECH evolutie'!$A$6:$A$615,Tabel5[[#This Row],[Entiteit Naam]])+SUMIFS('MOB evolutie'!$AB$3:$AB$306,'MOB evolutie'!$A$3:$A$306,Tabel5[[#This Row],[Entiteit Naam]])</f>
        <v>0</v>
      </c>
      <c r="E186" s="32" t="s">
        <v>584</v>
      </c>
    </row>
    <row r="187" spans="1:5" x14ac:dyDescent="0.35">
      <c r="A187" s="2" t="s">
        <v>187</v>
      </c>
      <c r="B187" s="2" t="s">
        <v>185</v>
      </c>
      <c r="C187" s="31">
        <f>SUMIFS('GEB&amp;TECH evolutie'!$D$6:$D$615,'GEB&amp;TECH evolutie'!$A$6:$A$615,Tabel5[[#This Row],[Entiteit Naam]])+SUMIFS('MOB evolutie'!$O$3:$O$306,'MOB evolutie'!$A$3:$A$306,Tabel5[[#This Row],[Entiteit Naam]])</f>
        <v>0</v>
      </c>
      <c r="D187" s="31">
        <f>SUMIFS('GEB&amp;TECH evolutie'!$F$6:$F$615,'GEB&amp;TECH evolutie'!$A$6:$A$615,Tabel5[[#This Row],[Entiteit Naam]])+SUMIFS('MOB evolutie'!$AB$3:$AB$306,'MOB evolutie'!$A$3:$A$306,Tabel5[[#This Row],[Entiteit Naam]])</f>
        <v>274.04438284181987</v>
      </c>
      <c r="E187" s="32" t="s">
        <v>582</v>
      </c>
    </row>
    <row r="188" spans="1:5" x14ac:dyDescent="0.35">
      <c r="A188" s="2" t="s">
        <v>596</v>
      </c>
      <c r="B188" s="2" t="s">
        <v>185</v>
      </c>
      <c r="C188" s="31">
        <f>SUMIFS('GEB&amp;TECH evolutie'!$D$6:$D$615,'GEB&amp;TECH evolutie'!$A$6:$A$615,Tabel5[[#This Row],[Entiteit Naam]])+SUMIFS('MOB evolutie'!$O$3:$O$306,'MOB evolutie'!$A$3:$A$306,Tabel5[[#This Row],[Entiteit Naam]])</f>
        <v>0</v>
      </c>
      <c r="D188" s="31">
        <f>SUMIFS('GEB&amp;TECH evolutie'!$F$6:$F$615,'GEB&amp;TECH evolutie'!$A$6:$A$615,Tabel5[[#This Row],[Entiteit Naam]])+SUMIFS('MOB evolutie'!$AB$3:$AB$306,'MOB evolutie'!$A$3:$A$306,Tabel5[[#This Row],[Entiteit Naam]])</f>
        <v>0</v>
      </c>
      <c r="E188" s="32" t="s">
        <v>584</v>
      </c>
    </row>
    <row r="189" spans="1:5" x14ac:dyDescent="0.35">
      <c r="A189" s="2" t="s">
        <v>188</v>
      </c>
      <c r="B189" s="2" t="s">
        <v>185</v>
      </c>
      <c r="C189" s="31">
        <f>SUMIFS('GEB&amp;TECH evolutie'!$D$6:$D$615,'GEB&amp;TECH evolutie'!$A$6:$A$615,Tabel5[[#This Row],[Entiteit Naam]])+SUMIFS('MOB evolutie'!$O$3:$O$306,'MOB evolutie'!$A$3:$A$306,Tabel5[[#This Row],[Entiteit Naam]])</f>
        <v>679.06878042731159</v>
      </c>
      <c r="D189" s="31">
        <f>SUMIFS('GEB&amp;TECH evolutie'!$F$6:$F$615,'GEB&amp;TECH evolutie'!$A$6:$A$615,Tabel5[[#This Row],[Entiteit Naam]])+SUMIFS('MOB evolutie'!$AB$3:$AB$306,'MOB evolutie'!$A$3:$A$306,Tabel5[[#This Row],[Entiteit Naam]])</f>
        <v>698.80532374417874</v>
      </c>
      <c r="E189" s="32">
        <f>(Tabel5[[#This Row],[CO2-emissie 2022 (ton)]]-Tabel5[[#This Row],[CO2-emissie ref. jaar 2019 (ton)]])/Tabel5[[#This Row],[CO2-emissie ref. jaar 2019 (ton)]]</f>
        <v>2.9064130005281207E-2</v>
      </c>
    </row>
    <row r="190" spans="1:5" x14ac:dyDescent="0.35">
      <c r="A190" s="2" t="s">
        <v>189</v>
      </c>
      <c r="B190" s="2" t="s">
        <v>185</v>
      </c>
      <c r="C190" s="31">
        <f>SUMIFS('GEB&amp;TECH evolutie'!$D$6:$D$615,'GEB&amp;TECH evolutie'!$A$6:$A$615,Tabel5[[#This Row],[Entiteit Naam]])+SUMIFS('MOB evolutie'!$O$3:$O$306,'MOB evolutie'!$A$3:$A$306,Tabel5[[#This Row],[Entiteit Naam]])</f>
        <v>0</v>
      </c>
      <c r="D190" s="31">
        <f>SUMIFS('GEB&amp;TECH evolutie'!$F$6:$F$615,'GEB&amp;TECH evolutie'!$A$6:$A$615,Tabel5[[#This Row],[Entiteit Naam]])+SUMIFS('MOB evolutie'!$AB$3:$AB$306,'MOB evolutie'!$A$3:$A$306,Tabel5[[#This Row],[Entiteit Naam]])</f>
        <v>301.63330053604545</v>
      </c>
      <c r="E190" s="32" t="s">
        <v>582</v>
      </c>
    </row>
    <row r="191" spans="1:5" x14ac:dyDescent="0.35">
      <c r="A191" s="2" t="s">
        <v>190</v>
      </c>
      <c r="B191" s="2" t="s">
        <v>7</v>
      </c>
      <c r="C191" s="31">
        <f>SUMIFS('GEB&amp;TECH evolutie'!$D$6:$D$615,'GEB&amp;TECH evolutie'!$A$6:$A$615,Tabel5[[#This Row],[Entiteit Naam]])+SUMIFS('MOB evolutie'!$O$3:$O$306,'MOB evolutie'!$A$3:$A$306,Tabel5[[#This Row],[Entiteit Naam]])</f>
        <v>1416.2088845352757</v>
      </c>
      <c r="D191" s="31">
        <f>SUMIFS('GEB&amp;TECH evolutie'!$F$6:$F$615,'GEB&amp;TECH evolutie'!$A$6:$A$615,Tabel5[[#This Row],[Entiteit Naam]])+SUMIFS('MOB evolutie'!$AB$3:$AB$306,'MOB evolutie'!$A$3:$A$306,Tabel5[[#This Row],[Entiteit Naam]])</f>
        <v>990.27790184254229</v>
      </c>
      <c r="E191" s="32">
        <f>(Tabel5[[#This Row],[CO2-emissie 2022 (ton)]]-Tabel5[[#This Row],[CO2-emissie ref. jaar 2019 (ton)]])/Tabel5[[#This Row],[CO2-emissie ref. jaar 2019 (ton)]]</f>
        <v>-0.30075435011304935</v>
      </c>
    </row>
    <row r="192" spans="1:5" x14ac:dyDescent="0.35">
      <c r="A192" s="2" t="s">
        <v>191</v>
      </c>
      <c r="B192" s="2" t="s">
        <v>7</v>
      </c>
      <c r="C192" s="31">
        <f>SUMIFS('GEB&amp;TECH evolutie'!$D$6:$D$615,'GEB&amp;TECH evolutie'!$A$6:$A$615,Tabel5[[#This Row],[Entiteit Naam]])+SUMIFS('MOB evolutie'!$O$3:$O$306,'MOB evolutie'!$A$3:$A$306,Tabel5[[#This Row],[Entiteit Naam]])</f>
        <v>856.59651979208957</v>
      </c>
      <c r="D192" s="31">
        <f>SUMIFS('GEB&amp;TECH evolutie'!$F$6:$F$615,'GEB&amp;TECH evolutie'!$A$6:$A$615,Tabel5[[#This Row],[Entiteit Naam]])+SUMIFS('MOB evolutie'!$AB$3:$AB$306,'MOB evolutie'!$A$3:$A$306,Tabel5[[#This Row],[Entiteit Naam]])</f>
        <v>750.11436454565057</v>
      </c>
      <c r="E192" s="32">
        <f>(Tabel5[[#This Row],[CO2-emissie 2022 (ton)]]-Tabel5[[#This Row],[CO2-emissie ref. jaar 2019 (ton)]])/Tabel5[[#This Row],[CO2-emissie ref. jaar 2019 (ton)]]</f>
        <v>-0.12430841450568117</v>
      </c>
    </row>
    <row r="193" spans="1:5" x14ac:dyDescent="0.35">
      <c r="A193" s="2" t="s">
        <v>192</v>
      </c>
      <c r="B193" s="2" t="s">
        <v>7</v>
      </c>
      <c r="C193" s="31">
        <f>SUMIFS('GEB&amp;TECH evolutie'!$D$6:$D$615,'GEB&amp;TECH evolutie'!$A$6:$A$615,Tabel5[[#This Row],[Entiteit Naam]])+SUMIFS('MOB evolutie'!$O$3:$O$306,'MOB evolutie'!$A$3:$A$306,Tabel5[[#This Row],[Entiteit Naam]])</f>
        <v>625.88755378976225</v>
      </c>
      <c r="D193" s="31">
        <f>SUMIFS('GEB&amp;TECH evolutie'!$F$6:$F$615,'GEB&amp;TECH evolutie'!$A$6:$A$615,Tabel5[[#This Row],[Entiteit Naam]])+SUMIFS('MOB evolutie'!$AB$3:$AB$306,'MOB evolutie'!$A$3:$A$306,Tabel5[[#This Row],[Entiteit Naam]])</f>
        <v>637.45364957681034</v>
      </c>
      <c r="E193" s="32">
        <f>(Tabel5[[#This Row],[CO2-emissie 2022 (ton)]]-Tabel5[[#This Row],[CO2-emissie ref. jaar 2019 (ton)]])/Tabel5[[#This Row],[CO2-emissie ref. jaar 2019 (ton)]]</f>
        <v>1.8479510763579069E-2</v>
      </c>
    </row>
    <row r="194" spans="1:5" x14ac:dyDescent="0.35">
      <c r="A194" s="2" t="s">
        <v>193</v>
      </c>
      <c r="B194" s="2" t="s">
        <v>7</v>
      </c>
      <c r="C194" s="31">
        <f>SUMIFS('GEB&amp;TECH evolutie'!$D$6:$D$615,'GEB&amp;TECH evolutie'!$A$6:$A$615,Tabel5[[#This Row],[Entiteit Naam]])+SUMIFS('MOB evolutie'!$O$3:$O$306,'MOB evolutie'!$A$3:$A$306,Tabel5[[#This Row],[Entiteit Naam]])</f>
        <v>301.567367542</v>
      </c>
      <c r="D194" s="31">
        <f>SUMIFS('GEB&amp;TECH evolutie'!$F$6:$F$615,'GEB&amp;TECH evolutie'!$A$6:$A$615,Tabel5[[#This Row],[Entiteit Naam]])+SUMIFS('MOB evolutie'!$AB$3:$AB$306,'MOB evolutie'!$A$3:$A$306,Tabel5[[#This Row],[Entiteit Naam]])</f>
        <v>276.59235170082718</v>
      </c>
      <c r="E194" s="32">
        <f>(Tabel5[[#This Row],[CO2-emissie 2022 (ton)]]-Tabel5[[#This Row],[CO2-emissie ref. jaar 2019 (ton)]])/Tabel5[[#This Row],[CO2-emissie ref. jaar 2019 (ton)]]</f>
        <v>-8.2817368618952086E-2</v>
      </c>
    </row>
    <row r="195" spans="1:5" x14ac:dyDescent="0.35">
      <c r="A195" s="2" t="s">
        <v>194</v>
      </c>
      <c r="B195" s="2" t="s">
        <v>7</v>
      </c>
      <c r="C195" s="31">
        <f>SUMIFS('GEB&amp;TECH evolutie'!$D$6:$D$615,'GEB&amp;TECH evolutie'!$A$6:$A$615,Tabel5[[#This Row],[Entiteit Naam]])+SUMIFS('MOB evolutie'!$O$3:$O$306,'MOB evolutie'!$A$3:$A$306,Tabel5[[#This Row],[Entiteit Naam]])</f>
        <v>3945.7026405342185</v>
      </c>
      <c r="D195" s="31">
        <f>SUMIFS('GEB&amp;TECH evolutie'!$F$6:$F$615,'GEB&amp;TECH evolutie'!$A$6:$A$615,Tabel5[[#This Row],[Entiteit Naam]])+SUMIFS('MOB evolutie'!$AB$3:$AB$306,'MOB evolutie'!$A$3:$A$306,Tabel5[[#This Row],[Entiteit Naam]])</f>
        <v>3069.3077883534706</v>
      </c>
      <c r="E195" s="32">
        <f>(Tabel5[[#This Row],[CO2-emissie 2022 (ton)]]-Tabel5[[#This Row],[CO2-emissie ref. jaar 2019 (ton)]])/Tabel5[[#This Row],[CO2-emissie ref. jaar 2019 (ton)]]</f>
        <v>-0.22211376072224503</v>
      </c>
    </row>
    <row r="196" spans="1:5" x14ac:dyDescent="0.35">
      <c r="A196" s="2" t="s">
        <v>195</v>
      </c>
      <c r="B196" s="2" t="s">
        <v>7</v>
      </c>
      <c r="C196" s="31">
        <f>SUMIFS('GEB&amp;TECH evolutie'!$D$6:$D$615,'GEB&amp;TECH evolutie'!$A$6:$A$615,Tabel5[[#This Row],[Entiteit Naam]])+SUMIFS('MOB evolutie'!$O$3:$O$306,'MOB evolutie'!$A$3:$A$306,Tabel5[[#This Row],[Entiteit Naam]])</f>
        <v>573.73606929563118</v>
      </c>
      <c r="D196" s="31">
        <f>SUMIFS('GEB&amp;TECH evolutie'!$F$6:$F$615,'GEB&amp;TECH evolutie'!$A$6:$A$615,Tabel5[[#This Row],[Entiteit Naam]])+SUMIFS('MOB evolutie'!$AB$3:$AB$306,'MOB evolutie'!$A$3:$A$306,Tabel5[[#This Row],[Entiteit Naam]])</f>
        <v>447.98824021955187</v>
      </c>
      <c r="E196" s="32">
        <f>(Tabel5[[#This Row],[CO2-emissie 2022 (ton)]]-Tabel5[[#This Row],[CO2-emissie ref. jaar 2019 (ton)]])/Tabel5[[#This Row],[CO2-emissie ref. jaar 2019 (ton)]]</f>
        <v>-0.21917365110138257</v>
      </c>
    </row>
    <row r="197" spans="1:5" x14ac:dyDescent="0.35">
      <c r="A197" s="2" t="s">
        <v>196</v>
      </c>
      <c r="B197" s="2" t="s">
        <v>7</v>
      </c>
      <c r="C197" s="31">
        <f>SUMIFS('GEB&amp;TECH evolutie'!$D$6:$D$615,'GEB&amp;TECH evolutie'!$A$6:$A$615,Tabel5[[#This Row],[Entiteit Naam]])+SUMIFS('MOB evolutie'!$O$3:$O$306,'MOB evolutie'!$A$3:$A$306,Tabel5[[#This Row],[Entiteit Naam]])</f>
        <v>624.85143088589848</v>
      </c>
      <c r="D197" s="31">
        <f>SUMIFS('GEB&amp;TECH evolutie'!$F$6:$F$615,'GEB&amp;TECH evolutie'!$A$6:$A$615,Tabel5[[#This Row],[Entiteit Naam]])+SUMIFS('MOB evolutie'!$AB$3:$AB$306,'MOB evolutie'!$A$3:$A$306,Tabel5[[#This Row],[Entiteit Naam]])</f>
        <v>554.23361467346922</v>
      </c>
      <c r="E197" s="32">
        <f>(Tabel5[[#This Row],[CO2-emissie 2022 (ton)]]-Tabel5[[#This Row],[CO2-emissie ref. jaar 2019 (ton)]])/Tabel5[[#This Row],[CO2-emissie ref. jaar 2019 (ton)]]</f>
        <v>-0.11301537088953947</v>
      </c>
    </row>
    <row r="198" spans="1:5" x14ac:dyDescent="0.35">
      <c r="A198" s="2" t="s">
        <v>597</v>
      </c>
      <c r="B198" s="2" t="s">
        <v>598</v>
      </c>
      <c r="C198" s="31">
        <f>SUMIFS('GEB&amp;TECH evolutie'!$D$6:$D$615,'GEB&amp;TECH evolutie'!$A$6:$A$615,Tabel5[[#This Row],[Entiteit Naam]])+SUMIFS('MOB evolutie'!$O$3:$O$306,'MOB evolutie'!$A$3:$A$306,Tabel5[[#This Row],[Entiteit Naam]])</f>
        <v>0</v>
      </c>
      <c r="D198" s="31">
        <f>SUMIFS('GEB&amp;TECH evolutie'!$F$6:$F$615,'GEB&amp;TECH evolutie'!$A$6:$A$615,Tabel5[[#This Row],[Entiteit Naam]])+SUMIFS('MOB evolutie'!$AB$3:$AB$306,'MOB evolutie'!$A$3:$A$306,Tabel5[[#This Row],[Entiteit Naam]])</f>
        <v>0</v>
      </c>
      <c r="E198" s="32" t="s">
        <v>584</v>
      </c>
    </row>
    <row r="199" spans="1:5" x14ac:dyDescent="0.35">
      <c r="A199" s="2" t="s">
        <v>197</v>
      </c>
      <c r="B199" s="2" t="s">
        <v>7</v>
      </c>
      <c r="C199" s="31">
        <f>SUMIFS('GEB&amp;TECH evolutie'!$D$6:$D$615,'GEB&amp;TECH evolutie'!$A$6:$A$615,Tabel5[[#This Row],[Entiteit Naam]])+SUMIFS('MOB evolutie'!$O$3:$O$306,'MOB evolutie'!$A$3:$A$306,Tabel5[[#This Row],[Entiteit Naam]])</f>
        <v>266.93218561642828</v>
      </c>
      <c r="D199" s="31">
        <f>SUMIFS('GEB&amp;TECH evolutie'!$F$6:$F$615,'GEB&amp;TECH evolutie'!$A$6:$A$615,Tabel5[[#This Row],[Entiteit Naam]])+SUMIFS('MOB evolutie'!$AB$3:$AB$306,'MOB evolutie'!$A$3:$A$306,Tabel5[[#This Row],[Entiteit Naam]])</f>
        <v>254.07657666044088</v>
      </c>
      <c r="E199" s="32">
        <f>(Tabel5[[#This Row],[CO2-emissie 2022 (ton)]]-Tabel5[[#This Row],[CO2-emissie ref. jaar 2019 (ton)]])/Tabel5[[#This Row],[CO2-emissie ref. jaar 2019 (ton)]]</f>
        <v>-4.8160580284838501E-2</v>
      </c>
    </row>
    <row r="200" spans="1:5" x14ac:dyDescent="0.35">
      <c r="A200" s="2" t="s">
        <v>198</v>
      </c>
      <c r="B200" s="2" t="s">
        <v>7</v>
      </c>
      <c r="C200" s="31">
        <f>SUMIFS('GEB&amp;TECH evolutie'!$D$6:$D$615,'GEB&amp;TECH evolutie'!$A$6:$A$615,Tabel5[[#This Row],[Entiteit Naam]])+SUMIFS('MOB evolutie'!$O$3:$O$306,'MOB evolutie'!$A$3:$A$306,Tabel5[[#This Row],[Entiteit Naam]])</f>
        <v>833.18443026591228</v>
      </c>
      <c r="D200" s="31">
        <f>SUMIFS('GEB&amp;TECH evolutie'!$F$6:$F$615,'GEB&amp;TECH evolutie'!$A$6:$A$615,Tabel5[[#This Row],[Entiteit Naam]])+SUMIFS('MOB evolutie'!$AB$3:$AB$306,'MOB evolutie'!$A$3:$A$306,Tabel5[[#This Row],[Entiteit Naam]])</f>
        <v>736.77158133190142</v>
      </c>
      <c r="E200" s="32">
        <f>(Tabel5[[#This Row],[CO2-emissie 2022 (ton)]]-Tabel5[[#This Row],[CO2-emissie ref. jaar 2019 (ton)]])/Tabel5[[#This Row],[CO2-emissie ref. jaar 2019 (ton)]]</f>
        <v>-0.11571609529866099</v>
      </c>
    </row>
    <row r="201" spans="1:5" x14ac:dyDescent="0.35">
      <c r="A201" s="2" t="s">
        <v>199</v>
      </c>
      <c r="B201" s="2" t="s">
        <v>7</v>
      </c>
      <c r="C201" s="31">
        <f>SUMIFS('GEB&amp;TECH evolutie'!$D$6:$D$615,'GEB&amp;TECH evolutie'!$A$6:$A$615,Tabel5[[#This Row],[Entiteit Naam]])+SUMIFS('MOB evolutie'!$O$3:$O$306,'MOB evolutie'!$A$3:$A$306,Tabel5[[#This Row],[Entiteit Naam]])</f>
        <v>541.41130753616665</v>
      </c>
      <c r="D201" s="31">
        <f>SUMIFS('GEB&amp;TECH evolutie'!$F$6:$F$615,'GEB&amp;TECH evolutie'!$A$6:$A$615,Tabel5[[#This Row],[Entiteit Naam]])+SUMIFS('MOB evolutie'!$AB$3:$AB$306,'MOB evolutie'!$A$3:$A$306,Tabel5[[#This Row],[Entiteit Naam]])</f>
        <v>411.29340445322293</v>
      </c>
      <c r="E201" s="32">
        <f>(Tabel5[[#This Row],[CO2-emissie 2022 (ton)]]-Tabel5[[#This Row],[CO2-emissie ref. jaar 2019 (ton)]])/Tabel5[[#This Row],[CO2-emissie ref. jaar 2019 (ton)]]</f>
        <v>-0.24033096699638426</v>
      </c>
    </row>
    <row r="202" spans="1:5" x14ac:dyDescent="0.35">
      <c r="A202" s="2" t="s">
        <v>200</v>
      </c>
      <c r="B202" s="2" t="s">
        <v>7</v>
      </c>
      <c r="C202" s="31">
        <f>SUMIFS('GEB&amp;TECH evolutie'!$D$6:$D$615,'GEB&amp;TECH evolutie'!$A$6:$A$615,Tabel5[[#This Row],[Entiteit Naam]])+SUMIFS('MOB evolutie'!$O$3:$O$306,'MOB evolutie'!$A$3:$A$306,Tabel5[[#This Row],[Entiteit Naam]])</f>
        <v>331.46979443809039</v>
      </c>
      <c r="D202" s="31">
        <f>SUMIFS('GEB&amp;TECH evolutie'!$F$6:$F$615,'GEB&amp;TECH evolutie'!$A$6:$A$615,Tabel5[[#This Row],[Entiteit Naam]])+SUMIFS('MOB evolutie'!$AB$3:$AB$306,'MOB evolutie'!$A$3:$A$306,Tabel5[[#This Row],[Entiteit Naam]])</f>
        <v>285.7034998617699</v>
      </c>
      <c r="E202" s="32">
        <f>(Tabel5[[#This Row],[CO2-emissie 2022 (ton)]]-Tabel5[[#This Row],[CO2-emissie ref. jaar 2019 (ton)]])/Tabel5[[#This Row],[CO2-emissie ref. jaar 2019 (ton)]]</f>
        <v>-0.13807078456093952</v>
      </c>
    </row>
    <row r="203" spans="1:5" x14ac:dyDescent="0.35">
      <c r="A203" s="2" t="s">
        <v>201</v>
      </c>
      <c r="B203" s="2" t="s">
        <v>7</v>
      </c>
      <c r="C203" s="31">
        <f>SUMIFS('GEB&amp;TECH evolutie'!$D$6:$D$615,'GEB&amp;TECH evolutie'!$A$6:$A$615,Tabel5[[#This Row],[Entiteit Naam]])+SUMIFS('MOB evolutie'!$O$3:$O$306,'MOB evolutie'!$A$3:$A$306,Tabel5[[#This Row],[Entiteit Naam]])</f>
        <v>1093.3628249621215</v>
      </c>
      <c r="D203" s="31">
        <f>SUMIFS('GEB&amp;TECH evolutie'!$F$6:$F$615,'GEB&amp;TECH evolutie'!$A$6:$A$615,Tabel5[[#This Row],[Entiteit Naam]])+SUMIFS('MOB evolutie'!$AB$3:$AB$306,'MOB evolutie'!$A$3:$A$306,Tabel5[[#This Row],[Entiteit Naam]])</f>
        <v>919.58603888476227</v>
      </c>
      <c r="E203" s="32">
        <f>(Tabel5[[#This Row],[CO2-emissie 2022 (ton)]]-Tabel5[[#This Row],[CO2-emissie ref. jaar 2019 (ton)]])/Tabel5[[#This Row],[CO2-emissie ref. jaar 2019 (ton)]]</f>
        <v>-0.15893789518898227</v>
      </c>
    </row>
    <row r="204" spans="1:5" x14ac:dyDescent="0.35">
      <c r="A204" s="2" t="s">
        <v>202</v>
      </c>
      <c r="B204" s="2" t="s">
        <v>7</v>
      </c>
      <c r="C204" s="31">
        <f>SUMIFS('GEB&amp;TECH evolutie'!$D$6:$D$615,'GEB&amp;TECH evolutie'!$A$6:$A$615,Tabel5[[#This Row],[Entiteit Naam]])+SUMIFS('MOB evolutie'!$O$3:$O$306,'MOB evolutie'!$A$3:$A$306,Tabel5[[#This Row],[Entiteit Naam]])</f>
        <v>332.80677080221869</v>
      </c>
      <c r="D204" s="31">
        <f>SUMIFS('GEB&amp;TECH evolutie'!$F$6:$F$615,'GEB&amp;TECH evolutie'!$A$6:$A$615,Tabel5[[#This Row],[Entiteit Naam]])+SUMIFS('MOB evolutie'!$AB$3:$AB$306,'MOB evolutie'!$A$3:$A$306,Tabel5[[#This Row],[Entiteit Naam]])</f>
        <v>258.38285758899747</v>
      </c>
      <c r="E204" s="32">
        <f>(Tabel5[[#This Row],[CO2-emissie 2022 (ton)]]-Tabel5[[#This Row],[CO2-emissie ref. jaar 2019 (ton)]])/Tabel5[[#This Row],[CO2-emissie ref. jaar 2019 (ton)]]</f>
        <v>-0.22362499727341806</v>
      </c>
    </row>
    <row r="205" spans="1:5" x14ac:dyDescent="0.35">
      <c r="A205" s="2" t="s">
        <v>203</v>
      </c>
      <c r="B205" s="2" t="s">
        <v>7</v>
      </c>
      <c r="C205" s="31">
        <f>SUMIFS('GEB&amp;TECH evolutie'!$D$6:$D$615,'GEB&amp;TECH evolutie'!$A$6:$A$615,Tabel5[[#This Row],[Entiteit Naam]])+SUMIFS('MOB evolutie'!$O$3:$O$306,'MOB evolutie'!$A$3:$A$306,Tabel5[[#This Row],[Entiteit Naam]])</f>
        <v>2249.980064408644</v>
      </c>
      <c r="D205" s="31">
        <f>SUMIFS('GEB&amp;TECH evolutie'!$F$6:$F$615,'GEB&amp;TECH evolutie'!$A$6:$A$615,Tabel5[[#This Row],[Entiteit Naam]])+SUMIFS('MOB evolutie'!$AB$3:$AB$306,'MOB evolutie'!$A$3:$A$306,Tabel5[[#This Row],[Entiteit Naam]])</f>
        <v>1721.6496653195823</v>
      </c>
      <c r="E205" s="32">
        <f>(Tabel5[[#This Row],[CO2-emissie 2022 (ton)]]-Tabel5[[#This Row],[CO2-emissie ref. jaar 2019 (ton)]])/Tabel5[[#This Row],[CO2-emissie ref. jaar 2019 (ton)]]</f>
        <v>-0.23481559123410339</v>
      </c>
    </row>
    <row r="206" spans="1:5" x14ac:dyDescent="0.35">
      <c r="A206" s="2" t="s">
        <v>204</v>
      </c>
      <c r="B206" s="2" t="s">
        <v>7</v>
      </c>
      <c r="C206" s="31">
        <f>SUMIFS('GEB&amp;TECH evolutie'!$D$6:$D$615,'GEB&amp;TECH evolutie'!$A$6:$A$615,Tabel5[[#This Row],[Entiteit Naam]])+SUMIFS('MOB evolutie'!$O$3:$O$306,'MOB evolutie'!$A$3:$A$306,Tabel5[[#This Row],[Entiteit Naam]])</f>
        <v>196.39883690184652</v>
      </c>
      <c r="D206" s="31">
        <f>SUMIFS('GEB&amp;TECH evolutie'!$F$6:$F$615,'GEB&amp;TECH evolutie'!$A$6:$A$615,Tabel5[[#This Row],[Entiteit Naam]])+SUMIFS('MOB evolutie'!$AB$3:$AB$306,'MOB evolutie'!$A$3:$A$306,Tabel5[[#This Row],[Entiteit Naam]])</f>
        <v>163.71645446682297</v>
      </c>
      <c r="E206" s="32">
        <f>(Tabel5[[#This Row],[CO2-emissie 2022 (ton)]]-Tabel5[[#This Row],[CO2-emissie ref. jaar 2019 (ton)]])/Tabel5[[#This Row],[CO2-emissie ref. jaar 2019 (ton)]]</f>
        <v>-0.16640822802508295</v>
      </c>
    </row>
    <row r="207" spans="1:5" x14ac:dyDescent="0.35">
      <c r="A207" s="2" t="s">
        <v>205</v>
      </c>
      <c r="B207" s="2" t="s">
        <v>7</v>
      </c>
      <c r="C207" s="31">
        <f>SUMIFS('GEB&amp;TECH evolutie'!$D$6:$D$615,'GEB&amp;TECH evolutie'!$A$6:$A$615,Tabel5[[#This Row],[Entiteit Naam]])+SUMIFS('MOB evolutie'!$O$3:$O$306,'MOB evolutie'!$A$3:$A$306,Tabel5[[#This Row],[Entiteit Naam]])</f>
        <v>323.60257510929932</v>
      </c>
      <c r="D207" s="31">
        <f>SUMIFS('GEB&amp;TECH evolutie'!$F$6:$F$615,'GEB&amp;TECH evolutie'!$A$6:$A$615,Tabel5[[#This Row],[Entiteit Naam]])+SUMIFS('MOB evolutie'!$AB$3:$AB$306,'MOB evolutie'!$A$3:$A$306,Tabel5[[#This Row],[Entiteit Naam]])</f>
        <v>313.35184370251505</v>
      </c>
      <c r="E207" s="32">
        <f>(Tabel5[[#This Row],[CO2-emissie 2022 (ton)]]-Tabel5[[#This Row],[CO2-emissie ref. jaar 2019 (ton)]])/Tabel5[[#This Row],[CO2-emissie ref. jaar 2019 (ton)]]</f>
        <v>-3.1676915436541268E-2</v>
      </c>
    </row>
    <row r="208" spans="1:5" x14ac:dyDescent="0.35">
      <c r="A208" s="2" t="s">
        <v>206</v>
      </c>
      <c r="B208" s="2" t="s">
        <v>7</v>
      </c>
      <c r="C208" s="31">
        <f>SUMIFS('GEB&amp;TECH evolutie'!$D$6:$D$615,'GEB&amp;TECH evolutie'!$A$6:$A$615,Tabel5[[#This Row],[Entiteit Naam]])+SUMIFS('MOB evolutie'!$O$3:$O$306,'MOB evolutie'!$A$3:$A$306,Tabel5[[#This Row],[Entiteit Naam]])</f>
        <v>241.83312762542784</v>
      </c>
      <c r="D208" s="31">
        <f>SUMIFS('GEB&amp;TECH evolutie'!$F$6:$F$615,'GEB&amp;TECH evolutie'!$A$6:$A$615,Tabel5[[#This Row],[Entiteit Naam]])+SUMIFS('MOB evolutie'!$AB$3:$AB$306,'MOB evolutie'!$A$3:$A$306,Tabel5[[#This Row],[Entiteit Naam]])</f>
        <v>271.31240595579521</v>
      </c>
      <c r="E208" s="32">
        <f>(Tabel5[[#This Row],[CO2-emissie 2022 (ton)]]-Tabel5[[#This Row],[CO2-emissie ref. jaar 2019 (ton)]])/Tabel5[[#This Row],[CO2-emissie ref. jaar 2019 (ton)]]</f>
        <v>0.12189925598624952</v>
      </c>
    </row>
    <row r="209" spans="1:5" x14ac:dyDescent="0.35">
      <c r="A209" s="2" t="s">
        <v>207</v>
      </c>
      <c r="B209" s="2" t="s">
        <v>208</v>
      </c>
      <c r="C209" s="31">
        <f>SUMIFS('GEB&amp;TECH evolutie'!$D$6:$D$615,'GEB&amp;TECH evolutie'!$A$6:$A$615,Tabel5[[#This Row],[Entiteit Naam]])+SUMIFS('MOB evolutie'!$O$3:$O$306,'MOB evolutie'!$A$3:$A$306,Tabel5[[#This Row],[Entiteit Naam]])</f>
        <v>0</v>
      </c>
      <c r="D209" s="31">
        <f>SUMIFS('GEB&amp;TECH evolutie'!$F$6:$F$615,'GEB&amp;TECH evolutie'!$A$6:$A$615,Tabel5[[#This Row],[Entiteit Naam]])+SUMIFS('MOB evolutie'!$AB$3:$AB$306,'MOB evolutie'!$A$3:$A$306,Tabel5[[#This Row],[Entiteit Naam]])</f>
        <v>358.711539879778</v>
      </c>
      <c r="E209" s="32" t="s">
        <v>582</v>
      </c>
    </row>
    <row r="210" spans="1:5" x14ac:dyDescent="0.35">
      <c r="A210" s="2" t="s">
        <v>209</v>
      </c>
      <c r="B210" s="2" t="s">
        <v>208</v>
      </c>
      <c r="C210" s="31">
        <f>SUMIFS('GEB&amp;TECH evolutie'!$D$6:$D$615,'GEB&amp;TECH evolutie'!$A$6:$A$615,Tabel5[[#This Row],[Entiteit Naam]])+SUMIFS('MOB evolutie'!$O$3:$O$306,'MOB evolutie'!$A$3:$A$306,Tabel5[[#This Row],[Entiteit Naam]])</f>
        <v>64.333304470632868</v>
      </c>
      <c r="D210" s="31">
        <f>SUMIFS('GEB&amp;TECH evolutie'!$F$6:$F$615,'GEB&amp;TECH evolutie'!$A$6:$A$615,Tabel5[[#This Row],[Entiteit Naam]])+SUMIFS('MOB evolutie'!$AB$3:$AB$306,'MOB evolutie'!$A$3:$A$306,Tabel5[[#This Row],[Entiteit Naam]])</f>
        <v>72.758902120429724</v>
      </c>
      <c r="E210" s="32">
        <f>(Tabel5[[#This Row],[CO2-emissie 2022 (ton)]]-Tabel5[[#This Row],[CO2-emissie ref. jaar 2019 (ton)]])/Tabel5[[#This Row],[CO2-emissie ref. jaar 2019 (ton)]]</f>
        <v>0.13096789787384555</v>
      </c>
    </row>
    <row r="211" spans="1:5" x14ac:dyDescent="0.35">
      <c r="A211" s="2" t="s">
        <v>210</v>
      </c>
      <c r="B211" s="2" t="s">
        <v>208</v>
      </c>
      <c r="C211" s="31">
        <f>SUMIFS('GEB&amp;TECH evolutie'!$D$6:$D$615,'GEB&amp;TECH evolutie'!$A$6:$A$615,Tabel5[[#This Row],[Entiteit Naam]])+SUMIFS('MOB evolutie'!$O$3:$O$306,'MOB evolutie'!$A$3:$A$306,Tabel5[[#This Row],[Entiteit Naam]])</f>
        <v>39.327896134496406</v>
      </c>
      <c r="D211" s="31">
        <f>SUMIFS('GEB&amp;TECH evolutie'!$F$6:$F$615,'GEB&amp;TECH evolutie'!$A$6:$A$615,Tabel5[[#This Row],[Entiteit Naam]])+SUMIFS('MOB evolutie'!$AB$3:$AB$306,'MOB evolutie'!$A$3:$A$306,Tabel5[[#This Row],[Entiteit Naam]])</f>
        <v>36.020893999999998</v>
      </c>
      <c r="E211" s="32">
        <f>(Tabel5[[#This Row],[CO2-emissie 2022 (ton)]]-Tabel5[[#This Row],[CO2-emissie ref. jaar 2019 (ton)]])/Tabel5[[#This Row],[CO2-emissie ref. jaar 2019 (ton)]]</f>
        <v>-8.4087949255838165E-2</v>
      </c>
    </row>
    <row r="212" spans="1:5" x14ac:dyDescent="0.35">
      <c r="A212" s="2" t="s">
        <v>211</v>
      </c>
      <c r="B212" s="2" t="s">
        <v>208</v>
      </c>
      <c r="C212" s="31">
        <f>SUMIFS('GEB&amp;TECH evolutie'!$D$6:$D$615,'GEB&amp;TECH evolutie'!$A$6:$A$615,Tabel5[[#This Row],[Entiteit Naam]])+SUMIFS('MOB evolutie'!$O$3:$O$306,'MOB evolutie'!$A$3:$A$306,Tabel5[[#This Row],[Entiteit Naam]])</f>
        <v>4.0383884324679595</v>
      </c>
      <c r="D212" s="31">
        <f>SUMIFS('GEB&amp;TECH evolutie'!$F$6:$F$615,'GEB&amp;TECH evolutie'!$A$6:$A$615,Tabel5[[#This Row],[Entiteit Naam]])+SUMIFS('MOB evolutie'!$AB$3:$AB$306,'MOB evolutie'!$A$3:$A$306,Tabel5[[#This Row],[Entiteit Naam]])</f>
        <v>3.8524541342045739</v>
      </c>
      <c r="E212" s="32">
        <f>(Tabel5[[#This Row],[CO2-emissie 2022 (ton)]]-Tabel5[[#This Row],[CO2-emissie ref. jaar 2019 (ton)]])/Tabel5[[#This Row],[CO2-emissie ref. jaar 2019 (ton)]]</f>
        <v>-4.6041707322778881E-2</v>
      </c>
    </row>
    <row r="213" spans="1:5" x14ac:dyDescent="0.35">
      <c r="A213" s="2" t="s">
        <v>212</v>
      </c>
      <c r="B213" s="2" t="s">
        <v>208</v>
      </c>
      <c r="C213" s="31">
        <f>SUMIFS('GEB&amp;TECH evolutie'!$D$6:$D$615,'GEB&amp;TECH evolutie'!$A$6:$A$615,Tabel5[[#This Row],[Entiteit Naam]])+SUMIFS('MOB evolutie'!$O$3:$O$306,'MOB evolutie'!$A$3:$A$306,Tabel5[[#This Row],[Entiteit Naam]])</f>
        <v>153.44077909200001</v>
      </c>
      <c r="D213" s="31">
        <f>SUMIFS('GEB&amp;TECH evolutie'!$F$6:$F$615,'GEB&amp;TECH evolutie'!$A$6:$A$615,Tabel5[[#This Row],[Entiteit Naam]])+SUMIFS('MOB evolutie'!$AB$3:$AB$306,'MOB evolutie'!$A$3:$A$306,Tabel5[[#This Row],[Entiteit Naam]])</f>
        <v>140.06025358220518</v>
      </c>
      <c r="E213" s="32">
        <f>(Tabel5[[#This Row],[CO2-emissie 2022 (ton)]]-Tabel5[[#This Row],[CO2-emissie ref. jaar 2019 (ton)]])/Tabel5[[#This Row],[CO2-emissie ref. jaar 2019 (ton)]]</f>
        <v>-8.720319063143013E-2</v>
      </c>
    </row>
    <row r="214" spans="1:5" x14ac:dyDescent="0.35">
      <c r="A214" s="2" t="s">
        <v>213</v>
      </c>
      <c r="B214" s="2" t="s">
        <v>208</v>
      </c>
      <c r="C214" s="31">
        <f>SUMIFS('GEB&amp;TECH evolutie'!$D$6:$D$615,'GEB&amp;TECH evolutie'!$A$6:$A$615,Tabel5[[#This Row],[Entiteit Naam]])+SUMIFS('MOB evolutie'!$O$3:$O$306,'MOB evolutie'!$A$3:$A$306,Tabel5[[#This Row],[Entiteit Naam]])</f>
        <v>619.57633955070719</v>
      </c>
      <c r="D214" s="31">
        <f>SUMIFS('GEB&amp;TECH evolutie'!$F$6:$F$615,'GEB&amp;TECH evolutie'!$A$6:$A$615,Tabel5[[#This Row],[Entiteit Naam]])+SUMIFS('MOB evolutie'!$AB$3:$AB$306,'MOB evolutie'!$A$3:$A$306,Tabel5[[#This Row],[Entiteit Naam]])</f>
        <v>632.50875113212555</v>
      </c>
      <c r="E214" s="32">
        <f>(Tabel5[[#This Row],[CO2-emissie 2022 (ton)]]-Tabel5[[#This Row],[CO2-emissie ref. jaar 2019 (ton)]])/Tabel5[[#This Row],[CO2-emissie ref. jaar 2019 (ton)]]</f>
        <v>2.0872991358573262E-2</v>
      </c>
    </row>
    <row r="215" spans="1:5" x14ac:dyDescent="0.35">
      <c r="A215" s="2" t="s">
        <v>214</v>
      </c>
      <c r="B215" s="2" t="s">
        <v>208</v>
      </c>
      <c r="C215" s="31">
        <f>SUMIFS('GEB&amp;TECH evolutie'!$D$6:$D$615,'GEB&amp;TECH evolutie'!$A$6:$A$615,Tabel5[[#This Row],[Entiteit Naam]])+SUMIFS('MOB evolutie'!$O$3:$O$306,'MOB evolutie'!$A$3:$A$306,Tabel5[[#This Row],[Entiteit Naam]])</f>
        <v>40.403120000000001</v>
      </c>
      <c r="D215" s="31">
        <f>SUMIFS('GEB&amp;TECH evolutie'!$F$6:$F$615,'GEB&amp;TECH evolutie'!$A$6:$A$615,Tabel5[[#This Row],[Entiteit Naam]])+SUMIFS('MOB evolutie'!$AB$3:$AB$306,'MOB evolutie'!$A$3:$A$306,Tabel5[[#This Row],[Entiteit Naam]])</f>
        <v>71.483562236963678</v>
      </c>
      <c r="E215" s="32">
        <f>(Tabel5[[#This Row],[CO2-emissie 2022 (ton)]]-Tabel5[[#This Row],[CO2-emissie ref. jaar 2019 (ton)]])/Tabel5[[#This Row],[CO2-emissie ref. jaar 2019 (ton)]]</f>
        <v>0.76925846907277651</v>
      </c>
    </row>
    <row r="216" spans="1:5" x14ac:dyDescent="0.35">
      <c r="A216" s="2" t="s">
        <v>215</v>
      </c>
      <c r="B216" s="2" t="s">
        <v>208</v>
      </c>
      <c r="C216" s="31">
        <f>SUMIFS('GEB&amp;TECH evolutie'!$D$6:$D$615,'GEB&amp;TECH evolutie'!$A$6:$A$615,Tabel5[[#This Row],[Entiteit Naam]])+SUMIFS('MOB evolutie'!$O$3:$O$306,'MOB evolutie'!$A$3:$A$306,Tabel5[[#This Row],[Entiteit Naam]])</f>
        <v>181.62370215943116</v>
      </c>
      <c r="D216" s="31">
        <f>SUMIFS('GEB&amp;TECH evolutie'!$F$6:$F$615,'GEB&amp;TECH evolutie'!$A$6:$A$615,Tabel5[[#This Row],[Entiteit Naam]])+SUMIFS('MOB evolutie'!$AB$3:$AB$306,'MOB evolutie'!$A$3:$A$306,Tabel5[[#This Row],[Entiteit Naam]])</f>
        <v>162.40045653874827</v>
      </c>
      <c r="E216" s="32">
        <f>(Tabel5[[#This Row],[CO2-emissie 2022 (ton)]]-Tabel5[[#This Row],[CO2-emissie ref. jaar 2019 (ton)]])/Tabel5[[#This Row],[CO2-emissie ref. jaar 2019 (ton)]]</f>
        <v>-0.10584106254925101</v>
      </c>
    </row>
    <row r="217" spans="1:5" x14ac:dyDescent="0.35">
      <c r="A217" s="11" t="s">
        <v>1241</v>
      </c>
      <c r="B217" s="11" t="s">
        <v>208</v>
      </c>
      <c r="C217" s="31">
        <f>SUMIFS('GEB&amp;TECH evolutie'!$D$6:$D$615,'GEB&amp;TECH evolutie'!$A$6:$A$615,Tabel5[[#This Row],[Entiteit Naam]])+SUMIFS('MOB evolutie'!$O$3:$O$306,'MOB evolutie'!$A$3:$A$306,Tabel5[[#This Row],[Entiteit Naam]])</f>
        <v>0.55169240880709824</v>
      </c>
      <c r="D217" s="31">
        <f>SUMIFS('GEB&amp;TECH evolutie'!$F$6:$F$615,'GEB&amp;TECH evolutie'!$A$6:$A$615,Tabel5[[#This Row],[Entiteit Naam]])+SUMIFS('MOB evolutie'!$AB$3:$AB$306,'MOB evolutie'!$A$3:$A$306,Tabel5[[#This Row],[Entiteit Naam]])</f>
        <v>0.37102287006785623</v>
      </c>
      <c r="E217" s="32">
        <f>(Tabel5[[#This Row],[CO2-emissie 2022 (ton)]]-Tabel5[[#This Row],[CO2-emissie ref. jaar 2019 (ton)]])/Tabel5[[#This Row],[CO2-emissie ref. jaar 2019 (ton)]]</f>
        <v>-0.32748237216077764</v>
      </c>
    </row>
    <row r="218" spans="1:5" x14ac:dyDescent="0.35">
      <c r="A218" s="11" t="s">
        <v>1242</v>
      </c>
      <c r="B218" s="11" t="s">
        <v>208</v>
      </c>
      <c r="C218" s="31">
        <f>SUMIFS('GEB&amp;TECH evolutie'!$D$6:$D$615,'GEB&amp;TECH evolutie'!$A$6:$A$615,Tabel5[[#This Row],[Entiteit Naam]])+SUMIFS('MOB evolutie'!$O$3:$O$306,'MOB evolutie'!$A$3:$A$306,Tabel5[[#This Row],[Entiteit Naam]])</f>
        <v>11.81406992</v>
      </c>
      <c r="D218" s="31">
        <f>SUMIFS('GEB&amp;TECH evolutie'!$F$6:$F$615,'GEB&amp;TECH evolutie'!$A$6:$A$615,Tabel5[[#This Row],[Entiteit Naam]])+SUMIFS('MOB evolutie'!$AB$3:$AB$306,'MOB evolutie'!$A$3:$A$306,Tabel5[[#This Row],[Entiteit Naam]])</f>
        <v>11.4380089</v>
      </c>
      <c r="E218" s="32">
        <f>(Tabel5[[#This Row],[CO2-emissie 2022 (ton)]]-Tabel5[[#This Row],[CO2-emissie ref. jaar 2019 (ton)]])/Tabel5[[#This Row],[CO2-emissie ref. jaar 2019 (ton)]]</f>
        <v>-3.1831623017853264E-2</v>
      </c>
    </row>
    <row r="219" spans="1:5" x14ac:dyDescent="0.35">
      <c r="A219" s="2" t="s">
        <v>216</v>
      </c>
      <c r="B219" s="2" t="s">
        <v>208</v>
      </c>
      <c r="C219" s="31">
        <f>SUMIFS('GEB&amp;TECH evolutie'!$D$6:$D$615,'GEB&amp;TECH evolutie'!$A$6:$A$615,Tabel5[[#This Row],[Entiteit Naam]])+SUMIFS('MOB evolutie'!$O$3:$O$306,'MOB evolutie'!$A$3:$A$306,Tabel5[[#This Row],[Entiteit Naam]])</f>
        <v>5.0806337399999997</v>
      </c>
      <c r="D219" s="31">
        <f>SUMIFS('GEB&amp;TECH evolutie'!$F$6:$F$615,'GEB&amp;TECH evolutie'!$A$6:$A$615,Tabel5[[#This Row],[Entiteit Naam]])+SUMIFS('MOB evolutie'!$AB$3:$AB$306,'MOB evolutie'!$A$3:$A$306,Tabel5[[#This Row],[Entiteit Naam]])</f>
        <v>2.80846748</v>
      </c>
      <c r="E219" s="32">
        <f>(Tabel5[[#This Row],[CO2-emissie 2022 (ton)]]-Tabel5[[#This Row],[CO2-emissie ref. jaar 2019 (ton)]])/Tabel5[[#This Row],[CO2-emissie ref. jaar 2019 (ton)]]</f>
        <v>-0.4472210311306557</v>
      </c>
    </row>
    <row r="220" spans="1:5" x14ac:dyDescent="0.35">
      <c r="A220" s="11" t="s">
        <v>1244</v>
      </c>
      <c r="B220" s="11" t="s">
        <v>208</v>
      </c>
      <c r="C220" s="31">
        <f>SUMIFS('GEB&amp;TECH evolutie'!$D$6:$D$615,'GEB&amp;TECH evolutie'!$A$6:$A$615,Tabel5[[#This Row],[Entiteit Naam]])+SUMIFS('MOB evolutie'!$O$3:$O$306,'MOB evolutie'!$A$3:$A$306,Tabel5[[#This Row],[Entiteit Naam]])</f>
        <v>9.3603812027604345</v>
      </c>
      <c r="D220" s="31">
        <f>SUMIFS('GEB&amp;TECH evolutie'!$F$6:$F$615,'GEB&amp;TECH evolutie'!$A$6:$A$615,Tabel5[[#This Row],[Entiteit Naam]])+SUMIFS('MOB evolutie'!$AB$3:$AB$306,'MOB evolutie'!$A$3:$A$306,Tabel5[[#This Row],[Entiteit Naam]])</f>
        <v>2.4802910782393566</v>
      </c>
      <c r="E220" s="32">
        <f>(Tabel5[[#This Row],[CO2-emissie 2022 (ton)]]-Tabel5[[#This Row],[CO2-emissie ref. jaar 2019 (ton)]])/Tabel5[[#This Row],[CO2-emissie ref. jaar 2019 (ton)]]</f>
        <v>-0.73502242862631462</v>
      </c>
    </row>
    <row r="221" spans="1:5" x14ac:dyDescent="0.35">
      <c r="A221" s="11" t="s">
        <v>1245</v>
      </c>
      <c r="B221" s="11" t="s">
        <v>208</v>
      </c>
      <c r="C221" s="31">
        <f>SUMIFS('GEB&amp;TECH evolutie'!$D$6:$D$615,'GEB&amp;TECH evolutie'!$A$6:$A$615,Tabel5[[#This Row],[Entiteit Naam]])+SUMIFS('MOB evolutie'!$O$3:$O$306,'MOB evolutie'!$A$3:$A$306,Tabel5[[#This Row],[Entiteit Naam]])</f>
        <v>9.7336336839302362</v>
      </c>
      <c r="D221" s="31">
        <f>SUMIFS('GEB&amp;TECH evolutie'!$F$6:$F$615,'GEB&amp;TECH evolutie'!$A$6:$A$615,Tabel5[[#This Row],[Entiteit Naam]])+SUMIFS('MOB evolutie'!$AB$3:$AB$306,'MOB evolutie'!$A$3:$A$306,Tabel5[[#This Row],[Entiteit Naam]])</f>
        <v>6.7135944954128437</v>
      </c>
      <c r="E221" s="32">
        <f>(Tabel5[[#This Row],[CO2-emissie 2022 (ton)]]-Tabel5[[#This Row],[CO2-emissie ref. jaar 2019 (ton)]])/Tabel5[[#This Row],[CO2-emissie ref. jaar 2019 (ton)]]</f>
        <v>-0.31026842457645931</v>
      </c>
    </row>
    <row r="222" spans="1:5" x14ac:dyDescent="0.35">
      <c r="A222" s="2" t="s">
        <v>217</v>
      </c>
      <c r="B222" s="2" t="s">
        <v>208</v>
      </c>
      <c r="C222" s="31">
        <f>SUMIFS('GEB&amp;TECH evolutie'!$D$6:$D$615,'GEB&amp;TECH evolutie'!$A$6:$A$615,Tabel5[[#This Row],[Entiteit Naam]])+SUMIFS('MOB evolutie'!$O$3:$O$306,'MOB evolutie'!$A$3:$A$306,Tabel5[[#This Row],[Entiteit Naam]])</f>
        <v>2.1667087205432036</v>
      </c>
      <c r="D222" s="31">
        <f>SUMIFS('GEB&amp;TECH evolutie'!$F$6:$F$615,'GEB&amp;TECH evolutie'!$A$6:$A$615,Tabel5[[#This Row],[Entiteit Naam]])+SUMIFS('MOB evolutie'!$AB$3:$AB$306,'MOB evolutie'!$A$3:$A$306,Tabel5[[#This Row],[Entiteit Naam]])</f>
        <v>0.55345338109473252</v>
      </c>
      <c r="E222" s="32">
        <f>(Tabel5[[#This Row],[CO2-emissie 2022 (ton)]]-Tabel5[[#This Row],[CO2-emissie ref. jaar 2019 (ton)]])/Tabel5[[#This Row],[CO2-emissie ref. jaar 2019 (ton)]]</f>
        <v>-0.74456493581842453</v>
      </c>
    </row>
    <row r="223" spans="1:5" x14ac:dyDescent="0.35">
      <c r="A223" s="2" t="s">
        <v>218</v>
      </c>
      <c r="B223" s="2" t="s">
        <v>7</v>
      </c>
      <c r="C223" s="31">
        <f>SUMIFS('GEB&amp;TECH evolutie'!$D$6:$D$615,'GEB&amp;TECH evolutie'!$A$6:$A$615,Tabel5[[#This Row],[Entiteit Naam]])+SUMIFS('MOB evolutie'!$O$3:$O$306,'MOB evolutie'!$A$3:$A$306,Tabel5[[#This Row],[Entiteit Naam]])</f>
        <v>629.65673878200005</v>
      </c>
      <c r="D223" s="31">
        <f>SUMIFS('GEB&amp;TECH evolutie'!$F$6:$F$615,'GEB&amp;TECH evolutie'!$A$6:$A$615,Tabel5[[#This Row],[Entiteit Naam]])+SUMIFS('MOB evolutie'!$AB$3:$AB$306,'MOB evolutie'!$A$3:$A$306,Tabel5[[#This Row],[Entiteit Naam]])</f>
        <v>546.67991178118973</v>
      </c>
      <c r="E223" s="32">
        <f>(Tabel5[[#This Row],[CO2-emissie 2022 (ton)]]-Tabel5[[#This Row],[CO2-emissie ref. jaar 2019 (ton)]])/Tabel5[[#This Row],[CO2-emissie ref. jaar 2019 (ton)]]</f>
        <v>-0.13178105130951132</v>
      </c>
    </row>
    <row r="224" spans="1:5" x14ac:dyDescent="0.35">
      <c r="A224" s="2" t="s">
        <v>219</v>
      </c>
      <c r="B224" s="2" t="s">
        <v>7</v>
      </c>
      <c r="C224" s="31">
        <f>SUMIFS('GEB&amp;TECH evolutie'!$D$6:$D$615,'GEB&amp;TECH evolutie'!$A$6:$A$615,Tabel5[[#This Row],[Entiteit Naam]])+SUMIFS('MOB evolutie'!$O$3:$O$306,'MOB evolutie'!$A$3:$A$306,Tabel5[[#This Row],[Entiteit Naam]])</f>
        <v>1111.1990208016391</v>
      </c>
      <c r="D224" s="31">
        <f>SUMIFS('GEB&amp;TECH evolutie'!$F$6:$F$615,'GEB&amp;TECH evolutie'!$A$6:$A$615,Tabel5[[#This Row],[Entiteit Naam]])+SUMIFS('MOB evolutie'!$AB$3:$AB$306,'MOB evolutie'!$A$3:$A$306,Tabel5[[#This Row],[Entiteit Naam]])</f>
        <v>873.50466704770679</v>
      </c>
      <c r="E224" s="32">
        <f>(Tabel5[[#This Row],[CO2-emissie 2022 (ton)]]-Tabel5[[#This Row],[CO2-emissie ref. jaar 2019 (ton)]])/Tabel5[[#This Row],[CO2-emissie ref. jaar 2019 (ton)]]</f>
        <v>-0.21390799425152057</v>
      </c>
    </row>
    <row r="225" spans="1:5" x14ac:dyDescent="0.35">
      <c r="A225" s="2" t="s">
        <v>220</v>
      </c>
      <c r="B225" s="2" t="s">
        <v>7</v>
      </c>
      <c r="C225" s="31">
        <f>SUMIFS('GEB&amp;TECH evolutie'!$D$6:$D$615,'GEB&amp;TECH evolutie'!$A$6:$A$615,Tabel5[[#This Row],[Entiteit Naam]])+SUMIFS('MOB evolutie'!$O$3:$O$306,'MOB evolutie'!$A$3:$A$306,Tabel5[[#This Row],[Entiteit Naam]])</f>
        <v>1017.0959145820002</v>
      </c>
      <c r="D225" s="31">
        <f>SUMIFS('GEB&amp;TECH evolutie'!$F$6:$F$615,'GEB&amp;TECH evolutie'!$A$6:$A$615,Tabel5[[#This Row],[Entiteit Naam]])+SUMIFS('MOB evolutie'!$AB$3:$AB$306,'MOB evolutie'!$A$3:$A$306,Tabel5[[#This Row],[Entiteit Naam]])</f>
        <v>680.45942687805859</v>
      </c>
      <c r="E225" s="32">
        <f>(Tabel5[[#This Row],[CO2-emissie 2022 (ton)]]-Tabel5[[#This Row],[CO2-emissie ref. jaar 2019 (ton)]])/Tabel5[[#This Row],[CO2-emissie ref. jaar 2019 (ton)]]</f>
        <v>-0.33097811413615835</v>
      </c>
    </row>
    <row r="226" spans="1:5" x14ac:dyDescent="0.35">
      <c r="A226" s="2" t="s">
        <v>221</v>
      </c>
      <c r="B226" s="2" t="s">
        <v>7</v>
      </c>
      <c r="C226" s="31">
        <f>SUMIFS('GEB&amp;TECH evolutie'!$D$6:$D$615,'GEB&amp;TECH evolutie'!$A$6:$A$615,Tabel5[[#This Row],[Entiteit Naam]])+SUMIFS('MOB evolutie'!$O$3:$O$306,'MOB evolutie'!$A$3:$A$306,Tabel5[[#This Row],[Entiteit Naam]])</f>
        <v>2071.0115082082675</v>
      </c>
      <c r="D226" s="31">
        <f>SUMIFS('GEB&amp;TECH evolutie'!$F$6:$F$615,'GEB&amp;TECH evolutie'!$A$6:$A$615,Tabel5[[#This Row],[Entiteit Naam]])+SUMIFS('MOB evolutie'!$AB$3:$AB$306,'MOB evolutie'!$A$3:$A$306,Tabel5[[#This Row],[Entiteit Naam]])</f>
        <v>1657.5430165225123</v>
      </c>
      <c r="E226" s="32">
        <f>(Tabel5[[#This Row],[CO2-emissie 2022 (ton)]]-Tabel5[[#This Row],[CO2-emissie ref. jaar 2019 (ton)]])/Tabel5[[#This Row],[CO2-emissie ref. jaar 2019 (ton)]]</f>
        <v>-0.19964567557785656</v>
      </c>
    </row>
    <row r="227" spans="1:5" x14ac:dyDescent="0.35">
      <c r="A227" s="2" t="s">
        <v>222</v>
      </c>
      <c r="B227" s="2" t="s">
        <v>7</v>
      </c>
      <c r="C227" s="31">
        <f>SUMIFS('GEB&amp;TECH evolutie'!$D$6:$D$615,'GEB&amp;TECH evolutie'!$A$6:$A$615,Tabel5[[#This Row],[Entiteit Naam]])+SUMIFS('MOB evolutie'!$O$3:$O$306,'MOB evolutie'!$A$3:$A$306,Tabel5[[#This Row],[Entiteit Naam]])</f>
        <v>1077.7663380320002</v>
      </c>
      <c r="D227" s="31">
        <f>SUMIFS('GEB&amp;TECH evolutie'!$F$6:$F$615,'GEB&amp;TECH evolutie'!$A$6:$A$615,Tabel5[[#This Row],[Entiteit Naam]])+SUMIFS('MOB evolutie'!$AB$3:$AB$306,'MOB evolutie'!$A$3:$A$306,Tabel5[[#This Row],[Entiteit Naam]])</f>
        <v>967.66724731223917</v>
      </c>
      <c r="E227" s="32">
        <f>(Tabel5[[#This Row],[CO2-emissie 2022 (ton)]]-Tabel5[[#This Row],[CO2-emissie ref. jaar 2019 (ton)]])/Tabel5[[#This Row],[CO2-emissie ref. jaar 2019 (ton)]]</f>
        <v>-0.10215487980521071</v>
      </c>
    </row>
    <row r="228" spans="1:5" x14ac:dyDescent="0.35">
      <c r="A228" s="2" t="s">
        <v>223</v>
      </c>
      <c r="B228" s="2" t="s">
        <v>7</v>
      </c>
      <c r="C228" s="31">
        <f>SUMIFS('GEB&amp;TECH evolutie'!$D$6:$D$615,'GEB&amp;TECH evolutie'!$A$6:$A$615,Tabel5[[#This Row],[Entiteit Naam]])+SUMIFS('MOB evolutie'!$O$3:$O$306,'MOB evolutie'!$A$3:$A$306,Tabel5[[#This Row],[Entiteit Naam]])</f>
        <v>244.13237047372965</v>
      </c>
      <c r="D228" s="31">
        <f>SUMIFS('GEB&amp;TECH evolutie'!$F$6:$F$615,'GEB&amp;TECH evolutie'!$A$6:$A$615,Tabel5[[#This Row],[Entiteit Naam]])+SUMIFS('MOB evolutie'!$AB$3:$AB$306,'MOB evolutie'!$A$3:$A$306,Tabel5[[#This Row],[Entiteit Naam]])</f>
        <v>203.38993472104136</v>
      </c>
      <c r="E228" s="32">
        <f>(Tabel5[[#This Row],[CO2-emissie 2022 (ton)]]-Tabel5[[#This Row],[CO2-emissie ref. jaar 2019 (ton)]])/Tabel5[[#This Row],[CO2-emissie ref. jaar 2019 (ton)]]</f>
        <v>-0.16688665937101718</v>
      </c>
    </row>
    <row r="229" spans="1:5" x14ac:dyDescent="0.35">
      <c r="A229" s="2" t="s">
        <v>224</v>
      </c>
      <c r="B229" s="2" t="s">
        <v>7</v>
      </c>
      <c r="C229" s="31">
        <f>SUMIFS('GEB&amp;TECH evolutie'!$D$6:$D$615,'GEB&amp;TECH evolutie'!$A$6:$A$615,Tabel5[[#This Row],[Entiteit Naam]])+SUMIFS('MOB evolutie'!$O$3:$O$306,'MOB evolutie'!$A$3:$A$306,Tabel5[[#This Row],[Entiteit Naam]])</f>
        <v>979.0113929634083</v>
      </c>
      <c r="D229" s="31">
        <f>SUMIFS('GEB&amp;TECH evolutie'!$F$6:$F$615,'GEB&amp;TECH evolutie'!$A$6:$A$615,Tabel5[[#This Row],[Entiteit Naam]])+SUMIFS('MOB evolutie'!$AB$3:$AB$306,'MOB evolutie'!$A$3:$A$306,Tabel5[[#This Row],[Entiteit Naam]])</f>
        <v>802.69659440807777</v>
      </c>
      <c r="E229" s="32">
        <f>(Tabel5[[#This Row],[CO2-emissie 2022 (ton)]]-Tabel5[[#This Row],[CO2-emissie ref. jaar 2019 (ton)]])/Tabel5[[#This Row],[CO2-emissie ref. jaar 2019 (ton)]]</f>
        <v>-0.1800947362028508</v>
      </c>
    </row>
    <row r="230" spans="1:5" x14ac:dyDescent="0.35">
      <c r="A230" s="2" t="s">
        <v>225</v>
      </c>
      <c r="B230" s="2" t="s">
        <v>7</v>
      </c>
      <c r="C230" s="31">
        <f>SUMIFS('GEB&amp;TECH evolutie'!$D$6:$D$615,'GEB&amp;TECH evolutie'!$A$6:$A$615,Tabel5[[#This Row],[Entiteit Naam]])+SUMIFS('MOB evolutie'!$O$3:$O$306,'MOB evolutie'!$A$3:$A$306,Tabel5[[#This Row],[Entiteit Naam]])</f>
        <v>614.67701729739247</v>
      </c>
      <c r="D230" s="31">
        <f>SUMIFS('GEB&amp;TECH evolutie'!$F$6:$F$615,'GEB&amp;TECH evolutie'!$A$6:$A$615,Tabel5[[#This Row],[Entiteit Naam]])+SUMIFS('MOB evolutie'!$AB$3:$AB$306,'MOB evolutie'!$A$3:$A$306,Tabel5[[#This Row],[Entiteit Naam]])</f>
        <v>340.24871080874595</v>
      </c>
      <c r="E230" s="32">
        <f>(Tabel5[[#This Row],[CO2-emissie 2022 (ton)]]-Tabel5[[#This Row],[CO2-emissie ref. jaar 2019 (ton)]])/Tabel5[[#This Row],[CO2-emissie ref. jaar 2019 (ton)]]</f>
        <v>-0.44645935794907532</v>
      </c>
    </row>
    <row r="231" spans="1:5" x14ac:dyDescent="0.35">
      <c r="A231" s="2" t="s">
        <v>226</v>
      </c>
      <c r="B231" s="2" t="s">
        <v>7</v>
      </c>
      <c r="C231" s="31">
        <f>SUMIFS('GEB&amp;TECH evolutie'!$D$6:$D$615,'GEB&amp;TECH evolutie'!$A$6:$A$615,Tabel5[[#This Row],[Entiteit Naam]])+SUMIFS('MOB evolutie'!$O$3:$O$306,'MOB evolutie'!$A$3:$A$306,Tabel5[[#This Row],[Entiteit Naam]])</f>
        <v>462.67255157800457</v>
      </c>
      <c r="D231" s="31">
        <f>SUMIFS('GEB&amp;TECH evolutie'!$F$6:$F$615,'GEB&amp;TECH evolutie'!$A$6:$A$615,Tabel5[[#This Row],[Entiteit Naam]])+SUMIFS('MOB evolutie'!$AB$3:$AB$306,'MOB evolutie'!$A$3:$A$306,Tabel5[[#This Row],[Entiteit Naam]])</f>
        <v>388.0971696897692</v>
      </c>
      <c r="E231" s="32">
        <f>(Tabel5[[#This Row],[CO2-emissie 2022 (ton)]]-Tabel5[[#This Row],[CO2-emissie ref. jaar 2019 (ton)]])/Tabel5[[#This Row],[CO2-emissie ref. jaar 2019 (ton)]]</f>
        <v>-0.16118393372134651</v>
      </c>
    </row>
    <row r="232" spans="1:5" x14ac:dyDescent="0.35">
      <c r="A232" s="2" t="s">
        <v>227</v>
      </c>
      <c r="B232" s="2" t="s">
        <v>7</v>
      </c>
      <c r="C232" s="31">
        <f>SUMIFS('GEB&amp;TECH evolutie'!$D$6:$D$615,'GEB&amp;TECH evolutie'!$A$6:$A$615,Tabel5[[#This Row],[Entiteit Naam]])+SUMIFS('MOB evolutie'!$O$3:$O$306,'MOB evolutie'!$A$3:$A$306,Tabel5[[#This Row],[Entiteit Naam]])</f>
        <v>708.43062973828432</v>
      </c>
      <c r="D232" s="31">
        <f>SUMIFS('GEB&amp;TECH evolutie'!$F$6:$F$615,'GEB&amp;TECH evolutie'!$A$6:$A$615,Tabel5[[#This Row],[Entiteit Naam]])+SUMIFS('MOB evolutie'!$AB$3:$AB$306,'MOB evolutie'!$A$3:$A$306,Tabel5[[#This Row],[Entiteit Naam]])</f>
        <v>365.12248141587099</v>
      </c>
      <c r="E232" s="32">
        <f>(Tabel5[[#This Row],[CO2-emissie 2022 (ton)]]-Tabel5[[#This Row],[CO2-emissie ref. jaar 2019 (ton)]])/Tabel5[[#This Row],[CO2-emissie ref. jaar 2019 (ton)]]</f>
        <v>-0.48460376204970379</v>
      </c>
    </row>
    <row r="233" spans="1:5" x14ac:dyDescent="0.35">
      <c r="A233" s="2" t="s">
        <v>228</v>
      </c>
      <c r="B233" s="2" t="s">
        <v>7</v>
      </c>
      <c r="C233" s="31">
        <f>SUMIFS('GEB&amp;TECH evolutie'!$D$6:$D$615,'GEB&amp;TECH evolutie'!$A$6:$A$615,Tabel5[[#This Row],[Entiteit Naam]])+SUMIFS('MOB evolutie'!$O$3:$O$306,'MOB evolutie'!$A$3:$A$306,Tabel5[[#This Row],[Entiteit Naam]])</f>
        <v>541.01704143869074</v>
      </c>
      <c r="D233" s="31">
        <f>SUMIFS('GEB&amp;TECH evolutie'!$F$6:$F$615,'GEB&amp;TECH evolutie'!$A$6:$A$615,Tabel5[[#This Row],[Entiteit Naam]])+SUMIFS('MOB evolutie'!$AB$3:$AB$306,'MOB evolutie'!$A$3:$A$306,Tabel5[[#This Row],[Entiteit Naam]])</f>
        <v>492.40776862441453</v>
      </c>
      <c r="E233" s="32">
        <f>(Tabel5[[#This Row],[CO2-emissie 2022 (ton)]]-Tabel5[[#This Row],[CO2-emissie ref. jaar 2019 (ton)]])/Tabel5[[#This Row],[CO2-emissie ref. jaar 2019 (ton)]]</f>
        <v>-8.984795134181503E-2</v>
      </c>
    </row>
    <row r="234" spans="1:5" x14ac:dyDescent="0.35">
      <c r="A234" s="2" t="s">
        <v>229</v>
      </c>
      <c r="B234" s="2" t="s">
        <v>7</v>
      </c>
      <c r="C234" s="31">
        <f>SUMIFS('GEB&amp;TECH evolutie'!$D$6:$D$615,'GEB&amp;TECH evolutie'!$A$6:$A$615,Tabel5[[#This Row],[Entiteit Naam]])+SUMIFS('MOB evolutie'!$O$3:$O$306,'MOB evolutie'!$A$3:$A$306,Tabel5[[#This Row],[Entiteit Naam]])</f>
        <v>647.80215941685913</v>
      </c>
      <c r="D234" s="31">
        <f>SUMIFS('GEB&amp;TECH evolutie'!$F$6:$F$615,'GEB&amp;TECH evolutie'!$A$6:$A$615,Tabel5[[#This Row],[Entiteit Naam]])+SUMIFS('MOB evolutie'!$AB$3:$AB$306,'MOB evolutie'!$A$3:$A$306,Tabel5[[#This Row],[Entiteit Naam]])</f>
        <v>565.7853756530501</v>
      </c>
      <c r="E234" s="32">
        <f>(Tabel5[[#This Row],[CO2-emissie 2022 (ton)]]-Tabel5[[#This Row],[CO2-emissie ref. jaar 2019 (ton)]])/Tabel5[[#This Row],[CO2-emissie ref. jaar 2019 (ton)]]</f>
        <v>-0.12660776530544324</v>
      </c>
    </row>
    <row r="235" spans="1:5" x14ac:dyDescent="0.35">
      <c r="A235" s="2" t="s">
        <v>230</v>
      </c>
      <c r="B235" s="2" t="s">
        <v>7</v>
      </c>
      <c r="C235" s="31">
        <f>SUMIFS('GEB&amp;TECH evolutie'!$D$6:$D$615,'GEB&amp;TECH evolutie'!$A$6:$A$615,Tabel5[[#This Row],[Entiteit Naam]])+SUMIFS('MOB evolutie'!$O$3:$O$306,'MOB evolutie'!$A$3:$A$306,Tabel5[[#This Row],[Entiteit Naam]])</f>
        <v>414.88346863600003</v>
      </c>
      <c r="D235" s="31">
        <f>SUMIFS('GEB&amp;TECH evolutie'!$F$6:$F$615,'GEB&amp;TECH evolutie'!$A$6:$A$615,Tabel5[[#This Row],[Entiteit Naam]])+SUMIFS('MOB evolutie'!$AB$3:$AB$306,'MOB evolutie'!$A$3:$A$306,Tabel5[[#This Row],[Entiteit Naam]])</f>
        <v>359.52634843922226</v>
      </c>
      <c r="E235" s="32">
        <f>(Tabel5[[#This Row],[CO2-emissie 2022 (ton)]]-Tabel5[[#This Row],[CO2-emissie ref. jaar 2019 (ton)]])/Tabel5[[#This Row],[CO2-emissie ref. jaar 2019 (ton)]]</f>
        <v>-0.13342811748748082</v>
      </c>
    </row>
    <row r="236" spans="1:5" x14ac:dyDescent="0.35">
      <c r="A236" s="2" t="s">
        <v>231</v>
      </c>
      <c r="B236" s="2" t="s">
        <v>7</v>
      </c>
      <c r="C236" s="31">
        <f>SUMIFS('GEB&amp;TECH evolutie'!$D$6:$D$615,'GEB&amp;TECH evolutie'!$A$6:$A$615,Tabel5[[#This Row],[Entiteit Naam]])+SUMIFS('MOB evolutie'!$O$3:$O$306,'MOB evolutie'!$A$3:$A$306,Tabel5[[#This Row],[Entiteit Naam]])</f>
        <v>274.45573974503753</v>
      </c>
      <c r="D236" s="31">
        <f>SUMIFS('GEB&amp;TECH evolutie'!$F$6:$F$615,'GEB&amp;TECH evolutie'!$A$6:$A$615,Tabel5[[#This Row],[Entiteit Naam]])+SUMIFS('MOB evolutie'!$AB$3:$AB$306,'MOB evolutie'!$A$3:$A$306,Tabel5[[#This Row],[Entiteit Naam]])</f>
        <v>233.44482402328839</v>
      </c>
      <c r="E236" s="32">
        <f>(Tabel5[[#This Row],[CO2-emissie 2022 (ton)]]-Tabel5[[#This Row],[CO2-emissie ref. jaar 2019 (ton)]])/Tabel5[[#This Row],[CO2-emissie ref. jaar 2019 (ton)]]</f>
        <v>-0.14942633650091358</v>
      </c>
    </row>
    <row r="237" spans="1:5" x14ac:dyDescent="0.35">
      <c r="A237" s="2" t="s">
        <v>232</v>
      </c>
      <c r="B237" s="2" t="s">
        <v>7</v>
      </c>
      <c r="C237" s="31">
        <f>SUMIFS('GEB&amp;TECH evolutie'!$D$6:$D$615,'GEB&amp;TECH evolutie'!$A$6:$A$615,Tabel5[[#This Row],[Entiteit Naam]])+SUMIFS('MOB evolutie'!$O$3:$O$306,'MOB evolutie'!$A$3:$A$306,Tabel5[[#This Row],[Entiteit Naam]])</f>
        <v>1347.5892756290873</v>
      </c>
      <c r="D237" s="31">
        <f>SUMIFS('GEB&amp;TECH evolutie'!$F$6:$F$615,'GEB&amp;TECH evolutie'!$A$6:$A$615,Tabel5[[#This Row],[Entiteit Naam]])+SUMIFS('MOB evolutie'!$AB$3:$AB$306,'MOB evolutie'!$A$3:$A$306,Tabel5[[#This Row],[Entiteit Naam]])</f>
        <v>1145.4652516563494</v>
      </c>
      <c r="E237" s="32">
        <f>(Tabel5[[#This Row],[CO2-emissie 2022 (ton)]]-Tabel5[[#This Row],[CO2-emissie ref. jaar 2019 (ton)]])/Tabel5[[#This Row],[CO2-emissie ref. jaar 2019 (ton)]]</f>
        <v>-0.14998933846396298</v>
      </c>
    </row>
    <row r="238" spans="1:5" x14ac:dyDescent="0.35">
      <c r="A238" s="2" t="s">
        <v>233</v>
      </c>
      <c r="B238" s="2" t="s">
        <v>7</v>
      </c>
      <c r="C238" s="31">
        <f>SUMIFS('GEB&amp;TECH evolutie'!$D$6:$D$615,'GEB&amp;TECH evolutie'!$A$6:$A$615,Tabel5[[#This Row],[Entiteit Naam]])+SUMIFS('MOB evolutie'!$O$3:$O$306,'MOB evolutie'!$A$3:$A$306,Tabel5[[#This Row],[Entiteit Naam]])</f>
        <v>141.46270945582302</v>
      </c>
      <c r="D238" s="31">
        <f>SUMIFS('GEB&amp;TECH evolutie'!$F$6:$F$615,'GEB&amp;TECH evolutie'!$A$6:$A$615,Tabel5[[#This Row],[Entiteit Naam]])+SUMIFS('MOB evolutie'!$AB$3:$AB$306,'MOB evolutie'!$A$3:$A$306,Tabel5[[#This Row],[Entiteit Naam]])</f>
        <v>140.51336156734379</v>
      </c>
      <c r="E238" s="32">
        <f>(Tabel5[[#This Row],[CO2-emissie 2022 (ton)]]-Tabel5[[#This Row],[CO2-emissie ref. jaar 2019 (ton)]])/Tabel5[[#This Row],[CO2-emissie ref. jaar 2019 (ton)]]</f>
        <v>-6.7109409407692215E-3</v>
      </c>
    </row>
    <row r="239" spans="1:5" x14ac:dyDescent="0.35">
      <c r="A239" s="2" t="s">
        <v>234</v>
      </c>
      <c r="B239" s="2" t="s">
        <v>7</v>
      </c>
      <c r="C239" s="31">
        <f>SUMIFS('GEB&amp;TECH evolutie'!$D$6:$D$615,'GEB&amp;TECH evolutie'!$A$6:$A$615,Tabel5[[#This Row],[Entiteit Naam]])+SUMIFS('MOB evolutie'!$O$3:$O$306,'MOB evolutie'!$A$3:$A$306,Tabel5[[#This Row],[Entiteit Naam]])</f>
        <v>2643.5602623514587</v>
      </c>
      <c r="D239" s="31">
        <f>SUMIFS('GEB&amp;TECH evolutie'!$F$6:$F$615,'GEB&amp;TECH evolutie'!$A$6:$A$615,Tabel5[[#This Row],[Entiteit Naam]])+SUMIFS('MOB evolutie'!$AB$3:$AB$306,'MOB evolutie'!$A$3:$A$306,Tabel5[[#This Row],[Entiteit Naam]])</f>
        <v>1813.8421271629818</v>
      </c>
      <c r="E239" s="32">
        <f>(Tabel5[[#This Row],[CO2-emissie 2022 (ton)]]-Tabel5[[#This Row],[CO2-emissie ref. jaar 2019 (ton)]])/Tabel5[[#This Row],[CO2-emissie ref. jaar 2019 (ton)]]</f>
        <v>-0.31386390051514806</v>
      </c>
    </row>
    <row r="240" spans="1:5" x14ac:dyDescent="0.35">
      <c r="A240" s="2" t="s">
        <v>235</v>
      </c>
      <c r="B240" s="2" t="s">
        <v>7</v>
      </c>
      <c r="C240" s="31">
        <f>SUMIFS('GEB&amp;TECH evolutie'!$D$6:$D$615,'GEB&amp;TECH evolutie'!$A$6:$A$615,Tabel5[[#This Row],[Entiteit Naam]])+SUMIFS('MOB evolutie'!$O$3:$O$306,'MOB evolutie'!$A$3:$A$306,Tabel5[[#This Row],[Entiteit Naam]])</f>
        <v>13852.714183385582</v>
      </c>
      <c r="D240" s="31">
        <f>SUMIFS('GEB&amp;TECH evolutie'!$F$6:$F$615,'GEB&amp;TECH evolutie'!$A$6:$A$615,Tabel5[[#This Row],[Entiteit Naam]])+SUMIFS('MOB evolutie'!$AB$3:$AB$306,'MOB evolutie'!$A$3:$A$306,Tabel5[[#This Row],[Entiteit Naam]])</f>
        <v>11480.773548887984</v>
      </c>
      <c r="E240" s="32">
        <f>(Tabel5[[#This Row],[CO2-emissie 2022 (ton)]]-Tabel5[[#This Row],[CO2-emissie ref. jaar 2019 (ton)]])/Tabel5[[#This Row],[CO2-emissie ref. jaar 2019 (ton)]]</f>
        <v>-0.17122569650230804</v>
      </c>
    </row>
    <row r="241" spans="1:5" x14ac:dyDescent="0.35">
      <c r="A241" s="2" t="s">
        <v>236</v>
      </c>
      <c r="B241" s="2" t="s">
        <v>7</v>
      </c>
      <c r="C241" s="31">
        <f>SUMIFS('GEB&amp;TECH evolutie'!$D$6:$D$615,'GEB&amp;TECH evolutie'!$A$6:$A$615,Tabel5[[#This Row],[Entiteit Naam]])+SUMIFS('MOB evolutie'!$O$3:$O$306,'MOB evolutie'!$A$3:$A$306,Tabel5[[#This Row],[Entiteit Naam]])</f>
        <v>1331.4168332335507</v>
      </c>
      <c r="D241" s="31">
        <f>SUMIFS('GEB&amp;TECH evolutie'!$F$6:$F$615,'GEB&amp;TECH evolutie'!$A$6:$A$615,Tabel5[[#This Row],[Entiteit Naam]])+SUMIFS('MOB evolutie'!$AB$3:$AB$306,'MOB evolutie'!$A$3:$A$306,Tabel5[[#This Row],[Entiteit Naam]])</f>
        <v>1064.8228623145258</v>
      </c>
      <c r="E241" s="32">
        <f>(Tabel5[[#This Row],[CO2-emissie 2022 (ton)]]-Tabel5[[#This Row],[CO2-emissie ref. jaar 2019 (ton)]])/Tabel5[[#This Row],[CO2-emissie ref. jaar 2019 (ton)]]</f>
        <v>-0.20023328852735059</v>
      </c>
    </row>
    <row r="242" spans="1:5" x14ac:dyDescent="0.35">
      <c r="A242" s="2" t="s">
        <v>237</v>
      </c>
      <c r="B242" s="2" t="s">
        <v>7</v>
      </c>
      <c r="C242" s="31">
        <f>SUMIFS('GEB&amp;TECH evolutie'!$D$6:$D$615,'GEB&amp;TECH evolutie'!$A$6:$A$615,Tabel5[[#This Row],[Entiteit Naam]])+SUMIFS('MOB evolutie'!$O$3:$O$306,'MOB evolutie'!$A$3:$A$306,Tabel5[[#This Row],[Entiteit Naam]])</f>
        <v>266.74792410466307</v>
      </c>
      <c r="D242" s="31">
        <f>SUMIFS('GEB&amp;TECH evolutie'!$F$6:$F$615,'GEB&amp;TECH evolutie'!$A$6:$A$615,Tabel5[[#This Row],[Entiteit Naam]])+SUMIFS('MOB evolutie'!$AB$3:$AB$306,'MOB evolutie'!$A$3:$A$306,Tabel5[[#This Row],[Entiteit Naam]])</f>
        <v>183.33747527862087</v>
      </c>
      <c r="E242" s="32">
        <f>(Tabel5[[#This Row],[CO2-emissie 2022 (ton)]]-Tabel5[[#This Row],[CO2-emissie ref. jaar 2019 (ton)]])/Tabel5[[#This Row],[CO2-emissie ref. jaar 2019 (ton)]]</f>
        <v>-0.31269390045305356</v>
      </c>
    </row>
    <row r="243" spans="1:5" x14ac:dyDescent="0.35">
      <c r="A243" s="2" t="s">
        <v>238</v>
      </c>
      <c r="B243" s="2" t="s">
        <v>7</v>
      </c>
      <c r="C243" s="31">
        <f>SUMIFS('GEB&amp;TECH evolutie'!$D$6:$D$615,'GEB&amp;TECH evolutie'!$A$6:$A$615,Tabel5[[#This Row],[Entiteit Naam]])+SUMIFS('MOB evolutie'!$O$3:$O$306,'MOB evolutie'!$A$3:$A$306,Tabel5[[#This Row],[Entiteit Naam]])</f>
        <v>284.27086184000001</v>
      </c>
      <c r="D243" s="31">
        <f>SUMIFS('GEB&amp;TECH evolutie'!$F$6:$F$615,'GEB&amp;TECH evolutie'!$A$6:$A$615,Tabel5[[#This Row],[Entiteit Naam]])+SUMIFS('MOB evolutie'!$AB$3:$AB$306,'MOB evolutie'!$A$3:$A$306,Tabel5[[#This Row],[Entiteit Naam]])</f>
        <v>231.31695099737405</v>
      </c>
      <c r="E243" s="32">
        <f>(Tabel5[[#This Row],[CO2-emissie 2022 (ton)]]-Tabel5[[#This Row],[CO2-emissie ref. jaar 2019 (ton)]])/Tabel5[[#This Row],[CO2-emissie ref. jaar 2019 (ton)]]</f>
        <v>-0.18627977028623749</v>
      </c>
    </row>
    <row r="244" spans="1:5" x14ac:dyDescent="0.35">
      <c r="A244" s="2" t="s">
        <v>239</v>
      </c>
      <c r="B244" s="2" t="s">
        <v>7</v>
      </c>
      <c r="C244" s="31">
        <f>SUMIFS('GEB&amp;TECH evolutie'!$D$6:$D$615,'GEB&amp;TECH evolutie'!$A$6:$A$615,Tabel5[[#This Row],[Entiteit Naam]])+SUMIFS('MOB evolutie'!$O$3:$O$306,'MOB evolutie'!$A$3:$A$306,Tabel5[[#This Row],[Entiteit Naam]])</f>
        <v>163.37533804399999</v>
      </c>
      <c r="D244" s="31">
        <f>SUMIFS('GEB&amp;TECH evolutie'!$F$6:$F$615,'GEB&amp;TECH evolutie'!$A$6:$A$615,Tabel5[[#This Row],[Entiteit Naam]])+SUMIFS('MOB evolutie'!$AB$3:$AB$306,'MOB evolutie'!$A$3:$A$306,Tabel5[[#This Row],[Entiteit Naam]])</f>
        <v>119.70108279963779</v>
      </c>
      <c r="E244" s="32">
        <f>(Tabel5[[#This Row],[CO2-emissie 2022 (ton)]]-Tabel5[[#This Row],[CO2-emissie ref. jaar 2019 (ton)]])/Tabel5[[#This Row],[CO2-emissie ref. jaar 2019 (ton)]]</f>
        <v>-0.26732465112084369</v>
      </c>
    </row>
    <row r="245" spans="1:5" x14ac:dyDescent="0.35">
      <c r="A245" s="2" t="s">
        <v>240</v>
      </c>
      <c r="B245" s="2" t="s">
        <v>7</v>
      </c>
      <c r="C245" s="31">
        <f>SUMIFS('GEB&amp;TECH evolutie'!$D$6:$D$615,'GEB&amp;TECH evolutie'!$A$6:$A$615,Tabel5[[#This Row],[Entiteit Naam]])+SUMIFS('MOB evolutie'!$O$3:$O$306,'MOB evolutie'!$A$3:$A$306,Tabel5[[#This Row],[Entiteit Naam]])</f>
        <v>283.48708757060001</v>
      </c>
      <c r="D245" s="31">
        <f>SUMIFS('GEB&amp;TECH evolutie'!$F$6:$F$615,'GEB&amp;TECH evolutie'!$A$6:$A$615,Tabel5[[#This Row],[Entiteit Naam]])+SUMIFS('MOB evolutie'!$AB$3:$AB$306,'MOB evolutie'!$A$3:$A$306,Tabel5[[#This Row],[Entiteit Naam]])</f>
        <v>293.24549213037091</v>
      </c>
      <c r="E245" s="32">
        <f>(Tabel5[[#This Row],[CO2-emissie 2022 (ton)]]-Tabel5[[#This Row],[CO2-emissie ref. jaar 2019 (ton)]])/Tabel5[[#This Row],[CO2-emissie ref. jaar 2019 (ton)]]</f>
        <v>3.4422747940294277E-2</v>
      </c>
    </row>
    <row r="246" spans="1:5" x14ac:dyDescent="0.35">
      <c r="A246" s="2" t="s">
        <v>241</v>
      </c>
      <c r="B246" s="2" t="s">
        <v>7</v>
      </c>
      <c r="C246" s="31">
        <f>SUMIFS('GEB&amp;TECH evolutie'!$D$6:$D$615,'GEB&amp;TECH evolutie'!$A$6:$A$615,Tabel5[[#This Row],[Entiteit Naam]])+SUMIFS('MOB evolutie'!$O$3:$O$306,'MOB evolutie'!$A$3:$A$306,Tabel5[[#This Row],[Entiteit Naam]])</f>
        <v>1333.5257673320873</v>
      </c>
      <c r="D246" s="31">
        <f>SUMIFS('GEB&amp;TECH evolutie'!$F$6:$F$615,'GEB&amp;TECH evolutie'!$A$6:$A$615,Tabel5[[#This Row],[Entiteit Naam]])+SUMIFS('MOB evolutie'!$AB$3:$AB$306,'MOB evolutie'!$A$3:$A$306,Tabel5[[#This Row],[Entiteit Naam]])</f>
        <v>960.83367182083509</v>
      </c>
      <c r="E246" s="32">
        <f>(Tabel5[[#This Row],[CO2-emissie 2022 (ton)]]-Tabel5[[#This Row],[CO2-emissie ref. jaar 2019 (ton)]])/Tabel5[[#This Row],[CO2-emissie ref. jaar 2019 (ton)]]</f>
        <v>-0.27947873572542742</v>
      </c>
    </row>
    <row r="247" spans="1:5" x14ac:dyDescent="0.35">
      <c r="A247" s="2" t="s">
        <v>242</v>
      </c>
      <c r="B247" s="2" t="s">
        <v>7</v>
      </c>
      <c r="C247" s="31">
        <f>SUMIFS('GEB&amp;TECH evolutie'!$D$6:$D$615,'GEB&amp;TECH evolutie'!$A$6:$A$615,Tabel5[[#This Row],[Entiteit Naam]])+SUMIFS('MOB evolutie'!$O$3:$O$306,'MOB evolutie'!$A$3:$A$306,Tabel5[[#This Row],[Entiteit Naam]])</f>
        <v>456.54689225599998</v>
      </c>
      <c r="D247" s="31">
        <f>SUMIFS('GEB&amp;TECH evolutie'!$F$6:$F$615,'GEB&amp;TECH evolutie'!$A$6:$A$615,Tabel5[[#This Row],[Entiteit Naam]])+SUMIFS('MOB evolutie'!$AB$3:$AB$306,'MOB evolutie'!$A$3:$A$306,Tabel5[[#This Row],[Entiteit Naam]])</f>
        <v>428.63920414073016</v>
      </c>
      <c r="E247" s="32">
        <f>(Tabel5[[#This Row],[CO2-emissie 2022 (ton)]]-Tabel5[[#This Row],[CO2-emissie ref. jaar 2019 (ton)]])/Tabel5[[#This Row],[CO2-emissie ref. jaar 2019 (ton)]]</f>
        <v>-6.1127758371906989E-2</v>
      </c>
    </row>
    <row r="248" spans="1:5" x14ac:dyDescent="0.35">
      <c r="A248" s="2" t="s">
        <v>243</v>
      </c>
      <c r="B248" s="2" t="s">
        <v>7</v>
      </c>
      <c r="C248" s="31">
        <f>SUMIFS('GEB&amp;TECH evolutie'!$D$6:$D$615,'GEB&amp;TECH evolutie'!$A$6:$A$615,Tabel5[[#This Row],[Entiteit Naam]])+SUMIFS('MOB evolutie'!$O$3:$O$306,'MOB evolutie'!$A$3:$A$306,Tabel5[[#This Row],[Entiteit Naam]])</f>
        <v>341.09020204868432</v>
      </c>
      <c r="D248" s="31">
        <f>SUMIFS('GEB&amp;TECH evolutie'!$F$6:$F$615,'GEB&amp;TECH evolutie'!$A$6:$A$615,Tabel5[[#This Row],[Entiteit Naam]])+SUMIFS('MOB evolutie'!$AB$3:$AB$306,'MOB evolutie'!$A$3:$A$306,Tabel5[[#This Row],[Entiteit Naam]])</f>
        <v>254.11524153052039</v>
      </c>
      <c r="E248" s="32">
        <f>(Tabel5[[#This Row],[CO2-emissie 2022 (ton)]]-Tabel5[[#This Row],[CO2-emissie ref. jaar 2019 (ton)]])/Tabel5[[#This Row],[CO2-emissie ref. jaar 2019 (ton)]]</f>
        <v>-0.25499108445733032</v>
      </c>
    </row>
    <row r="249" spans="1:5" x14ac:dyDescent="0.35">
      <c r="A249" s="2" t="s">
        <v>244</v>
      </c>
      <c r="B249" s="2" t="s">
        <v>7</v>
      </c>
      <c r="C249" s="31">
        <f>SUMIFS('GEB&amp;TECH evolutie'!$D$6:$D$615,'GEB&amp;TECH evolutie'!$A$6:$A$615,Tabel5[[#This Row],[Entiteit Naam]])+SUMIFS('MOB evolutie'!$O$3:$O$306,'MOB evolutie'!$A$3:$A$306,Tabel5[[#This Row],[Entiteit Naam]])</f>
        <v>312.79596823116282</v>
      </c>
      <c r="D249" s="31">
        <f>SUMIFS('GEB&amp;TECH evolutie'!$F$6:$F$615,'GEB&amp;TECH evolutie'!$A$6:$A$615,Tabel5[[#This Row],[Entiteit Naam]])+SUMIFS('MOB evolutie'!$AB$3:$AB$306,'MOB evolutie'!$A$3:$A$306,Tabel5[[#This Row],[Entiteit Naam]])</f>
        <v>277.76424996708761</v>
      </c>
      <c r="E249" s="32">
        <f>(Tabel5[[#This Row],[CO2-emissie 2022 (ton)]]-Tabel5[[#This Row],[CO2-emissie ref. jaar 2019 (ton)]])/Tabel5[[#This Row],[CO2-emissie ref. jaar 2019 (ton)]]</f>
        <v>-0.11199542776135155</v>
      </c>
    </row>
    <row r="250" spans="1:5" x14ac:dyDescent="0.35">
      <c r="A250" s="2" t="s">
        <v>245</v>
      </c>
      <c r="B250" s="2" t="s">
        <v>7</v>
      </c>
      <c r="C250" s="31">
        <f>SUMIFS('GEB&amp;TECH evolutie'!$D$6:$D$615,'GEB&amp;TECH evolutie'!$A$6:$A$615,Tabel5[[#This Row],[Entiteit Naam]])+SUMIFS('MOB evolutie'!$O$3:$O$306,'MOB evolutie'!$A$3:$A$306,Tabel5[[#This Row],[Entiteit Naam]])</f>
        <v>164.15299955599997</v>
      </c>
      <c r="D250" s="31">
        <f>SUMIFS('GEB&amp;TECH evolutie'!$F$6:$F$615,'GEB&amp;TECH evolutie'!$A$6:$A$615,Tabel5[[#This Row],[Entiteit Naam]])+SUMIFS('MOB evolutie'!$AB$3:$AB$306,'MOB evolutie'!$A$3:$A$306,Tabel5[[#This Row],[Entiteit Naam]])</f>
        <v>57.642896320617396</v>
      </c>
      <c r="E250" s="32">
        <f>(Tabel5[[#This Row],[CO2-emissie 2022 (ton)]]-Tabel5[[#This Row],[CO2-emissie ref. jaar 2019 (ton)]])/Tabel5[[#This Row],[CO2-emissie ref. jaar 2019 (ton)]]</f>
        <v>-0.64884652442215773</v>
      </c>
    </row>
    <row r="251" spans="1:5" x14ac:dyDescent="0.35">
      <c r="A251" s="2" t="s">
        <v>246</v>
      </c>
      <c r="B251" s="2" t="s">
        <v>7</v>
      </c>
      <c r="C251" s="31">
        <f>SUMIFS('GEB&amp;TECH evolutie'!$D$6:$D$615,'GEB&amp;TECH evolutie'!$A$6:$A$615,Tabel5[[#This Row],[Entiteit Naam]])+SUMIFS('MOB evolutie'!$O$3:$O$306,'MOB evolutie'!$A$3:$A$306,Tabel5[[#This Row],[Entiteit Naam]])</f>
        <v>1068.106636578914</v>
      </c>
      <c r="D251" s="31">
        <f>SUMIFS('GEB&amp;TECH evolutie'!$F$6:$F$615,'GEB&amp;TECH evolutie'!$A$6:$A$615,Tabel5[[#This Row],[Entiteit Naam]])+SUMIFS('MOB evolutie'!$AB$3:$AB$306,'MOB evolutie'!$A$3:$A$306,Tabel5[[#This Row],[Entiteit Naam]])</f>
        <v>894.80702878599402</v>
      </c>
      <c r="E251" s="32">
        <f>(Tabel5[[#This Row],[CO2-emissie 2022 (ton)]]-Tabel5[[#This Row],[CO2-emissie ref. jaar 2019 (ton)]])/Tabel5[[#This Row],[CO2-emissie ref. jaar 2019 (ton)]]</f>
        <v>-0.16224935025962295</v>
      </c>
    </row>
    <row r="252" spans="1:5" x14ac:dyDescent="0.35">
      <c r="A252" s="2" t="s">
        <v>247</v>
      </c>
      <c r="B252" s="2" t="s">
        <v>7</v>
      </c>
      <c r="C252" s="31">
        <f>SUMIFS('GEB&amp;TECH evolutie'!$D$6:$D$615,'GEB&amp;TECH evolutie'!$A$6:$A$615,Tabel5[[#This Row],[Entiteit Naam]])+SUMIFS('MOB evolutie'!$O$3:$O$306,'MOB evolutie'!$A$3:$A$306,Tabel5[[#This Row],[Entiteit Naam]])</f>
        <v>394.17967779200006</v>
      </c>
      <c r="D252" s="31">
        <f>SUMIFS('GEB&amp;TECH evolutie'!$F$6:$F$615,'GEB&amp;TECH evolutie'!$A$6:$A$615,Tabel5[[#This Row],[Entiteit Naam]])+SUMIFS('MOB evolutie'!$AB$3:$AB$306,'MOB evolutie'!$A$3:$A$306,Tabel5[[#This Row],[Entiteit Naam]])</f>
        <v>230.19803801549966</v>
      </c>
      <c r="E252" s="32">
        <f>(Tabel5[[#This Row],[CO2-emissie 2022 (ton)]]-Tabel5[[#This Row],[CO2-emissie ref. jaar 2019 (ton)]])/Tabel5[[#This Row],[CO2-emissie ref. jaar 2019 (ton)]]</f>
        <v>-0.41600734136027656</v>
      </c>
    </row>
    <row r="253" spans="1:5" x14ac:dyDescent="0.35">
      <c r="A253" s="2" t="s">
        <v>248</v>
      </c>
      <c r="B253" s="2" t="s">
        <v>7</v>
      </c>
      <c r="C253" s="31">
        <f>SUMIFS('GEB&amp;TECH evolutie'!$D$6:$D$615,'GEB&amp;TECH evolutie'!$A$6:$A$615,Tabel5[[#This Row],[Entiteit Naam]])+SUMIFS('MOB evolutie'!$O$3:$O$306,'MOB evolutie'!$A$3:$A$306,Tabel5[[#This Row],[Entiteit Naam]])</f>
        <v>992.06287286584825</v>
      </c>
      <c r="D253" s="31">
        <f>SUMIFS('GEB&amp;TECH evolutie'!$F$6:$F$615,'GEB&amp;TECH evolutie'!$A$6:$A$615,Tabel5[[#This Row],[Entiteit Naam]])+SUMIFS('MOB evolutie'!$AB$3:$AB$306,'MOB evolutie'!$A$3:$A$306,Tabel5[[#This Row],[Entiteit Naam]])</f>
        <v>856.61086061698813</v>
      </c>
      <c r="E253" s="32">
        <f>(Tabel5[[#This Row],[CO2-emissie 2022 (ton)]]-Tabel5[[#This Row],[CO2-emissie ref. jaar 2019 (ton)]])/Tabel5[[#This Row],[CO2-emissie ref. jaar 2019 (ton)]]</f>
        <v>-0.13653571356578387</v>
      </c>
    </row>
    <row r="254" spans="1:5" x14ac:dyDescent="0.35">
      <c r="A254" s="2" t="s">
        <v>249</v>
      </c>
      <c r="B254" s="2" t="s">
        <v>7</v>
      </c>
      <c r="C254" s="31">
        <f>SUMIFS('GEB&amp;TECH evolutie'!$D$6:$D$615,'GEB&amp;TECH evolutie'!$A$6:$A$615,Tabel5[[#This Row],[Entiteit Naam]])+SUMIFS('MOB evolutie'!$O$3:$O$306,'MOB evolutie'!$A$3:$A$306,Tabel5[[#This Row],[Entiteit Naam]])</f>
        <v>489.46657925800002</v>
      </c>
      <c r="D254" s="31">
        <f>SUMIFS('GEB&amp;TECH evolutie'!$F$6:$F$615,'GEB&amp;TECH evolutie'!$A$6:$A$615,Tabel5[[#This Row],[Entiteit Naam]])+SUMIFS('MOB evolutie'!$AB$3:$AB$306,'MOB evolutie'!$A$3:$A$306,Tabel5[[#This Row],[Entiteit Naam]])</f>
        <v>342.85176967851532</v>
      </c>
      <c r="E254" s="32">
        <f>(Tabel5[[#This Row],[CO2-emissie 2022 (ton)]]-Tabel5[[#This Row],[CO2-emissie ref. jaar 2019 (ton)]])/Tabel5[[#This Row],[CO2-emissie ref. jaar 2019 (ton)]]</f>
        <v>-0.29953998044512736</v>
      </c>
    </row>
    <row r="255" spans="1:5" x14ac:dyDescent="0.35">
      <c r="A255" s="2" t="s">
        <v>250</v>
      </c>
      <c r="B255" s="2" t="s">
        <v>17</v>
      </c>
      <c r="C255" s="31">
        <f>SUMIFS('GEB&amp;TECH evolutie'!$D$6:$D$615,'GEB&amp;TECH evolutie'!$A$6:$A$615,Tabel5[[#This Row],[Entiteit Naam]])+SUMIFS('MOB evolutie'!$O$3:$O$306,'MOB evolutie'!$A$3:$A$306,Tabel5[[#This Row],[Entiteit Naam]])</f>
        <v>117.54091854328675</v>
      </c>
      <c r="D255" s="31">
        <f>SUMIFS('GEB&amp;TECH evolutie'!$F$6:$F$615,'GEB&amp;TECH evolutie'!$A$6:$A$615,Tabel5[[#This Row],[Entiteit Naam]])+SUMIFS('MOB evolutie'!$AB$3:$AB$306,'MOB evolutie'!$A$3:$A$306,Tabel5[[#This Row],[Entiteit Naam]])</f>
        <v>81.782034814326707</v>
      </c>
      <c r="E255" s="32">
        <f>(Tabel5[[#This Row],[CO2-emissie 2022 (ton)]]-Tabel5[[#This Row],[CO2-emissie ref. jaar 2019 (ton)]])/Tabel5[[#This Row],[CO2-emissie ref. jaar 2019 (ton)]]</f>
        <v>-0.30422498115659297</v>
      </c>
    </row>
    <row r="256" spans="1:5" x14ac:dyDescent="0.35">
      <c r="A256" s="2" t="s">
        <v>251</v>
      </c>
      <c r="B256" s="2" t="s">
        <v>7</v>
      </c>
      <c r="C256" s="31">
        <f>SUMIFS('GEB&amp;TECH evolutie'!$D$6:$D$615,'GEB&amp;TECH evolutie'!$A$6:$A$615,Tabel5[[#This Row],[Entiteit Naam]])+SUMIFS('MOB evolutie'!$O$3:$O$306,'MOB evolutie'!$A$3:$A$306,Tabel5[[#This Row],[Entiteit Naam]])</f>
        <v>574.27736841599994</v>
      </c>
      <c r="D256" s="31">
        <f>SUMIFS('GEB&amp;TECH evolutie'!$F$6:$F$615,'GEB&amp;TECH evolutie'!$A$6:$A$615,Tabel5[[#This Row],[Entiteit Naam]])+SUMIFS('MOB evolutie'!$AB$3:$AB$306,'MOB evolutie'!$A$3:$A$306,Tabel5[[#This Row],[Entiteit Naam]])</f>
        <v>612.93335947983974</v>
      </c>
      <c r="E256" s="32">
        <f>(Tabel5[[#This Row],[CO2-emissie 2022 (ton)]]-Tabel5[[#This Row],[CO2-emissie ref. jaar 2019 (ton)]])/Tabel5[[#This Row],[CO2-emissie ref. jaar 2019 (ton)]]</f>
        <v>6.7312405450457927E-2</v>
      </c>
    </row>
    <row r="257" spans="1:5" x14ac:dyDescent="0.35">
      <c r="A257" s="2" t="s">
        <v>252</v>
      </c>
      <c r="B257" s="2" t="s">
        <v>7</v>
      </c>
      <c r="C257" s="31">
        <f>SUMIFS('GEB&amp;TECH evolutie'!$D$6:$D$615,'GEB&amp;TECH evolutie'!$A$6:$A$615,Tabel5[[#This Row],[Entiteit Naam]])+SUMIFS('MOB evolutie'!$O$3:$O$306,'MOB evolutie'!$A$3:$A$306,Tabel5[[#This Row],[Entiteit Naam]])</f>
        <v>3463.0531887594507</v>
      </c>
      <c r="D257" s="31">
        <f>SUMIFS('GEB&amp;TECH evolutie'!$F$6:$F$615,'GEB&amp;TECH evolutie'!$A$6:$A$615,Tabel5[[#This Row],[Entiteit Naam]])+SUMIFS('MOB evolutie'!$AB$3:$AB$306,'MOB evolutie'!$A$3:$A$306,Tabel5[[#This Row],[Entiteit Naam]])</f>
        <v>2878.3701467091837</v>
      </c>
      <c r="E257" s="32">
        <f>(Tabel5[[#This Row],[CO2-emissie 2022 (ton)]]-Tabel5[[#This Row],[CO2-emissie ref. jaar 2019 (ton)]])/Tabel5[[#This Row],[CO2-emissie ref. jaar 2019 (ton)]]</f>
        <v>-0.16883455441806672</v>
      </c>
    </row>
    <row r="258" spans="1:5" x14ac:dyDescent="0.35">
      <c r="A258" s="2" t="s">
        <v>253</v>
      </c>
      <c r="B258" s="2" t="s">
        <v>7</v>
      </c>
      <c r="C258" s="31">
        <f>SUMIFS('GEB&amp;TECH evolutie'!$D$6:$D$615,'GEB&amp;TECH evolutie'!$A$6:$A$615,Tabel5[[#This Row],[Entiteit Naam]])+SUMIFS('MOB evolutie'!$O$3:$O$306,'MOB evolutie'!$A$3:$A$306,Tabel5[[#This Row],[Entiteit Naam]])</f>
        <v>340.28915254600003</v>
      </c>
      <c r="D258" s="31">
        <f>SUMIFS('GEB&amp;TECH evolutie'!$F$6:$F$615,'GEB&amp;TECH evolutie'!$A$6:$A$615,Tabel5[[#This Row],[Entiteit Naam]])+SUMIFS('MOB evolutie'!$AB$3:$AB$306,'MOB evolutie'!$A$3:$A$306,Tabel5[[#This Row],[Entiteit Naam]])</f>
        <v>275.33605717327134</v>
      </c>
      <c r="E258" s="32">
        <f>(Tabel5[[#This Row],[CO2-emissie 2022 (ton)]]-Tabel5[[#This Row],[CO2-emissie ref. jaar 2019 (ton)]])/Tabel5[[#This Row],[CO2-emissie ref. jaar 2019 (ton)]]</f>
        <v>-0.1908761854051412</v>
      </c>
    </row>
    <row r="259" spans="1:5" x14ac:dyDescent="0.35">
      <c r="A259" s="2" t="s">
        <v>254</v>
      </c>
      <c r="B259" s="2" t="s">
        <v>7</v>
      </c>
      <c r="C259" s="31">
        <f>SUMIFS('GEB&amp;TECH evolutie'!$D$6:$D$615,'GEB&amp;TECH evolutie'!$A$6:$A$615,Tabel5[[#This Row],[Entiteit Naam]])+SUMIFS('MOB evolutie'!$O$3:$O$306,'MOB evolutie'!$A$3:$A$306,Tabel5[[#This Row],[Entiteit Naam]])</f>
        <v>332.46513563543573</v>
      </c>
      <c r="D259" s="31">
        <f>SUMIFS('GEB&amp;TECH evolutie'!$F$6:$F$615,'GEB&amp;TECH evolutie'!$A$6:$A$615,Tabel5[[#This Row],[Entiteit Naam]])+SUMIFS('MOB evolutie'!$AB$3:$AB$306,'MOB evolutie'!$A$3:$A$306,Tabel5[[#This Row],[Entiteit Naam]])</f>
        <v>201.34524168007897</v>
      </c>
      <c r="E259" s="32">
        <f>(Tabel5[[#This Row],[CO2-emissie 2022 (ton)]]-Tabel5[[#This Row],[CO2-emissie ref. jaar 2019 (ton)]])/Tabel5[[#This Row],[CO2-emissie ref. jaar 2019 (ton)]]</f>
        <v>-0.3943868992601261</v>
      </c>
    </row>
    <row r="260" spans="1:5" x14ac:dyDescent="0.35">
      <c r="A260" s="2" t="s">
        <v>255</v>
      </c>
      <c r="B260" s="2" t="s">
        <v>7</v>
      </c>
      <c r="C260" s="31">
        <f>SUMIFS('GEB&amp;TECH evolutie'!$D$6:$D$615,'GEB&amp;TECH evolutie'!$A$6:$A$615,Tabel5[[#This Row],[Entiteit Naam]])+SUMIFS('MOB evolutie'!$O$3:$O$306,'MOB evolutie'!$A$3:$A$306,Tabel5[[#This Row],[Entiteit Naam]])</f>
        <v>1052.5078846922827</v>
      </c>
      <c r="D260" s="31">
        <f>SUMIFS('GEB&amp;TECH evolutie'!$F$6:$F$615,'GEB&amp;TECH evolutie'!$A$6:$A$615,Tabel5[[#This Row],[Entiteit Naam]])+SUMIFS('MOB evolutie'!$AB$3:$AB$306,'MOB evolutie'!$A$3:$A$306,Tabel5[[#This Row],[Entiteit Naam]])</f>
        <v>872.47017217312691</v>
      </c>
      <c r="E260" s="32">
        <f>(Tabel5[[#This Row],[CO2-emissie 2022 (ton)]]-Tabel5[[#This Row],[CO2-emissie ref. jaar 2019 (ton)]])/Tabel5[[#This Row],[CO2-emissie ref. jaar 2019 (ton)]]</f>
        <v>-0.17105592759696298</v>
      </c>
    </row>
    <row r="261" spans="1:5" x14ac:dyDescent="0.35">
      <c r="A261" s="2" t="s">
        <v>256</v>
      </c>
      <c r="B261" s="2" t="s">
        <v>7</v>
      </c>
      <c r="C261" s="31">
        <f>SUMIFS('GEB&amp;TECH evolutie'!$D$6:$D$615,'GEB&amp;TECH evolutie'!$A$6:$A$615,Tabel5[[#This Row],[Entiteit Naam]])+SUMIFS('MOB evolutie'!$O$3:$O$306,'MOB evolutie'!$A$3:$A$306,Tabel5[[#This Row],[Entiteit Naam]])</f>
        <v>969.86272137150036</v>
      </c>
      <c r="D261" s="31">
        <f>SUMIFS('GEB&amp;TECH evolutie'!$F$6:$F$615,'GEB&amp;TECH evolutie'!$A$6:$A$615,Tabel5[[#This Row],[Entiteit Naam]])+SUMIFS('MOB evolutie'!$AB$3:$AB$306,'MOB evolutie'!$A$3:$A$306,Tabel5[[#This Row],[Entiteit Naam]])</f>
        <v>719.31902631275636</v>
      </c>
      <c r="E261" s="32">
        <f>(Tabel5[[#This Row],[CO2-emissie 2022 (ton)]]-Tabel5[[#This Row],[CO2-emissie ref. jaar 2019 (ton)]])/Tabel5[[#This Row],[CO2-emissie ref. jaar 2019 (ton)]]</f>
        <v>-0.2583290289830355</v>
      </c>
    </row>
    <row r="262" spans="1:5" x14ac:dyDescent="0.35">
      <c r="A262" s="2" t="s">
        <v>257</v>
      </c>
      <c r="B262" s="2" t="s">
        <v>7</v>
      </c>
      <c r="C262" s="31">
        <f>SUMIFS('GEB&amp;TECH evolutie'!$D$6:$D$615,'GEB&amp;TECH evolutie'!$A$6:$A$615,Tabel5[[#This Row],[Entiteit Naam]])+SUMIFS('MOB evolutie'!$O$3:$O$306,'MOB evolutie'!$A$3:$A$306,Tabel5[[#This Row],[Entiteit Naam]])</f>
        <v>356.8102831743505</v>
      </c>
      <c r="D262" s="31">
        <f>SUMIFS('GEB&amp;TECH evolutie'!$F$6:$F$615,'GEB&amp;TECH evolutie'!$A$6:$A$615,Tabel5[[#This Row],[Entiteit Naam]])+SUMIFS('MOB evolutie'!$AB$3:$AB$306,'MOB evolutie'!$A$3:$A$306,Tabel5[[#This Row],[Entiteit Naam]])</f>
        <v>356.88993512234845</v>
      </c>
      <c r="E262" s="32">
        <f>(Tabel5[[#This Row],[CO2-emissie 2022 (ton)]]-Tabel5[[#This Row],[CO2-emissie ref. jaar 2019 (ton)]])/Tabel5[[#This Row],[CO2-emissie ref. jaar 2019 (ton)]]</f>
        <v>2.2323333085953783E-4</v>
      </c>
    </row>
    <row r="263" spans="1:5" x14ac:dyDescent="0.35">
      <c r="A263" s="2" t="s">
        <v>258</v>
      </c>
      <c r="B263" s="2" t="s">
        <v>7</v>
      </c>
      <c r="C263" s="31">
        <f>SUMIFS('GEB&amp;TECH evolutie'!$D$6:$D$615,'GEB&amp;TECH evolutie'!$A$6:$A$615,Tabel5[[#This Row],[Entiteit Naam]])+SUMIFS('MOB evolutie'!$O$3:$O$306,'MOB evolutie'!$A$3:$A$306,Tabel5[[#This Row],[Entiteit Naam]])</f>
        <v>1250.9382152610692</v>
      </c>
      <c r="D263" s="31">
        <f>SUMIFS('GEB&amp;TECH evolutie'!$F$6:$F$615,'GEB&amp;TECH evolutie'!$A$6:$A$615,Tabel5[[#This Row],[Entiteit Naam]])+SUMIFS('MOB evolutie'!$AB$3:$AB$306,'MOB evolutie'!$A$3:$A$306,Tabel5[[#This Row],[Entiteit Naam]])</f>
        <v>996.8589860997904</v>
      </c>
      <c r="E263" s="32">
        <f>(Tabel5[[#This Row],[CO2-emissie 2022 (ton)]]-Tabel5[[#This Row],[CO2-emissie ref. jaar 2019 (ton)]])/Tabel5[[#This Row],[CO2-emissie ref. jaar 2019 (ton)]]</f>
        <v>-0.203110933906718</v>
      </c>
    </row>
    <row r="264" spans="1:5" x14ac:dyDescent="0.35">
      <c r="A264" s="2" t="s">
        <v>259</v>
      </c>
      <c r="B264" s="2" t="s">
        <v>7</v>
      </c>
      <c r="C264" s="31">
        <f>SUMIFS('GEB&amp;TECH evolutie'!$D$6:$D$615,'GEB&amp;TECH evolutie'!$A$6:$A$615,Tabel5[[#This Row],[Entiteit Naam]])+SUMIFS('MOB evolutie'!$O$3:$O$306,'MOB evolutie'!$A$3:$A$306,Tabel5[[#This Row],[Entiteit Naam]])</f>
        <v>470.85855155159294</v>
      </c>
      <c r="D264" s="31">
        <f>SUMIFS('GEB&amp;TECH evolutie'!$F$6:$F$615,'GEB&amp;TECH evolutie'!$A$6:$A$615,Tabel5[[#This Row],[Entiteit Naam]])+SUMIFS('MOB evolutie'!$AB$3:$AB$306,'MOB evolutie'!$A$3:$A$306,Tabel5[[#This Row],[Entiteit Naam]])</f>
        <v>414.9044617727983</v>
      </c>
      <c r="E264" s="32">
        <f>(Tabel5[[#This Row],[CO2-emissie 2022 (ton)]]-Tabel5[[#This Row],[CO2-emissie ref. jaar 2019 (ton)]])/Tabel5[[#This Row],[CO2-emissie ref. jaar 2019 (ton)]]</f>
        <v>-0.1188341798071042</v>
      </c>
    </row>
    <row r="265" spans="1:5" x14ac:dyDescent="0.35">
      <c r="A265" s="2" t="s">
        <v>260</v>
      </c>
      <c r="B265" s="2" t="s">
        <v>7</v>
      </c>
      <c r="C265" s="31">
        <f>SUMIFS('GEB&amp;TECH evolutie'!$D$6:$D$615,'GEB&amp;TECH evolutie'!$A$6:$A$615,Tabel5[[#This Row],[Entiteit Naam]])+SUMIFS('MOB evolutie'!$O$3:$O$306,'MOB evolutie'!$A$3:$A$306,Tabel5[[#This Row],[Entiteit Naam]])</f>
        <v>326.03469953836304</v>
      </c>
      <c r="D265" s="31">
        <f>SUMIFS('GEB&amp;TECH evolutie'!$F$6:$F$615,'GEB&amp;TECH evolutie'!$A$6:$A$615,Tabel5[[#This Row],[Entiteit Naam]])+SUMIFS('MOB evolutie'!$AB$3:$AB$306,'MOB evolutie'!$A$3:$A$306,Tabel5[[#This Row],[Entiteit Naam]])</f>
        <v>293.2691057867259</v>
      </c>
      <c r="E265" s="32">
        <f>(Tabel5[[#This Row],[CO2-emissie 2022 (ton)]]-Tabel5[[#This Row],[CO2-emissie ref. jaar 2019 (ton)]])/Tabel5[[#This Row],[CO2-emissie ref. jaar 2019 (ton)]]</f>
        <v>-0.10049725933475913</v>
      </c>
    </row>
    <row r="266" spans="1:5" x14ac:dyDescent="0.35">
      <c r="A266" s="2" t="s">
        <v>262</v>
      </c>
      <c r="B266" s="2" t="s">
        <v>7</v>
      </c>
      <c r="C266" s="31">
        <f>SUMIFS('GEB&amp;TECH evolutie'!$D$6:$D$615,'GEB&amp;TECH evolutie'!$A$6:$A$615,Tabel5[[#This Row],[Entiteit Naam]])+SUMIFS('MOB evolutie'!$O$3:$O$306,'MOB evolutie'!$A$3:$A$306,Tabel5[[#This Row],[Entiteit Naam]])</f>
        <v>128.3581034515785</v>
      </c>
      <c r="D266" s="31">
        <f>SUMIFS('GEB&amp;TECH evolutie'!$F$6:$F$615,'GEB&amp;TECH evolutie'!$A$6:$A$615,Tabel5[[#This Row],[Entiteit Naam]])+SUMIFS('MOB evolutie'!$AB$3:$AB$306,'MOB evolutie'!$A$3:$A$306,Tabel5[[#This Row],[Entiteit Naam]])</f>
        <v>85.899790772595907</v>
      </c>
      <c r="E266" s="32">
        <f>(Tabel5[[#This Row],[CO2-emissie 2022 (ton)]]-Tabel5[[#This Row],[CO2-emissie ref. jaar 2019 (ton)]])/Tabel5[[#This Row],[CO2-emissie ref. jaar 2019 (ton)]]</f>
        <v>-0.33078014973164094</v>
      </c>
    </row>
    <row r="267" spans="1:5" x14ac:dyDescent="0.35">
      <c r="A267" s="2" t="s">
        <v>263</v>
      </c>
      <c r="B267" s="2" t="s">
        <v>7</v>
      </c>
      <c r="C267" s="31">
        <f>SUMIFS('GEB&amp;TECH evolutie'!$D$6:$D$615,'GEB&amp;TECH evolutie'!$A$6:$A$615,Tabel5[[#This Row],[Entiteit Naam]])+SUMIFS('MOB evolutie'!$O$3:$O$306,'MOB evolutie'!$A$3:$A$306,Tabel5[[#This Row],[Entiteit Naam]])</f>
        <v>186.72750199341453</v>
      </c>
      <c r="D267" s="31">
        <f>SUMIFS('GEB&amp;TECH evolutie'!$F$6:$F$615,'GEB&amp;TECH evolutie'!$A$6:$A$615,Tabel5[[#This Row],[Entiteit Naam]])+SUMIFS('MOB evolutie'!$AB$3:$AB$306,'MOB evolutie'!$A$3:$A$306,Tabel5[[#This Row],[Entiteit Naam]])</f>
        <v>137.20834869718615</v>
      </c>
      <c r="E267" s="32">
        <f>(Tabel5[[#This Row],[CO2-emissie 2022 (ton)]]-Tabel5[[#This Row],[CO2-emissie ref. jaar 2019 (ton)]])/Tabel5[[#This Row],[CO2-emissie ref. jaar 2019 (ton)]]</f>
        <v>-0.26519475046570706</v>
      </c>
    </row>
    <row r="268" spans="1:5" x14ac:dyDescent="0.35">
      <c r="A268" s="2" t="s">
        <v>264</v>
      </c>
      <c r="B268" s="2" t="s">
        <v>7</v>
      </c>
      <c r="C268" s="31">
        <f>SUMIFS('GEB&amp;TECH evolutie'!$D$6:$D$615,'GEB&amp;TECH evolutie'!$A$6:$A$615,Tabel5[[#This Row],[Entiteit Naam]])+SUMIFS('MOB evolutie'!$O$3:$O$306,'MOB evolutie'!$A$3:$A$306,Tabel5[[#This Row],[Entiteit Naam]])</f>
        <v>9.7008444259999997</v>
      </c>
      <c r="D268" s="31">
        <f>SUMIFS('GEB&amp;TECH evolutie'!$F$6:$F$615,'GEB&amp;TECH evolutie'!$A$6:$A$615,Tabel5[[#This Row],[Entiteit Naam]])+SUMIFS('MOB evolutie'!$AB$3:$AB$306,'MOB evolutie'!$A$3:$A$306,Tabel5[[#This Row],[Entiteit Naam]])</f>
        <v>5.5385559811833343</v>
      </c>
      <c r="E268" s="32">
        <f>(Tabel5[[#This Row],[CO2-emissie 2022 (ton)]]-Tabel5[[#This Row],[CO2-emissie ref. jaar 2019 (ton)]])/Tabel5[[#This Row],[CO2-emissie ref. jaar 2019 (ton)]]</f>
        <v>-0.42906454964487289</v>
      </c>
    </row>
    <row r="269" spans="1:5" x14ac:dyDescent="0.35">
      <c r="A269" s="2" t="s">
        <v>265</v>
      </c>
      <c r="B269" s="2" t="s">
        <v>7</v>
      </c>
      <c r="C269" s="31">
        <f>SUMIFS('GEB&amp;TECH evolutie'!$D$6:$D$615,'GEB&amp;TECH evolutie'!$A$6:$A$615,Tabel5[[#This Row],[Entiteit Naam]])+SUMIFS('MOB evolutie'!$O$3:$O$306,'MOB evolutie'!$A$3:$A$306,Tabel5[[#This Row],[Entiteit Naam]])</f>
        <v>592.62275520409707</v>
      </c>
      <c r="D269" s="31">
        <f>SUMIFS('GEB&amp;TECH evolutie'!$F$6:$F$615,'GEB&amp;TECH evolutie'!$A$6:$A$615,Tabel5[[#This Row],[Entiteit Naam]])+SUMIFS('MOB evolutie'!$AB$3:$AB$306,'MOB evolutie'!$A$3:$A$306,Tabel5[[#This Row],[Entiteit Naam]])</f>
        <v>504.25819902809144</v>
      </c>
      <c r="E269" s="32">
        <f>(Tabel5[[#This Row],[CO2-emissie 2022 (ton)]]-Tabel5[[#This Row],[CO2-emissie ref. jaar 2019 (ton)]])/Tabel5[[#This Row],[CO2-emissie ref. jaar 2019 (ton)]]</f>
        <v>-0.14910759905865109</v>
      </c>
    </row>
    <row r="270" spans="1:5" x14ac:dyDescent="0.35">
      <c r="A270" s="2" t="s">
        <v>266</v>
      </c>
      <c r="B270" s="2" t="s">
        <v>7</v>
      </c>
      <c r="C270" s="31">
        <f>SUMIFS('GEB&amp;TECH evolutie'!$D$6:$D$615,'GEB&amp;TECH evolutie'!$A$6:$A$615,Tabel5[[#This Row],[Entiteit Naam]])+SUMIFS('MOB evolutie'!$O$3:$O$306,'MOB evolutie'!$A$3:$A$306,Tabel5[[#This Row],[Entiteit Naam]])</f>
        <v>943.76296171800027</v>
      </c>
      <c r="D270" s="31">
        <f>SUMIFS('GEB&amp;TECH evolutie'!$F$6:$F$615,'GEB&amp;TECH evolutie'!$A$6:$A$615,Tabel5[[#This Row],[Entiteit Naam]])+SUMIFS('MOB evolutie'!$AB$3:$AB$306,'MOB evolutie'!$A$3:$A$306,Tabel5[[#This Row],[Entiteit Naam]])</f>
        <v>806.84895963871554</v>
      </c>
      <c r="E270" s="32">
        <f>(Tabel5[[#This Row],[CO2-emissie 2022 (ton)]]-Tabel5[[#This Row],[CO2-emissie ref. jaar 2019 (ton)]])/Tabel5[[#This Row],[CO2-emissie ref. jaar 2019 (ton)]]</f>
        <v>-0.14507244682504833</v>
      </c>
    </row>
    <row r="271" spans="1:5" x14ac:dyDescent="0.35">
      <c r="A271" s="2" t="s">
        <v>267</v>
      </c>
      <c r="B271" s="2" t="s">
        <v>7</v>
      </c>
      <c r="C271" s="31">
        <f>SUMIFS('GEB&amp;TECH evolutie'!$D$6:$D$615,'GEB&amp;TECH evolutie'!$A$6:$A$615,Tabel5[[#This Row],[Entiteit Naam]])+SUMIFS('MOB evolutie'!$O$3:$O$306,'MOB evolutie'!$A$3:$A$306,Tabel5[[#This Row],[Entiteit Naam]])</f>
        <v>329.56238018933232</v>
      </c>
      <c r="D271" s="31">
        <f>SUMIFS('GEB&amp;TECH evolutie'!$F$6:$F$615,'GEB&amp;TECH evolutie'!$A$6:$A$615,Tabel5[[#This Row],[Entiteit Naam]])+SUMIFS('MOB evolutie'!$AB$3:$AB$306,'MOB evolutie'!$A$3:$A$306,Tabel5[[#This Row],[Entiteit Naam]])</f>
        <v>268.36211728990128</v>
      </c>
      <c r="E271" s="32">
        <f>(Tabel5[[#This Row],[CO2-emissie 2022 (ton)]]-Tabel5[[#This Row],[CO2-emissie ref. jaar 2019 (ton)]])/Tabel5[[#This Row],[CO2-emissie ref. jaar 2019 (ton)]]</f>
        <v>-0.18570160485026149</v>
      </c>
    </row>
    <row r="272" spans="1:5" x14ac:dyDescent="0.35">
      <c r="A272" s="2" t="s">
        <v>268</v>
      </c>
      <c r="B272" s="2" t="s">
        <v>7</v>
      </c>
      <c r="C272" s="31">
        <f>SUMIFS('GEB&amp;TECH evolutie'!$D$6:$D$615,'GEB&amp;TECH evolutie'!$A$6:$A$615,Tabel5[[#This Row],[Entiteit Naam]])+SUMIFS('MOB evolutie'!$O$3:$O$306,'MOB evolutie'!$A$3:$A$306,Tabel5[[#This Row],[Entiteit Naam]])</f>
        <v>411.92570381593646</v>
      </c>
      <c r="D272" s="31">
        <f>SUMIFS('GEB&amp;TECH evolutie'!$F$6:$F$615,'GEB&amp;TECH evolutie'!$A$6:$A$615,Tabel5[[#This Row],[Entiteit Naam]])+SUMIFS('MOB evolutie'!$AB$3:$AB$306,'MOB evolutie'!$A$3:$A$306,Tabel5[[#This Row],[Entiteit Naam]])</f>
        <v>332.07858248353477</v>
      </c>
      <c r="E272" s="32">
        <f>(Tabel5[[#This Row],[CO2-emissie 2022 (ton)]]-Tabel5[[#This Row],[CO2-emissie ref. jaar 2019 (ton)]])/Tabel5[[#This Row],[CO2-emissie ref. jaar 2019 (ton)]]</f>
        <v>-0.19383864758310959</v>
      </c>
    </row>
    <row r="273" spans="1:5" x14ac:dyDescent="0.35">
      <c r="A273" s="2" t="s">
        <v>269</v>
      </c>
      <c r="B273" s="2" t="s">
        <v>7</v>
      </c>
      <c r="C273" s="31">
        <f>SUMIFS('GEB&amp;TECH evolutie'!$D$6:$D$615,'GEB&amp;TECH evolutie'!$A$6:$A$615,Tabel5[[#This Row],[Entiteit Naam]])+SUMIFS('MOB evolutie'!$O$3:$O$306,'MOB evolutie'!$A$3:$A$306,Tabel5[[#This Row],[Entiteit Naam]])</f>
        <v>493.49104490332041</v>
      </c>
      <c r="D273" s="31">
        <f>SUMIFS('GEB&amp;TECH evolutie'!$F$6:$F$615,'GEB&amp;TECH evolutie'!$A$6:$A$615,Tabel5[[#This Row],[Entiteit Naam]])+SUMIFS('MOB evolutie'!$AB$3:$AB$306,'MOB evolutie'!$A$3:$A$306,Tabel5[[#This Row],[Entiteit Naam]])</f>
        <v>428.18605516182902</v>
      </c>
      <c r="E273" s="32">
        <f>(Tabel5[[#This Row],[CO2-emissie 2022 (ton)]]-Tabel5[[#This Row],[CO2-emissie ref. jaar 2019 (ton)]])/Tabel5[[#This Row],[CO2-emissie ref. jaar 2019 (ton)]]</f>
        <v>-0.13233267435336191</v>
      </c>
    </row>
    <row r="274" spans="1:5" x14ac:dyDescent="0.35">
      <c r="A274" s="2" t="s">
        <v>270</v>
      </c>
      <c r="B274" s="2" t="s">
        <v>7</v>
      </c>
      <c r="C274" s="31">
        <f>SUMIFS('GEB&amp;TECH evolutie'!$D$6:$D$615,'GEB&amp;TECH evolutie'!$A$6:$A$615,Tabel5[[#This Row],[Entiteit Naam]])+SUMIFS('MOB evolutie'!$O$3:$O$306,'MOB evolutie'!$A$3:$A$306,Tabel5[[#This Row],[Entiteit Naam]])</f>
        <v>225.17791951199999</v>
      </c>
      <c r="D274" s="31">
        <f>SUMIFS('GEB&amp;TECH evolutie'!$F$6:$F$615,'GEB&amp;TECH evolutie'!$A$6:$A$615,Tabel5[[#This Row],[Entiteit Naam]])+SUMIFS('MOB evolutie'!$AB$3:$AB$306,'MOB evolutie'!$A$3:$A$306,Tabel5[[#This Row],[Entiteit Naam]])</f>
        <v>165.45599055020196</v>
      </c>
      <c r="E274" s="32">
        <f>(Tabel5[[#This Row],[CO2-emissie 2022 (ton)]]-Tabel5[[#This Row],[CO2-emissie ref. jaar 2019 (ton)]])/Tabel5[[#This Row],[CO2-emissie ref. jaar 2019 (ton)]]</f>
        <v>-0.26522107092571917</v>
      </c>
    </row>
    <row r="275" spans="1:5" x14ac:dyDescent="0.35">
      <c r="A275" s="2" t="s">
        <v>271</v>
      </c>
      <c r="B275" s="2" t="s">
        <v>7</v>
      </c>
      <c r="C275" s="31">
        <f>SUMIFS('GEB&amp;TECH evolutie'!$D$6:$D$615,'GEB&amp;TECH evolutie'!$A$6:$A$615,Tabel5[[#This Row],[Entiteit Naam]])+SUMIFS('MOB evolutie'!$O$3:$O$306,'MOB evolutie'!$A$3:$A$306,Tabel5[[#This Row],[Entiteit Naam]])</f>
        <v>258.27703462362223</v>
      </c>
      <c r="D275" s="31">
        <f>SUMIFS('GEB&amp;TECH evolutie'!$F$6:$F$615,'GEB&amp;TECH evolutie'!$A$6:$A$615,Tabel5[[#This Row],[Entiteit Naam]])+SUMIFS('MOB evolutie'!$AB$3:$AB$306,'MOB evolutie'!$A$3:$A$306,Tabel5[[#This Row],[Entiteit Naam]])</f>
        <v>212.81856631894502</v>
      </c>
      <c r="E275" s="32">
        <f>(Tabel5[[#This Row],[CO2-emissie 2022 (ton)]]-Tabel5[[#This Row],[CO2-emissie ref. jaar 2019 (ton)]])/Tabel5[[#This Row],[CO2-emissie ref. jaar 2019 (ton)]]</f>
        <v>-0.17600662161435371</v>
      </c>
    </row>
    <row r="276" spans="1:5" x14ac:dyDescent="0.35">
      <c r="A276" s="2" t="s">
        <v>272</v>
      </c>
      <c r="B276" s="2" t="s">
        <v>7</v>
      </c>
      <c r="C276" s="31">
        <f>SUMIFS('GEB&amp;TECH evolutie'!$D$6:$D$615,'GEB&amp;TECH evolutie'!$A$6:$A$615,Tabel5[[#This Row],[Entiteit Naam]])+SUMIFS('MOB evolutie'!$O$3:$O$306,'MOB evolutie'!$A$3:$A$306,Tabel5[[#This Row],[Entiteit Naam]])</f>
        <v>611.46555859999989</v>
      </c>
      <c r="D276" s="31">
        <f>SUMIFS('GEB&amp;TECH evolutie'!$F$6:$F$615,'GEB&amp;TECH evolutie'!$A$6:$A$615,Tabel5[[#This Row],[Entiteit Naam]])+SUMIFS('MOB evolutie'!$AB$3:$AB$306,'MOB evolutie'!$A$3:$A$306,Tabel5[[#This Row],[Entiteit Naam]])</f>
        <v>446.51835353097266</v>
      </c>
      <c r="E276" s="32">
        <f>(Tabel5[[#This Row],[CO2-emissie 2022 (ton)]]-Tabel5[[#This Row],[CO2-emissie ref. jaar 2019 (ton)]])/Tabel5[[#This Row],[CO2-emissie ref. jaar 2019 (ton)]]</f>
        <v>-0.2697571478051638</v>
      </c>
    </row>
    <row r="277" spans="1:5" x14ac:dyDescent="0.35">
      <c r="A277" s="2" t="s">
        <v>273</v>
      </c>
      <c r="B277" s="2" t="s">
        <v>7</v>
      </c>
      <c r="C277" s="31">
        <f>SUMIFS('GEB&amp;TECH evolutie'!$D$6:$D$615,'GEB&amp;TECH evolutie'!$A$6:$A$615,Tabel5[[#This Row],[Entiteit Naam]])+SUMIFS('MOB evolutie'!$O$3:$O$306,'MOB evolutie'!$A$3:$A$306,Tabel5[[#This Row],[Entiteit Naam]])</f>
        <v>1049.418042819477</v>
      </c>
      <c r="D277" s="31">
        <f>SUMIFS('GEB&amp;TECH evolutie'!$F$6:$F$615,'GEB&amp;TECH evolutie'!$A$6:$A$615,Tabel5[[#This Row],[Entiteit Naam]])+SUMIFS('MOB evolutie'!$AB$3:$AB$306,'MOB evolutie'!$A$3:$A$306,Tabel5[[#This Row],[Entiteit Naam]])</f>
        <v>907.86701338053967</v>
      </c>
      <c r="E277" s="32">
        <f>(Tabel5[[#This Row],[CO2-emissie 2022 (ton)]]-Tabel5[[#This Row],[CO2-emissie ref. jaar 2019 (ton)]])/Tabel5[[#This Row],[CO2-emissie ref. jaar 2019 (ton)]]</f>
        <v>-0.13488526370161452</v>
      </c>
    </row>
    <row r="278" spans="1:5" x14ac:dyDescent="0.35">
      <c r="A278" s="2" t="s">
        <v>274</v>
      </c>
      <c r="B278" s="2" t="s">
        <v>7</v>
      </c>
      <c r="C278" s="31">
        <f>SUMIFS('GEB&amp;TECH evolutie'!$D$6:$D$615,'GEB&amp;TECH evolutie'!$A$6:$A$615,Tabel5[[#This Row],[Entiteit Naam]])+SUMIFS('MOB evolutie'!$O$3:$O$306,'MOB evolutie'!$A$3:$A$306,Tabel5[[#This Row],[Entiteit Naam]])</f>
        <v>4.4043443969766676</v>
      </c>
      <c r="D278" s="31">
        <f>SUMIFS('GEB&amp;TECH evolutie'!$F$6:$F$615,'GEB&amp;TECH evolutie'!$A$6:$A$615,Tabel5[[#This Row],[Entiteit Naam]])+SUMIFS('MOB evolutie'!$AB$3:$AB$306,'MOB evolutie'!$A$3:$A$306,Tabel5[[#This Row],[Entiteit Naam]])</f>
        <v>4.8063022072797867</v>
      </c>
      <c r="E278" s="32">
        <f>(Tabel5[[#This Row],[CO2-emissie 2022 (ton)]]-Tabel5[[#This Row],[CO2-emissie ref. jaar 2019 (ton)]])/Tabel5[[#This Row],[CO2-emissie ref. jaar 2019 (ton)]]</f>
        <v>9.1263937166003728E-2</v>
      </c>
    </row>
    <row r="279" spans="1:5" x14ac:dyDescent="0.35">
      <c r="A279" s="2" t="s">
        <v>275</v>
      </c>
      <c r="B279" s="2" t="s">
        <v>7</v>
      </c>
      <c r="C279" s="31">
        <f>SUMIFS('GEB&amp;TECH evolutie'!$D$6:$D$615,'GEB&amp;TECH evolutie'!$A$6:$A$615,Tabel5[[#This Row],[Entiteit Naam]])+SUMIFS('MOB evolutie'!$O$3:$O$306,'MOB evolutie'!$A$3:$A$306,Tabel5[[#This Row],[Entiteit Naam]])</f>
        <v>582.611207724</v>
      </c>
      <c r="D279" s="31">
        <f>SUMIFS('GEB&amp;TECH evolutie'!$F$6:$F$615,'GEB&amp;TECH evolutie'!$A$6:$A$615,Tabel5[[#This Row],[Entiteit Naam]])+SUMIFS('MOB evolutie'!$AB$3:$AB$306,'MOB evolutie'!$A$3:$A$306,Tabel5[[#This Row],[Entiteit Naam]])</f>
        <v>542.4421273502071</v>
      </c>
      <c r="E279" s="32">
        <f>(Tabel5[[#This Row],[CO2-emissie 2022 (ton)]]-Tabel5[[#This Row],[CO2-emissie ref. jaar 2019 (ton)]])/Tabel5[[#This Row],[CO2-emissie ref. jaar 2019 (ton)]]</f>
        <v>-6.8946631718115117E-2</v>
      </c>
    </row>
    <row r="280" spans="1:5" x14ac:dyDescent="0.35">
      <c r="A280" s="2" t="s">
        <v>276</v>
      </c>
      <c r="B280" s="2" t="s">
        <v>7</v>
      </c>
      <c r="C280" s="31">
        <f>SUMIFS('GEB&amp;TECH evolutie'!$D$6:$D$615,'GEB&amp;TECH evolutie'!$A$6:$A$615,Tabel5[[#This Row],[Entiteit Naam]])+SUMIFS('MOB evolutie'!$O$3:$O$306,'MOB evolutie'!$A$3:$A$306,Tabel5[[#This Row],[Entiteit Naam]])</f>
        <v>336.36762671115093</v>
      </c>
      <c r="D280" s="31">
        <f>SUMIFS('GEB&amp;TECH evolutie'!$F$6:$F$615,'GEB&amp;TECH evolutie'!$A$6:$A$615,Tabel5[[#This Row],[Entiteit Naam]])+SUMIFS('MOB evolutie'!$AB$3:$AB$306,'MOB evolutie'!$A$3:$A$306,Tabel5[[#This Row],[Entiteit Naam]])</f>
        <v>324.45547821909423</v>
      </c>
      <c r="E280" s="32">
        <f>(Tabel5[[#This Row],[CO2-emissie 2022 (ton)]]-Tabel5[[#This Row],[CO2-emissie ref. jaar 2019 (ton)]])/Tabel5[[#This Row],[CO2-emissie ref. jaar 2019 (ton)]]</f>
        <v>-3.5414075392832096E-2</v>
      </c>
    </row>
    <row r="281" spans="1:5" x14ac:dyDescent="0.35">
      <c r="A281" s="2" t="s">
        <v>277</v>
      </c>
      <c r="B281" s="2" t="s">
        <v>7</v>
      </c>
      <c r="C281" s="31">
        <f>SUMIFS('GEB&amp;TECH evolutie'!$D$6:$D$615,'GEB&amp;TECH evolutie'!$A$6:$A$615,Tabel5[[#This Row],[Entiteit Naam]])+SUMIFS('MOB evolutie'!$O$3:$O$306,'MOB evolutie'!$A$3:$A$306,Tabel5[[#This Row],[Entiteit Naam]])</f>
        <v>305.11415276693521</v>
      </c>
      <c r="D281" s="31">
        <f>SUMIFS('GEB&amp;TECH evolutie'!$F$6:$F$615,'GEB&amp;TECH evolutie'!$A$6:$A$615,Tabel5[[#This Row],[Entiteit Naam]])+SUMIFS('MOB evolutie'!$AB$3:$AB$306,'MOB evolutie'!$A$3:$A$306,Tabel5[[#This Row],[Entiteit Naam]])</f>
        <v>263.20703406507516</v>
      </c>
      <c r="E281" s="32">
        <f>(Tabel5[[#This Row],[CO2-emissie 2022 (ton)]]-Tabel5[[#This Row],[CO2-emissie ref. jaar 2019 (ton)]])/Tabel5[[#This Row],[CO2-emissie ref. jaar 2019 (ton)]]</f>
        <v>-0.13734898339465509</v>
      </c>
    </row>
    <row r="282" spans="1:5" x14ac:dyDescent="0.35">
      <c r="A282" s="2" t="s">
        <v>278</v>
      </c>
      <c r="B282" s="2" t="s">
        <v>7</v>
      </c>
      <c r="C282" s="31">
        <f>SUMIFS('GEB&amp;TECH evolutie'!$D$6:$D$615,'GEB&amp;TECH evolutie'!$A$6:$A$615,Tabel5[[#This Row],[Entiteit Naam]])+SUMIFS('MOB evolutie'!$O$3:$O$306,'MOB evolutie'!$A$3:$A$306,Tabel5[[#This Row],[Entiteit Naam]])</f>
        <v>419.45658198572619</v>
      </c>
      <c r="D282" s="31">
        <f>SUMIFS('GEB&amp;TECH evolutie'!$F$6:$F$615,'GEB&amp;TECH evolutie'!$A$6:$A$615,Tabel5[[#This Row],[Entiteit Naam]])+SUMIFS('MOB evolutie'!$AB$3:$AB$306,'MOB evolutie'!$A$3:$A$306,Tabel5[[#This Row],[Entiteit Naam]])</f>
        <v>305.53614559676288</v>
      </c>
      <c r="E282" s="32">
        <f>(Tabel5[[#This Row],[CO2-emissie 2022 (ton)]]-Tabel5[[#This Row],[CO2-emissie ref. jaar 2019 (ton)]])/Tabel5[[#This Row],[CO2-emissie ref. jaar 2019 (ton)]]</f>
        <v>-0.27159053232556007</v>
      </c>
    </row>
    <row r="283" spans="1:5" x14ac:dyDescent="0.35">
      <c r="A283" s="2" t="s">
        <v>279</v>
      </c>
      <c r="B283" s="2" t="s">
        <v>185</v>
      </c>
      <c r="C283" s="31">
        <f>SUMIFS('GEB&amp;TECH evolutie'!$D$6:$D$615,'GEB&amp;TECH evolutie'!$A$6:$A$615,Tabel5[[#This Row],[Entiteit Naam]])+SUMIFS('MOB evolutie'!$O$3:$O$306,'MOB evolutie'!$A$3:$A$306,Tabel5[[#This Row],[Entiteit Naam]])</f>
        <v>1138.8993915424337</v>
      </c>
      <c r="D283" s="31">
        <f>SUMIFS('GEB&amp;TECH evolutie'!$F$6:$F$615,'GEB&amp;TECH evolutie'!$A$6:$A$615,Tabel5[[#This Row],[Entiteit Naam]])+SUMIFS('MOB evolutie'!$AB$3:$AB$306,'MOB evolutie'!$A$3:$A$306,Tabel5[[#This Row],[Entiteit Naam]])</f>
        <v>1089.8499066311374</v>
      </c>
      <c r="E283" s="32">
        <f>(Tabel5[[#This Row],[CO2-emissie 2022 (ton)]]-Tabel5[[#This Row],[CO2-emissie ref. jaar 2019 (ton)]])/Tabel5[[#This Row],[CO2-emissie ref. jaar 2019 (ton)]]</f>
        <v>-4.3067443248755825E-2</v>
      </c>
    </row>
    <row r="284" spans="1:5" x14ac:dyDescent="0.35">
      <c r="A284" s="2" t="s">
        <v>280</v>
      </c>
      <c r="B284" s="2" t="s">
        <v>185</v>
      </c>
      <c r="C284" s="31">
        <f>SUMIFS('GEB&amp;TECH evolutie'!$D$6:$D$615,'GEB&amp;TECH evolutie'!$A$6:$A$615,Tabel5[[#This Row],[Entiteit Naam]])+SUMIFS('MOB evolutie'!$O$3:$O$306,'MOB evolutie'!$A$3:$A$306,Tabel5[[#This Row],[Entiteit Naam]])</f>
        <v>410.54442363204726</v>
      </c>
      <c r="D284" s="31">
        <f>SUMIFS('GEB&amp;TECH evolutie'!$F$6:$F$615,'GEB&amp;TECH evolutie'!$A$6:$A$615,Tabel5[[#This Row],[Entiteit Naam]])+SUMIFS('MOB evolutie'!$AB$3:$AB$306,'MOB evolutie'!$A$3:$A$306,Tabel5[[#This Row],[Entiteit Naam]])</f>
        <v>340.02443069303052</v>
      </c>
      <c r="E284" s="32">
        <f>(Tabel5[[#This Row],[CO2-emissie 2022 (ton)]]-Tabel5[[#This Row],[CO2-emissie ref. jaar 2019 (ton)]])/Tabel5[[#This Row],[CO2-emissie ref. jaar 2019 (ton)]]</f>
        <v>-0.1717718933194442</v>
      </c>
    </row>
    <row r="285" spans="1:5" x14ac:dyDescent="0.35">
      <c r="A285" s="2" t="s">
        <v>281</v>
      </c>
      <c r="B285" s="2" t="s">
        <v>185</v>
      </c>
      <c r="C285" s="31">
        <f>SUMIFS('GEB&amp;TECH evolutie'!$D$6:$D$615,'GEB&amp;TECH evolutie'!$A$6:$A$615,Tabel5[[#This Row],[Entiteit Naam]])+SUMIFS('MOB evolutie'!$O$3:$O$306,'MOB evolutie'!$A$3:$A$306,Tabel5[[#This Row],[Entiteit Naam]])</f>
        <v>257.68158453120816</v>
      </c>
      <c r="D285" s="31">
        <f>SUMIFS('GEB&amp;TECH evolutie'!$F$6:$F$615,'GEB&amp;TECH evolutie'!$A$6:$A$615,Tabel5[[#This Row],[Entiteit Naam]])+SUMIFS('MOB evolutie'!$AB$3:$AB$306,'MOB evolutie'!$A$3:$A$306,Tabel5[[#This Row],[Entiteit Naam]])</f>
        <v>194.35379829617949</v>
      </c>
      <c r="E285" s="32">
        <f>(Tabel5[[#This Row],[CO2-emissie 2022 (ton)]]-Tabel5[[#This Row],[CO2-emissie ref. jaar 2019 (ton)]])/Tabel5[[#This Row],[CO2-emissie ref. jaar 2019 (ton)]]</f>
        <v>-0.24575984484975469</v>
      </c>
    </row>
    <row r="286" spans="1:5" x14ac:dyDescent="0.35">
      <c r="A286" s="2" t="s">
        <v>282</v>
      </c>
      <c r="B286" s="2" t="s">
        <v>185</v>
      </c>
      <c r="C286" s="31">
        <f>SUMIFS('GEB&amp;TECH evolutie'!$D$6:$D$615,'GEB&amp;TECH evolutie'!$A$6:$A$615,Tabel5[[#This Row],[Entiteit Naam]])+SUMIFS('MOB evolutie'!$O$3:$O$306,'MOB evolutie'!$A$3:$A$306,Tabel5[[#This Row],[Entiteit Naam]])</f>
        <v>69.757838868002324</v>
      </c>
      <c r="D286" s="31">
        <f>SUMIFS('GEB&amp;TECH evolutie'!$F$6:$F$615,'GEB&amp;TECH evolutie'!$A$6:$A$615,Tabel5[[#This Row],[Entiteit Naam]])+SUMIFS('MOB evolutie'!$AB$3:$AB$306,'MOB evolutie'!$A$3:$A$306,Tabel5[[#This Row],[Entiteit Naam]])</f>
        <v>66.473851615720548</v>
      </c>
      <c r="E286" s="32">
        <f>(Tabel5[[#This Row],[CO2-emissie 2022 (ton)]]-Tabel5[[#This Row],[CO2-emissie ref. jaar 2019 (ton)]])/Tabel5[[#This Row],[CO2-emissie ref. jaar 2019 (ton)]]</f>
        <v>-4.707696375880889E-2</v>
      </c>
    </row>
    <row r="287" spans="1:5" x14ac:dyDescent="0.35">
      <c r="A287" s="2" t="s">
        <v>599</v>
      </c>
      <c r="B287" s="2" t="s">
        <v>185</v>
      </c>
      <c r="C287" s="31">
        <f>SUMIFS('GEB&amp;TECH evolutie'!$D$6:$D$615,'GEB&amp;TECH evolutie'!$A$6:$A$615,Tabel5[[#This Row],[Entiteit Naam]])+SUMIFS('MOB evolutie'!$O$3:$O$306,'MOB evolutie'!$A$3:$A$306,Tabel5[[#This Row],[Entiteit Naam]])</f>
        <v>0</v>
      </c>
      <c r="D287" s="31">
        <f>SUMIFS('GEB&amp;TECH evolutie'!$F$6:$F$615,'GEB&amp;TECH evolutie'!$A$6:$A$615,Tabel5[[#This Row],[Entiteit Naam]])+SUMIFS('MOB evolutie'!$AB$3:$AB$306,'MOB evolutie'!$A$3:$A$306,Tabel5[[#This Row],[Entiteit Naam]])</f>
        <v>110.98212110953018</v>
      </c>
      <c r="E287" s="32" t="s">
        <v>582</v>
      </c>
    </row>
    <row r="288" spans="1:5" x14ac:dyDescent="0.35">
      <c r="A288" s="2" t="s">
        <v>283</v>
      </c>
      <c r="B288" s="2" t="s">
        <v>185</v>
      </c>
      <c r="C288" s="31">
        <f>SUMIFS('GEB&amp;TECH evolutie'!$D$6:$D$615,'GEB&amp;TECH evolutie'!$A$6:$A$615,Tabel5[[#This Row],[Entiteit Naam]])+SUMIFS('MOB evolutie'!$O$3:$O$306,'MOB evolutie'!$A$3:$A$306,Tabel5[[#This Row],[Entiteit Naam]])</f>
        <v>420.38238261474856</v>
      </c>
      <c r="D288" s="31">
        <f>SUMIFS('GEB&amp;TECH evolutie'!$F$6:$F$615,'GEB&amp;TECH evolutie'!$A$6:$A$615,Tabel5[[#This Row],[Entiteit Naam]])+SUMIFS('MOB evolutie'!$AB$3:$AB$306,'MOB evolutie'!$A$3:$A$306,Tabel5[[#This Row],[Entiteit Naam]])</f>
        <v>350.4247260781525</v>
      </c>
      <c r="E288" s="32">
        <f>(Tabel5[[#This Row],[CO2-emissie 2022 (ton)]]-Tabel5[[#This Row],[CO2-emissie ref. jaar 2019 (ton)]])/Tabel5[[#This Row],[CO2-emissie ref. jaar 2019 (ton)]]</f>
        <v>-0.16641433949126128</v>
      </c>
    </row>
    <row r="289" spans="1:5" x14ac:dyDescent="0.35">
      <c r="A289" s="11" t="s">
        <v>1247</v>
      </c>
      <c r="B289" s="11" t="s">
        <v>185</v>
      </c>
      <c r="C289" s="31">
        <f>SUMIFS('GEB&amp;TECH evolutie'!$D$6:$D$615,'GEB&amp;TECH evolutie'!$A$6:$A$615,Tabel5[[#This Row],[Entiteit Naam]])+SUMIFS('MOB evolutie'!$O$3:$O$306,'MOB evolutie'!$A$3:$A$306,Tabel5[[#This Row],[Entiteit Naam]])</f>
        <v>156.31284916201116</v>
      </c>
      <c r="D289" s="31">
        <f>SUMIFS('GEB&amp;TECH evolutie'!$F$6:$F$615,'GEB&amp;TECH evolutie'!$A$6:$A$615,Tabel5[[#This Row],[Entiteit Naam]])+SUMIFS('MOB evolutie'!$AB$3:$AB$306,'MOB evolutie'!$A$3:$A$306,Tabel5[[#This Row],[Entiteit Naam]])</f>
        <v>349.39100000000002</v>
      </c>
      <c r="E289" s="32">
        <f>(Tabel5[[#This Row],[CO2-emissie 2022 (ton)]]-Tabel5[[#This Row],[CO2-emissie ref. jaar 2019 (ton)]])/Tabel5[[#This Row],[CO2-emissie ref. jaar 2019 (ton)]]</f>
        <v>1.2352033238027165</v>
      </c>
    </row>
    <row r="290" spans="1:5" x14ac:dyDescent="0.35">
      <c r="A290" s="2" t="s">
        <v>600</v>
      </c>
      <c r="B290" s="2" t="s">
        <v>185</v>
      </c>
      <c r="C290" s="31">
        <f>SUMIFS('GEB&amp;TECH evolutie'!$D$6:$D$615,'GEB&amp;TECH evolutie'!$A$6:$A$615,Tabel5[[#This Row],[Entiteit Naam]])+SUMIFS('MOB evolutie'!$O$3:$O$306,'MOB evolutie'!$A$3:$A$306,Tabel5[[#This Row],[Entiteit Naam]])</f>
        <v>0</v>
      </c>
      <c r="D290" s="31">
        <f>SUMIFS('GEB&amp;TECH evolutie'!$F$6:$F$615,'GEB&amp;TECH evolutie'!$A$6:$A$615,Tabel5[[#This Row],[Entiteit Naam]])+SUMIFS('MOB evolutie'!$AB$3:$AB$306,'MOB evolutie'!$A$3:$A$306,Tabel5[[#This Row],[Entiteit Naam]])</f>
        <v>0</v>
      </c>
      <c r="E290" s="32" t="s">
        <v>584</v>
      </c>
    </row>
    <row r="291" spans="1:5" x14ac:dyDescent="0.35">
      <c r="A291" s="2" t="s">
        <v>284</v>
      </c>
      <c r="B291" s="2" t="s">
        <v>185</v>
      </c>
      <c r="C291" s="31">
        <f>SUMIFS('GEB&amp;TECH evolutie'!$D$6:$D$615,'GEB&amp;TECH evolutie'!$A$6:$A$615,Tabel5[[#This Row],[Entiteit Naam]])+SUMIFS('MOB evolutie'!$O$3:$O$306,'MOB evolutie'!$A$3:$A$306,Tabel5[[#This Row],[Entiteit Naam]])</f>
        <v>356.35428459221794</v>
      </c>
      <c r="D291" s="31">
        <f>SUMIFS('GEB&amp;TECH evolutie'!$F$6:$F$615,'GEB&amp;TECH evolutie'!$A$6:$A$615,Tabel5[[#This Row],[Entiteit Naam]])+SUMIFS('MOB evolutie'!$AB$3:$AB$306,'MOB evolutie'!$A$3:$A$306,Tabel5[[#This Row],[Entiteit Naam]])</f>
        <v>284.84986798210321</v>
      </c>
      <c r="E291" s="32">
        <f>(Tabel5[[#This Row],[CO2-emissie 2022 (ton)]]-Tabel5[[#This Row],[CO2-emissie ref. jaar 2019 (ton)]])/Tabel5[[#This Row],[CO2-emissie ref. jaar 2019 (ton)]]</f>
        <v>-0.20065541429349842</v>
      </c>
    </row>
    <row r="292" spans="1:5" x14ac:dyDescent="0.35">
      <c r="A292" s="2" t="s">
        <v>285</v>
      </c>
      <c r="B292" s="2" t="s">
        <v>185</v>
      </c>
      <c r="C292" s="31">
        <f>SUMIFS('GEB&amp;TECH evolutie'!$D$6:$D$615,'GEB&amp;TECH evolutie'!$A$6:$A$615,Tabel5[[#This Row],[Entiteit Naam]])+SUMIFS('MOB evolutie'!$O$3:$O$306,'MOB evolutie'!$A$3:$A$306,Tabel5[[#This Row],[Entiteit Naam]])</f>
        <v>367.05370392599997</v>
      </c>
      <c r="D292" s="31">
        <f>SUMIFS('GEB&amp;TECH evolutie'!$F$6:$F$615,'GEB&amp;TECH evolutie'!$A$6:$A$615,Tabel5[[#This Row],[Entiteit Naam]])+SUMIFS('MOB evolutie'!$AB$3:$AB$306,'MOB evolutie'!$A$3:$A$306,Tabel5[[#This Row],[Entiteit Naam]])</f>
        <v>396.53149226198121</v>
      </c>
      <c r="E292" s="32">
        <f>(Tabel5[[#This Row],[CO2-emissie 2022 (ton)]]-Tabel5[[#This Row],[CO2-emissie ref. jaar 2019 (ton)]])/Tabel5[[#This Row],[CO2-emissie ref. jaar 2019 (ton)]]</f>
        <v>8.0309197320956954E-2</v>
      </c>
    </row>
    <row r="293" spans="1:5" x14ac:dyDescent="0.35">
      <c r="A293" s="2" t="s">
        <v>286</v>
      </c>
      <c r="B293" s="2" t="s">
        <v>7</v>
      </c>
      <c r="C293" s="31">
        <f>SUMIFS('GEB&amp;TECH evolutie'!$D$6:$D$615,'GEB&amp;TECH evolutie'!$A$6:$A$615,Tabel5[[#This Row],[Entiteit Naam]])+SUMIFS('MOB evolutie'!$O$3:$O$306,'MOB evolutie'!$A$3:$A$306,Tabel5[[#This Row],[Entiteit Naam]])</f>
        <v>376.46047252364787</v>
      </c>
      <c r="D293" s="31">
        <f>SUMIFS('GEB&amp;TECH evolutie'!$F$6:$F$615,'GEB&amp;TECH evolutie'!$A$6:$A$615,Tabel5[[#This Row],[Entiteit Naam]])+SUMIFS('MOB evolutie'!$AB$3:$AB$306,'MOB evolutie'!$A$3:$A$306,Tabel5[[#This Row],[Entiteit Naam]])</f>
        <v>330.86791426496836</v>
      </c>
      <c r="E293" s="32">
        <f>(Tabel5[[#This Row],[CO2-emissie 2022 (ton)]]-Tabel5[[#This Row],[CO2-emissie ref. jaar 2019 (ton)]])/Tabel5[[#This Row],[CO2-emissie ref. jaar 2019 (ton)]]</f>
        <v>-0.12110848704259528</v>
      </c>
    </row>
    <row r="294" spans="1:5" x14ac:dyDescent="0.35">
      <c r="A294" s="2" t="s">
        <v>287</v>
      </c>
      <c r="B294" s="2" t="s">
        <v>7</v>
      </c>
      <c r="C294" s="31">
        <f>SUMIFS('GEB&amp;TECH evolutie'!$D$6:$D$615,'GEB&amp;TECH evolutie'!$A$6:$A$615,Tabel5[[#This Row],[Entiteit Naam]])+SUMIFS('MOB evolutie'!$O$3:$O$306,'MOB evolutie'!$A$3:$A$306,Tabel5[[#This Row],[Entiteit Naam]])</f>
        <v>558.23333850376866</v>
      </c>
      <c r="D294" s="31">
        <f>SUMIFS('GEB&amp;TECH evolutie'!$F$6:$F$615,'GEB&amp;TECH evolutie'!$A$6:$A$615,Tabel5[[#This Row],[Entiteit Naam]])+SUMIFS('MOB evolutie'!$AB$3:$AB$306,'MOB evolutie'!$A$3:$A$306,Tabel5[[#This Row],[Entiteit Naam]])</f>
        <v>470.16214611071388</v>
      </c>
      <c r="E294" s="32">
        <f>(Tabel5[[#This Row],[CO2-emissie 2022 (ton)]]-Tabel5[[#This Row],[CO2-emissie ref. jaar 2019 (ton)]])/Tabel5[[#This Row],[CO2-emissie ref. jaar 2019 (ton)]]</f>
        <v>-0.15776770450348196</v>
      </c>
    </row>
    <row r="295" spans="1:5" x14ac:dyDescent="0.35">
      <c r="A295" s="2" t="s">
        <v>288</v>
      </c>
      <c r="B295" s="2" t="s">
        <v>7</v>
      </c>
      <c r="C295" s="31">
        <f>SUMIFS('GEB&amp;TECH evolutie'!$D$6:$D$615,'GEB&amp;TECH evolutie'!$A$6:$A$615,Tabel5[[#This Row],[Entiteit Naam]])+SUMIFS('MOB evolutie'!$O$3:$O$306,'MOB evolutie'!$A$3:$A$306,Tabel5[[#This Row],[Entiteit Naam]])</f>
        <v>1569.484959717988</v>
      </c>
      <c r="D295" s="31">
        <f>SUMIFS('GEB&amp;TECH evolutie'!$F$6:$F$615,'GEB&amp;TECH evolutie'!$A$6:$A$615,Tabel5[[#This Row],[Entiteit Naam]])+SUMIFS('MOB evolutie'!$AB$3:$AB$306,'MOB evolutie'!$A$3:$A$306,Tabel5[[#This Row],[Entiteit Naam]])</f>
        <v>1148.4110077419434</v>
      </c>
      <c r="E295" s="32">
        <f>(Tabel5[[#This Row],[CO2-emissie 2022 (ton)]]-Tabel5[[#This Row],[CO2-emissie ref. jaar 2019 (ton)]])/Tabel5[[#This Row],[CO2-emissie ref. jaar 2019 (ton)]]</f>
        <v>-0.26828798158837086</v>
      </c>
    </row>
    <row r="296" spans="1:5" x14ac:dyDescent="0.35">
      <c r="A296" s="2" t="s">
        <v>289</v>
      </c>
      <c r="B296" s="2" t="s">
        <v>290</v>
      </c>
      <c r="C296" s="31">
        <f>SUMIFS('GEB&amp;TECH evolutie'!$D$6:$D$615,'GEB&amp;TECH evolutie'!$A$6:$A$615,Tabel5[[#This Row],[Entiteit Naam]])+SUMIFS('MOB evolutie'!$O$3:$O$306,'MOB evolutie'!$A$3:$A$306,Tabel5[[#This Row],[Entiteit Naam]])</f>
        <v>459.57850495536889</v>
      </c>
      <c r="D296" s="31">
        <f>SUMIFS('GEB&amp;TECH evolutie'!$F$6:$F$615,'GEB&amp;TECH evolutie'!$A$6:$A$615,Tabel5[[#This Row],[Entiteit Naam]])+SUMIFS('MOB evolutie'!$AB$3:$AB$306,'MOB evolutie'!$A$3:$A$306,Tabel5[[#This Row],[Entiteit Naam]])</f>
        <v>300.56432410974134</v>
      </c>
      <c r="E296" s="32">
        <f>(Tabel5[[#This Row],[CO2-emissie 2022 (ton)]]-Tabel5[[#This Row],[CO2-emissie ref. jaar 2019 (ton)]])/Tabel5[[#This Row],[CO2-emissie ref. jaar 2019 (ton)]]</f>
        <v>-0.34600003945151858</v>
      </c>
    </row>
    <row r="297" spans="1:5" x14ac:dyDescent="0.35">
      <c r="A297" s="2" t="s">
        <v>292</v>
      </c>
      <c r="B297" s="2" t="s">
        <v>7</v>
      </c>
      <c r="C297" s="31">
        <f>SUMIFS('GEB&amp;TECH evolutie'!$D$6:$D$615,'GEB&amp;TECH evolutie'!$A$6:$A$615,Tabel5[[#This Row],[Entiteit Naam]])+SUMIFS('MOB evolutie'!$O$3:$O$306,'MOB evolutie'!$A$3:$A$306,Tabel5[[#This Row],[Entiteit Naam]])</f>
        <v>393.97101162414663</v>
      </c>
      <c r="D297" s="31">
        <f>SUMIFS('GEB&amp;TECH evolutie'!$F$6:$F$615,'GEB&amp;TECH evolutie'!$A$6:$A$615,Tabel5[[#This Row],[Entiteit Naam]])+SUMIFS('MOB evolutie'!$AB$3:$AB$306,'MOB evolutie'!$A$3:$A$306,Tabel5[[#This Row],[Entiteit Naam]])</f>
        <v>309.15671482182074</v>
      </c>
      <c r="E297" s="32">
        <f>(Tabel5[[#This Row],[CO2-emissie 2022 (ton)]]-Tabel5[[#This Row],[CO2-emissie ref. jaar 2019 (ton)]])/Tabel5[[#This Row],[CO2-emissie ref. jaar 2019 (ton)]]</f>
        <v>-0.215280551867709</v>
      </c>
    </row>
    <row r="298" spans="1:5" x14ac:dyDescent="0.35">
      <c r="A298" s="2" t="s">
        <v>601</v>
      </c>
      <c r="B298" s="2" t="s">
        <v>598</v>
      </c>
      <c r="C298" s="31">
        <f>SUMIFS('GEB&amp;TECH evolutie'!$D$6:$D$615,'GEB&amp;TECH evolutie'!$A$6:$A$615,Tabel5[[#This Row],[Entiteit Naam]])+SUMIFS('MOB evolutie'!$O$3:$O$306,'MOB evolutie'!$A$3:$A$306,Tabel5[[#This Row],[Entiteit Naam]])</f>
        <v>0</v>
      </c>
      <c r="D298" s="31">
        <f>SUMIFS('GEB&amp;TECH evolutie'!$F$6:$F$615,'GEB&amp;TECH evolutie'!$A$6:$A$615,Tabel5[[#This Row],[Entiteit Naam]])+SUMIFS('MOB evolutie'!$AB$3:$AB$306,'MOB evolutie'!$A$3:$A$306,Tabel5[[#This Row],[Entiteit Naam]])</f>
        <v>0</v>
      </c>
      <c r="E298" s="32" t="s">
        <v>584</v>
      </c>
    </row>
    <row r="299" spans="1:5" x14ac:dyDescent="0.35">
      <c r="A299" s="2" t="s">
        <v>293</v>
      </c>
      <c r="B299" s="2" t="s">
        <v>290</v>
      </c>
      <c r="C299" s="31">
        <f>SUMIFS('GEB&amp;TECH evolutie'!$D$6:$D$615,'GEB&amp;TECH evolutie'!$A$6:$A$615,Tabel5[[#This Row],[Entiteit Naam]])+SUMIFS('MOB evolutie'!$O$3:$O$306,'MOB evolutie'!$A$3:$A$306,Tabel5[[#This Row],[Entiteit Naam]])</f>
        <v>105.76126296779215</v>
      </c>
      <c r="D299" s="31">
        <f>SUMIFS('GEB&amp;TECH evolutie'!$F$6:$F$615,'GEB&amp;TECH evolutie'!$A$6:$A$615,Tabel5[[#This Row],[Entiteit Naam]])+SUMIFS('MOB evolutie'!$AB$3:$AB$306,'MOB evolutie'!$A$3:$A$306,Tabel5[[#This Row],[Entiteit Naam]])</f>
        <v>49.429945020137843</v>
      </c>
      <c r="E299" s="32">
        <f>(Tabel5[[#This Row],[CO2-emissie 2022 (ton)]]-Tabel5[[#This Row],[CO2-emissie ref. jaar 2019 (ton)]])/Tabel5[[#This Row],[CO2-emissie ref. jaar 2019 (ton)]]</f>
        <v>-0.53262712988600636</v>
      </c>
    </row>
    <row r="300" spans="1:5" x14ac:dyDescent="0.35">
      <c r="A300" s="2" t="s">
        <v>294</v>
      </c>
      <c r="B300" s="2" t="s">
        <v>7</v>
      </c>
      <c r="C300" s="31">
        <f>SUMIFS('GEB&amp;TECH evolutie'!$D$6:$D$615,'GEB&amp;TECH evolutie'!$A$6:$A$615,Tabel5[[#This Row],[Entiteit Naam]])+SUMIFS('MOB evolutie'!$O$3:$O$306,'MOB evolutie'!$A$3:$A$306,Tabel5[[#This Row],[Entiteit Naam]])</f>
        <v>641.92385321230665</v>
      </c>
      <c r="D300" s="31">
        <f>SUMIFS('GEB&amp;TECH evolutie'!$F$6:$F$615,'GEB&amp;TECH evolutie'!$A$6:$A$615,Tabel5[[#This Row],[Entiteit Naam]])+SUMIFS('MOB evolutie'!$AB$3:$AB$306,'MOB evolutie'!$A$3:$A$306,Tabel5[[#This Row],[Entiteit Naam]])</f>
        <v>450.28154963351295</v>
      </c>
      <c r="E300" s="32">
        <f>(Tabel5[[#This Row],[CO2-emissie 2022 (ton)]]-Tabel5[[#This Row],[CO2-emissie ref. jaar 2019 (ton)]])/Tabel5[[#This Row],[CO2-emissie ref. jaar 2019 (ton)]]</f>
        <v>-0.29854367090392403</v>
      </c>
    </row>
    <row r="301" spans="1:5" x14ac:dyDescent="0.35">
      <c r="A301" s="2" t="s">
        <v>295</v>
      </c>
      <c r="B301" s="2" t="s">
        <v>7</v>
      </c>
      <c r="C301" s="31">
        <f>SUMIFS('GEB&amp;TECH evolutie'!$D$6:$D$615,'GEB&amp;TECH evolutie'!$A$6:$A$615,Tabel5[[#This Row],[Entiteit Naam]])+SUMIFS('MOB evolutie'!$O$3:$O$306,'MOB evolutie'!$A$3:$A$306,Tabel5[[#This Row],[Entiteit Naam]])</f>
        <v>538.62007706595909</v>
      </c>
      <c r="D301" s="31">
        <f>SUMIFS('GEB&amp;TECH evolutie'!$F$6:$F$615,'GEB&amp;TECH evolutie'!$A$6:$A$615,Tabel5[[#This Row],[Entiteit Naam]])+SUMIFS('MOB evolutie'!$AB$3:$AB$306,'MOB evolutie'!$A$3:$A$306,Tabel5[[#This Row],[Entiteit Naam]])</f>
        <v>334.43857783679107</v>
      </c>
      <c r="E301" s="32">
        <f>(Tabel5[[#This Row],[CO2-emissie 2022 (ton)]]-Tabel5[[#This Row],[CO2-emissie ref. jaar 2019 (ton)]])/Tabel5[[#This Row],[CO2-emissie ref. jaar 2019 (ton)]]</f>
        <v>-0.37908260000520566</v>
      </c>
    </row>
    <row r="302" spans="1:5" x14ac:dyDescent="0.35">
      <c r="A302" s="2" t="s">
        <v>296</v>
      </c>
      <c r="B302" s="2" t="s">
        <v>7</v>
      </c>
      <c r="C302" s="31">
        <f>SUMIFS('GEB&amp;TECH evolutie'!$D$6:$D$615,'GEB&amp;TECH evolutie'!$A$6:$A$615,Tabel5[[#This Row],[Entiteit Naam]])+SUMIFS('MOB evolutie'!$O$3:$O$306,'MOB evolutie'!$A$3:$A$306,Tabel5[[#This Row],[Entiteit Naam]])</f>
        <v>953.93948254322686</v>
      </c>
      <c r="D302" s="31">
        <f>SUMIFS('GEB&amp;TECH evolutie'!$F$6:$F$615,'GEB&amp;TECH evolutie'!$A$6:$A$615,Tabel5[[#This Row],[Entiteit Naam]])+SUMIFS('MOB evolutie'!$AB$3:$AB$306,'MOB evolutie'!$A$3:$A$306,Tabel5[[#This Row],[Entiteit Naam]])</f>
        <v>990.01834661822852</v>
      </c>
      <c r="E302" s="32">
        <f>(Tabel5[[#This Row],[CO2-emissie 2022 (ton)]]-Tabel5[[#This Row],[CO2-emissie ref. jaar 2019 (ton)]])/Tabel5[[#This Row],[CO2-emissie ref. jaar 2019 (ton)]]</f>
        <v>3.782091499013595E-2</v>
      </c>
    </row>
    <row r="303" spans="1:5" x14ac:dyDescent="0.35">
      <c r="A303" s="2" t="s">
        <v>297</v>
      </c>
      <c r="B303" s="2" t="s">
        <v>7</v>
      </c>
      <c r="C303" s="31">
        <f>SUMIFS('GEB&amp;TECH evolutie'!$D$6:$D$615,'GEB&amp;TECH evolutie'!$A$6:$A$615,Tabel5[[#This Row],[Entiteit Naam]])+SUMIFS('MOB evolutie'!$O$3:$O$306,'MOB evolutie'!$A$3:$A$306,Tabel5[[#This Row],[Entiteit Naam]])</f>
        <v>561.07969044400011</v>
      </c>
      <c r="D303" s="31">
        <f>SUMIFS('GEB&amp;TECH evolutie'!$F$6:$F$615,'GEB&amp;TECH evolutie'!$A$6:$A$615,Tabel5[[#This Row],[Entiteit Naam]])+SUMIFS('MOB evolutie'!$AB$3:$AB$306,'MOB evolutie'!$A$3:$A$306,Tabel5[[#This Row],[Entiteit Naam]])</f>
        <v>411.7443109650784</v>
      </c>
      <c r="E303" s="32">
        <f>(Tabel5[[#This Row],[CO2-emissie 2022 (ton)]]-Tabel5[[#This Row],[CO2-emissie ref. jaar 2019 (ton)]])/Tabel5[[#This Row],[CO2-emissie ref. jaar 2019 (ton)]]</f>
        <v>-0.26615716452104671</v>
      </c>
    </row>
    <row r="304" spans="1:5" x14ac:dyDescent="0.35">
      <c r="A304" s="2" t="s">
        <v>298</v>
      </c>
      <c r="B304" s="2" t="s">
        <v>7</v>
      </c>
      <c r="C304" s="31">
        <f>SUMIFS('GEB&amp;TECH evolutie'!$D$6:$D$615,'GEB&amp;TECH evolutie'!$A$6:$A$615,Tabel5[[#This Row],[Entiteit Naam]])+SUMIFS('MOB evolutie'!$O$3:$O$306,'MOB evolutie'!$A$3:$A$306,Tabel5[[#This Row],[Entiteit Naam]])</f>
        <v>523.00640214429541</v>
      </c>
      <c r="D304" s="31">
        <f>SUMIFS('GEB&amp;TECH evolutie'!$F$6:$F$615,'GEB&amp;TECH evolutie'!$A$6:$A$615,Tabel5[[#This Row],[Entiteit Naam]])+SUMIFS('MOB evolutie'!$AB$3:$AB$306,'MOB evolutie'!$A$3:$A$306,Tabel5[[#This Row],[Entiteit Naam]])</f>
        <v>414.94791520719775</v>
      </c>
      <c r="E304" s="32">
        <f>(Tabel5[[#This Row],[CO2-emissie 2022 (ton)]]-Tabel5[[#This Row],[CO2-emissie ref. jaar 2019 (ton)]])/Tabel5[[#This Row],[CO2-emissie ref. jaar 2019 (ton)]]</f>
        <v>-0.20661025657442095</v>
      </c>
    </row>
    <row r="305" spans="1:5" x14ac:dyDescent="0.35">
      <c r="A305" s="2" t="s">
        <v>299</v>
      </c>
      <c r="B305" s="2" t="s">
        <v>7</v>
      </c>
      <c r="C305" s="31">
        <f>SUMIFS('GEB&amp;TECH evolutie'!$D$6:$D$615,'GEB&amp;TECH evolutie'!$A$6:$A$615,Tabel5[[#This Row],[Entiteit Naam]])+SUMIFS('MOB evolutie'!$O$3:$O$306,'MOB evolutie'!$A$3:$A$306,Tabel5[[#This Row],[Entiteit Naam]])</f>
        <v>206.89700103455021</v>
      </c>
      <c r="D305" s="31">
        <f>SUMIFS('GEB&amp;TECH evolutie'!$F$6:$F$615,'GEB&amp;TECH evolutie'!$A$6:$A$615,Tabel5[[#This Row],[Entiteit Naam]])+SUMIFS('MOB evolutie'!$AB$3:$AB$306,'MOB evolutie'!$A$3:$A$306,Tabel5[[#This Row],[Entiteit Naam]])</f>
        <v>178.63804109331684</v>
      </c>
      <c r="E305" s="32">
        <f>(Tabel5[[#This Row],[CO2-emissie 2022 (ton)]]-Tabel5[[#This Row],[CO2-emissie ref. jaar 2019 (ton)]])/Tabel5[[#This Row],[CO2-emissie ref. jaar 2019 (ton)]]</f>
        <v>-0.1365846764328611</v>
      </c>
    </row>
    <row r="306" spans="1:5" x14ac:dyDescent="0.35">
      <c r="A306" s="2" t="s">
        <v>300</v>
      </c>
      <c r="B306" s="2" t="s">
        <v>7</v>
      </c>
      <c r="C306" s="31">
        <f>SUMIFS('GEB&amp;TECH evolutie'!$D$6:$D$615,'GEB&amp;TECH evolutie'!$A$6:$A$615,Tabel5[[#This Row],[Entiteit Naam]])+SUMIFS('MOB evolutie'!$O$3:$O$306,'MOB evolutie'!$A$3:$A$306,Tabel5[[#This Row],[Entiteit Naam]])</f>
        <v>151.9647232590535</v>
      </c>
      <c r="D306" s="31">
        <f>SUMIFS('GEB&amp;TECH evolutie'!$F$6:$F$615,'GEB&amp;TECH evolutie'!$A$6:$A$615,Tabel5[[#This Row],[Entiteit Naam]])+SUMIFS('MOB evolutie'!$AB$3:$AB$306,'MOB evolutie'!$A$3:$A$306,Tabel5[[#This Row],[Entiteit Naam]])</f>
        <v>132.36331402567421</v>
      </c>
      <c r="E306" s="32">
        <f>(Tabel5[[#This Row],[CO2-emissie 2022 (ton)]]-Tabel5[[#This Row],[CO2-emissie ref. jaar 2019 (ton)]])/Tabel5[[#This Row],[CO2-emissie ref. jaar 2019 (ton)]]</f>
        <v>-0.12898657539069025</v>
      </c>
    </row>
    <row r="307" spans="1:5" x14ac:dyDescent="0.35">
      <c r="A307" s="2" t="s">
        <v>301</v>
      </c>
      <c r="B307" s="2" t="s">
        <v>7</v>
      </c>
      <c r="C307" s="31">
        <f>SUMIFS('GEB&amp;TECH evolutie'!$D$6:$D$615,'GEB&amp;TECH evolutie'!$A$6:$A$615,Tabel5[[#This Row],[Entiteit Naam]])+SUMIFS('MOB evolutie'!$O$3:$O$306,'MOB evolutie'!$A$3:$A$306,Tabel5[[#This Row],[Entiteit Naam]])</f>
        <v>652.76723349737915</v>
      </c>
      <c r="D307" s="31">
        <f>SUMIFS('GEB&amp;TECH evolutie'!$F$6:$F$615,'GEB&amp;TECH evolutie'!$A$6:$A$615,Tabel5[[#This Row],[Entiteit Naam]])+SUMIFS('MOB evolutie'!$AB$3:$AB$306,'MOB evolutie'!$A$3:$A$306,Tabel5[[#This Row],[Entiteit Naam]])</f>
        <v>567.32292710033846</v>
      </c>
      <c r="E307" s="32">
        <f>(Tabel5[[#This Row],[CO2-emissie 2022 (ton)]]-Tabel5[[#This Row],[CO2-emissie ref. jaar 2019 (ton)]])/Tabel5[[#This Row],[CO2-emissie ref. jaar 2019 (ton)]]</f>
        <v>-0.13089551989190606</v>
      </c>
    </row>
    <row r="308" spans="1:5" x14ac:dyDescent="0.35">
      <c r="A308" s="2" t="s">
        <v>302</v>
      </c>
      <c r="B308" s="2" t="s">
        <v>7</v>
      </c>
      <c r="C308" s="31">
        <f>SUMIFS('GEB&amp;TECH evolutie'!$D$6:$D$615,'GEB&amp;TECH evolutie'!$A$6:$A$615,Tabel5[[#This Row],[Entiteit Naam]])+SUMIFS('MOB evolutie'!$O$3:$O$306,'MOB evolutie'!$A$3:$A$306,Tabel5[[#This Row],[Entiteit Naam]])</f>
        <v>316.07164587303873</v>
      </c>
      <c r="D308" s="31">
        <f>SUMIFS('GEB&amp;TECH evolutie'!$F$6:$F$615,'GEB&amp;TECH evolutie'!$A$6:$A$615,Tabel5[[#This Row],[Entiteit Naam]])+SUMIFS('MOB evolutie'!$AB$3:$AB$306,'MOB evolutie'!$A$3:$A$306,Tabel5[[#This Row],[Entiteit Naam]])</f>
        <v>264.51196970569356</v>
      </c>
      <c r="E308" s="32">
        <f>(Tabel5[[#This Row],[CO2-emissie 2022 (ton)]]-Tabel5[[#This Row],[CO2-emissie ref. jaar 2019 (ton)]])/Tabel5[[#This Row],[CO2-emissie ref. jaar 2019 (ton)]]</f>
        <v>-0.16312654690973427</v>
      </c>
    </row>
    <row r="309" spans="1:5" x14ac:dyDescent="0.35">
      <c r="A309" s="2" t="s">
        <v>303</v>
      </c>
      <c r="B309" s="2" t="s">
        <v>7</v>
      </c>
      <c r="C309" s="31">
        <f>SUMIFS('GEB&amp;TECH evolutie'!$D$6:$D$615,'GEB&amp;TECH evolutie'!$A$6:$A$615,Tabel5[[#This Row],[Entiteit Naam]])+SUMIFS('MOB evolutie'!$O$3:$O$306,'MOB evolutie'!$A$3:$A$306,Tabel5[[#This Row],[Entiteit Naam]])</f>
        <v>538.56781194065593</v>
      </c>
      <c r="D309" s="31">
        <f>SUMIFS('GEB&amp;TECH evolutie'!$F$6:$F$615,'GEB&amp;TECH evolutie'!$A$6:$A$615,Tabel5[[#This Row],[Entiteit Naam]])+SUMIFS('MOB evolutie'!$AB$3:$AB$306,'MOB evolutie'!$A$3:$A$306,Tabel5[[#This Row],[Entiteit Naam]])</f>
        <v>489.25070681939297</v>
      </c>
      <c r="E309" s="32">
        <f>(Tabel5[[#This Row],[CO2-emissie 2022 (ton)]]-Tabel5[[#This Row],[CO2-emissie ref. jaar 2019 (ton)]])/Tabel5[[#This Row],[CO2-emissie ref. jaar 2019 (ton)]]</f>
        <v>-9.1570836629756E-2</v>
      </c>
    </row>
    <row r="310" spans="1:5" x14ac:dyDescent="0.35">
      <c r="A310" s="2" t="s">
        <v>304</v>
      </c>
      <c r="B310" s="2" t="s">
        <v>7</v>
      </c>
      <c r="C310" s="31">
        <f>SUMIFS('GEB&amp;TECH evolutie'!$D$6:$D$615,'GEB&amp;TECH evolutie'!$A$6:$A$615,Tabel5[[#This Row],[Entiteit Naam]])+SUMIFS('MOB evolutie'!$O$3:$O$306,'MOB evolutie'!$A$3:$A$306,Tabel5[[#This Row],[Entiteit Naam]])</f>
        <v>326.84650298128054</v>
      </c>
      <c r="D310" s="31">
        <f>SUMIFS('GEB&amp;TECH evolutie'!$F$6:$F$615,'GEB&amp;TECH evolutie'!$A$6:$A$615,Tabel5[[#This Row],[Entiteit Naam]])+SUMIFS('MOB evolutie'!$AB$3:$AB$306,'MOB evolutie'!$A$3:$A$306,Tabel5[[#This Row],[Entiteit Naam]])</f>
        <v>269.39717588547728</v>
      </c>
      <c r="E310" s="32">
        <f>(Tabel5[[#This Row],[CO2-emissie 2022 (ton)]]-Tabel5[[#This Row],[CO2-emissie ref. jaar 2019 (ton)]])/Tabel5[[#This Row],[CO2-emissie ref. jaar 2019 (ton)]]</f>
        <v>-0.17576852305834079</v>
      </c>
    </row>
    <row r="311" spans="1:5" x14ac:dyDescent="0.35">
      <c r="A311" s="2" t="s">
        <v>305</v>
      </c>
      <c r="B311" s="2" t="s">
        <v>7</v>
      </c>
      <c r="C311" s="31">
        <f>SUMIFS('GEB&amp;TECH evolutie'!$D$6:$D$615,'GEB&amp;TECH evolutie'!$A$6:$A$615,Tabel5[[#This Row],[Entiteit Naam]])+SUMIFS('MOB evolutie'!$O$3:$O$306,'MOB evolutie'!$A$3:$A$306,Tabel5[[#This Row],[Entiteit Naam]])</f>
        <v>1449.111730409413</v>
      </c>
      <c r="D311" s="31">
        <f>SUMIFS('GEB&amp;TECH evolutie'!$F$6:$F$615,'GEB&amp;TECH evolutie'!$A$6:$A$615,Tabel5[[#This Row],[Entiteit Naam]])+SUMIFS('MOB evolutie'!$AB$3:$AB$306,'MOB evolutie'!$A$3:$A$306,Tabel5[[#This Row],[Entiteit Naam]])</f>
        <v>1304.7217089569644</v>
      </c>
      <c r="E311" s="32">
        <f>(Tabel5[[#This Row],[CO2-emissie 2022 (ton)]]-Tabel5[[#This Row],[CO2-emissie ref. jaar 2019 (ton)]])/Tabel5[[#This Row],[CO2-emissie ref. jaar 2019 (ton)]]</f>
        <v>-9.9640364798961684E-2</v>
      </c>
    </row>
    <row r="312" spans="1:5" x14ac:dyDescent="0.35">
      <c r="A312" s="2" t="s">
        <v>306</v>
      </c>
      <c r="B312" s="2" t="s">
        <v>7</v>
      </c>
      <c r="C312" s="31">
        <f>SUMIFS('GEB&amp;TECH evolutie'!$D$6:$D$615,'GEB&amp;TECH evolutie'!$A$6:$A$615,Tabel5[[#This Row],[Entiteit Naam]])+SUMIFS('MOB evolutie'!$O$3:$O$306,'MOB evolutie'!$A$3:$A$306,Tabel5[[#This Row],[Entiteit Naam]])</f>
        <v>244.38693908991499</v>
      </c>
      <c r="D312" s="31">
        <f>SUMIFS('GEB&amp;TECH evolutie'!$F$6:$F$615,'GEB&amp;TECH evolutie'!$A$6:$A$615,Tabel5[[#This Row],[Entiteit Naam]])+SUMIFS('MOB evolutie'!$AB$3:$AB$306,'MOB evolutie'!$A$3:$A$306,Tabel5[[#This Row],[Entiteit Naam]])</f>
        <v>179.23093307362637</v>
      </c>
      <c r="E312" s="32">
        <f>(Tabel5[[#This Row],[CO2-emissie 2022 (ton)]]-Tabel5[[#This Row],[CO2-emissie ref. jaar 2019 (ton)]])/Tabel5[[#This Row],[CO2-emissie ref. jaar 2019 (ton)]]</f>
        <v>-0.26661001712663696</v>
      </c>
    </row>
    <row r="313" spans="1:5" x14ac:dyDescent="0.35">
      <c r="A313" s="2" t="s">
        <v>307</v>
      </c>
      <c r="B313" s="2" t="s">
        <v>7</v>
      </c>
      <c r="C313" s="31">
        <f>SUMIFS('GEB&amp;TECH evolutie'!$D$6:$D$615,'GEB&amp;TECH evolutie'!$A$6:$A$615,Tabel5[[#This Row],[Entiteit Naam]])+SUMIFS('MOB evolutie'!$O$3:$O$306,'MOB evolutie'!$A$3:$A$306,Tabel5[[#This Row],[Entiteit Naam]])</f>
        <v>1592.1696387832314</v>
      </c>
      <c r="D313" s="31">
        <f>SUMIFS('GEB&amp;TECH evolutie'!$F$6:$F$615,'GEB&amp;TECH evolutie'!$A$6:$A$615,Tabel5[[#This Row],[Entiteit Naam]])+SUMIFS('MOB evolutie'!$AB$3:$AB$306,'MOB evolutie'!$A$3:$A$306,Tabel5[[#This Row],[Entiteit Naam]])</f>
        <v>1341.6611063377347</v>
      </c>
      <c r="E313" s="32">
        <f>(Tabel5[[#This Row],[CO2-emissie 2022 (ton)]]-Tabel5[[#This Row],[CO2-emissie ref. jaar 2019 (ton)]])/Tabel5[[#This Row],[CO2-emissie ref. jaar 2019 (ton)]]</f>
        <v>-0.15733784035534082</v>
      </c>
    </row>
    <row r="314" spans="1:5" x14ac:dyDescent="0.35">
      <c r="A314" s="2" t="s">
        <v>308</v>
      </c>
      <c r="B314" s="2" t="s">
        <v>7</v>
      </c>
      <c r="C314" s="31">
        <f>SUMIFS('GEB&amp;TECH evolutie'!$D$6:$D$615,'GEB&amp;TECH evolutie'!$A$6:$A$615,Tabel5[[#This Row],[Entiteit Naam]])+SUMIFS('MOB evolutie'!$O$3:$O$306,'MOB evolutie'!$A$3:$A$306,Tabel5[[#This Row],[Entiteit Naam]])</f>
        <v>597.16475657145872</v>
      </c>
      <c r="D314" s="31">
        <f>SUMIFS('GEB&amp;TECH evolutie'!$F$6:$F$615,'GEB&amp;TECH evolutie'!$A$6:$A$615,Tabel5[[#This Row],[Entiteit Naam]])+SUMIFS('MOB evolutie'!$AB$3:$AB$306,'MOB evolutie'!$A$3:$A$306,Tabel5[[#This Row],[Entiteit Naam]])</f>
        <v>414.88445693056821</v>
      </c>
      <c r="E314" s="32">
        <f>(Tabel5[[#This Row],[CO2-emissie 2022 (ton)]]-Tabel5[[#This Row],[CO2-emissie ref. jaar 2019 (ton)]])/Tabel5[[#This Row],[CO2-emissie ref. jaar 2019 (ton)]]</f>
        <v>-0.3052428959261233</v>
      </c>
    </row>
    <row r="315" spans="1:5" x14ac:dyDescent="0.35">
      <c r="A315" s="2" t="s">
        <v>309</v>
      </c>
      <c r="B315" s="2" t="s">
        <v>7</v>
      </c>
      <c r="C315" s="31">
        <f>SUMIFS('GEB&amp;TECH evolutie'!$D$6:$D$615,'GEB&amp;TECH evolutie'!$A$6:$A$615,Tabel5[[#This Row],[Entiteit Naam]])+SUMIFS('MOB evolutie'!$O$3:$O$306,'MOB evolutie'!$A$3:$A$306,Tabel5[[#This Row],[Entiteit Naam]])</f>
        <v>645.04751708208255</v>
      </c>
      <c r="D315" s="31">
        <f>SUMIFS('GEB&amp;TECH evolutie'!$F$6:$F$615,'GEB&amp;TECH evolutie'!$A$6:$A$615,Tabel5[[#This Row],[Entiteit Naam]])+SUMIFS('MOB evolutie'!$AB$3:$AB$306,'MOB evolutie'!$A$3:$A$306,Tabel5[[#This Row],[Entiteit Naam]])</f>
        <v>473.39439879143174</v>
      </c>
      <c r="E315" s="32">
        <f>(Tabel5[[#This Row],[CO2-emissie 2022 (ton)]]-Tabel5[[#This Row],[CO2-emissie ref. jaar 2019 (ton)]])/Tabel5[[#This Row],[CO2-emissie ref. jaar 2019 (ton)]]</f>
        <v>-0.2661092613256395</v>
      </c>
    </row>
    <row r="316" spans="1:5" x14ac:dyDescent="0.35">
      <c r="A316" s="2" t="s">
        <v>310</v>
      </c>
      <c r="B316" s="2" t="s">
        <v>7</v>
      </c>
      <c r="C316" s="31">
        <f>SUMIFS('GEB&amp;TECH evolutie'!$D$6:$D$615,'GEB&amp;TECH evolutie'!$A$6:$A$615,Tabel5[[#This Row],[Entiteit Naam]])+SUMIFS('MOB evolutie'!$O$3:$O$306,'MOB evolutie'!$A$3:$A$306,Tabel5[[#This Row],[Entiteit Naam]])</f>
        <v>169.15452477616077</v>
      </c>
      <c r="D316" s="31">
        <f>SUMIFS('GEB&amp;TECH evolutie'!$F$6:$F$615,'GEB&amp;TECH evolutie'!$A$6:$A$615,Tabel5[[#This Row],[Entiteit Naam]])+SUMIFS('MOB evolutie'!$AB$3:$AB$306,'MOB evolutie'!$A$3:$A$306,Tabel5[[#This Row],[Entiteit Naam]])</f>
        <v>106.68927292294825</v>
      </c>
      <c r="E316" s="32">
        <f>(Tabel5[[#This Row],[CO2-emissie 2022 (ton)]]-Tabel5[[#This Row],[CO2-emissie ref. jaar 2019 (ton)]])/Tabel5[[#This Row],[CO2-emissie ref. jaar 2019 (ton)]]</f>
        <v>-0.36927922522836265</v>
      </c>
    </row>
    <row r="317" spans="1:5" x14ac:dyDescent="0.35">
      <c r="A317" s="2" t="s">
        <v>311</v>
      </c>
      <c r="B317" s="2" t="s">
        <v>7</v>
      </c>
      <c r="C317" s="31">
        <f>SUMIFS('GEB&amp;TECH evolutie'!$D$6:$D$615,'GEB&amp;TECH evolutie'!$A$6:$A$615,Tabel5[[#This Row],[Entiteit Naam]])+SUMIFS('MOB evolutie'!$O$3:$O$306,'MOB evolutie'!$A$3:$A$306,Tabel5[[#This Row],[Entiteit Naam]])</f>
        <v>734.81884555172951</v>
      </c>
      <c r="D317" s="31">
        <f>SUMIFS('GEB&amp;TECH evolutie'!$F$6:$F$615,'GEB&amp;TECH evolutie'!$A$6:$A$615,Tabel5[[#This Row],[Entiteit Naam]])+SUMIFS('MOB evolutie'!$AB$3:$AB$306,'MOB evolutie'!$A$3:$A$306,Tabel5[[#This Row],[Entiteit Naam]])</f>
        <v>653.43741934910815</v>
      </c>
      <c r="E317" s="32">
        <f>(Tabel5[[#This Row],[CO2-emissie 2022 (ton)]]-Tabel5[[#This Row],[CO2-emissie ref. jaar 2019 (ton)]])/Tabel5[[#This Row],[CO2-emissie ref. jaar 2019 (ton)]]</f>
        <v>-0.11075032532884636</v>
      </c>
    </row>
    <row r="318" spans="1:5" x14ac:dyDescent="0.35">
      <c r="A318" s="2" t="s">
        <v>312</v>
      </c>
      <c r="B318" s="2" t="s">
        <v>7</v>
      </c>
      <c r="C318" s="31">
        <f>SUMIFS('GEB&amp;TECH evolutie'!$D$6:$D$615,'GEB&amp;TECH evolutie'!$A$6:$A$615,Tabel5[[#This Row],[Entiteit Naam]])+SUMIFS('MOB evolutie'!$O$3:$O$306,'MOB evolutie'!$A$3:$A$306,Tabel5[[#This Row],[Entiteit Naam]])</f>
        <v>349.663628786</v>
      </c>
      <c r="D318" s="31">
        <f>SUMIFS('GEB&amp;TECH evolutie'!$F$6:$F$615,'GEB&amp;TECH evolutie'!$A$6:$A$615,Tabel5[[#This Row],[Entiteit Naam]])+SUMIFS('MOB evolutie'!$AB$3:$AB$306,'MOB evolutie'!$A$3:$A$306,Tabel5[[#This Row],[Entiteit Naam]])</f>
        <v>303.03415540804792</v>
      </c>
      <c r="E318" s="32">
        <f>(Tabel5[[#This Row],[CO2-emissie 2022 (ton)]]-Tabel5[[#This Row],[CO2-emissie ref. jaar 2019 (ton)]])/Tabel5[[#This Row],[CO2-emissie ref. jaar 2019 (ton)]]</f>
        <v>-0.13335522925231122</v>
      </c>
    </row>
    <row r="319" spans="1:5" x14ac:dyDescent="0.35">
      <c r="A319" s="2" t="s">
        <v>313</v>
      </c>
      <c r="B319" s="2" t="s">
        <v>7</v>
      </c>
      <c r="C319" s="31">
        <f>SUMIFS('GEB&amp;TECH evolutie'!$D$6:$D$615,'GEB&amp;TECH evolutie'!$A$6:$A$615,Tabel5[[#This Row],[Entiteit Naam]])+SUMIFS('MOB evolutie'!$O$3:$O$306,'MOB evolutie'!$A$3:$A$306,Tabel5[[#This Row],[Entiteit Naam]])</f>
        <v>4553.6895063702814</v>
      </c>
      <c r="D319" s="31">
        <f>SUMIFS('GEB&amp;TECH evolutie'!$F$6:$F$615,'GEB&amp;TECH evolutie'!$A$6:$A$615,Tabel5[[#This Row],[Entiteit Naam]])+SUMIFS('MOB evolutie'!$AB$3:$AB$306,'MOB evolutie'!$A$3:$A$306,Tabel5[[#This Row],[Entiteit Naam]])</f>
        <v>3602.6652062987559</v>
      </c>
      <c r="E319" s="32">
        <f>(Tabel5[[#This Row],[CO2-emissie 2022 (ton)]]-Tabel5[[#This Row],[CO2-emissie ref. jaar 2019 (ton)]])/Tabel5[[#This Row],[CO2-emissie ref. jaar 2019 (ton)]]</f>
        <v>-0.20884697973832239</v>
      </c>
    </row>
    <row r="320" spans="1:5" x14ac:dyDescent="0.35">
      <c r="A320" s="2" t="s">
        <v>314</v>
      </c>
      <c r="B320" s="2" t="s">
        <v>7</v>
      </c>
      <c r="C320" s="31">
        <f>SUMIFS('GEB&amp;TECH evolutie'!$D$6:$D$615,'GEB&amp;TECH evolutie'!$A$6:$A$615,Tabel5[[#This Row],[Entiteit Naam]])+SUMIFS('MOB evolutie'!$O$3:$O$306,'MOB evolutie'!$A$3:$A$306,Tabel5[[#This Row],[Entiteit Naam]])</f>
        <v>476.69732459359801</v>
      </c>
      <c r="D320" s="31">
        <f>SUMIFS('GEB&amp;TECH evolutie'!$F$6:$F$615,'GEB&amp;TECH evolutie'!$A$6:$A$615,Tabel5[[#This Row],[Entiteit Naam]])+SUMIFS('MOB evolutie'!$AB$3:$AB$306,'MOB evolutie'!$A$3:$A$306,Tabel5[[#This Row],[Entiteit Naam]])</f>
        <v>377.45950926996494</v>
      </c>
      <c r="E320" s="32">
        <f>(Tabel5[[#This Row],[CO2-emissie 2022 (ton)]]-Tabel5[[#This Row],[CO2-emissie ref. jaar 2019 (ton)]])/Tabel5[[#This Row],[CO2-emissie ref. jaar 2019 (ton)]]</f>
        <v>-0.20817783151654345</v>
      </c>
    </row>
    <row r="321" spans="1:5" x14ac:dyDescent="0.35">
      <c r="A321" s="2" t="s">
        <v>315</v>
      </c>
      <c r="B321" s="2" t="s">
        <v>7</v>
      </c>
      <c r="C321" s="31">
        <f>SUMIFS('GEB&amp;TECH evolutie'!$D$6:$D$615,'GEB&amp;TECH evolutie'!$A$6:$A$615,Tabel5[[#This Row],[Entiteit Naam]])+SUMIFS('MOB evolutie'!$O$3:$O$306,'MOB evolutie'!$A$3:$A$306,Tabel5[[#This Row],[Entiteit Naam]])</f>
        <v>547.9090458986467</v>
      </c>
      <c r="D321" s="31">
        <f>SUMIFS('GEB&amp;TECH evolutie'!$F$6:$F$615,'GEB&amp;TECH evolutie'!$A$6:$A$615,Tabel5[[#This Row],[Entiteit Naam]])+SUMIFS('MOB evolutie'!$AB$3:$AB$306,'MOB evolutie'!$A$3:$A$306,Tabel5[[#This Row],[Entiteit Naam]])</f>
        <v>455.27873199110053</v>
      </c>
      <c r="E321" s="32">
        <f>(Tabel5[[#This Row],[CO2-emissie 2022 (ton)]]-Tabel5[[#This Row],[CO2-emissie ref. jaar 2019 (ton)]])/Tabel5[[#This Row],[CO2-emissie ref. jaar 2019 (ton)]]</f>
        <v>-0.16906147945708694</v>
      </c>
    </row>
    <row r="322" spans="1:5" x14ac:dyDescent="0.35">
      <c r="A322" s="2" t="s">
        <v>316</v>
      </c>
      <c r="B322" s="2" t="s">
        <v>7</v>
      </c>
      <c r="C322" s="31">
        <f>SUMIFS('GEB&amp;TECH evolutie'!$D$6:$D$615,'GEB&amp;TECH evolutie'!$A$6:$A$615,Tabel5[[#This Row],[Entiteit Naam]])+SUMIFS('MOB evolutie'!$O$3:$O$306,'MOB evolutie'!$A$3:$A$306,Tabel5[[#This Row],[Entiteit Naam]])</f>
        <v>332.5927279907944</v>
      </c>
      <c r="D322" s="31">
        <f>SUMIFS('GEB&amp;TECH evolutie'!$F$6:$F$615,'GEB&amp;TECH evolutie'!$A$6:$A$615,Tabel5[[#This Row],[Entiteit Naam]])+SUMIFS('MOB evolutie'!$AB$3:$AB$306,'MOB evolutie'!$A$3:$A$306,Tabel5[[#This Row],[Entiteit Naam]])</f>
        <v>303.80347988037897</v>
      </c>
      <c r="E322" s="32">
        <f>(Tabel5[[#This Row],[CO2-emissie 2022 (ton)]]-Tabel5[[#This Row],[CO2-emissie ref. jaar 2019 (ton)]])/Tabel5[[#This Row],[CO2-emissie ref. jaar 2019 (ton)]]</f>
        <v>-8.6560064870727621E-2</v>
      </c>
    </row>
    <row r="323" spans="1:5" x14ac:dyDescent="0.35">
      <c r="A323" s="2" t="s">
        <v>317</v>
      </c>
      <c r="B323" s="2" t="s">
        <v>7</v>
      </c>
      <c r="C323" s="31">
        <f>SUMIFS('GEB&amp;TECH evolutie'!$D$6:$D$615,'GEB&amp;TECH evolutie'!$A$6:$A$615,Tabel5[[#This Row],[Entiteit Naam]])+SUMIFS('MOB evolutie'!$O$3:$O$306,'MOB evolutie'!$A$3:$A$306,Tabel5[[#This Row],[Entiteit Naam]])</f>
        <v>456.539234198646</v>
      </c>
      <c r="D323" s="31">
        <f>SUMIFS('GEB&amp;TECH evolutie'!$F$6:$F$615,'GEB&amp;TECH evolutie'!$A$6:$A$615,Tabel5[[#This Row],[Entiteit Naam]])+SUMIFS('MOB evolutie'!$AB$3:$AB$306,'MOB evolutie'!$A$3:$A$306,Tabel5[[#This Row],[Entiteit Naam]])</f>
        <v>361.70205185382605</v>
      </c>
      <c r="E323" s="32">
        <f>(Tabel5[[#This Row],[CO2-emissie 2022 (ton)]]-Tabel5[[#This Row],[CO2-emissie ref. jaar 2019 (ton)]])/Tabel5[[#This Row],[CO2-emissie ref. jaar 2019 (ton)]]</f>
        <v>-0.20773062913483378</v>
      </c>
    </row>
    <row r="324" spans="1:5" x14ac:dyDescent="0.35">
      <c r="A324" s="2" t="s">
        <v>318</v>
      </c>
      <c r="B324" s="2" t="s">
        <v>7</v>
      </c>
      <c r="C324" s="31">
        <f>SUMIFS('GEB&amp;TECH evolutie'!$D$6:$D$615,'GEB&amp;TECH evolutie'!$A$6:$A$615,Tabel5[[#This Row],[Entiteit Naam]])+SUMIFS('MOB evolutie'!$O$3:$O$306,'MOB evolutie'!$A$3:$A$306,Tabel5[[#This Row],[Entiteit Naam]])</f>
        <v>423.15497827399997</v>
      </c>
      <c r="D324" s="31">
        <f>SUMIFS('GEB&amp;TECH evolutie'!$F$6:$F$615,'GEB&amp;TECH evolutie'!$A$6:$A$615,Tabel5[[#This Row],[Entiteit Naam]])+SUMIFS('MOB evolutie'!$AB$3:$AB$306,'MOB evolutie'!$A$3:$A$306,Tabel5[[#This Row],[Entiteit Naam]])</f>
        <v>419.00893719406349</v>
      </c>
      <c r="E324" s="32">
        <f>(Tabel5[[#This Row],[CO2-emissie 2022 (ton)]]-Tabel5[[#This Row],[CO2-emissie ref. jaar 2019 (ton)]])/Tabel5[[#This Row],[CO2-emissie ref. jaar 2019 (ton)]]</f>
        <v>-9.7979258021439353E-3</v>
      </c>
    </row>
    <row r="325" spans="1:5" x14ac:dyDescent="0.35">
      <c r="A325" s="2" t="s">
        <v>319</v>
      </c>
      <c r="B325" s="2" t="s">
        <v>7</v>
      </c>
      <c r="C325" s="31">
        <f>SUMIFS('GEB&amp;TECH evolutie'!$D$6:$D$615,'GEB&amp;TECH evolutie'!$A$6:$A$615,Tabel5[[#This Row],[Entiteit Naam]])+SUMIFS('MOB evolutie'!$O$3:$O$306,'MOB evolutie'!$A$3:$A$306,Tabel5[[#This Row],[Entiteit Naam]])</f>
        <v>291.48292428235175</v>
      </c>
      <c r="D325" s="31">
        <f>SUMIFS('GEB&amp;TECH evolutie'!$F$6:$F$615,'GEB&amp;TECH evolutie'!$A$6:$A$615,Tabel5[[#This Row],[Entiteit Naam]])+SUMIFS('MOB evolutie'!$AB$3:$AB$306,'MOB evolutie'!$A$3:$A$306,Tabel5[[#This Row],[Entiteit Naam]])</f>
        <v>278.91098697582783</v>
      </c>
      <c r="E325" s="32">
        <f>(Tabel5[[#This Row],[CO2-emissie 2022 (ton)]]-Tabel5[[#This Row],[CO2-emissie ref. jaar 2019 (ton)]])/Tabel5[[#This Row],[CO2-emissie ref. jaar 2019 (ton)]]</f>
        <v>-4.3130956427299395E-2</v>
      </c>
    </row>
    <row r="326" spans="1:5" x14ac:dyDescent="0.35">
      <c r="A326" s="2" t="s">
        <v>320</v>
      </c>
      <c r="B326" s="2" t="s">
        <v>7</v>
      </c>
      <c r="C326" s="31">
        <f>SUMIFS('GEB&amp;TECH evolutie'!$D$6:$D$615,'GEB&amp;TECH evolutie'!$A$6:$A$615,Tabel5[[#This Row],[Entiteit Naam]])+SUMIFS('MOB evolutie'!$O$3:$O$306,'MOB evolutie'!$A$3:$A$306,Tabel5[[#This Row],[Entiteit Naam]])</f>
        <v>561.89608911799996</v>
      </c>
      <c r="D326" s="31">
        <f>SUMIFS('GEB&amp;TECH evolutie'!$F$6:$F$615,'GEB&amp;TECH evolutie'!$A$6:$A$615,Tabel5[[#This Row],[Entiteit Naam]])+SUMIFS('MOB evolutie'!$AB$3:$AB$306,'MOB evolutie'!$A$3:$A$306,Tabel5[[#This Row],[Entiteit Naam]])</f>
        <v>407.69528466428801</v>
      </c>
      <c r="E326" s="32">
        <f>(Tabel5[[#This Row],[CO2-emissie 2022 (ton)]]-Tabel5[[#This Row],[CO2-emissie ref. jaar 2019 (ton)]])/Tabel5[[#This Row],[CO2-emissie ref. jaar 2019 (ton)]]</f>
        <v>-0.27442939618205686</v>
      </c>
    </row>
    <row r="327" spans="1:5" x14ac:dyDescent="0.35">
      <c r="A327" s="2" t="s">
        <v>321</v>
      </c>
      <c r="B327" s="2" t="s">
        <v>7</v>
      </c>
      <c r="C327" s="31">
        <f>SUMIFS('GEB&amp;TECH evolutie'!$D$6:$D$615,'GEB&amp;TECH evolutie'!$A$6:$A$615,Tabel5[[#This Row],[Entiteit Naam]])+SUMIFS('MOB evolutie'!$O$3:$O$306,'MOB evolutie'!$A$3:$A$306,Tabel5[[#This Row],[Entiteit Naam]])</f>
        <v>251.63025704241065</v>
      </c>
      <c r="D327" s="31">
        <f>SUMIFS('GEB&amp;TECH evolutie'!$F$6:$F$615,'GEB&amp;TECH evolutie'!$A$6:$A$615,Tabel5[[#This Row],[Entiteit Naam]])+SUMIFS('MOB evolutie'!$AB$3:$AB$306,'MOB evolutie'!$A$3:$A$306,Tabel5[[#This Row],[Entiteit Naam]])</f>
        <v>291.70153343812296</v>
      </c>
      <c r="E327" s="32">
        <f>(Tabel5[[#This Row],[CO2-emissie 2022 (ton)]]-Tabel5[[#This Row],[CO2-emissie ref. jaar 2019 (ton)]])/Tabel5[[#This Row],[CO2-emissie ref. jaar 2019 (ton)]]</f>
        <v>0.15924665366835661</v>
      </c>
    </row>
    <row r="328" spans="1:5" x14ac:dyDescent="0.35">
      <c r="A328" s="2" t="s">
        <v>322</v>
      </c>
      <c r="B328" s="2" t="s">
        <v>7</v>
      </c>
      <c r="C328" s="31">
        <f>SUMIFS('GEB&amp;TECH evolutie'!$D$6:$D$615,'GEB&amp;TECH evolutie'!$A$6:$A$615,Tabel5[[#This Row],[Entiteit Naam]])+SUMIFS('MOB evolutie'!$O$3:$O$306,'MOB evolutie'!$A$3:$A$306,Tabel5[[#This Row],[Entiteit Naam]])</f>
        <v>322.41845010635984</v>
      </c>
      <c r="D328" s="31">
        <f>SUMIFS('GEB&amp;TECH evolutie'!$F$6:$F$615,'GEB&amp;TECH evolutie'!$A$6:$A$615,Tabel5[[#This Row],[Entiteit Naam]])+SUMIFS('MOB evolutie'!$AB$3:$AB$306,'MOB evolutie'!$A$3:$A$306,Tabel5[[#This Row],[Entiteit Naam]])</f>
        <v>235.39858195071034</v>
      </c>
      <c r="E328" s="32">
        <f>(Tabel5[[#This Row],[CO2-emissie 2022 (ton)]]-Tabel5[[#This Row],[CO2-emissie ref. jaar 2019 (ton)]])/Tabel5[[#This Row],[CO2-emissie ref. jaar 2019 (ton)]]</f>
        <v>-0.26989729690389391</v>
      </c>
    </row>
    <row r="329" spans="1:5" x14ac:dyDescent="0.35">
      <c r="A329" s="2" t="s">
        <v>323</v>
      </c>
      <c r="B329" s="2" t="s">
        <v>7</v>
      </c>
      <c r="C329" s="31">
        <f>SUMIFS('GEB&amp;TECH evolutie'!$D$6:$D$615,'GEB&amp;TECH evolutie'!$A$6:$A$615,Tabel5[[#This Row],[Entiteit Naam]])+SUMIFS('MOB evolutie'!$O$3:$O$306,'MOB evolutie'!$A$3:$A$306,Tabel5[[#This Row],[Entiteit Naam]])</f>
        <v>589.60048822083183</v>
      </c>
      <c r="D329" s="31">
        <f>SUMIFS('GEB&amp;TECH evolutie'!$F$6:$F$615,'GEB&amp;TECH evolutie'!$A$6:$A$615,Tabel5[[#This Row],[Entiteit Naam]])+SUMIFS('MOB evolutie'!$AB$3:$AB$306,'MOB evolutie'!$A$3:$A$306,Tabel5[[#This Row],[Entiteit Naam]])</f>
        <v>493.75568252860324</v>
      </c>
      <c r="E329" s="32">
        <f>(Tabel5[[#This Row],[CO2-emissie 2022 (ton)]]-Tabel5[[#This Row],[CO2-emissie ref. jaar 2019 (ton)]])/Tabel5[[#This Row],[CO2-emissie ref. jaar 2019 (ton)]]</f>
        <v>-0.16255889811327703</v>
      </c>
    </row>
    <row r="330" spans="1:5" x14ac:dyDescent="0.35">
      <c r="A330" s="2" t="s">
        <v>324</v>
      </c>
      <c r="B330" s="2" t="s">
        <v>7</v>
      </c>
      <c r="C330" s="31">
        <f>SUMIFS('GEB&amp;TECH evolutie'!$D$6:$D$615,'GEB&amp;TECH evolutie'!$A$6:$A$615,Tabel5[[#This Row],[Entiteit Naam]])+SUMIFS('MOB evolutie'!$O$3:$O$306,'MOB evolutie'!$A$3:$A$306,Tabel5[[#This Row],[Entiteit Naam]])</f>
        <v>654.88876513467449</v>
      </c>
      <c r="D330" s="31">
        <f>SUMIFS('GEB&amp;TECH evolutie'!$F$6:$F$615,'GEB&amp;TECH evolutie'!$A$6:$A$615,Tabel5[[#This Row],[Entiteit Naam]])+SUMIFS('MOB evolutie'!$AB$3:$AB$306,'MOB evolutie'!$A$3:$A$306,Tabel5[[#This Row],[Entiteit Naam]])</f>
        <v>607.61004078779615</v>
      </c>
      <c r="E330" s="32">
        <f>(Tabel5[[#This Row],[CO2-emissie 2022 (ton)]]-Tabel5[[#This Row],[CO2-emissie ref. jaar 2019 (ton)]])/Tabel5[[#This Row],[CO2-emissie ref. jaar 2019 (ton)]]</f>
        <v>-7.2193518752998773E-2</v>
      </c>
    </row>
    <row r="331" spans="1:5" x14ac:dyDescent="0.35">
      <c r="A331" s="2" t="s">
        <v>325</v>
      </c>
      <c r="B331" s="2" t="s">
        <v>7</v>
      </c>
      <c r="C331" s="31">
        <f>SUMIFS('GEB&amp;TECH evolutie'!$D$6:$D$615,'GEB&amp;TECH evolutie'!$A$6:$A$615,Tabel5[[#This Row],[Entiteit Naam]])+SUMIFS('MOB evolutie'!$O$3:$O$306,'MOB evolutie'!$A$3:$A$306,Tabel5[[#This Row],[Entiteit Naam]])</f>
        <v>298.13388714979999</v>
      </c>
      <c r="D331" s="31">
        <f>SUMIFS('GEB&amp;TECH evolutie'!$F$6:$F$615,'GEB&amp;TECH evolutie'!$A$6:$A$615,Tabel5[[#This Row],[Entiteit Naam]])+SUMIFS('MOB evolutie'!$AB$3:$AB$306,'MOB evolutie'!$A$3:$A$306,Tabel5[[#This Row],[Entiteit Naam]])</f>
        <v>233.30255722712189</v>
      </c>
      <c r="E331" s="32">
        <f>(Tabel5[[#This Row],[CO2-emissie 2022 (ton)]]-Tabel5[[#This Row],[CO2-emissie ref. jaar 2019 (ton)]])/Tabel5[[#This Row],[CO2-emissie ref. jaar 2019 (ton)]]</f>
        <v>-0.21745709802556937</v>
      </c>
    </row>
    <row r="332" spans="1:5" x14ac:dyDescent="0.35">
      <c r="A332" s="2" t="s">
        <v>326</v>
      </c>
      <c r="B332" s="2" t="s">
        <v>7</v>
      </c>
      <c r="C332" s="31">
        <f>SUMIFS('GEB&amp;TECH evolutie'!$D$6:$D$615,'GEB&amp;TECH evolutie'!$A$6:$A$615,Tabel5[[#This Row],[Entiteit Naam]])+SUMIFS('MOB evolutie'!$O$3:$O$306,'MOB evolutie'!$A$3:$A$306,Tabel5[[#This Row],[Entiteit Naam]])</f>
        <v>112.321963772</v>
      </c>
      <c r="D332" s="31">
        <f>SUMIFS('GEB&amp;TECH evolutie'!$F$6:$F$615,'GEB&amp;TECH evolutie'!$A$6:$A$615,Tabel5[[#This Row],[Entiteit Naam]])+SUMIFS('MOB evolutie'!$AB$3:$AB$306,'MOB evolutie'!$A$3:$A$306,Tabel5[[#This Row],[Entiteit Naam]])</f>
        <v>100.55651339300124</v>
      </c>
      <c r="E332" s="32">
        <f>(Tabel5[[#This Row],[CO2-emissie 2022 (ton)]]-Tabel5[[#This Row],[CO2-emissie ref. jaar 2019 (ton)]])/Tabel5[[#This Row],[CO2-emissie ref. jaar 2019 (ton)]]</f>
        <v>-0.10474754877755882</v>
      </c>
    </row>
    <row r="333" spans="1:5" x14ac:dyDescent="0.35">
      <c r="A333" s="2" t="s">
        <v>327</v>
      </c>
      <c r="B333" s="2" t="s">
        <v>7</v>
      </c>
      <c r="C333" s="31">
        <f>SUMIFS('GEB&amp;TECH evolutie'!$D$6:$D$615,'GEB&amp;TECH evolutie'!$A$6:$A$615,Tabel5[[#This Row],[Entiteit Naam]])+SUMIFS('MOB evolutie'!$O$3:$O$306,'MOB evolutie'!$A$3:$A$306,Tabel5[[#This Row],[Entiteit Naam]])</f>
        <v>315.23462505492171</v>
      </c>
      <c r="D333" s="31">
        <f>SUMIFS('GEB&amp;TECH evolutie'!$F$6:$F$615,'GEB&amp;TECH evolutie'!$A$6:$A$615,Tabel5[[#This Row],[Entiteit Naam]])+SUMIFS('MOB evolutie'!$AB$3:$AB$306,'MOB evolutie'!$A$3:$A$306,Tabel5[[#This Row],[Entiteit Naam]])</f>
        <v>285.86774167656608</v>
      </c>
      <c r="E333" s="32">
        <f>(Tabel5[[#This Row],[CO2-emissie 2022 (ton)]]-Tabel5[[#This Row],[CO2-emissie ref. jaar 2019 (ton)]])/Tabel5[[#This Row],[CO2-emissie ref. jaar 2019 (ton)]]</f>
        <v>-9.3158812656570264E-2</v>
      </c>
    </row>
    <row r="334" spans="1:5" x14ac:dyDescent="0.35">
      <c r="A334" s="2" t="s">
        <v>328</v>
      </c>
      <c r="B334" s="2" t="s">
        <v>7</v>
      </c>
      <c r="C334" s="31">
        <f>SUMIFS('GEB&amp;TECH evolutie'!$D$6:$D$615,'GEB&amp;TECH evolutie'!$A$6:$A$615,Tabel5[[#This Row],[Entiteit Naam]])+SUMIFS('MOB evolutie'!$O$3:$O$306,'MOB evolutie'!$A$3:$A$306,Tabel5[[#This Row],[Entiteit Naam]])</f>
        <v>522.80103235599995</v>
      </c>
      <c r="D334" s="31">
        <f>SUMIFS('GEB&amp;TECH evolutie'!$F$6:$F$615,'GEB&amp;TECH evolutie'!$A$6:$A$615,Tabel5[[#This Row],[Entiteit Naam]])+SUMIFS('MOB evolutie'!$AB$3:$AB$306,'MOB evolutie'!$A$3:$A$306,Tabel5[[#This Row],[Entiteit Naam]])</f>
        <v>382.97936217603899</v>
      </c>
      <c r="E334" s="32">
        <f>(Tabel5[[#This Row],[CO2-emissie 2022 (ton)]]-Tabel5[[#This Row],[CO2-emissie ref. jaar 2019 (ton)]])/Tabel5[[#This Row],[CO2-emissie ref. jaar 2019 (ton)]]</f>
        <v>-0.26744719601997607</v>
      </c>
    </row>
    <row r="335" spans="1:5" x14ac:dyDescent="0.35">
      <c r="A335" s="2" t="s">
        <v>329</v>
      </c>
      <c r="B335" s="2" t="s">
        <v>7</v>
      </c>
      <c r="C335" s="31">
        <f>SUMIFS('GEB&amp;TECH evolutie'!$D$6:$D$615,'GEB&amp;TECH evolutie'!$A$6:$A$615,Tabel5[[#This Row],[Entiteit Naam]])+SUMIFS('MOB evolutie'!$O$3:$O$306,'MOB evolutie'!$A$3:$A$306,Tabel5[[#This Row],[Entiteit Naam]])</f>
        <v>3755.5363936399813</v>
      </c>
      <c r="D335" s="31">
        <f>SUMIFS('GEB&amp;TECH evolutie'!$F$6:$F$615,'GEB&amp;TECH evolutie'!$A$6:$A$615,Tabel5[[#This Row],[Entiteit Naam]])+SUMIFS('MOB evolutie'!$AB$3:$AB$306,'MOB evolutie'!$A$3:$A$306,Tabel5[[#This Row],[Entiteit Naam]])</f>
        <v>3132.1481101123459</v>
      </c>
      <c r="E335" s="32">
        <f>(Tabel5[[#This Row],[CO2-emissie 2022 (ton)]]-Tabel5[[#This Row],[CO2-emissie ref. jaar 2019 (ton)]])/Tabel5[[#This Row],[CO2-emissie ref. jaar 2019 (ton)]]</f>
        <v>-0.16599181000704624</v>
      </c>
    </row>
    <row r="336" spans="1:5" x14ac:dyDescent="0.35">
      <c r="A336" s="2" t="s">
        <v>330</v>
      </c>
      <c r="B336" s="2" t="s">
        <v>7</v>
      </c>
      <c r="C336" s="31">
        <f>SUMIFS('GEB&amp;TECH evolutie'!$D$6:$D$615,'GEB&amp;TECH evolutie'!$A$6:$A$615,Tabel5[[#This Row],[Entiteit Naam]])+SUMIFS('MOB evolutie'!$O$3:$O$306,'MOB evolutie'!$A$3:$A$306,Tabel5[[#This Row],[Entiteit Naam]])</f>
        <v>331.54256425966219</v>
      </c>
      <c r="D336" s="31">
        <f>SUMIFS('GEB&amp;TECH evolutie'!$F$6:$F$615,'GEB&amp;TECH evolutie'!$A$6:$A$615,Tabel5[[#This Row],[Entiteit Naam]])+SUMIFS('MOB evolutie'!$AB$3:$AB$306,'MOB evolutie'!$A$3:$A$306,Tabel5[[#This Row],[Entiteit Naam]])</f>
        <v>333.24919489010017</v>
      </c>
      <c r="E336" s="32">
        <f>(Tabel5[[#This Row],[CO2-emissie 2022 (ton)]]-Tabel5[[#This Row],[CO2-emissie ref. jaar 2019 (ton)]])/Tabel5[[#This Row],[CO2-emissie ref. jaar 2019 (ton)]]</f>
        <v>5.1475460903456184E-3</v>
      </c>
    </row>
    <row r="337" spans="1:5" x14ac:dyDescent="0.35">
      <c r="A337" s="2" t="s">
        <v>331</v>
      </c>
      <c r="B337" s="2" t="s">
        <v>7</v>
      </c>
      <c r="C337" s="31">
        <f>SUMIFS('GEB&amp;TECH evolutie'!$D$6:$D$615,'GEB&amp;TECH evolutie'!$A$6:$A$615,Tabel5[[#This Row],[Entiteit Naam]])+SUMIFS('MOB evolutie'!$O$3:$O$306,'MOB evolutie'!$A$3:$A$306,Tabel5[[#This Row],[Entiteit Naam]])</f>
        <v>222.80981886954572</v>
      </c>
      <c r="D337" s="31">
        <f>SUMIFS('GEB&amp;TECH evolutie'!$F$6:$F$615,'GEB&amp;TECH evolutie'!$A$6:$A$615,Tabel5[[#This Row],[Entiteit Naam]])+SUMIFS('MOB evolutie'!$AB$3:$AB$306,'MOB evolutie'!$A$3:$A$306,Tabel5[[#This Row],[Entiteit Naam]])</f>
        <v>187.45171836387476</v>
      </c>
      <c r="E337" s="32">
        <f>(Tabel5[[#This Row],[CO2-emissie 2022 (ton)]]-Tabel5[[#This Row],[CO2-emissie ref. jaar 2019 (ton)]])/Tabel5[[#This Row],[CO2-emissie ref. jaar 2019 (ton)]]</f>
        <v>-0.15869184170188205</v>
      </c>
    </row>
    <row r="338" spans="1:5" x14ac:dyDescent="0.35">
      <c r="A338" s="2" t="s">
        <v>332</v>
      </c>
      <c r="B338" s="2" t="s">
        <v>7</v>
      </c>
      <c r="C338" s="31">
        <f>SUMIFS('GEB&amp;TECH evolutie'!$D$6:$D$615,'GEB&amp;TECH evolutie'!$A$6:$A$615,Tabel5[[#This Row],[Entiteit Naam]])+SUMIFS('MOB evolutie'!$O$3:$O$306,'MOB evolutie'!$A$3:$A$306,Tabel5[[#This Row],[Entiteit Naam]])</f>
        <v>1828.8625563920405</v>
      </c>
      <c r="D338" s="31">
        <f>SUMIFS('GEB&amp;TECH evolutie'!$F$6:$F$615,'GEB&amp;TECH evolutie'!$A$6:$A$615,Tabel5[[#This Row],[Entiteit Naam]])+SUMIFS('MOB evolutie'!$AB$3:$AB$306,'MOB evolutie'!$A$3:$A$306,Tabel5[[#This Row],[Entiteit Naam]])</f>
        <v>1395.7789255203757</v>
      </c>
      <c r="E338" s="32">
        <f>(Tabel5[[#This Row],[CO2-emissie 2022 (ton)]]-Tabel5[[#This Row],[CO2-emissie ref. jaar 2019 (ton)]])/Tabel5[[#This Row],[CO2-emissie ref. jaar 2019 (ton)]]</f>
        <v>-0.23680490879864002</v>
      </c>
    </row>
    <row r="339" spans="1:5" x14ac:dyDescent="0.35">
      <c r="A339" s="2" t="s">
        <v>333</v>
      </c>
      <c r="B339" s="2" t="s">
        <v>7</v>
      </c>
      <c r="C339" s="31">
        <f>SUMIFS('GEB&amp;TECH evolutie'!$D$6:$D$615,'GEB&amp;TECH evolutie'!$A$6:$A$615,Tabel5[[#This Row],[Entiteit Naam]])+SUMIFS('MOB evolutie'!$O$3:$O$306,'MOB evolutie'!$A$3:$A$306,Tabel5[[#This Row],[Entiteit Naam]])</f>
        <v>76.145857436161123</v>
      </c>
      <c r="D339" s="31">
        <f>SUMIFS('GEB&amp;TECH evolutie'!$F$6:$F$615,'GEB&amp;TECH evolutie'!$A$6:$A$615,Tabel5[[#This Row],[Entiteit Naam]])+SUMIFS('MOB evolutie'!$AB$3:$AB$306,'MOB evolutie'!$A$3:$A$306,Tabel5[[#This Row],[Entiteit Naam]])</f>
        <v>46.617387130780017</v>
      </c>
      <c r="E339" s="32">
        <f>(Tabel5[[#This Row],[CO2-emissie 2022 (ton)]]-Tabel5[[#This Row],[CO2-emissie ref. jaar 2019 (ton)]])/Tabel5[[#This Row],[CO2-emissie ref. jaar 2019 (ton)]]</f>
        <v>-0.38778826977077607</v>
      </c>
    </row>
    <row r="340" spans="1:5" x14ac:dyDescent="0.35">
      <c r="A340" s="2" t="s">
        <v>334</v>
      </c>
      <c r="B340" s="2" t="s">
        <v>7</v>
      </c>
      <c r="C340" s="31">
        <f>SUMIFS('GEB&amp;TECH evolutie'!$D$6:$D$615,'GEB&amp;TECH evolutie'!$A$6:$A$615,Tabel5[[#This Row],[Entiteit Naam]])+SUMIFS('MOB evolutie'!$O$3:$O$306,'MOB evolutie'!$A$3:$A$306,Tabel5[[#This Row],[Entiteit Naam]])</f>
        <v>457.23047473854626</v>
      </c>
      <c r="D340" s="31">
        <f>SUMIFS('GEB&amp;TECH evolutie'!$F$6:$F$615,'GEB&amp;TECH evolutie'!$A$6:$A$615,Tabel5[[#This Row],[Entiteit Naam]])+SUMIFS('MOB evolutie'!$AB$3:$AB$306,'MOB evolutie'!$A$3:$A$306,Tabel5[[#This Row],[Entiteit Naam]])</f>
        <v>402.04070181487612</v>
      </c>
      <c r="E340" s="32">
        <f>(Tabel5[[#This Row],[CO2-emissie 2022 (ton)]]-Tabel5[[#This Row],[CO2-emissie ref. jaar 2019 (ton)]])/Tabel5[[#This Row],[CO2-emissie ref. jaar 2019 (ton)]]</f>
        <v>-0.12070449362595262</v>
      </c>
    </row>
    <row r="341" spans="1:5" x14ac:dyDescent="0.35">
      <c r="A341" s="2" t="s">
        <v>335</v>
      </c>
      <c r="B341" s="2" t="s">
        <v>7</v>
      </c>
      <c r="C341" s="31">
        <f>SUMIFS('GEB&amp;TECH evolutie'!$D$6:$D$615,'GEB&amp;TECH evolutie'!$A$6:$A$615,Tabel5[[#This Row],[Entiteit Naam]])+SUMIFS('MOB evolutie'!$O$3:$O$306,'MOB evolutie'!$A$3:$A$306,Tabel5[[#This Row],[Entiteit Naam]])</f>
        <v>336.42997930821548</v>
      </c>
      <c r="D341" s="31">
        <f>SUMIFS('GEB&amp;TECH evolutie'!$F$6:$F$615,'GEB&amp;TECH evolutie'!$A$6:$A$615,Tabel5[[#This Row],[Entiteit Naam]])+SUMIFS('MOB evolutie'!$AB$3:$AB$306,'MOB evolutie'!$A$3:$A$306,Tabel5[[#This Row],[Entiteit Naam]])</f>
        <v>268.77047560465672</v>
      </c>
      <c r="E341" s="32">
        <f>(Tabel5[[#This Row],[CO2-emissie 2022 (ton)]]-Tabel5[[#This Row],[CO2-emissie ref. jaar 2019 (ton)]])/Tabel5[[#This Row],[CO2-emissie ref. jaar 2019 (ton)]]</f>
        <v>-0.20111020974612218</v>
      </c>
    </row>
    <row r="342" spans="1:5" x14ac:dyDescent="0.35">
      <c r="A342" s="2" t="s">
        <v>336</v>
      </c>
      <c r="B342" s="2" t="s">
        <v>7</v>
      </c>
      <c r="C342" s="31">
        <f>SUMIFS('GEB&amp;TECH evolutie'!$D$6:$D$615,'GEB&amp;TECH evolutie'!$A$6:$A$615,Tabel5[[#This Row],[Entiteit Naam]])+SUMIFS('MOB evolutie'!$O$3:$O$306,'MOB evolutie'!$A$3:$A$306,Tabel5[[#This Row],[Entiteit Naam]])</f>
        <v>115.0477024278278</v>
      </c>
      <c r="D342" s="31">
        <f>SUMIFS('GEB&amp;TECH evolutie'!$F$6:$F$615,'GEB&amp;TECH evolutie'!$A$6:$A$615,Tabel5[[#This Row],[Entiteit Naam]])+SUMIFS('MOB evolutie'!$AB$3:$AB$306,'MOB evolutie'!$A$3:$A$306,Tabel5[[#This Row],[Entiteit Naam]])</f>
        <v>119.03910196131403</v>
      </c>
      <c r="E342" s="32">
        <f>(Tabel5[[#This Row],[CO2-emissie 2022 (ton)]]-Tabel5[[#This Row],[CO2-emissie ref. jaar 2019 (ton)]])/Tabel5[[#This Row],[CO2-emissie ref. jaar 2019 (ton)]]</f>
        <v>3.4693431066040906E-2</v>
      </c>
    </row>
    <row r="343" spans="1:5" x14ac:dyDescent="0.35">
      <c r="A343" s="2" t="s">
        <v>337</v>
      </c>
      <c r="B343" s="2" t="s">
        <v>7</v>
      </c>
      <c r="C343" s="31">
        <f>SUMIFS('GEB&amp;TECH evolutie'!$D$6:$D$615,'GEB&amp;TECH evolutie'!$A$6:$A$615,Tabel5[[#This Row],[Entiteit Naam]])+SUMIFS('MOB evolutie'!$O$3:$O$306,'MOB evolutie'!$A$3:$A$306,Tabel5[[#This Row],[Entiteit Naam]])</f>
        <v>334.00343195917702</v>
      </c>
      <c r="D343" s="31">
        <f>SUMIFS('GEB&amp;TECH evolutie'!$F$6:$F$615,'GEB&amp;TECH evolutie'!$A$6:$A$615,Tabel5[[#This Row],[Entiteit Naam]])+SUMIFS('MOB evolutie'!$AB$3:$AB$306,'MOB evolutie'!$A$3:$A$306,Tabel5[[#This Row],[Entiteit Naam]])</f>
        <v>304.62997233949392</v>
      </c>
      <c r="E343" s="32">
        <f>(Tabel5[[#This Row],[CO2-emissie 2022 (ton)]]-Tabel5[[#This Row],[CO2-emissie ref. jaar 2019 (ton)]])/Tabel5[[#This Row],[CO2-emissie ref. jaar 2019 (ton)]]</f>
        <v>-8.794358623019545E-2</v>
      </c>
    </row>
    <row r="344" spans="1:5" x14ac:dyDescent="0.35">
      <c r="A344" s="2" t="s">
        <v>338</v>
      </c>
      <c r="B344" s="2" t="s">
        <v>7</v>
      </c>
      <c r="C344" s="31">
        <f>SUMIFS('GEB&amp;TECH evolutie'!$D$6:$D$615,'GEB&amp;TECH evolutie'!$A$6:$A$615,Tabel5[[#This Row],[Entiteit Naam]])+SUMIFS('MOB evolutie'!$O$3:$O$306,'MOB evolutie'!$A$3:$A$306,Tabel5[[#This Row],[Entiteit Naam]])</f>
        <v>77.184750374342713</v>
      </c>
      <c r="D344" s="31">
        <f>SUMIFS('GEB&amp;TECH evolutie'!$F$6:$F$615,'GEB&amp;TECH evolutie'!$A$6:$A$615,Tabel5[[#This Row],[Entiteit Naam]])+SUMIFS('MOB evolutie'!$AB$3:$AB$306,'MOB evolutie'!$A$3:$A$306,Tabel5[[#This Row],[Entiteit Naam]])</f>
        <v>63.162537170482373</v>
      </c>
      <c r="E344" s="32">
        <f>(Tabel5[[#This Row],[CO2-emissie 2022 (ton)]]-Tabel5[[#This Row],[CO2-emissie ref. jaar 2019 (ton)]])/Tabel5[[#This Row],[CO2-emissie ref. jaar 2019 (ton)]]</f>
        <v>-0.18167077221670355</v>
      </c>
    </row>
    <row r="345" spans="1:5" x14ac:dyDescent="0.35">
      <c r="A345" s="2" t="s">
        <v>339</v>
      </c>
      <c r="B345" s="2" t="s">
        <v>7</v>
      </c>
      <c r="C345" s="31">
        <f>SUMIFS('GEB&amp;TECH evolutie'!$D$6:$D$615,'GEB&amp;TECH evolutie'!$A$6:$A$615,Tabel5[[#This Row],[Entiteit Naam]])+SUMIFS('MOB evolutie'!$O$3:$O$306,'MOB evolutie'!$A$3:$A$306,Tabel5[[#This Row],[Entiteit Naam]])</f>
        <v>716.50583931408221</v>
      </c>
      <c r="D345" s="31">
        <f>SUMIFS('GEB&amp;TECH evolutie'!$F$6:$F$615,'GEB&amp;TECH evolutie'!$A$6:$A$615,Tabel5[[#This Row],[Entiteit Naam]])+SUMIFS('MOB evolutie'!$AB$3:$AB$306,'MOB evolutie'!$A$3:$A$306,Tabel5[[#This Row],[Entiteit Naam]])</f>
        <v>626.93363577301318</v>
      </c>
      <c r="E345" s="32">
        <f>(Tabel5[[#This Row],[CO2-emissie 2022 (ton)]]-Tabel5[[#This Row],[CO2-emissie ref. jaar 2019 (ton)]])/Tabel5[[#This Row],[CO2-emissie ref. jaar 2019 (ton)]]</f>
        <v>-0.12501252415028097</v>
      </c>
    </row>
    <row r="346" spans="1:5" x14ac:dyDescent="0.35">
      <c r="A346" s="2" t="s">
        <v>340</v>
      </c>
      <c r="B346" s="2" t="s">
        <v>7</v>
      </c>
      <c r="C346" s="31">
        <f>SUMIFS('GEB&amp;TECH evolutie'!$D$6:$D$615,'GEB&amp;TECH evolutie'!$A$6:$A$615,Tabel5[[#This Row],[Entiteit Naam]])+SUMIFS('MOB evolutie'!$O$3:$O$306,'MOB evolutie'!$A$3:$A$306,Tabel5[[#This Row],[Entiteit Naam]])</f>
        <v>1151.5925185796855</v>
      </c>
      <c r="D346" s="31">
        <f>SUMIFS('GEB&amp;TECH evolutie'!$F$6:$F$615,'GEB&amp;TECH evolutie'!$A$6:$A$615,Tabel5[[#This Row],[Entiteit Naam]])+SUMIFS('MOB evolutie'!$AB$3:$AB$306,'MOB evolutie'!$A$3:$A$306,Tabel5[[#This Row],[Entiteit Naam]])</f>
        <v>867.36468639221971</v>
      </c>
      <c r="E346" s="32">
        <f>(Tabel5[[#This Row],[CO2-emissie 2022 (ton)]]-Tabel5[[#This Row],[CO2-emissie ref. jaar 2019 (ton)]])/Tabel5[[#This Row],[CO2-emissie ref. jaar 2019 (ton)]]</f>
        <v>-0.24681285055413318</v>
      </c>
    </row>
    <row r="347" spans="1:5" x14ac:dyDescent="0.35">
      <c r="A347" s="2" t="s">
        <v>341</v>
      </c>
      <c r="B347" s="2" t="s">
        <v>7</v>
      </c>
      <c r="C347" s="31">
        <f>SUMIFS('GEB&amp;TECH evolutie'!$D$6:$D$615,'GEB&amp;TECH evolutie'!$A$6:$A$615,Tabel5[[#This Row],[Entiteit Naam]])+SUMIFS('MOB evolutie'!$O$3:$O$306,'MOB evolutie'!$A$3:$A$306,Tabel5[[#This Row],[Entiteit Naam]])</f>
        <v>1104.4050727407625</v>
      </c>
      <c r="D347" s="31">
        <f>SUMIFS('GEB&amp;TECH evolutie'!$F$6:$F$615,'GEB&amp;TECH evolutie'!$A$6:$A$615,Tabel5[[#This Row],[Entiteit Naam]])+SUMIFS('MOB evolutie'!$AB$3:$AB$306,'MOB evolutie'!$A$3:$A$306,Tabel5[[#This Row],[Entiteit Naam]])</f>
        <v>975.10190613444036</v>
      </c>
      <c r="E347" s="32">
        <f>(Tabel5[[#This Row],[CO2-emissie 2022 (ton)]]-Tabel5[[#This Row],[CO2-emissie ref. jaar 2019 (ton)]])/Tabel5[[#This Row],[CO2-emissie ref. jaar 2019 (ton)]]</f>
        <v>-0.11707947545499328</v>
      </c>
    </row>
    <row r="348" spans="1:5" x14ac:dyDescent="0.35">
      <c r="A348" s="2" t="s">
        <v>342</v>
      </c>
      <c r="B348" s="2" t="s">
        <v>7</v>
      </c>
      <c r="C348" s="31">
        <f>SUMIFS('GEB&amp;TECH evolutie'!$D$6:$D$615,'GEB&amp;TECH evolutie'!$A$6:$A$615,Tabel5[[#This Row],[Entiteit Naam]])+SUMIFS('MOB evolutie'!$O$3:$O$306,'MOB evolutie'!$A$3:$A$306,Tabel5[[#This Row],[Entiteit Naam]])</f>
        <v>885.38924910618198</v>
      </c>
      <c r="D348" s="31">
        <f>SUMIFS('GEB&amp;TECH evolutie'!$F$6:$F$615,'GEB&amp;TECH evolutie'!$A$6:$A$615,Tabel5[[#This Row],[Entiteit Naam]])+SUMIFS('MOB evolutie'!$AB$3:$AB$306,'MOB evolutie'!$A$3:$A$306,Tabel5[[#This Row],[Entiteit Naam]])</f>
        <v>833.11318987877553</v>
      </c>
      <c r="E348" s="32">
        <f>(Tabel5[[#This Row],[CO2-emissie 2022 (ton)]]-Tabel5[[#This Row],[CO2-emissie ref. jaar 2019 (ton)]])/Tabel5[[#This Row],[CO2-emissie ref. jaar 2019 (ton)]]</f>
        <v>-5.9043024613389158E-2</v>
      </c>
    </row>
    <row r="349" spans="1:5" x14ac:dyDescent="0.35">
      <c r="A349" s="2" t="s">
        <v>343</v>
      </c>
      <c r="B349" s="2" t="s">
        <v>7</v>
      </c>
      <c r="C349" s="31">
        <f>SUMIFS('GEB&amp;TECH evolutie'!$D$6:$D$615,'GEB&amp;TECH evolutie'!$A$6:$A$615,Tabel5[[#This Row],[Entiteit Naam]])+SUMIFS('MOB evolutie'!$O$3:$O$306,'MOB evolutie'!$A$3:$A$306,Tabel5[[#This Row],[Entiteit Naam]])</f>
        <v>111.54065559004783</v>
      </c>
      <c r="D349" s="31">
        <f>SUMIFS('GEB&amp;TECH evolutie'!$F$6:$F$615,'GEB&amp;TECH evolutie'!$A$6:$A$615,Tabel5[[#This Row],[Entiteit Naam]])+SUMIFS('MOB evolutie'!$AB$3:$AB$306,'MOB evolutie'!$A$3:$A$306,Tabel5[[#This Row],[Entiteit Naam]])</f>
        <v>87.111950106342363</v>
      </c>
      <c r="E349" s="32">
        <f>(Tabel5[[#This Row],[CO2-emissie 2022 (ton)]]-Tabel5[[#This Row],[CO2-emissie ref. jaar 2019 (ton)]])/Tabel5[[#This Row],[CO2-emissie ref. jaar 2019 (ton)]]</f>
        <v>-0.21901167206233554</v>
      </c>
    </row>
    <row r="350" spans="1:5" x14ac:dyDescent="0.35">
      <c r="A350" s="2" t="s">
        <v>344</v>
      </c>
      <c r="B350" s="2" t="s">
        <v>7</v>
      </c>
      <c r="C350" s="31">
        <f>SUMIFS('GEB&amp;TECH evolutie'!$D$6:$D$615,'GEB&amp;TECH evolutie'!$A$6:$A$615,Tabel5[[#This Row],[Entiteit Naam]])+SUMIFS('MOB evolutie'!$O$3:$O$306,'MOB evolutie'!$A$3:$A$306,Tabel5[[#This Row],[Entiteit Naam]])</f>
        <v>389.85034816000007</v>
      </c>
      <c r="D350" s="31">
        <f>SUMIFS('GEB&amp;TECH evolutie'!$F$6:$F$615,'GEB&amp;TECH evolutie'!$A$6:$A$615,Tabel5[[#This Row],[Entiteit Naam]])+SUMIFS('MOB evolutie'!$AB$3:$AB$306,'MOB evolutie'!$A$3:$A$306,Tabel5[[#This Row],[Entiteit Naam]])</f>
        <v>381.32181452033507</v>
      </c>
      <c r="E350" s="32">
        <f>(Tabel5[[#This Row],[CO2-emissie 2022 (ton)]]-Tabel5[[#This Row],[CO2-emissie ref. jaar 2019 (ton)]])/Tabel5[[#This Row],[CO2-emissie ref. jaar 2019 (ton)]]</f>
        <v>-2.1876429455347745E-2</v>
      </c>
    </row>
    <row r="351" spans="1:5" x14ac:dyDescent="0.35">
      <c r="A351" s="2" t="s">
        <v>345</v>
      </c>
      <c r="B351" s="2" t="s">
        <v>7</v>
      </c>
      <c r="C351" s="31">
        <f>SUMIFS('GEB&amp;TECH evolutie'!$D$6:$D$615,'GEB&amp;TECH evolutie'!$A$6:$A$615,Tabel5[[#This Row],[Entiteit Naam]])+SUMIFS('MOB evolutie'!$O$3:$O$306,'MOB evolutie'!$A$3:$A$306,Tabel5[[#This Row],[Entiteit Naam]])</f>
        <v>421.13347323075647</v>
      </c>
      <c r="D351" s="31">
        <f>SUMIFS('GEB&amp;TECH evolutie'!$F$6:$F$615,'GEB&amp;TECH evolutie'!$A$6:$A$615,Tabel5[[#This Row],[Entiteit Naam]])+SUMIFS('MOB evolutie'!$AB$3:$AB$306,'MOB evolutie'!$A$3:$A$306,Tabel5[[#This Row],[Entiteit Naam]])</f>
        <v>452.45833525176249</v>
      </c>
      <c r="E351" s="32">
        <f>(Tabel5[[#This Row],[CO2-emissie 2022 (ton)]]-Tabel5[[#This Row],[CO2-emissie ref. jaar 2019 (ton)]])/Tabel5[[#This Row],[CO2-emissie ref. jaar 2019 (ton)]]</f>
        <v>7.4382265984926435E-2</v>
      </c>
    </row>
    <row r="352" spans="1:5" x14ac:dyDescent="0.35">
      <c r="A352" s="2" t="s">
        <v>346</v>
      </c>
      <c r="B352" s="2" t="s">
        <v>7</v>
      </c>
      <c r="C352" s="31">
        <f>SUMIFS('GEB&amp;TECH evolutie'!$D$6:$D$615,'GEB&amp;TECH evolutie'!$A$6:$A$615,Tabel5[[#This Row],[Entiteit Naam]])+SUMIFS('MOB evolutie'!$O$3:$O$306,'MOB evolutie'!$A$3:$A$306,Tabel5[[#This Row],[Entiteit Naam]])</f>
        <v>114.05281573774353</v>
      </c>
      <c r="D352" s="31">
        <f>SUMIFS('GEB&amp;TECH evolutie'!$F$6:$F$615,'GEB&amp;TECH evolutie'!$A$6:$A$615,Tabel5[[#This Row],[Entiteit Naam]])+SUMIFS('MOB evolutie'!$AB$3:$AB$306,'MOB evolutie'!$A$3:$A$306,Tabel5[[#This Row],[Entiteit Naam]])</f>
        <v>103.33511597775005</v>
      </c>
      <c r="E352" s="32">
        <f>(Tabel5[[#This Row],[CO2-emissie 2022 (ton)]]-Tabel5[[#This Row],[CO2-emissie ref. jaar 2019 (ton)]])/Tabel5[[#This Row],[CO2-emissie ref. jaar 2019 (ton)]]</f>
        <v>-9.3971373619026466E-2</v>
      </c>
    </row>
    <row r="353" spans="1:5" x14ac:dyDescent="0.35">
      <c r="A353" s="2" t="s">
        <v>347</v>
      </c>
      <c r="B353" s="2" t="s">
        <v>7</v>
      </c>
      <c r="C353" s="31">
        <f>SUMIFS('GEB&amp;TECH evolutie'!$D$6:$D$615,'GEB&amp;TECH evolutie'!$A$6:$A$615,Tabel5[[#This Row],[Entiteit Naam]])+SUMIFS('MOB evolutie'!$O$3:$O$306,'MOB evolutie'!$A$3:$A$306,Tabel5[[#This Row],[Entiteit Naam]])</f>
        <v>935.2271193360001</v>
      </c>
      <c r="D353" s="31">
        <f>SUMIFS('GEB&amp;TECH evolutie'!$F$6:$F$615,'GEB&amp;TECH evolutie'!$A$6:$A$615,Tabel5[[#This Row],[Entiteit Naam]])+SUMIFS('MOB evolutie'!$AB$3:$AB$306,'MOB evolutie'!$A$3:$A$306,Tabel5[[#This Row],[Entiteit Naam]])</f>
        <v>592.27867064431348</v>
      </c>
      <c r="E353" s="32">
        <f>(Tabel5[[#This Row],[CO2-emissie 2022 (ton)]]-Tabel5[[#This Row],[CO2-emissie ref. jaar 2019 (ton)]])/Tabel5[[#This Row],[CO2-emissie ref. jaar 2019 (ton)]]</f>
        <v>-0.36670071002130034</v>
      </c>
    </row>
    <row r="354" spans="1:5" x14ac:dyDescent="0.35">
      <c r="A354" s="2" t="s">
        <v>348</v>
      </c>
      <c r="B354" s="2" t="s">
        <v>7</v>
      </c>
      <c r="C354" s="31">
        <f>SUMIFS('GEB&amp;TECH evolutie'!$D$6:$D$615,'GEB&amp;TECH evolutie'!$A$6:$A$615,Tabel5[[#This Row],[Entiteit Naam]])+SUMIFS('MOB evolutie'!$O$3:$O$306,'MOB evolutie'!$A$3:$A$306,Tabel5[[#This Row],[Entiteit Naam]])</f>
        <v>1646.0513685760002</v>
      </c>
      <c r="D354" s="31">
        <f>SUMIFS('GEB&amp;TECH evolutie'!$F$6:$F$615,'GEB&amp;TECH evolutie'!$A$6:$A$615,Tabel5[[#This Row],[Entiteit Naam]])+SUMIFS('MOB evolutie'!$AB$3:$AB$306,'MOB evolutie'!$A$3:$A$306,Tabel5[[#This Row],[Entiteit Naam]])</f>
        <v>1288.1341462372588</v>
      </c>
      <c r="E354" s="32">
        <f>(Tabel5[[#This Row],[CO2-emissie 2022 (ton)]]-Tabel5[[#This Row],[CO2-emissie ref. jaar 2019 (ton)]])/Tabel5[[#This Row],[CO2-emissie ref. jaar 2019 (ton)]]</f>
        <v>-0.21743988624630572</v>
      </c>
    </row>
    <row r="355" spans="1:5" x14ac:dyDescent="0.35">
      <c r="A355" s="2" t="s">
        <v>349</v>
      </c>
      <c r="B355" s="2" t="s">
        <v>290</v>
      </c>
      <c r="C355" s="31">
        <f>SUMIFS('GEB&amp;TECH evolutie'!$D$6:$D$615,'GEB&amp;TECH evolutie'!$A$6:$A$615,Tabel5[[#This Row],[Entiteit Naam]])+SUMIFS('MOB evolutie'!$O$3:$O$306,'MOB evolutie'!$A$3:$A$306,Tabel5[[#This Row],[Entiteit Naam]])</f>
        <v>519.66824531223438</v>
      </c>
      <c r="D355" s="31">
        <f>SUMIFS('GEB&amp;TECH evolutie'!$F$6:$F$615,'GEB&amp;TECH evolutie'!$A$6:$A$615,Tabel5[[#This Row],[Entiteit Naam]])+SUMIFS('MOB evolutie'!$AB$3:$AB$306,'MOB evolutie'!$A$3:$A$306,Tabel5[[#This Row],[Entiteit Naam]])</f>
        <v>472.74251679922719</v>
      </c>
      <c r="E355" s="32">
        <f>(Tabel5[[#This Row],[CO2-emissie 2022 (ton)]]-Tabel5[[#This Row],[CO2-emissie ref. jaar 2019 (ton)]])/Tabel5[[#This Row],[CO2-emissie ref. jaar 2019 (ton)]]</f>
        <v>-9.0299395693905854E-2</v>
      </c>
    </row>
    <row r="356" spans="1:5" x14ac:dyDescent="0.35">
      <c r="A356" s="2" t="s">
        <v>350</v>
      </c>
      <c r="B356" s="2" t="s">
        <v>7</v>
      </c>
      <c r="C356" s="31">
        <f>SUMIFS('GEB&amp;TECH evolutie'!$D$6:$D$615,'GEB&amp;TECH evolutie'!$A$6:$A$615,Tabel5[[#This Row],[Entiteit Naam]])+SUMIFS('MOB evolutie'!$O$3:$O$306,'MOB evolutie'!$A$3:$A$306,Tabel5[[#This Row],[Entiteit Naam]])</f>
        <v>713.45903652259835</v>
      </c>
      <c r="D356" s="31">
        <f>SUMIFS('GEB&amp;TECH evolutie'!$F$6:$F$615,'GEB&amp;TECH evolutie'!$A$6:$A$615,Tabel5[[#This Row],[Entiteit Naam]])+SUMIFS('MOB evolutie'!$AB$3:$AB$306,'MOB evolutie'!$A$3:$A$306,Tabel5[[#This Row],[Entiteit Naam]])</f>
        <v>599.16885735388348</v>
      </c>
      <c r="E356" s="32">
        <f>(Tabel5[[#This Row],[CO2-emissie 2022 (ton)]]-Tabel5[[#This Row],[CO2-emissie ref. jaar 2019 (ton)]])/Tabel5[[#This Row],[CO2-emissie ref. jaar 2019 (ton)]]</f>
        <v>-0.16019164845926626</v>
      </c>
    </row>
    <row r="357" spans="1:5" x14ac:dyDescent="0.35">
      <c r="A357" s="2" t="s">
        <v>351</v>
      </c>
      <c r="B357" s="2" t="s">
        <v>7</v>
      </c>
      <c r="C357" s="31">
        <f>SUMIFS('GEB&amp;TECH evolutie'!$D$6:$D$615,'GEB&amp;TECH evolutie'!$A$6:$A$615,Tabel5[[#This Row],[Entiteit Naam]])+SUMIFS('MOB evolutie'!$O$3:$O$306,'MOB evolutie'!$A$3:$A$306,Tabel5[[#This Row],[Entiteit Naam]])</f>
        <v>660.17556779457027</v>
      </c>
      <c r="D357" s="31">
        <f>SUMIFS('GEB&amp;TECH evolutie'!$F$6:$F$615,'GEB&amp;TECH evolutie'!$A$6:$A$615,Tabel5[[#This Row],[Entiteit Naam]])+SUMIFS('MOB evolutie'!$AB$3:$AB$306,'MOB evolutie'!$A$3:$A$306,Tabel5[[#This Row],[Entiteit Naam]])</f>
        <v>556.32213655795204</v>
      </c>
      <c r="E357" s="32">
        <f>(Tabel5[[#This Row],[CO2-emissie 2022 (ton)]]-Tabel5[[#This Row],[CO2-emissie ref. jaar 2019 (ton)]])/Tabel5[[#This Row],[CO2-emissie ref. jaar 2019 (ton)]]</f>
        <v>-0.15731183688538858</v>
      </c>
    </row>
    <row r="358" spans="1:5" x14ac:dyDescent="0.35">
      <c r="A358" s="2" t="s">
        <v>352</v>
      </c>
      <c r="B358" s="2" t="s">
        <v>7</v>
      </c>
      <c r="C358" s="31">
        <f>SUMIFS('GEB&amp;TECH evolutie'!$D$6:$D$615,'GEB&amp;TECH evolutie'!$A$6:$A$615,Tabel5[[#This Row],[Entiteit Naam]])+SUMIFS('MOB evolutie'!$O$3:$O$306,'MOB evolutie'!$A$3:$A$306,Tabel5[[#This Row],[Entiteit Naam]])</f>
        <v>537.22939612133507</v>
      </c>
      <c r="D358" s="31">
        <f>SUMIFS('GEB&amp;TECH evolutie'!$F$6:$F$615,'GEB&amp;TECH evolutie'!$A$6:$A$615,Tabel5[[#This Row],[Entiteit Naam]])+SUMIFS('MOB evolutie'!$AB$3:$AB$306,'MOB evolutie'!$A$3:$A$306,Tabel5[[#This Row],[Entiteit Naam]])</f>
        <v>470.83100812807385</v>
      </c>
      <c r="E358" s="32">
        <f>(Tabel5[[#This Row],[CO2-emissie 2022 (ton)]]-Tabel5[[#This Row],[CO2-emissie ref. jaar 2019 (ton)]])/Tabel5[[#This Row],[CO2-emissie ref. jaar 2019 (ton)]]</f>
        <v>-0.12359410797815859</v>
      </c>
    </row>
    <row r="359" spans="1:5" x14ac:dyDescent="0.35">
      <c r="A359" s="2" t="s">
        <v>353</v>
      </c>
      <c r="B359" s="2" t="s">
        <v>7</v>
      </c>
      <c r="C359" s="31">
        <f>SUMIFS('GEB&amp;TECH evolutie'!$D$6:$D$615,'GEB&amp;TECH evolutie'!$A$6:$A$615,Tabel5[[#This Row],[Entiteit Naam]])+SUMIFS('MOB evolutie'!$O$3:$O$306,'MOB evolutie'!$A$3:$A$306,Tabel5[[#This Row],[Entiteit Naam]])</f>
        <v>1945.4309924556817</v>
      </c>
      <c r="D359" s="31">
        <f>SUMIFS('GEB&amp;TECH evolutie'!$F$6:$F$615,'GEB&amp;TECH evolutie'!$A$6:$A$615,Tabel5[[#This Row],[Entiteit Naam]])+SUMIFS('MOB evolutie'!$AB$3:$AB$306,'MOB evolutie'!$A$3:$A$306,Tabel5[[#This Row],[Entiteit Naam]])</f>
        <v>1596.9016078838379</v>
      </c>
      <c r="E359" s="32">
        <f>(Tabel5[[#This Row],[CO2-emissie 2022 (ton)]]-Tabel5[[#This Row],[CO2-emissie ref. jaar 2019 (ton)]])/Tabel5[[#This Row],[CO2-emissie ref. jaar 2019 (ton)]]</f>
        <v>-0.1791527871836264</v>
      </c>
    </row>
    <row r="360" spans="1:5" x14ac:dyDescent="0.35">
      <c r="A360" s="2" t="s">
        <v>354</v>
      </c>
      <c r="B360" s="2" t="s">
        <v>7</v>
      </c>
      <c r="C360" s="31">
        <f>SUMIFS('GEB&amp;TECH evolutie'!$D$6:$D$615,'GEB&amp;TECH evolutie'!$A$6:$A$615,Tabel5[[#This Row],[Entiteit Naam]])+SUMIFS('MOB evolutie'!$O$3:$O$306,'MOB evolutie'!$A$3:$A$306,Tabel5[[#This Row],[Entiteit Naam]])</f>
        <v>451.84097618303878</v>
      </c>
      <c r="D360" s="31">
        <f>SUMIFS('GEB&amp;TECH evolutie'!$F$6:$F$615,'GEB&amp;TECH evolutie'!$A$6:$A$615,Tabel5[[#This Row],[Entiteit Naam]])+SUMIFS('MOB evolutie'!$AB$3:$AB$306,'MOB evolutie'!$A$3:$A$306,Tabel5[[#This Row],[Entiteit Naam]])</f>
        <v>523.78341404288847</v>
      </c>
      <c r="E360" s="32">
        <f>(Tabel5[[#This Row],[CO2-emissie 2022 (ton)]]-Tabel5[[#This Row],[CO2-emissie ref. jaar 2019 (ton)]])/Tabel5[[#This Row],[CO2-emissie ref. jaar 2019 (ton)]]</f>
        <v>0.1592207029729551</v>
      </c>
    </row>
    <row r="361" spans="1:5" x14ac:dyDescent="0.35">
      <c r="A361" s="2" t="s">
        <v>355</v>
      </c>
      <c r="B361" s="2" t="s">
        <v>7</v>
      </c>
      <c r="C361" s="31">
        <f>SUMIFS('GEB&amp;TECH evolutie'!$D$6:$D$615,'GEB&amp;TECH evolutie'!$A$6:$A$615,Tabel5[[#This Row],[Entiteit Naam]])+SUMIFS('MOB evolutie'!$O$3:$O$306,'MOB evolutie'!$A$3:$A$306,Tabel5[[#This Row],[Entiteit Naam]])</f>
        <v>1031.5599671851924</v>
      </c>
      <c r="D361" s="31">
        <f>SUMIFS('GEB&amp;TECH evolutie'!$F$6:$F$615,'GEB&amp;TECH evolutie'!$A$6:$A$615,Tabel5[[#This Row],[Entiteit Naam]])+SUMIFS('MOB evolutie'!$AB$3:$AB$306,'MOB evolutie'!$A$3:$A$306,Tabel5[[#This Row],[Entiteit Naam]])</f>
        <v>685.7866757079737</v>
      </c>
      <c r="E361" s="32">
        <f>(Tabel5[[#This Row],[CO2-emissie 2022 (ton)]]-Tabel5[[#This Row],[CO2-emissie ref. jaar 2019 (ton)]])/Tabel5[[#This Row],[CO2-emissie ref. jaar 2019 (ton)]]</f>
        <v>-0.33519456209678905</v>
      </c>
    </row>
    <row r="362" spans="1:5" x14ac:dyDescent="0.35">
      <c r="A362" s="2" t="s">
        <v>356</v>
      </c>
      <c r="B362" s="2" t="s">
        <v>7</v>
      </c>
      <c r="C362" s="31">
        <f>SUMIFS('GEB&amp;TECH evolutie'!$D$6:$D$615,'GEB&amp;TECH evolutie'!$A$6:$A$615,Tabel5[[#This Row],[Entiteit Naam]])+SUMIFS('MOB evolutie'!$O$3:$O$306,'MOB evolutie'!$A$3:$A$306,Tabel5[[#This Row],[Entiteit Naam]])</f>
        <v>257.23734267502562</v>
      </c>
      <c r="D362" s="31">
        <f>SUMIFS('GEB&amp;TECH evolutie'!$F$6:$F$615,'GEB&amp;TECH evolutie'!$A$6:$A$615,Tabel5[[#This Row],[Entiteit Naam]])+SUMIFS('MOB evolutie'!$AB$3:$AB$306,'MOB evolutie'!$A$3:$A$306,Tabel5[[#This Row],[Entiteit Naam]])</f>
        <v>189.84642782643962</v>
      </c>
      <c r="E362" s="32">
        <f>(Tabel5[[#This Row],[CO2-emissie 2022 (ton)]]-Tabel5[[#This Row],[CO2-emissie ref. jaar 2019 (ton)]])/Tabel5[[#This Row],[CO2-emissie ref. jaar 2019 (ton)]]</f>
        <v>-0.26197951723410012</v>
      </c>
    </row>
    <row r="363" spans="1:5" x14ac:dyDescent="0.35">
      <c r="A363" s="2" t="s">
        <v>357</v>
      </c>
      <c r="B363" s="2" t="s">
        <v>7</v>
      </c>
      <c r="C363" s="31">
        <f>SUMIFS('GEB&amp;TECH evolutie'!$D$6:$D$615,'GEB&amp;TECH evolutie'!$A$6:$A$615,Tabel5[[#This Row],[Entiteit Naam]])+SUMIFS('MOB evolutie'!$O$3:$O$306,'MOB evolutie'!$A$3:$A$306,Tabel5[[#This Row],[Entiteit Naam]])</f>
        <v>1265.2412216960709</v>
      </c>
      <c r="D363" s="31">
        <f>SUMIFS('GEB&amp;TECH evolutie'!$F$6:$F$615,'GEB&amp;TECH evolutie'!$A$6:$A$615,Tabel5[[#This Row],[Entiteit Naam]])+SUMIFS('MOB evolutie'!$AB$3:$AB$306,'MOB evolutie'!$A$3:$A$306,Tabel5[[#This Row],[Entiteit Naam]])</f>
        <v>934.8400567858439</v>
      </c>
      <c r="E363" s="32">
        <f>(Tabel5[[#This Row],[CO2-emissie 2022 (ton)]]-Tabel5[[#This Row],[CO2-emissie ref. jaar 2019 (ton)]])/Tabel5[[#This Row],[CO2-emissie ref. jaar 2019 (ton)]]</f>
        <v>-0.26113689567221043</v>
      </c>
    </row>
    <row r="364" spans="1:5" x14ac:dyDescent="0.35">
      <c r="A364" s="2" t="s">
        <v>358</v>
      </c>
      <c r="B364" s="2" t="s">
        <v>7</v>
      </c>
      <c r="C364" s="31">
        <f>SUMIFS('GEB&amp;TECH evolutie'!$D$6:$D$615,'GEB&amp;TECH evolutie'!$A$6:$A$615,Tabel5[[#This Row],[Entiteit Naam]])+SUMIFS('MOB evolutie'!$O$3:$O$306,'MOB evolutie'!$A$3:$A$306,Tabel5[[#This Row],[Entiteit Naam]])</f>
        <v>807.3512586693771</v>
      </c>
      <c r="D364" s="31">
        <f>SUMIFS('GEB&amp;TECH evolutie'!$F$6:$F$615,'GEB&amp;TECH evolutie'!$A$6:$A$615,Tabel5[[#This Row],[Entiteit Naam]])+SUMIFS('MOB evolutie'!$AB$3:$AB$306,'MOB evolutie'!$A$3:$A$306,Tabel5[[#This Row],[Entiteit Naam]])</f>
        <v>623.79583122522445</v>
      </c>
      <c r="E364" s="32">
        <f>(Tabel5[[#This Row],[CO2-emissie 2022 (ton)]]-Tabel5[[#This Row],[CO2-emissie ref. jaar 2019 (ton)]])/Tabel5[[#This Row],[CO2-emissie ref. jaar 2019 (ton)]]</f>
        <v>-0.22735510160308237</v>
      </c>
    </row>
    <row r="365" spans="1:5" x14ac:dyDescent="0.35">
      <c r="A365" s="2" t="s">
        <v>359</v>
      </c>
      <c r="B365" s="2" t="s">
        <v>7</v>
      </c>
      <c r="C365" s="31">
        <f>SUMIFS('GEB&amp;TECH evolutie'!$D$6:$D$615,'GEB&amp;TECH evolutie'!$A$6:$A$615,Tabel5[[#This Row],[Entiteit Naam]])+SUMIFS('MOB evolutie'!$O$3:$O$306,'MOB evolutie'!$A$3:$A$306,Tabel5[[#This Row],[Entiteit Naam]])</f>
        <v>466.28355536590067</v>
      </c>
      <c r="D365" s="31">
        <f>SUMIFS('GEB&amp;TECH evolutie'!$F$6:$F$615,'GEB&amp;TECH evolutie'!$A$6:$A$615,Tabel5[[#This Row],[Entiteit Naam]])+SUMIFS('MOB evolutie'!$AB$3:$AB$306,'MOB evolutie'!$A$3:$A$306,Tabel5[[#This Row],[Entiteit Naam]])</f>
        <v>353.77111174466637</v>
      </c>
      <c r="E365" s="32">
        <f>(Tabel5[[#This Row],[CO2-emissie 2022 (ton)]]-Tabel5[[#This Row],[CO2-emissie ref. jaar 2019 (ton)]])/Tabel5[[#This Row],[CO2-emissie ref. jaar 2019 (ton)]]</f>
        <v>-0.24129618625075436</v>
      </c>
    </row>
    <row r="366" spans="1:5" x14ac:dyDescent="0.35">
      <c r="A366" s="2" t="s">
        <v>360</v>
      </c>
      <c r="B366" s="2" t="s">
        <v>7</v>
      </c>
      <c r="C366" s="31">
        <f>SUMIFS('GEB&amp;TECH evolutie'!$D$6:$D$615,'GEB&amp;TECH evolutie'!$A$6:$A$615,Tabel5[[#This Row],[Entiteit Naam]])+SUMIFS('MOB evolutie'!$O$3:$O$306,'MOB evolutie'!$A$3:$A$306,Tabel5[[#This Row],[Entiteit Naam]])</f>
        <v>708.77563043689838</v>
      </c>
      <c r="D366" s="31">
        <f>SUMIFS('GEB&amp;TECH evolutie'!$F$6:$F$615,'GEB&amp;TECH evolutie'!$A$6:$A$615,Tabel5[[#This Row],[Entiteit Naam]])+SUMIFS('MOB evolutie'!$AB$3:$AB$306,'MOB evolutie'!$A$3:$A$306,Tabel5[[#This Row],[Entiteit Naam]])</f>
        <v>516.62463122400459</v>
      </c>
      <c r="E366" s="32">
        <f>(Tabel5[[#This Row],[CO2-emissie 2022 (ton)]]-Tabel5[[#This Row],[CO2-emissie ref. jaar 2019 (ton)]])/Tabel5[[#This Row],[CO2-emissie ref. jaar 2019 (ton)]]</f>
        <v>-0.2711027170819198</v>
      </c>
    </row>
    <row r="367" spans="1:5" x14ac:dyDescent="0.35">
      <c r="A367" s="2" t="s">
        <v>361</v>
      </c>
      <c r="B367" s="2" t="s">
        <v>7</v>
      </c>
      <c r="C367" s="31">
        <f>SUMIFS('GEB&amp;TECH evolutie'!$D$6:$D$615,'GEB&amp;TECH evolutie'!$A$6:$A$615,Tabel5[[#This Row],[Entiteit Naam]])+SUMIFS('MOB evolutie'!$O$3:$O$306,'MOB evolutie'!$A$3:$A$306,Tabel5[[#This Row],[Entiteit Naam]])</f>
        <v>38.83945719094492</v>
      </c>
      <c r="D367" s="31">
        <f>SUMIFS('GEB&amp;TECH evolutie'!$F$6:$F$615,'GEB&amp;TECH evolutie'!$A$6:$A$615,Tabel5[[#This Row],[Entiteit Naam]])+SUMIFS('MOB evolutie'!$AB$3:$AB$306,'MOB evolutie'!$A$3:$A$306,Tabel5[[#This Row],[Entiteit Naam]])</f>
        <v>40.365675691399197</v>
      </c>
      <c r="E367" s="32">
        <f>(Tabel5[[#This Row],[CO2-emissie 2022 (ton)]]-Tabel5[[#This Row],[CO2-emissie ref. jaar 2019 (ton)]])/Tabel5[[#This Row],[CO2-emissie ref. jaar 2019 (ton)]]</f>
        <v>3.9295567210195247E-2</v>
      </c>
    </row>
    <row r="368" spans="1:5" x14ac:dyDescent="0.35">
      <c r="A368" s="2" t="s">
        <v>362</v>
      </c>
      <c r="B368" s="2" t="s">
        <v>7</v>
      </c>
      <c r="C368" s="31">
        <f>SUMIFS('GEB&amp;TECH evolutie'!$D$6:$D$615,'GEB&amp;TECH evolutie'!$A$6:$A$615,Tabel5[[#This Row],[Entiteit Naam]])+SUMIFS('MOB evolutie'!$O$3:$O$306,'MOB evolutie'!$A$3:$A$306,Tabel5[[#This Row],[Entiteit Naam]])</f>
        <v>663.69338363147665</v>
      </c>
      <c r="D368" s="31">
        <f>SUMIFS('GEB&amp;TECH evolutie'!$F$6:$F$615,'GEB&amp;TECH evolutie'!$A$6:$A$615,Tabel5[[#This Row],[Entiteit Naam]])+SUMIFS('MOB evolutie'!$AB$3:$AB$306,'MOB evolutie'!$A$3:$A$306,Tabel5[[#This Row],[Entiteit Naam]])</f>
        <v>528.13957937851922</v>
      </c>
      <c r="E368" s="32">
        <f>(Tabel5[[#This Row],[CO2-emissie 2022 (ton)]]-Tabel5[[#This Row],[CO2-emissie ref. jaar 2019 (ton)]])/Tabel5[[#This Row],[CO2-emissie ref. jaar 2019 (ton)]]</f>
        <v>-0.20424160854408221</v>
      </c>
    </row>
    <row r="369" spans="1:5" x14ac:dyDescent="0.35">
      <c r="A369" s="2" t="s">
        <v>363</v>
      </c>
      <c r="B369" s="2" t="s">
        <v>7</v>
      </c>
      <c r="C369" s="31">
        <f>SUMIFS('GEB&amp;TECH evolutie'!$D$6:$D$615,'GEB&amp;TECH evolutie'!$A$6:$A$615,Tabel5[[#This Row],[Entiteit Naam]])+SUMIFS('MOB evolutie'!$O$3:$O$306,'MOB evolutie'!$A$3:$A$306,Tabel5[[#This Row],[Entiteit Naam]])</f>
        <v>887.09556062399986</v>
      </c>
      <c r="D369" s="31">
        <f>SUMIFS('GEB&amp;TECH evolutie'!$F$6:$F$615,'GEB&amp;TECH evolutie'!$A$6:$A$615,Tabel5[[#This Row],[Entiteit Naam]])+SUMIFS('MOB evolutie'!$AB$3:$AB$306,'MOB evolutie'!$A$3:$A$306,Tabel5[[#This Row],[Entiteit Naam]])</f>
        <v>586.94003864894273</v>
      </c>
      <c r="E369" s="32">
        <f>(Tabel5[[#This Row],[CO2-emissie 2022 (ton)]]-Tabel5[[#This Row],[CO2-emissie ref. jaar 2019 (ton)]])/Tabel5[[#This Row],[CO2-emissie ref. jaar 2019 (ton)]]</f>
        <v>-0.33835759674405541</v>
      </c>
    </row>
    <row r="370" spans="1:5" x14ac:dyDescent="0.35">
      <c r="A370" s="2" t="s">
        <v>364</v>
      </c>
      <c r="B370" s="2" t="s">
        <v>7</v>
      </c>
      <c r="C370" s="31">
        <f>SUMIFS('GEB&amp;TECH evolutie'!$D$6:$D$615,'GEB&amp;TECH evolutie'!$A$6:$A$615,Tabel5[[#This Row],[Entiteit Naam]])+SUMIFS('MOB evolutie'!$O$3:$O$306,'MOB evolutie'!$A$3:$A$306,Tabel5[[#This Row],[Entiteit Naam]])</f>
        <v>291.44859350214995</v>
      </c>
      <c r="D370" s="31">
        <f>SUMIFS('GEB&amp;TECH evolutie'!$F$6:$F$615,'GEB&amp;TECH evolutie'!$A$6:$A$615,Tabel5[[#This Row],[Entiteit Naam]])+SUMIFS('MOB evolutie'!$AB$3:$AB$306,'MOB evolutie'!$A$3:$A$306,Tabel5[[#This Row],[Entiteit Naam]])</f>
        <v>220.57798714858336</v>
      </c>
      <c r="E370" s="32">
        <f>(Tabel5[[#This Row],[CO2-emissie 2022 (ton)]]-Tabel5[[#This Row],[CO2-emissie ref. jaar 2019 (ton)]])/Tabel5[[#This Row],[CO2-emissie ref. jaar 2019 (ton)]]</f>
        <v>-0.24316674684190503</v>
      </c>
    </row>
    <row r="371" spans="1:5" x14ac:dyDescent="0.35">
      <c r="A371" s="2" t="s">
        <v>365</v>
      </c>
      <c r="B371" s="2" t="s">
        <v>7</v>
      </c>
      <c r="C371" s="31">
        <f>SUMIFS('GEB&amp;TECH evolutie'!$D$6:$D$615,'GEB&amp;TECH evolutie'!$A$6:$A$615,Tabel5[[#This Row],[Entiteit Naam]])+SUMIFS('MOB evolutie'!$O$3:$O$306,'MOB evolutie'!$A$3:$A$306,Tabel5[[#This Row],[Entiteit Naam]])</f>
        <v>1274.3274856350629</v>
      </c>
      <c r="D371" s="31">
        <f>SUMIFS('GEB&amp;TECH evolutie'!$F$6:$F$615,'GEB&amp;TECH evolutie'!$A$6:$A$615,Tabel5[[#This Row],[Entiteit Naam]])+SUMIFS('MOB evolutie'!$AB$3:$AB$306,'MOB evolutie'!$A$3:$A$306,Tabel5[[#This Row],[Entiteit Naam]])</f>
        <v>1121.0328814366887</v>
      </c>
      <c r="E371" s="32">
        <f>(Tabel5[[#This Row],[CO2-emissie 2022 (ton)]]-Tabel5[[#This Row],[CO2-emissie ref. jaar 2019 (ton)]])/Tabel5[[#This Row],[CO2-emissie ref. jaar 2019 (ton)]]</f>
        <v>-0.1202945129304651</v>
      </c>
    </row>
    <row r="372" spans="1:5" x14ac:dyDescent="0.35">
      <c r="A372" s="11" t="s">
        <v>1249</v>
      </c>
      <c r="B372" s="11" t="s">
        <v>551</v>
      </c>
      <c r="C372" s="31">
        <f>SUMIFS('GEB&amp;TECH evolutie'!$D$6:$D$615,'GEB&amp;TECH evolutie'!$A$6:$A$615,Tabel5[[#This Row],[Entiteit Naam]])+SUMIFS('MOB evolutie'!$O$3:$O$306,'MOB evolutie'!$A$3:$A$306,Tabel5[[#This Row],[Entiteit Naam]])</f>
        <v>7.102603638683437</v>
      </c>
      <c r="D372" s="31">
        <f>SUMIFS('GEB&amp;TECH evolutie'!$F$6:$F$615,'GEB&amp;TECH evolutie'!$A$6:$A$615,Tabel5[[#This Row],[Entiteit Naam]])+SUMIFS('MOB evolutie'!$AB$3:$AB$306,'MOB evolutie'!$A$3:$A$306,Tabel5[[#This Row],[Entiteit Naam]])</f>
        <v>6.7812671033281653</v>
      </c>
      <c r="E372" s="32">
        <f>(Tabel5[[#This Row],[CO2-emissie 2022 (ton)]]-Tabel5[[#This Row],[CO2-emissie ref. jaar 2019 (ton)]])/Tabel5[[#This Row],[CO2-emissie ref. jaar 2019 (ton)]]</f>
        <v>-4.5242076244428553E-2</v>
      </c>
    </row>
    <row r="373" spans="1:5" x14ac:dyDescent="0.35">
      <c r="A373" s="2" t="s">
        <v>366</v>
      </c>
      <c r="B373" s="2" t="s">
        <v>7</v>
      </c>
      <c r="C373" s="31">
        <f>SUMIFS('GEB&amp;TECH evolutie'!$D$6:$D$615,'GEB&amp;TECH evolutie'!$A$6:$A$615,Tabel5[[#This Row],[Entiteit Naam]])+SUMIFS('MOB evolutie'!$O$3:$O$306,'MOB evolutie'!$A$3:$A$306,Tabel5[[#This Row],[Entiteit Naam]])</f>
        <v>263.75661993195484</v>
      </c>
      <c r="D373" s="31">
        <f>SUMIFS('GEB&amp;TECH evolutie'!$F$6:$F$615,'GEB&amp;TECH evolutie'!$A$6:$A$615,Tabel5[[#This Row],[Entiteit Naam]])+SUMIFS('MOB evolutie'!$AB$3:$AB$306,'MOB evolutie'!$A$3:$A$306,Tabel5[[#This Row],[Entiteit Naam]])</f>
        <v>227.98726938569155</v>
      </c>
      <c r="E373" s="32">
        <f>(Tabel5[[#This Row],[CO2-emissie 2022 (ton)]]-Tabel5[[#This Row],[CO2-emissie ref. jaar 2019 (ton)]])/Tabel5[[#This Row],[CO2-emissie ref. jaar 2019 (ton)]]</f>
        <v>-0.13561498685982268</v>
      </c>
    </row>
    <row r="374" spans="1:5" x14ac:dyDescent="0.35">
      <c r="A374" s="2" t="s">
        <v>367</v>
      </c>
      <c r="B374" s="2" t="s">
        <v>7</v>
      </c>
      <c r="C374" s="31">
        <f>SUMIFS('GEB&amp;TECH evolutie'!$D$6:$D$615,'GEB&amp;TECH evolutie'!$A$6:$A$615,Tabel5[[#This Row],[Entiteit Naam]])+SUMIFS('MOB evolutie'!$O$3:$O$306,'MOB evolutie'!$A$3:$A$306,Tabel5[[#This Row],[Entiteit Naam]])</f>
        <v>1408.4737837062939</v>
      </c>
      <c r="D374" s="31">
        <f>SUMIFS('GEB&amp;TECH evolutie'!$F$6:$F$615,'GEB&amp;TECH evolutie'!$A$6:$A$615,Tabel5[[#This Row],[Entiteit Naam]])+SUMIFS('MOB evolutie'!$AB$3:$AB$306,'MOB evolutie'!$A$3:$A$306,Tabel5[[#This Row],[Entiteit Naam]])</f>
        <v>1125.8239550605194</v>
      </c>
      <c r="E374" s="32">
        <f>(Tabel5[[#This Row],[CO2-emissie 2022 (ton)]]-Tabel5[[#This Row],[CO2-emissie ref. jaar 2019 (ton)]])/Tabel5[[#This Row],[CO2-emissie ref. jaar 2019 (ton)]]</f>
        <v>-0.2006780899407318</v>
      </c>
    </row>
    <row r="375" spans="1:5" x14ac:dyDescent="0.35">
      <c r="A375" s="2" t="s">
        <v>368</v>
      </c>
      <c r="B375" s="2" t="s">
        <v>7</v>
      </c>
      <c r="C375" s="31">
        <f>SUMIFS('GEB&amp;TECH evolutie'!$D$6:$D$615,'GEB&amp;TECH evolutie'!$A$6:$A$615,Tabel5[[#This Row],[Entiteit Naam]])+SUMIFS('MOB evolutie'!$O$3:$O$306,'MOB evolutie'!$A$3:$A$306,Tabel5[[#This Row],[Entiteit Naam]])</f>
        <v>237.50910889990993</v>
      </c>
      <c r="D375" s="31">
        <f>SUMIFS('GEB&amp;TECH evolutie'!$F$6:$F$615,'GEB&amp;TECH evolutie'!$A$6:$A$615,Tabel5[[#This Row],[Entiteit Naam]])+SUMIFS('MOB evolutie'!$AB$3:$AB$306,'MOB evolutie'!$A$3:$A$306,Tabel5[[#This Row],[Entiteit Naam]])</f>
        <v>237.1362260231864</v>
      </c>
      <c r="E375" s="32">
        <f>(Tabel5[[#This Row],[CO2-emissie 2022 (ton)]]-Tabel5[[#This Row],[CO2-emissie ref. jaar 2019 (ton)]])/Tabel5[[#This Row],[CO2-emissie ref. jaar 2019 (ton)]]</f>
        <v>-1.5699729515665682E-3</v>
      </c>
    </row>
    <row r="376" spans="1:5" x14ac:dyDescent="0.35">
      <c r="A376" s="2" t="s">
        <v>369</v>
      </c>
      <c r="B376" s="2" t="s">
        <v>7</v>
      </c>
      <c r="C376" s="31">
        <f>SUMIFS('GEB&amp;TECH evolutie'!$D$6:$D$615,'GEB&amp;TECH evolutie'!$A$6:$A$615,Tabel5[[#This Row],[Entiteit Naam]])+SUMIFS('MOB evolutie'!$O$3:$O$306,'MOB evolutie'!$A$3:$A$306,Tabel5[[#This Row],[Entiteit Naam]])</f>
        <v>293.14056611240005</v>
      </c>
      <c r="D376" s="31">
        <f>SUMIFS('GEB&amp;TECH evolutie'!$F$6:$F$615,'GEB&amp;TECH evolutie'!$A$6:$A$615,Tabel5[[#This Row],[Entiteit Naam]])+SUMIFS('MOB evolutie'!$AB$3:$AB$306,'MOB evolutie'!$A$3:$A$306,Tabel5[[#This Row],[Entiteit Naam]])</f>
        <v>184.13561506396803</v>
      </c>
      <c r="E376" s="32">
        <f>(Tabel5[[#This Row],[CO2-emissie 2022 (ton)]]-Tabel5[[#This Row],[CO2-emissie ref. jaar 2019 (ton)]])/Tabel5[[#This Row],[CO2-emissie ref. jaar 2019 (ton)]]</f>
        <v>-0.37185215439147312</v>
      </c>
    </row>
    <row r="377" spans="1:5" x14ac:dyDescent="0.35">
      <c r="A377" s="2" t="s">
        <v>370</v>
      </c>
      <c r="B377" s="2" t="s">
        <v>7</v>
      </c>
      <c r="C377" s="31">
        <f>SUMIFS('GEB&amp;TECH evolutie'!$D$6:$D$615,'GEB&amp;TECH evolutie'!$A$6:$A$615,Tabel5[[#This Row],[Entiteit Naam]])+SUMIFS('MOB evolutie'!$O$3:$O$306,'MOB evolutie'!$A$3:$A$306,Tabel5[[#This Row],[Entiteit Naam]])</f>
        <v>136.81918614000003</v>
      </c>
      <c r="D377" s="31">
        <f>SUMIFS('GEB&amp;TECH evolutie'!$F$6:$F$615,'GEB&amp;TECH evolutie'!$A$6:$A$615,Tabel5[[#This Row],[Entiteit Naam]])+SUMIFS('MOB evolutie'!$AB$3:$AB$306,'MOB evolutie'!$A$3:$A$306,Tabel5[[#This Row],[Entiteit Naam]])</f>
        <v>126.16911312181034</v>
      </c>
      <c r="E377" s="32">
        <f>(Tabel5[[#This Row],[CO2-emissie 2022 (ton)]]-Tabel5[[#This Row],[CO2-emissie ref. jaar 2019 (ton)]])/Tabel5[[#This Row],[CO2-emissie ref. jaar 2019 (ton)]]</f>
        <v>-7.784049385655617E-2</v>
      </c>
    </row>
    <row r="378" spans="1:5" x14ac:dyDescent="0.35">
      <c r="A378" s="2" t="s">
        <v>371</v>
      </c>
      <c r="B378" s="2" t="s">
        <v>7</v>
      </c>
      <c r="C378" s="31">
        <f>SUMIFS('GEB&amp;TECH evolutie'!$D$6:$D$615,'GEB&amp;TECH evolutie'!$A$6:$A$615,Tabel5[[#This Row],[Entiteit Naam]])+SUMIFS('MOB evolutie'!$O$3:$O$306,'MOB evolutie'!$A$3:$A$306,Tabel5[[#This Row],[Entiteit Naam]])</f>
        <v>548.81232396141388</v>
      </c>
      <c r="D378" s="31">
        <f>SUMIFS('GEB&amp;TECH evolutie'!$F$6:$F$615,'GEB&amp;TECH evolutie'!$A$6:$A$615,Tabel5[[#This Row],[Entiteit Naam]])+SUMIFS('MOB evolutie'!$AB$3:$AB$306,'MOB evolutie'!$A$3:$A$306,Tabel5[[#This Row],[Entiteit Naam]])</f>
        <v>415.66165110818866</v>
      </c>
      <c r="E378" s="32">
        <f>(Tabel5[[#This Row],[CO2-emissie 2022 (ton)]]-Tabel5[[#This Row],[CO2-emissie ref. jaar 2019 (ton)]])/Tabel5[[#This Row],[CO2-emissie ref. jaar 2019 (ton)]]</f>
        <v>-0.24261604020136185</v>
      </c>
    </row>
    <row r="379" spans="1:5" x14ac:dyDescent="0.35">
      <c r="A379" s="2" t="s">
        <v>372</v>
      </c>
      <c r="B379" s="2" t="s">
        <v>7</v>
      </c>
      <c r="C379" s="31">
        <f>SUMIFS('GEB&amp;TECH evolutie'!$D$6:$D$615,'GEB&amp;TECH evolutie'!$A$6:$A$615,Tabel5[[#This Row],[Entiteit Naam]])+SUMIFS('MOB evolutie'!$O$3:$O$306,'MOB evolutie'!$A$3:$A$306,Tabel5[[#This Row],[Entiteit Naam]])</f>
        <v>560.92717253432568</v>
      </c>
      <c r="D379" s="31">
        <f>SUMIFS('GEB&amp;TECH evolutie'!$F$6:$F$615,'GEB&amp;TECH evolutie'!$A$6:$A$615,Tabel5[[#This Row],[Entiteit Naam]])+SUMIFS('MOB evolutie'!$AB$3:$AB$306,'MOB evolutie'!$A$3:$A$306,Tabel5[[#This Row],[Entiteit Naam]])</f>
        <v>486.63107809803211</v>
      </c>
      <c r="E379" s="32">
        <f>(Tabel5[[#This Row],[CO2-emissie 2022 (ton)]]-Tabel5[[#This Row],[CO2-emissie ref. jaar 2019 (ton)]])/Tabel5[[#This Row],[CO2-emissie ref. jaar 2019 (ton)]]</f>
        <v>-0.13245230053772633</v>
      </c>
    </row>
    <row r="380" spans="1:5" x14ac:dyDescent="0.35">
      <c r="A380" s="2" t="s">
        <v>373</v>
      </c>
      <c r="B380" s="2" t="s">
        <v>7</v>
      </c>
      <c r="C380" s="31">
        <f>SUMIFS('GEB&amp;TECH evolutie'!$D$6:$D$615,'GEB&amp;TECH evolutie'!$A$6:$A$615,Tabel5[[#This Row],[Entiteit Naam]])+SUMIFS('MOB evolutie'!$O$3:$O$306,'MOB evolutie'!$A$3:$A$306,Tabel5[[#This Row],[Entiteit Naam]])</f>
        <v>1388.1061196309615</v>
      </c>
      <c r="D380" s="31">
        <f>SUMIFS('GEB&amp;TECH evolutie'!$F$6:$F$615,'GEB&amp;TECH evolutie'!$A$6:$A$615,Tabel5[[#This Row],[Entiteit Naam]])+SUMIFS('MOB evolutie'!$AB$3:$AB$306,'MOB evolutie'!$A$3:$A$306,Tabel5[[#This Row],[Entiteit Naam]])</f>
        <v>1234.0765887245927</v>
      </c>
      <c r="E380" s="32">
        <f>(Tabel5[[#This Row],[CO2-emissie 2022 (ton)]]-Tabel5[[#This Row],[CO2-emissie ref. jaar 2019 (ton)]])/Tabel5[[#This Row],[CO2-emissie ref. jaar 2019 (ton)]]</f>
        <v>-0.11096380077001512</v>
      </c>
    </row>
    <row r="381" spans="1:5" x14ac:dyDescent="0.35">
      <c r="A381" s="2" t="s">
        <v>374</v>
      </c>
      <c r="B381" s="2" t="s">
        <v>7</v>
      </c>
      <c r="C381" s="31">
        <f>SUMIFS('GEB&amp;TECH evolutie'!$D$6:$D$615,'GEB&amp;TECH evolutie'!$A$6:$A$615,Tabel5[[#This Row],[Entiteit Naam]])+SUMIFS('MOB evolutie'!$O$3:$O$306,'MOB evolutie'!$A$3:$A$306,Tabel5[[#This Row],[Entiteit Naam]])</f>
        <v>343.47284097329589</v>
      </c>
      <c r="D381" s="31">
        <f>SUMIFS('GEB&amp;TECH evolutie'!$F$6:$F$615,'GEB&amp;TECH evolutie'!$A$6:$A$615,Tabel5[[#This Row],[Entiteit Naam]])+SUMIFS('MOB evolutie'!$AB$3:$AB$306,'MOB evolutie'!$A$3:$A$306,Tabel5[[#This Row],[Entiteit Naam]])</f>
        <v>323.52849587808686</v>
      </c>
      <c r="E381" s="32">
        <f>(Tabel5[[#This Row],[CO2-emissie 2022 (ton)]]-Tabel5[[#This Row],[CO2-emissie ref. jaar 2019 (ton)]])/Tabel5[[#This Row],[CO2-emissie ref. jaar 2019 (ton)]]</f>
        <v>-5.8066731094932919E-2</v>
      </c>
    </row>
    <row r="382" spans="1:5" x14ac:dyDescent="0.35">
      <c r="A382" s="2" t="s">
        <v>375</v>
      </c>
      <c r="B382" s="2" t="s">
        <v>7</v>
      </c>
      <c r="C382" s="31">
        <f>SUMIFS('GEB&amp;TECH evolutie'!$D$6:$D$615,'GEB&amp;TECH evolutie'!$A$6:$A$615,Tabel5[[#This Row],[Entiteit Naam]])+SUMIFS('MOB evolutie'!$O$3:$O$306,'MOB evolutie'!$A$3:$A$306,Tabel5[[#This Row],[Entiteit Naam]])</f>
        <v>2454.9353523630257</v>
      </c>
      <c r="D382" s="31">
        <f>SUMIFS('GEB&amp;TECH evolutie'!$F$6:$F$615,'GEB&amp;TECH evolutie'!$A$6:$A$615,Tabel5[[#This Row],[Entiteit Naam]])+SUMIFS('MOB evolutie'!$AB$3:$AB$306,'MOB evolutie'!$A$3:$A$306,Tabel5[[#This Row],[Entiteit Naam]])</f>
        <v>2069.050913589494</v>
      </c>
      <c r="E382" s="32">
        <f>(Tabel5[[#This Row],[CO2-emissie 2022 (ton)]]-Tabel5[[#This Row],[CO2-emissie ref. jaar 2019 (ton)]])/Tabel5[[#This Row],[CO2-emissie ref. jaar 2019 (ton)]]</f>
        <v>-0.15718721000212663</v>
      </c>
    </row>
    <row r="383" spans="1:5" x14ac:dyDescent="0.35">
      <c r="A383" s="2" t="s">
        <v>376</v>
      </c>
      <c r="B383" s="2" t="s">
        <v>7</v>
      </c>
      <c r="C383" s="31">
        <f>SUMIFS('GEB&amp;TECH evolutie'!$D$6:$D$615,'GEB&amp;TECH evolutie'!$A$6:$A$615,Tabel5[[#This Row],[Entiteit Naam]])+SUMIFS('MOB evolutie'!$O$3:$O$306,'MOB evolutie'!$A$3:$A$306,Tabel5[[#This Row],[Entiteit Naam]])</f>
        <v>272.98857810054437</v>
      </c>
      <c r="D383" s="31">
        <f>SUMIFS('GEB&amp;TECH evolutie'!$F$6:$F$615,'GEB&amp;TECH evolutie'!$A$6:$A$615,Tabel5[[#This Row],[Entiteit Naam]])+SUMIFS('MOB evolutie'!$AB$3:$AB$306,'MOB evolutie'!$A$3:$A$306,Tabel5[[#This Row],[Entiteit Naam]])</f>
        <v>228.0949680904169</v>
      </c>
      <c r="E383" s="32">
        <f>(Tabel5[[#This Row],[CO2-emissie 2022 (ton)]]-Tabel5[[#This Row],[CO2-emissie ref. jaar 2019 (ton)]])/Tabel5[[#This Row],[CO2-emissie ref. jaar 2019 (ton)]]</f>
        <v>-0.16445233834505968</v>
      </c>
    </row>
    <row r="384" spans="1:5" x14ac:dyDescent="0.35">
      <c r="A384" s="2" t="s">
        <v>377</v>
      </c>
      <c r="B384" s="2" t="s">
        <v>7</v>
      </c>
      <c r="C384" s="31">
        <f>SUMIFS('GEB&amp;TECH evolutie'!$D$6:$D$615,'GEB&amp;TECH evolutie'!$A$6:$A$615,Tabel5[[#This Row],[Entiteit Naam]])+SUMIFS('MOB evolutie'!$O$3:$O$306,'MOB evolutie'!$A$3:$A$306,Tabel5[[#This Row],[Entiteit Naam]])</f>
        <v>640.48193384765841</v>
      </c>
      <c r="D384" s="31">
        <f>SUMIFS('GEB&amp;TECH evolutie'!$F$6:$F$615,'GEB&amp;TECH evolutie'!$A$6:$A$615,Tabel5[[#This Row],[Entiteit Naam]])+SUMIFS('MOB evolutie'!$AB$3:$AB$306,'MOB evolutie'!$A$3:$A$306,Tabel5[[#This Row],[Entiteit Naam]])</f>
        <v>455.31526034198282</v>
      </c>
      <c r="E384" s="32">
        <f>(Tabel5[[#This Row],[CO2-emissie 2022 (ton)]]-Tabel5[[#This Row],[CO2-emissie ref. jaar 2019 (ton)]])/Tabel5[[#This Row],[CO2-emissie ref. jaar 2019 (ton)]]</f>
        <v>-0.28910522486293633</v>
      </c>
    </row>
    <row r="385" spans="1:5" x14ac:dyDescent="0.35">
      <c r="A385" s="2" t="s">
        <v>378</v>
      </c>
      <c r="B385" s="2" t="s">
        <v>7</v>
      </c>
      <c r="C385" s="31">
        <f>SUMIFS('GEB&amp;TECH evolutie'!$D$6:$D$615,'GEB&amp;TECH evolutie'!$A$6:$A$615,Tabel5[[#This Row],[Entiteit Naam]])+SUMIFS('MOB evolutie'!$O$3:$O$306,'MOB evolutie'!$A$3:$A$306,Tabel5[[#This Row],[Entiteit Naam]])</f>
        <v>407.09912438601981</v>
      </c>
      <c r="D385" s="31">
        <f>SUMIFS('GEB&amp;TECH evolutie'!$F$6:$F$615,'GEB&amp;TECH evolutie'!$A$6:$A$615,Tabel5[[#This Row],[Entiteit Naam]])+SUMIFS('MOB evolutie'!$AB$3:$AB$306,'MOB evolutie'!$A$3:$A$306,Tabel5[[#This Row],[Entiteit Naam]])</f>
        <v>378.01199350271781</v>
      </c>
      <c r="E385" s="32">
        <f>(Tabel5[[#This Row],[CO2-emissie 2022 (ton)]]-Tabel5[[#This Row],[CO2-emissie ref. jaar 2019 (ton)]])/Tabel5[[#This Row],[CO2-emissie ref. jaar 2019 (ton)]]</f>
        <v>-7.1449750542133261E-2</v>
      </c>
    </row>
    <row r="386" spans="1:5" x14ac:dyDescent="0.35">
      <c r="A386" s="2" t="s">
        <v>379</v>
      </c>
      <c r="B386" s="2" t="s">
        <v>208</v>
      </c>
      <c r="C386" s="31">
        <f>SUMIFS('GEB&amp;TECH evolutie'!$D$6:$D$615,'GEB&amp;TECH evolutie'!$A$6:$A$615,Tabel5[[#This Row],[Entiteit Naam]])+SUMIFS('MOB evolutie'!$O$3:$O$306,'MOB evolutie'!$A$3:$A$306,Tabel5[[#This Row],[Entiteit Naam]])</f>
        <v>2957.9720651825683</v>
      </c>
      <c r="D386" s="31">
        <f>SUMIFS('GEB&amp;TECH evolutie'!$F$6:$F$615,'GEB&amp;TECH evolutie'!$A$6:$A$615,Tabel5[[#This Row],[Entiteit Naam]])+SUMIFS('MOB evolutie'!$AB$3:$AB$306,'MOB evolutie'!$A$3:$A$306,Tabel5[[#This Row],[Entiteit Naam]])</f>
        <v>2468.7393047141113</v>
      </c>
      <c r="E386" s="32">
        <f>(Tabel5[[#This Row],[CO2-emissie 2022 (ton)]]-Tabel5[[#This Row],[CO2-emissie ref. jaar 2019 (ton)]])/Tabel5[[#This Row],[CO2-emissie ref. jaar 2019 (ton)]]</f>
        <v>-0.16539465204119874</v>
      </c>
    </row>
    <row r="387" spans="1:5" x14ac:dyDescent="0.35">
      <c r="A387" s="2" t="s">
        <v>380</v>
      </c>
      <c r="B387" s="2" t="s">
        <v>208</v>
      </c>
      <c r="C387" s="31">
        <f>SUMIFS('GEB&amp;TECH evolutie'!$D$6:$D$615,'GEB&amp;TECH evolutie'!$A$6:$A$615,Tabel5[[#This Row],[Entiteit Naam]])+SUMIFS('MOB evolutie'!$O$3:$O$306,'MOB evolutie'!$A$3:$A$306,Tabel5[[#This Row],[Entiteit Naam]])</f>
        <v>12.712270681279149</v>
      </c>
      <c r="D387" s="31">
        <f>SUMIFS('GEB&amp;TECH evolutie'!$F$6:$F$615,'GEB&amp;TECH evolutie'!$A$6:$A$615,Tabel5[[#This Row],[Entiteit Naam]])+SUMIFS('MOB evolutie'!$AB$3:$AB$306,'MOB evolutie'!$A$3:$A$306,Tabel5[[#This Row],[Entiteit Naam]])</f>
        <v>13.660480183211334</v>
      </c>
      <c r="E387" s="32">
        <f>(Tabel5[[#This Row],[CO2-emissie 2022 (ton)]]-Tabel5[[#This Row],[CO2-emissie ref. jaar 2019 (ton)]])/Tabel5[[#This Row],[CO2-emissie ref. jaar 2019 (ton)]]</f>
        <v>7.4590096899728162E-2</v>
      </c>
    </row>
    <row r="388" spans="1:5" x14ac:dyDescent="0.35">
      <c r="A388" s="2" t="s">
        <v>381</v>
      </c>
      <c r="B388" s="2" t="s">
        <v>208</v>
      </c>
      <c r="C388" s="31">
        <f>SUMIFS('GEB&amp;TECH evolutie'!$D$6:$D$615,'GEB&amp;TECH evolutie'!$A$6:$A$615,Tabel5[[#This Row],[Entiteit Naam]])+SUMIFS('MOB evolutie'!$O$3:$O$306,'MOB evolutie'!$A$3:$A$306,Tabel5[[#This Row],[Entiteit Naam]])</f>
        <v>292.04506458399999</v>
      </c>
      <c r="D388" s="31">
        <f>SUMIFS('GEB&amp;TECH evolutie'!$F$6:$F$615,'GEB&amp;TECH evolutie'!$A$6:$A$615,Tabel5[[#This Row],[Entiteit Naam]])+SUMIFS('MOB evolutie'!$AB$3:$AB$306,'MOB evolutie'!$A$3:$A$306,Tabel5[[#This Row],[Entiteit Naam]])</f>
        <v>217.26533220082965</v>
      </c>
      <c r="E388" s="32">
        <f>(Tabel5[[#This Row],[CO2-emissie 2022 (ton)]]-Tabel5[[#This Row],[CO2-emissie ref. jaar 2019 (ton)]])/Tabel5[[#This Row],[CO2-emissie ref. jaar 2019 (ton)]]</f>
        <v>-0.25605545667991142</v>
      </c>
    </row>
    <row r="389" spans="1:5" x14ac:dyDescent="0.35">
      <c r="A389" s="2" t="s">
        <v>382</v>
      </c>
      <c r="B389" s="2" t="s">
        <v>208</v>
      </c>
      <c r="C389" s="31">
        <f>SUMIFS('GEB&amp;TECH evolutie'!$D$6:$D$615,'GEB&amp;TECH evolutie'!$A$6:$A$615,Tabel5[[#This Row],[Entiteit Naam]])+SUMIFS('MOB evolutie'!$O$3:$O$306,'MOB evolutie'!$A$3:$A$306,Tabel5[[#This Row],[Entiteit Naam]])</f>
        <v>155.32558275633332</v>
      </c>
      <c r="D389" s="31">
        <f>SUMIFS('GEB&amp;TECH evolutie'!$F$6:$F$615,'GEB&amp;TECH evolutie'!$A$6:$A$615,Tabel5[[#This Row],[Entiteit Naam]])+SUMIFS('MOB evolutie'!$AB$3:$AB$306,'MOB evolutie'!$A$3:$A$306,Tabel5[[#This Row],[Entiteit Naam]])</f>
        <v>84.461935512874931</v>
      </c>
      <c r="E389" s="32">
        <f>(Tabel5[[#This Row],[CO2-emissie 2022 (ton)]]-Tabel5[[#This Row],[CO2-emissie ref. jaar 2019 (ton)]])/Tabel5[[#This Row],[CO2-emissie ref. jaar 2019 (ton)]]</f>
        <v>-0.4562265016872693</v>
      </c>
    </row>
    <row r="390" spans="1:5" x14ac:dyDescent="0.35">
      <c r="A390" s="2" t="s">
        <v>383</v>
      </c>
      <c r="B390" s="2" t="s">
        <v>208</v>
      </c>
      <c r="C390" s="31">
        <f>SUMIFS('GEB&amp;TECH evolutie'!$D$6:$D$615,'GEB&amp;TECH evolutie'!$A$6:$A$615,Tabel5[[#This Row],[Entiteit Naam]])+SUMIFS('MOB evolutie'!$O$3:$O$306,'MOB evolutie'!$A$3:$A$306,Tabel5[[#This Row],[Entiteit Naam]])</f>
        <v>51.483009984171034</v>
      </c>
      <c r="D390" s="31">
        <f>SUMIFS('GEB&amp;TECH evolutie'!$F$6:$F$615,'GEB&amp;TECH evolutie'!$A$6:$A$615,Tabel5[[#This Row],[Entiteit Naam]])+SUMIFS('MOB evolutie'!$AB$3:$AB$306,'MOB evolutie'!$A$3:$A$306,Tabel5[[#This Row],[Entiteit Naam]])</f>
        <v>40.442002778368355</v>
      </c>
      <c r="E390" s="32">
        <f>(Tabel5[[#This Row],[CO2-emissie 2022 (ton)]]-Tabel5[[#This Row],[CO2-emissie ref. jaar 2019 (ton)]])/Tabel5[[#This Row],[CO2-emissie ref. jaar 2019 (ton)]]</f>
        <v>-0.21445924022696705</v>
      </c>
    </row>
    <row r="391" spans="1:5" x14ac:dyDescent="0.35">
      <c r="A391" s="2" t="s">
        <v>384</v>
      </c>
      <c r="B391" s="2" t="s">
        <v>208</v>
      </c>
      <c r="C391" s="31">
        <f>SUMIFS('GEB&amp;TECH evolutie'!$D$6:$D$615,'GEB&amp;TECH evolutie'!$A$6:$A$615,Tabel5[[#This Row],[Entiteit Naam]])+SUMIFS('MOB evolutie'!$O$3:$O$306,'MOB evolutie'!$A$3:$A$306,Tabel5[[#This Row],[Entiteit Naam]])</f>
        <v>1415.4066984973128</v>
      </c>
      <c r="D391" s="31">
        <f>SUMIFS('GEB&amp;TECH evolutie'!$F$6:$F$615,'GEB&amp;TECH evolutie'!$A$6:$A$615,Tabel5[[#This Row],[Entiteit Naam]])+SUMIFS('MOB evolutie'!$AB$3:$AB$306,'MOB evolutie'!$A$3:$A$306,Tabel5[[#This Row],[Entiteit Naam]])</f>
        <v>1582.6771393757647</v>
      </c>
      <c r="E391" s="32">
        <f>(Tabel5[[#This Row],[CO2-emissie 2022 (ton)]]-Tabel5[[#This Row],[CO2-emissie ref. jaar 2019 (ton)]])/Tabel5[[#This Row],[CO2-emissie ref. jaar 2019 (ton)]]</f>
        <v>0.11817835895226222</v>
      </c>
    </row>
    <row r="392" spans="1:5" x14ac:dyDescent="0.35">
      <c r="A392" s="2" t="s">
        <v>385</v>
      </c>
      <c r="B392" s="2" t="s">
        <v>208</v>
      </c>
      <c r="C392" s="31">
        <f>SUMIFS('GEB&amp;TECH evolutie'!$D$6:$D$615,'GEB&amp;TECH evolutie'!$A$6:$A$615,Tabel5[[#This Row],[Entiteit Naam]])+SUMIFS('MOB evolutie'!$O$3:$O$306,'MOB evolutie'!$A$3:$A$306,Tabel5[[#This Row],[Entiteit Naam]])</f>
        <v>394.48741278775617</v>
      </c>
      <c r="D392" s="31">
        <f>SUMIFS('GEB&amp;TECH evolutie'!$F$6:$F$615,'GEB&amp;TECH evolutie'!$A$6:$A$615,Tabel5[[#This Row],[Entiteit Naam]])+SUMIFS('MOB evolutie'!$AB$3:$AB$306,'MOB evolutie'!$A$3:$A$306,Tabel5[[#This Row],[Entiteit Naam]])</f>
        <v>333.33059665927891</v>
      </c>
      <c r="E392" s="32">
        <f>(Tabel5[[#This Row],[CO2-emissie 2022 (ton)]]-Tabel5[[#This Row],[CO2-emissie ref. jaar 2019 (ton)]])/Tabel5[[#This Row],[CO2-emissie ref. jaar 2019 (ton)]]</f>
        <v>-0.15502856148513189</v>
      </c>
    </row>
    <row r="393" spans="1:5" x14ac:dyDescent="0.35">
      <c r="A393" s="2" t="s">
        <v>386</v>
      </c>
      <c r="B393" s="2" t="s">
        <v>208</v>
      </c>
      <c r="C393" s="31">
        <f>SUMIFS('GEB&amp;TECH evolutie'!$D$6:$D$615,'GEB&amp;TECH evolutie'!$A$6:$A$615,Tabel5[[#This Row],[Entiteit Naam]])+SUMIFS('MOB evolutie'!$O$3:$O$306,'MOB evolutie'!$A$3:$A$306,Tabel5[[#This Row],[Entiteit Naam]])</f>
        <v>6.7288588640000002</v>
      </c>
      <c r="D393" s="31">
        <f>SUMIFS('GEB&amp;TECH evolutie'!$F$6:$F$615,'GEB&amp;TECH evolutie'!$A$6:$A$615,Tabel5[[#This Row],[Entiteit Naam]])+SUMIFS('MOB evolutie'!$AB$3:$AB$306,'MOB evolutie'!$A$3:$A$306,Tabel5[[#This Row],[Entiteit Naam]])</f>
        <v>5.2082540256706054</v>
      </c>
      <c r="E393" s="32">
        <f>(Tabel5[[#This Row],[CO2-emissie 2022 (ton)]]-Tabel5[[#This Row],[CO2-emissie ref. jaar 2019 (ton)]])/Tabel5[[#This Row],[CO2-emissie ref. jaar 2019 (ton)]]</f>
        <v>-0.2259825728348632</v>
      </c>
    </row>
    <row r="394" spans="1:5" x14ac:dyDescent="0.35">
      <c r="A394" s="2" t="s">
        <v>387</v>
      </c>
      <c r="B394" s="2" t="s">
        <v>208</v>
      </c>
      <c r="C394" s="31">
        <f>SUMIFS('GEB&amp;TECH evolutie'!$D$6:$D$615,'GEB&amp;TECH evolutie'!$A$6:$A$615,Tabel5[[#This Row],[Entiteit Naam]])+SUMIFS('MOB evolutie'!$O$3:$O$306,'MOB evolutie'!$A$3:$A$306,Tabel5[[#This Row],[Entiteit Naam]])</f>
        <v>2818.7438378577008</v>
      </c>
      <c r="D394" s="31">
        <f>SUMIFS('GEB&amp;TECH evolutie'!$F$6:$F$615,'GEB&amp;TECH evolutie'!$A$6:$A$615,Tabel5[[#This Row],[Entiteit Naam]])+SUMIFS('MOB evolutie'!$AB$3:$AB$306,'MOB evolutie'!$A$3:$A$306,Tabel5[[#This Row],[Entiteit Naam]])</f>
        <v>3047.4034519994357</v>
      </c>
      <c r="E394" s="32">
        <f>(Tabel5[[#This Row],[CO2-emissie 2022 (ton)]]-Tabel5[[#This Row],[CO2-emissie ref. jaar 2019 (ton)]])/Tabel5[[#This Row],[CO2-emissie ref. jaar 2019 (ton)]]</f>
        <v>8.1121104752647749E-2</v>
      </c>
    </row>
    <row r="395" spans="1:5" x14ac:dyDescent="0.35">
      <c r="A395" s="2" t="s">
        <v>388</v>
      </c>
      <c r="B395" s="2" t="s">
        <v>208</v>
      </c>
      <c r="C395" s="31">
        <f>SUMIFS('GEB&amp;TECH evolutie'!$D$6:$D$615,'GEB&amp;TECH evolutie'!$A$6:$A$615,Tabel5[[#This Row],[Entiteit Naam]])+SUMIFS('MOB evolutie'!$O$3:$O$306,'MOB evolutie'!$A$3:$A$306,Tabel5[[#This Row],[Entiteit Naam]])</f>
        <v>416.7190220177456</v>
      </c>
      <c r="D395" s="31">
        <f>SUMIFS('GEB&amp;TECH evolutie'!$F$6:$F$615,'GEB&amp;TECH evolutie'!$A$6:$A$615,Tabel5[[#This Row],[Entiteit Naam]])+SUMIFS('MOB evolutie'!$AB$3:$AB$306,'MOB evolutie'!$A$3:$A$306,Tabel5[[#This Row],[Entiteit Naam]])</f>
        <v>444.5076597134958</v>
      </c>
      <c r="E395" s="32">
        <f>(Tabel5[[#This Row],[CO2-emissie 2022 (ton)]]-Tabel5[[#This Row],[CO2-emissie ref. jaar 2019 (ton)]])/Tabel5[[#This Row],[CO2-emissie ref. jaar 2019 (ton)]]</f>
        <v>6.6684351391491897E-2</v>
      </c>
    </row>
    <row r="396" spans="1:5" x14ac:dyDescent="0.35">
      <c r="A396" s="2" t="s">
        <v>389</v>
      </c>
      <c r="B396" s="2" t="s">
        <v>208</v>
      </c>
      <c r="C396" s="31">
        <f>SUMIFS('GEB&amp;TECH evolutie'!$D$6:$D$615,'GEB&amp;TECH evolutie'!$A$6:$A$615,Tabel5[[#This Row],[Entiteit Naam]])+SUMIFS('MOB evolutie'!$O$3:$O$306,'MOB evolutie'!$A$3:$A$306,Tabel5[[#This Row],[Entiteit Naam]])</f>
        <v>128.43228243148053</v>
      </c>
      <c r="D396" s="31">
        <f>SUMIFS('GEB&amp;TECH evolutie'!$F$6:$F$615,'GEB&amp;TECH evolutie'!$A$6:$A$615,Tabel5[[#This Row],[Entiteit Naam]])+SUMIFS('MOB evolutie'!$AB$3:$AB$306,'MOB evolutie'!$A$3:$A$306,Tabel5[[#This Row],[Entiteit Naam]])</f>
        <v>107.72606580578662</v>
      </c>
      <c r="E396" s="32">
        <f>(Tabel5[[#This Row],[CO2-emissie 2022 (ton)]]-Tabel5[[#This Row],[CO2-emissie ref. jaar 2019 (ton)]])/Tabel5[[#This Row],[CO2-emissie ref. jaar 2019 (ton)]]</f>
        <v>-0.16122283458398254</v>
      </c>
    </row>
    <row r="397" spans="1:5" x14ac:dyDescent="0.35">
      <c r="A397" s="11" t="s">
        <v>1250</v>
      </c>
      <c r="B397" s="11" t="s">
        <v>208</v>
      </c>
      <c r="C397" s="31">
        <f>SUMIFS('GEB&amp;TECH evolutie'!$D$6:$D$615,'GEB&amp;TECH evolutie'!$A$6:$A$615,Tabel5[[#This Row],[Entiteit Naam]])+SUMIFS('MOB evolutie'!$O$3:$O$306,'MOB evolutie'!$A$3:$A$306,Tabel5[[#This Row],[Entiteit Naam]])</f>
        <v>1.0207430681074046</v>
      </c>
      <c r="D397" s="31">
        <f>SUMIFS('GEB&amp;TECH evolutie'!$F$6:$F$615,'GEB&amp;TECH evolutie'!$A$6:$A$615,Tabel5[[#This Row],[Entiteit Naam]])+SUMIFS('MOB evolutie'!$AB$3:$AB$306,'MOB evolutie'!$A$3:$A$306,Tabel5[[#This Row],[Entiteit Naam]])</f>
        <v>0.84677286547980646</v>
      </c>
      <c r="E397" s="32">
        <f>(Tabel5[[#This Row],[CO2-emissie 2022 (ton)]]-Tabel5[[#This Row],[CO2-emissie ref. jaar 2019 (ton)]])/Tabel5[[#This Row],[CO2-emissie ref. jaar 2019 (ton)]]</f>
        <v>-0.17043486070413619</v>
      </c>
    </row>
    <row r="398" spans="1:5" x14ac:dyDescent="0.35">
      <c r="A398" s="30" t="s">
        <v>1251</v>
      </c>
      <c r="B398" s="30" t="s">
        <v>208</v>
      </c>
      <c r="C398" s="31">
        <f>SUMIFS('GEB&amp;TECH evolutie'!$D$6:$D$615,'GEB&amp;TECH evolutie'!$A$6:$A$615,Tabel5[[#This Row],[Entiteit Naam]])+SUMIFS('MOB evolutie'!$O$3:$O$306,'MOB evolutie'!$A$3:$A$306,Tabel5[[#This Row],[Entiteit Naam]])</f>
        <v>11.194042039999999</v>
      </c>
      <c r="D398" s="31">
        <f>SUMIFS('GEB&amp;TECH evolutie'!$F$6:$F$615,'GEB&amp;TECH evolutie'!$A$6:$A$615,Tabel5[[#This Row],[Entiteit Naam]])+SUMIFS('MOB evolutie'!$AB$3:$AB$306,'MOB evolutie'!$A$3:$A$306,Tabel5[[#This Row],[Entiteit Naam]])</f>
        <v>7.5276644999999993</v>
      </c>
      <c r="E398" s="32">
        <f>(Tabel5[[#This Row],[CO2-emissie 2022 (ton)]]-Tabel5[[#This Row],[CO2-emissie ref. jaar 2019 (ton)]])/Tabel5[[#This Row],[CO2-emissie ref. jaar 2019 (ton)]]</f>
        <v>-0.32752937025775186</v>
      </c>
    </row>
    <row r="399" spans="1:5" x14ac:dyDescent="0.35">
      <c r="A399" s="2" t="s">
        <v>390</v>
      </c>
      <c r="B399" s="2" t="s">
        <v>208</v>
      </c>
      <c r="C399" s="31">
        <f>SUMIFS('GEB&amp;TECH evolutie'!$D$6:$D$615,'GEB&amp;TECH evolutie'!$A$6:$A$615,Tabel5[[#This Row],[Entiteit Naam]])+SUMIFS('MOB evolutie'!$O$3:$O$306,'MOB evolutie'!$A$3:$A$306,Tabel5[[#This Row],[Entiteit Naam]])</f>
        <v>3090.9361136214739</v>
      </c>
      <c r="D399" s="31">
        <f>SUMIFS('GEB&amp;TECH evolutie'!$F$6:$F$615,'GEB&amp;TECH evolutie'!$A$6:$A$615,Tabel5[[#This Row],[Entiteit Naam]])+SUMIFS('MOB evolutie'!$AB$3:$AB$306,'MOB evolutie'!$A$3:$A$306,Tabel5[[#This Row],[Entiteit Naam]])</f>
        <v>2994.030758051761</v>
      </c>
      <c r="E399" s="32">
        <f>(Tabel5[[#This Row],[CO2-emissie 2022 (ton)]]-Tabel5[[#This Row],[CO2-emissie ref. jaar 2019 (ton)]])/Tabel5[[#This Row],[CO2-emissie ref. jaar 2019 (ton)]]</f>
        <v>-3.135145858973265E-2</v>
      </c>
    </row>
    <row r="400" spans="1:5" x14ac:dyDescent="0.35">
      <c r="A400" s="30" t="s">
        <v>1252</v>
      </c>
      <c r="B400" s="30" t="s">
        <v>208</v>
      </c>
      <c r="C400" s="31">
        <f>SUMIFS('GEB&amp;TECH evolutie'!$D$6:$D$615,'GEB&amp;TECH evolutie'!$A$6:$A$615,Tabel5[[#This Row],[Entiteit Naam]])+SUMIFS('MOB evolutie'!$O$3:$O$306,'MOB evolutie'!$A$3:$A$306,Tabel5[[#This Row],[Entiteit Naam]])</f>
        <v>1082.1396159999999</v>
      </c>
      <c r="D400" s="31">
        <f>SUMIFS('GEB&amp;TECH evolutie'!$F$6:$F$615,'GEB&amp;TECH evolutie'!$A$6:$A$615,Tabel5[[#This Row],[Entiteit Naam]])+SUMIFS('MOB evolutie'!$AB$3:$AB$306,'MOB evolutie'!$A$3:$A$306,Tabel5[[#This Row],[Entiteit Naam]])</f>
        <v>1131.491471</v>
      </c>
      <c r="E400" s="32">
        <f>(Tabel5[[#This Row],[CO2-emissie 2022 (ton)]]-Tabel5[[#This Row],[CO2-emissie ref. jaar 2019 (ton)]])/Tabel5[[#This Row],[CO2-emissie ref. jaar 2019 (ton)]]</f>
        <v>4.5605811182131341E-2</v>
      </c>
    </row>
    <row r="401" spans="1:5" x14ac:dyDescent="0.35">
      <c r="A401" s="2" t="s">
        <v>391</v>
      </c>
      <c r="B401" s="2" t="s">
        <v>208</v>
      </c>
      <c r="C401" s="31">
        <f>SUMIFS('GEB&amp;TECH evolutie'!$D$6:$D$615,'GEB&amp;TECH evolutie'!$A$6:$A$615,Tabel5[[#This Row],[Entiteit Naam]])+SUMIFS('MOB evolutie'!$O$3:$O$306,'MOB evolutie'!$A$3:$A$306,Tabel5[[#This Row],[Entiteit Naam]])</f>
        <v>24.489278085999999</v>
      </c>
      <c r="D401" s="31">
        <f>SUMIFS('GEB&amp;TECH evolutie'!$F$6:$F$615,'GEB&amp;TECH evolutie'!$A$6:$A$615,Tabel5[[#This Row],[Entiteit Naam]])+SUMIFS('MOB evolutie'!$AB$3:$AB$306,'MOB evolutie'!$A$3:$A$306,Tabel5[[#This Row],[Entiteit Naam]])</f>
        <v>24.576654928017923</v>
      </c>
      <c r="E401" s="32">
        <f>(Tabel5[[#This Row],[CO2-emissie 2022 (ton)]]-Tabel5[[#This Row],[CO2-emissie ref. jaar 2019 (ton)]])/Tabel5[[#This Row],[CO2-emissie ref. jaar 2019 (ton)]]</f>
        <v>3.5679631596766464E-3</v>
      </c>
    </row>
    <row r="402" spans="1:5" x14ac:dyDescent="0.35">
      <c r="A402" s="2" t="s">
        <v>392</v>
      </c>
      <c r="B402" s="2" t="s">
        <v>208</v>
      </c>
      <c r="C402" s="31">
        <f>SUMIFS('GEB&amp;TECH evolutie'!$D$6:$D$615,'GEB&amp;TECH evolutie'!$A$6:$A$615,Tabel5[[#This Row],[Entiteit Naam]])+SUMIFS('MOB evolutie'!$O$3:$O$306,'MOB evolutie'!$A$3:$A$306,Tabel5[[#This Row],[Entiteit Naam]])</f>
        <v>6.5581529962678733</v>
      </c>
      <c r="D402" s="31">
        <f>SUMIFS('GEB&amp;TECH evolutie'!$F$6:$F$615,'GEB&amp;TECH evolutie'!$A$6:$A$615,Tabel5[[#This Row],[Entiteit Naam]])+SUMIFS('MOB evolutie'!$AB$3:$AB$306,'MOB evolutie'!$A$3:$A$306,Tabel5[[#This Row],[Entiteit Naam]])</f>
        <v>2.2705927521782776</v>
      </c>
      <c r="E402" s="32">
        <f>(Tabel5[[#This Row],[CO2-emissie 2022 (ton)]]-Tabel5[[#This Row],[CO2-emissie ref. jaar 2019 (ton)]])/Tabel5[[#This Row],[CO2-emissie ref. jaar 2019 (ton)]]</f>
        <v>-0.65377557469756642</v>
      </c>
    </row>
    <row r="403" spans="1:5" x14ac:dyDescent="0.35">
      <c r="A403" s="11" t="s">
        <v>1253</v>
      </c>
      <c r="B403" s="11" t="s">
        <v>208</v>
      </c>
      <c r="C403" s="31">
        <f>SUMIFS('GEB&amp;TECH evolutie'!$D$6:$D$615,'GEB&amp;TECH evolutie'!$A$6:$A$615,Tabel5[[#This Row],[Entiteit Naam]])+SUMIFS('MOB evolutie'!$O$3:$O$306,'MOB evolutie'!$A$3:$A$306,Tabel5[[#This Row],[Entiteit Naam]])</f>
        <v>206.09929044</v>
      </c>
      <c r="D403" s="31">
        <f>SUMIFS('GEB&amp;TECH evolutie'!$F$6:$F$615,'GEB&amp;TECH evolutie'!$A$6:$A$615,Tabel5[[#This Row],[Entiteit Naam]])+SUMIFS('MOB evolutie'!$AB$3:$AB$306,'MOB evolutie'!$A$3:$A$306,Tabel5[[#This Row],[Entiteit Naam]])</f>
        <v>168.45285516000001</v>
      </c>
      <c r="E403" s="32">
        <f>(Tabel5[[#This Row],[CO2-emissie 2022 (ton)]]-Tabel5[[#This Row],[CO2-emissie ref. jaar 2019 (ton)]])/Tabel5[[#This Row],[CO2-emissie ref. jaar 2019 (ton)]]</f>
        <v>-0.18266164429595497</v>
      </c>
    </row>
    <row r="404" spans="1:5" x14ac:dyDescent="0.35">
      <c r="A404" s="2" t="s">
        <v>393</v>
      </c>
      <c r="B404" s="2" t="s">
        <v>208</v>
      </c>
      <c r="C404" s="31">
        <f>SUMIFS('GEB&amp;TECH evolutie'!$D$6:$D$615,'GEB&amp;TECH evolutie'!$A$6:$A$615,Tabel5[[#This Row],[Entiteit Naam]])+SUMIFS('MOB evolutie'!$O$3:$O$306,'MOB evolutie'!$A$3:$A$306,Tabel5[[#This Row],[Entiteit Naam]])</f>
        <v>121.00564084664991</v>
      </c>
      <c r="D404" s="31">
        <f>SUMIFS('GEB&amp;TECH evolutie'!$F$6:$F$615,'GEB&amp;TECH evolutie'!$A$6:$A$615,Tabel5[[#This Row],[Entiteit Naam]])+SUMIFS('MOB evolutie'!$AB$3:$AB$306,'MOB evolutie'!$A$3:$A$306,Tabel5[[#This Row],[Entiteit Naam]])</f>
        <v>79.175216008984876</v>
      </c>
      <c r="E404" s="32">
        <f>(Tabel5[[#This Row],[CO2-emissie 2022 (ton)]]-Tabel5[[#This Row],[CO2-emissie ref. jaar 2019 (ton)]])/Tabel5[[#This Row],[CO2-emissie ref. jaar 2019 (ton)]]</f>
        <v>-0.34568987482721247</v>
      </c>
    </row>
    <row r="405" spans="1:5" x14ac:dyDescent="0.35">
      <c r="A405" s="2" t="s">
        <v>394</v>
      </c>
      <c r="B405" s="2" t="s">
        <v>208</v>
      </c>
      <c r="C405" s="31">
        <f>SUMIFS('GEB&amp;TECH evolutie'!$D$6:$D$615,'GEB&amp;TECH evolutie'!$A$6:$A$615,Tabel5[[#This Row],[Entiteit Naam]])+SUMIFS('MOB evolutie'!$O$3:$O$306,'MOB evolutie'!$A$3:$A$306,Tabel5[[#This Row],[Entiteit Naam]])</f>
        <v>2.4167709020000001</v>
      </c>
      <c r="D405" s="31">
        <f>SUMIFS('GEB&amp;TECH evolutie'!$F$6:$F$615,'GEB&amp;TECH evolutie'!$A$6:$A$615,Tabel5[[#This Row],[Entiteit Naam]])+SUMIFS('MOB evolutie'!$AB$3:$AB$306,'MOB evolutie'!$A$3:$A$306,Tabel5[[#This Row],[Entiteit Naam]])</f>
        <v>2.0864931209042101</v>
      </c>
      <c r="E405" s="32">
        <f>(Tabel5[[#This Row],[CO2-emissie 2022 (ton)]]-Tabel5[[#This Row],[CO2-emissie ref. jaar 2019 (ton)]])/Tabel5[[#This Row],[CO2-emissie ref. jaar 2019 (ton)]]</f>
        <v>-0.13666077360599982</v>
      </c>
    </row>
    <row r="406" spans="1:5" x14ac:dyDescent="0.35">
      <c r="A406" s="2" t="s">
        <v>395</v>
      </c>
      <c r="B406" s="2" t="s">
        <v>208</v>
      </c>
      <c r="C406" s="31">
        <f>SUMIFS('GEB&amp;TECH evolutie'!$D$6:$D$615,'GEB&amp;TECH evolutie'!$A$6:$A$615,Tabel5[[#This Row],[Entiteit Naam]])+SUMIFS('MOB evolutie'!$O$3:$O$306,'MOB evolutie'!$A$3:$A$306,Tabel5[[#This Row],[Entiteit Naam]])</f>
        <v>271.57250970242882</v>
      </c>
      <c r="D406" s="31">
        <f>SUMIFS('GEB&amp;TECH evolutie'!$F$6:$F$615,'GEB&amp;TECH evolutie'!$A$6:$A$615,Tabel5[[#This Row],[Entiteit Naam]])+SUMIFS('MOB evolutie'!$AB$3:$AB$306,'MOB evolutie'!$A$3:$A$306,Tabel5[[#This Row],[Entiteit Naam]])</f>
        <v>186.72198860978045</v>
      </c>
      <c r="E406" s="32">
        <f>(Tabel5[[#This Row],[CO2-emissie 2022 (ton)]]-Tabel5[[#This Row],[CO2-emissie ref. jaar 2019 (ton)]])/Tabel5[[#This Row],[CO2-emissie ref. jaar 2019 (ton)]]</f>
        <v>-0.31244149559033774</v>
      </c>
    </row>
    <row r="407" spans="1:5" x14ac:dyDescent="0.35">
      <c r="A407" s="29" t="s">
        <v>1254</v>
      </c>
      <c r="B407" s="29" t="s">
        <v>208</v>
      </c>
      <c r="C407" s="31">
        <f>SUMIFS('GEB&amp;TECH evolutie'!$D$6:$D$615,'GEB&amp;TECH evolutie'!$A$6:$A$615,Tabel5[[#This Row],[Entiteit Naam]])+SUMIFS('MOB evolutie'!$O$3:$O$306,'MOB evolutie'!$A$3:$A$306,Tabel5[[#This Row],[Entiteit Naam]])</f>
        <v>83.534289999999999</v>
      </c>
      <c r="D407" s="31">
        <f>SUMIFS('GEB&amp;TECH evolutie'!$F$6:$F$615,'GEB&amp;TECH evolutie'!$A$6:$A$615,Tabel5[[#This Row],[Entiteit Naam]])+SUMIFS('MOB evolutie'!$AB$3:$AB$306,'MOB evolutie'!$A$3:$A$306,Tabel5[[#This Row],[Entiteit Naam]])</f>
        <v>178.19679149999999</v>
      </c>
      <c r="E407" s="32">
        <f>(Tabel5[[#This Row],[CO2-emissie 2022 (ton)]]-Tabel5[[#This Row],[CO2-emissie ref. jaar 2019 (ton)]])/Tabel5[[#This Row],[CO2-emissie ref. jaar 2019 (ton)]]</f>
        <v>1.13321728717632</v>
      </c>
    </row>
    <row r="408" spans="1:5" x14ac:dyDescent="0.35">
      <c r="A408" s="2" t="s">
        <v>396</v>
      </c>
      <c r="B408" s="2" t="s">
        <v>208</v>
      </c>
      <c r="C408" s="31">
        <f>SUMIFS('GEB&amp;TECH evolutie'!$D$6:$D$615,'GEB&amp;TECH evolutie'!$A$6:$A$615,Tabel5[[#This Row],[Entiteit Naam]])+SUMIFS('MOB evolutie'!$O$3:$O$306,'MOB evolutie'!$A$3:$A$306,Tabel5[[#This Row],[Entiteit Naam]])</f>
        <v>32.776034680803228</v>
      </c>
      <c r="D408" s="31">
        <f>SUMIFS('GEB&amp;TECH evolutie'!$F$6:$F$615,'GEB&amp;TECH evolutie'!$A$6:$A$615,Tabel5[[#This Row],[Entiteit Naam]])+SUMIFS('MOB evolutie'!$AB$3:$AB$306,'MOB evolutie'!$A$3:$A$306,Tabel5[[#This Row],[Entiteit Naam]])</f>
        <v>28.48228279045313</v>
      </c>
      <c r="E408" s="32">
        <f>(Tabel5[[#This Row],[CO2-emissie 2022 (ton)]]-Tabel5[[#This Row],[CO2-emissie ref. jaar 2019 (ton)]])/Tabel5[[#This Row],[CO2-emissie ref. jaar 2019 (ton)]]</f>
        <v>-0.13100278701086829</v>
      </c>
    </row>
    <row r="409" spans="1:5" x14ac:dyDescent="0.35">
      <c r="A409" s="2" t="s">
        <v>1208</v>
      </c>
      <c r="B409" s="2" t="s">
        <v>208</v>
      </c>
      <c r="C409" s="31">
        <f>SUMIFS('GEB&amp;TECH evolutie'!$D$6:$D$615,'GEB&amp;TECH evolutie'!$A$6:$A$615,Tabel5[[#This Row],[Entiteit Naam]])+SUMIFS('MOB evolutie'!$O$3:$O$306,'MOB evolutie'!$A$3:$A$306,Tabel5[[#This Row],[Entiteit Naam]])</f>
        <v>115.90085454410755</v>
      </c>
      <c r="D409" s="31">
        <f>SUMIFS('GEB&amp;TECH evolutie'!$F$6:$F$615,'GEB&amp;TECH evolutie'!$A$6:$A$615,Tabel5[[#This Row],[Entiteit Naam]])+SUMIFS('MOB evolutie'!$AB$3:$AB$306,'MOB evolutie'!$A$3:$A$306,Tabel5[[#This Row],[Entiteit Naam]])</f>
        <v>114.85927434892092</v>
      </c>
      <c r="E409" s="32">
        <f>(Tabel5[[#This Row],[CO2-emissie 2022 (ton)]]-Tabel5[[#This Row],[CO2-emissie ref. jaar 2019 (ton)]])/Tabel5[[#This Row],[CO2-emissie ref. jaar 2019 (ton)]]</f>
        <v>-8.9868206691283634E-3</v>
      </c>
    </row>
    <row r="410" spans="1:5" x14ac:dyDescent="0.35">
      <c r="A410" s="2" t="s">
        <v>397</v>
      </c>
      <c r="B410" s="2" t="s">
        <v>208</v>
      </c>
      <c r="C410" s="31">
        <f>SUMIFS('GEB&amp;TECH evolutie'!$D$6:$D$615,'GEB&amp;TECH evolutie'!$A$6:$A$615,Tabel5[[#This Row],[Entiteit Naam]])+SUMIFS('MOB evolutie'!$O$3:$O$306,'MOB evolutie'!$A$3:$A$306,Tabel5[[#This Row],[Entiteit Naam]])</f>
        <v>1908.0335978800001</v>
      </c>
      <c r="D410" s="31">
        <f>SUMIFS('GEB&amp;TECH evolutie'!$F$6:$F$615,'GEB&amp;TECH evolutie'!$A$6:$A$615,Tabel5[[#This Row],[Entiteit Naam]])+SUMIFS('MOB evolutie'!$AB$3:$AB$306,'MOB evolutie'!$A$3:$A$306,Tabel5[[#This Row],[Entiteit Naam]])</f>
        <v>1700.2718425900002</v>
      </c>
      <c r="E410" s="32">
        <f>(Tabel5[[#This Row],[CO2-emissie 2022 (ton)]]-Tabel5[[#This Row],[CO2-emissie ref. jaar 2019 (ton)]])/Tabel5[[#This Row],[CO2-emissie ref. jaar 2019 (ton)]]</f>
        <v>-0.108887891450571</v>
      </c>
    </row>
    <row r="411" spans="1:5" x14ac:dyDescent="0.35">
      <c r="A411" s="2" t="s">
        <v>398</v>
      </c>
      <c r="B411" s="2" t="s">
        <v>208</v>
      </c>
      <c r="C411" s="31">
        <f>SUMIFS('GEB&amp;TECH evolutie'!$D$6:$D$615,'GEB&amp;TECH evolutie'!$A$6:$A$615,Tabel5[[#This Row],[Entiteit Naam]])+SUMIFS('MOB evolutie'!$O$3:$O$306,'MOB evolutie'!$A$3:$A$306,Tabel5[[#This Row],[Entiteit Naam]])</f>
        <v>25.077856239999999</v>
      </c>
      <c r="D411" s="31">
        <f>SUMIFS('GEB&amp;TECH evolutie'!$F$6:$F$615,'GEB&amp;TECH evolutie'!$A$6:$A$615,Tabel5[[#This Row],[Entiteit Naam]])+SUMIFS('MOB evolutie'!$AB$3:$AB$306,'MOB evolutie'!$A$3:$A$306,Tabel5[[#This Row],[Entiteit Naam]])</f>
        <v>969.31494465784522</v>
      </c>
      <c r="E411" s="32">
        <f>(Tabel5[[#This Row],[CO2-emissie 2022 (ton)]]-Tabel5[[#This Row],[CO2-emissie ref. jaar 2019 (ton)]])/Tabel5[[#This Row],[CO2-emissie ref. jaar 2019 (ton)]]</f>
        <v>37.652225109726736</v>
      </c>
    </row>
    <row r="412" spans="1:5" x14ac:dyDescent="0.35">
      <c r="A412" s="2" t="s">
        <v>399</v>
      </c>
      <c r="B412" s="2" t="s">
        <v>208</v>
      </c>
      <c r="C412" s="31">
        <f>SUMIFS('GEB&amp;TECH evolutie'!$D$6:$D$615,'GEB&amp;TECH evolutie'!$A$6:$A$615,Tabel5[[#This Row],[Entiteit Naam]])+SUMIFS('MOB evolutie'!$O$3:$O$306,'MOB evolutie'!$A$3:$A$306,Tabel5[[#This Row],[Entiteit Naam]])</f>
        <v>283.03879596004174</v>
      </c>
      <c r="D412" s="31">
        <f>SUMIFS('GEB&amp;TECH evolutie'!$F$6:$F$615,'GEB&amp;TECH evolutie'!$A$6:$A$615,Tabel5[[#This Row],[Entiteit Naam]])+SUMIFS('MOB evolutie'!$AB$3:$AB$306,'MOB evolutie'!$A$3:$A$306,Tabel5[[#This Row],[Entiteit Naam]])</f>
        <v>387.01436585585878</v>
      </c>
      <c r="E412" s="32">
        <f>(Tabel5[[#This Row],[CO2-emissie 2022 (ton)]]-Tabel5[[#This Row],[CO2-emissie ref. jaar 2019 (ton)]])/Tabel5[[#This Row],[CO2-emissie ref. jaar 2019 (ton)]]</f>
        <v>0.36735448065747106</v>
      </c>
    </row>
    <row r="413" spans="1:5" x14ac:dyDescent="0.35">
      <c r="A413" s="2" t="s">
        <v>400</v>
      </c>
      <c r="B413" s="2" t="s">
        <v>208</v>
      </c>
      <c r="C413" s="31">
        <f>SUMIFS('GEB&amp;TECH evolutie'!$D$6:$D$615,'GEB&amp;TECH evolutie'!$A$6:$A$615,Tabel5[[#This Row],[Entiteit Naam]])+SUMIFS('MOB evolutie'!$O$3:$O$306,'MOB evolutie'!$A$3:$A$306,Tabel5[[#This Row],[Entiteit Naam]])</f>
        <v>10127.491018671335</v>
      </c>
      <c r="D413" s="31">
        <f>SUMIFS('GEB&amp;TECH evolutie'!$F$6:$F$615,'GEB&amp;TECH evolutie'!$A$6:$A$615,Tabel5[[#This Row],[Entiteit Naam]])+SUMIFS('MOB evolutie'!$AB$3:$AB$306,'MOB evolutie'!$A$3:$A$306,Tabel5[[#This Row],[Entiteit Naam]])</f>
        <v>7625.804691859249</v>
      </c>
      <c r="E413" s="32">
        <f>(Tabel5[[#This Row],[CO2-emissie 2022 (ton)]]-Tabel5[[#This Row],[CO2-emissie ref. jaar 2019 (ton)]])/Tabel5[[#This Row],[CO2-emissie ref. jaar 2019 (ton)]]</f>
        <v>-0.24701935772640082</v>
      </c>
    </row>
    <row r="414" spans="1:5" x14ac:dyDescent="0.35">
      <c r="A414" s="2" t="s">
        <v>401</v>
      </c>
      <c r="B414" s="2" t="s">
        <v>208</v>
      </c>
      <c r="C414" s="31">
        <f>SUMIFS('GEB&amp;TECH evolutie'!$D$6:$D$615,'GEB&amp;TECH evolutie'!$A$6:$A$615,Tabel5[[#This Row],[Entiteit Naam]])+SUMIFS('MOB evolutie'!$O$3:$O$306,'MOB evolutie'!$A$3:$A$306,Tabel5[[#This Row],[Entiteit Naam]])</f>
        <v>1375.3327876157891</v>
      </c>
      <c r="D414" s="31">
        <f>SUMIFS('GEB&amp;TECH evolutie'!$F$6:$F$615,'GEB&amp;TECH evolutie'!$A$6:$A$615,Tabel5[[#This Row],[Entiteit Naam]])+SUMIFS('MOB evolutie'!$AB$3:$AB$306,'MOB evolutie'!$A$3:$A$306,Tabel5[[#This Row],[Entiteit Naam]])</f>
        <v>1114.5082227751343</v>
      </c>
      <c r="E414" s="32">
        <f>(Tabel5[[#This Row],[CO2-emissie 2022 (ton)]]-Tabel5[[#This Row],[CO2-emissie ref. jaar 2019 (ton)]])/Tabel5[[#This Row],[CO2-emissie ref. jaar 2019 (ton)]]</f>
        <v>-0.18964469340748269</v>
      </c>
    </row>
    <row r="415" spans="1:5" x14ac:dyDescent="0.35">
      <c r="A415" s="2" t="s">
        <v>402</v>
      </c>
      <c r="B415" s="2" t="s">
        <v>208</v>
      </c>
      <c r="C415" s="31">
        <f>SUMIFS('GEB&amp;TECH evolutie'!$D$6:$D$615,'GEB&amp;TECH evolutie'!$A$6:$A$615,Tabel5[[#This Row],[Entiteit Naam]])+SUMIFS('MOB evolutie'!$O$3:$O$306,'MOB evolutie'!$A$3:$A$306,Tabel5[[#This Row],[Entiteit Naam]])</f>
        <v>1106.3474912764632</v>
      </c>
      <c r="D415" s="31">
        <f>SUMIFS('GEB&amp;TECH evolutie'!$F$6:$F$615,'GEB&amp;TECH evolutie'!$A$6:$A$615,Tabel5[[#This Row],[Entiteit Naam]])+SUMIFS('MOB evolutie'!$AB$3:$AB$306,'MOB evolutie'!$A$3:$A$306,Tabel5[[#This Row],[Entiteit Naam]])</f>
        <v>802.36230653063706</v>
      </c>
      <c r="E415" s="32">
        <f>(Tabel5[[#This Row],[CO2-emissie 2022 (ton)]]-Tabel5[[#This Row],[CO2-emissie ref. jaar 2019 (ton)]])/Tabel5[[#This Row],[CO2-emissie ref. jaar 2019 (ton)]]</f>
        <v>-0.27476465318785076</v>
      </c>
    </row>
    <row r="416" spans="1:5" x14ac:dyDescent="0.35">
      <c r="A416" s="2" t="s">
        <v>403</v>
      </c>
      <c r="B416" s="2" t="s">
        <v>7</v>
      </c>
      <c r="C416" s="31">
        <f>SUMIFS('GEB&amp;TECH evolutie'!$D$6:$D$615,'GEB&amp;TECH evolutie'!$A$6:$A$615,Tabel5[[#This Row],[Entiteit Naam]])+SUMIFS('MOB evolutie'!$O$3:$O$306,'MOB evolutie'!$A$3:$A$306,Tabel5[[#This Row],[Entiteit Naam]])</f>
        <v>637.09366047865205</v>
      </c>
      <c r="D416" s="31">
        <f>SUMIFS('GEB&amp;TECH evolutie'!$F$6:$F$615,'GEB&amp;TECH evolutie'!$A$6:$A$615,Tabel5[[#This Row],[Entiteit Naam]])+SUMIFS('MOB evolutie'!$AB$3:$AB$306,'MOB evolutie'!$A$3:$A$306,Tabel5[[#This Row],[Entiteit Naam]])</f>
        <v>562.31988568701331</v>
      </c>
      <c r="E416" s="32">
        <f>(Tabel5[[#This Row],[CO2-emissie 2022 (ton)]]-Tabel5[[#This Row],[CO2-emissie ref. jaar 2019 (ton)]])/Tabel5[[#This Row],[CO2-emissie ref. jaar 2019 (ton)]]</f>
        <v>-0.11736700493214888</v>
      </c>
    </row>
    <row r="417" spans="1:5" x14ac:dyDescent="0.35">
      <c r="A417" s="2" t="s">
        <v>404</v>
      </c>
      <c r="B417" s="2" t="s">
        <v>7</v>
      </c>
      <c r="C417" s="31">
        <f>SUMIFS('GEB&amp;TECH evolutie'!$D$6:$D$615,'GEB&amp;TECH evolutie'!$A$6:$A$615,Tabel5[[#This Row],[Entiteit Naam]])+SUMIFS('MOB evolutie'!$O$3:$O$306,'MOB evolutie'!$A$3:$A$306,Tabel5[[#This Row],[Entiteit Naam]])</f>
        <v>854.79699657136473</v>
      </c>
      <c r="D417" s="31">
        <f>SUMIFS('GEB&amp;TECH evolutie'!$F$6:$F$615,'GEB&amp;TECH evolutie'!$A$6:$A$615,Tabel5[[#This Row],[Entiteit Naam]])+SUMIFS('MOB evolutie'!$AB$3:$AB$306,'MOB evolutie'!$A$3:$A$306,Tabel5[[#This Row],[Entiteit Naam]])</f>
        <v>828.19272923788037</v>
      </c>
      <c r="E417" s="32">
        <f>(Tabel5[[#This Row],[CO2-emissie 2022 (ton)]]-Tabel5[[#This Row],[CO2-emissie ref. jaar 2019 (ton)]])/Tabel5[[#This Row],[CO2-emissie ref. jaar 2019 (ton)]]</f>
        <v>-3.112349182343347E-2</v>
      </c>
    </row>
    <row r="418" spans="1:5" x14ac:dyDescent="0.35">
      <c r="A418" s="2" t="s">
        <v>405</v>
      </c>
      <c r="B418" s="2" t="s">
        <v>7</v>
      </c>
      <c r="C418" s="31">
        <f>SUMIFS('GEB&amp;TECH evolutie'!$D$6:$D$615,'GEB&amp;TECH evolutie'!$A$6:$A$615,Tabel5[[#This Row],[Entiteit Naam]])+SUMIFS('MOB evolutie'!$O$3:$O$306,'MOB evolutie'!$A$3:$A$306,Tabel5[[#This Row],[Entiteit Naam]])</f>
        <v>419.32715439400005</v>
      </c>
      <c r="D418" s="31">
        <f>SUMIFS('GEB&amp;TECH evolutie'!$F$6:$F$615,'GEB&amp;TECH evolutie'!$A$6:$A$615,Tabel5[[#This Row],[Entiteit Naam]])+SUMIFS('MOB evolutie'!$AB$3:$AB$306,'MOB evolutie'!$A$3:$A$306,Tabel5[[#This Row],[Entiteit Naam]])</f>
        <v>379.11683887197557</v>
      </c>
      <c r="E418" s="32">
        <f>(Tabel5[[#This Row],[CO2-emissie 2022 (ton)]]-Tabel5[[#This Row],[CO2-emissie ref. jaar 2019 (ton)]])/Tabel5[[#This Row],[CO2-emissie ref. jaar 2019 (ton)]]</f>
        <v>-9.5892467493871952E-2</v>
      </c>
    </row>
    <row r="419" spans="1:5" x14ac:dyDescent="0.35">
      <c r="A419" s="2" t="s">
        <v>406</v>
      </c>
      <c r="B419" s="2" t="s">
        <v>7</v>
      </c>
      <c r="C419" s="31">
        <f>SUMIFS('GEB&amp;TECH evolutie'!$D$6:$D$615,'GEB&amp;TECH evolutie'!$A$6:$A$615,Tabel5[[#This Row],[Entiteit Naam]])+SUMIFS('MOB evolutie'!$O$3:$O$306,'MOB evolutie'!$A$3:$A$306,Tabel5[[#This Row],[Entiteit Naam]])</f>
        <v>274.24959780400002</v>
      </c>
      <c r="D419" s="31">
        <f>SUMIFS('GEB&amp;TECH evolutie'!$F$6:$F$615,'GEB&amp;TECH evolutie'!$A$6:$A$615,Tabel5[[#This Row],[Entiteit Naam]])+SUMIFS('MOB evolutie'!$AB$3:$AB$306,'MOB evolutie'!$A$3:$A$306,Tabel5[[#This Row],[Entiteit Naam]])</f>
        <v>87.867249313045022</v>
      </c>
      <c r="E419" s="32">
        <f>(Tabel5[[#This Row],[CO2-emissie 2022 (ton)]]-Tabel5[[#This Row],[CO2-emissie ref. jaar 2019 (ton)]])/Tabel5[[#This Row],[CO2-emissie ref. jaar 2019 (ton)]]</f>
        <v>-0.67960846609575798</v>
      </c>
    </row>
    <row r="420" spans="1:5" x14ac:dyDescent="0.35">
      <c r="A420" s="2" t="s">
        <v>407</v>
      </c>
      <c r="B420" s="2" t="s">
        <v>7</v>
      </c>
      <c r="C420" s="31">
        <f>SUMIFS('GEB&amp;TECH evolutie'!$D$6:$D$615,'GEB&amp;TECH evolutie'!$A$6:$A$615,Tabel5[[#This Row],[Entiteit Naam]])+SUMIFS('MOB evolutie'!$O$3:$O$306,'MOB evolutie'!$A$3:$A$306,Tabel5[[#This Row],[Entiteit Naam]])</f>
        <v>486.58074864800011</v>
      </c>
      <c r="D420" s="31">
        <f>SUMIFS('GEB&amp;TECH evolutie'!$F$6:$F$615,'GEB&amp;TECH evolutie'!$A$6:$A$615,Tabel5[[#This Row],[Entiteit Naam]])+SUMIFS('MOB evolutie'!$AB$3:$AB$306,'MOB evolutie'!$A$3:$A$306,Tabel5[[#This Row],[Entiteit Naam]])</f>
        <v>384.03348389562439</v>
      </c>
      <c r="E420" s="32">
        <f>(Tabel5[[#This Row],[CO2-emissie 2022 (ton)]]-Tabel5[[#This Row],[CO2-emissie ref. jaar 2019 (ton)]])/Tabel5[[#This Row],[CO2-emissie ref. jaar 2019 (ton)]]</f>
        <v>-0.21075076446676269</v>
      </c>
    </row>
    <row r="421" spans="1:5" x14ac:dyDescent="0.35">
      <c r="A421" s="2" t="s">
        <v>408</v>
      </c>
      <c r="B421" s="2" t="s">
        <v>7</v>
      </c>
      <c r="C421" s="31">
        <f>SUMIFS('GEB&amp;TECH evolutie'!$D$6:$D$615,'GEB&amp;TECH evolutie'!$A$6:$A$615,Tabel5[[#This Row],[Entiteit Naam]])+SUMIFS('MOB evolutie'!$O$3:$O$306,'MOB evolutie'!$A$3:$A$306,Tabel5[[#This Row],[Entiteit Naam]])</f>
        <v>324.20341704294668</v>
      </c>
      <c r="D421" s="31">
        <f>SUMIFS('GEB&amp;TECH evolutie'!$F$6:$F$615,'GEB&amp;TECH evolutie'!$A$6:$A$615,Tabel5[[#This Row],[Entiteit Naam]])+SUMIFS('MOB evolutie'!$AB$3:$AB$306,'MOB evolutie'!$A$3:$A$306,Tabel5[[#This Row],[Entiteit Naam]])</f>
        <v>304.95021845480113</v>
      </c>
      <c r="E421" s="32">
        <f>(Tabel5[[#This Row],[CO2-emissie 2022 (ton)]]-Tabel5[[#This Row],[CO2-emissie ref. jaar 2019 (ton)]])/Tabel5[[#This Row],[CO2-emissie ref. jaar 2019 (ton)]]</f>
        <v>-5.9386167992162502E-2</v>
      </c>
    </row>
    <row r="422" spans="1:5" x14ac:dyDescent="0.35">
      <c r="A422" s="2" t="s">
        <v>409</v>
      </c>
      <c r="B422" s="2" t="s">
        <v>7</v>
      </c>
      <c r="C422" s="31">
        <f>SUMIFS('GEB&amp;TECH evolutie'!$D$6:$D$615,'GEB&amp;TECH evolutie'!$A$6:$A$615,Tabel5[[#This Row],[Entiteit Naam]])+SUMIFS('MOB evolutie'!$O$3:$O$306,'MOB evolutie'!$A$3:$A$306,Tabel5[[#This Row],[Entiteit Naam]])</f>
        <v>1288.3011320410055</v>
      </c>
      <c r="D422" s="31">
        <f>SUMIFS('GEB&amp;TECH evolutie'!$F$6:$F$615,'GEB&amp;TECH evolutie'!$A$6:$A$615,Tabel5[[#This Row],[Entiteit Naam]])+SUMIFS('MOB evolutie'!$AB$3:$AB$306,'MOB evolutie'!$A$3:$A$306,Tabel5[[#This Row],[Entiteit Naam]])</f>
        <v>1305.5893116992215</v>
      </c>
      <c r="E422" s="32">
        <f>(Tabel5[[#This Row],[CO2-emissie 2022 (ton)]]-Tabel5[[#This Row],[CO2-emissie ref. jaar 2019 (ton)]])/Tabel5[[#This Row],[CO2-emissie ref. jaar 2019 (ton)]]</f>
        <v>1.3419362312308926E-2</v>
      </c>
    </row>
    <row r="423" spans="1:5" x14ac:dyDescent="0.35">
      <c r="A423" s="2" t="s">
        <v>410</v>
      </c>
      <c r="B423" s="2" t="s">
        <v>7</v>
      </c>
      <c r="C423" s="31">
        <f>SUMIFS('GEB&amp;TECH evolutie'!$D$6:$D$615,'GEB&amp;TECH evolutie'!$A$6:$A$615,Tabel5[[#This Row],[Entiteit Naam]])+SUMIFS('MOB evolutie'!$O$3:$O$306,'MOB evolutie'!$A$3:$A$306,Tabel5[[#This Row],[Entiteit Naam]])</f>
        <v>323.2169569175332</v>
      </c>
      <c r="D423" s="31">
        <f>SUMIFS('GEB&amp;TECH evolutie'!$F$6:$F$615,'GEB&amp;TECH evolutie'!$A$6:$A$615,Tabel5[[#This Row],[Entiteit Naam]])+SUMIFS('MOB evolutie'!$AB$3:$AB$306,'MOB evolutie'!$A$3:$A$306,Tabel5[[#This Row],[Entiteit Naam]])</f>
        <v>313.30800172488978</v>
      </c>
      <c r="E423" s="32">
        <f>(Tabel5[[#This Row],[CO2-emissie 2022 (ton)]]-Tabel5[[#This Row],[CO2-emissie ref. jaar 2019 (ton)]])/Tabel5[[#This Row],[CO2-emissie ref. jaar 2019 (ton)]]</f>
        <v>-3.0657287560477919E-2</v>
      </c>
    </row>
    <row r="424" spans="1:5" x14ac:dyDescent="0.35">
      <c r="A424" s="2" t="s">
        <v>411</v>
      </c>
      <c r="B424" s="2" t="s">
        <v>7</v>
      </c>
      <c r="C424" s="31">
        <f>SUMIFS('GEB&amp;TECH evolutie'!$D$6:$D$615,'GEB&amp;TECH evolutie'!$A$6:$A$615,Tabel5[[#This Row],[Entiteit Naam]])+SUMIFS('MOB evolutie'!$O$3:$O$306,'MOB evolutie'!$A$3:$A$306,Tabel5[[#This Row],[Entiteit Naam]])</f>
        <v>474.79717867680006</v>
      </c>
      <c r="D424" s="31">
        <f>SUMIFS('GEB&amp;TECH evolutie'!$F$6:$F$615,'GEB&amp;TECH evolutie'!$A$6:$A$615,Tabel5[[#This Row],[Entiteit Naam]])+SUMIFS('MOB evolutie'!$AB$3:$AB$306,'MOB evolutie'!$A$3:$A$306,Tabel5[[#This Row],[Entiteit Naam]])</f>
        <v>290.71572303894743</v>
      </c>
      <c r="E424" s="32">
        <f>(Tabel5[[#This Row],[CO2-emissie 2022 (ton)]]-Tabel5[[#This Row],[CO2-emissie ref. jaar 2019 (ton)]])/Tabel5[[#This Row],[CO2-emissie ref. jaar 2019 (ton)]]</f>
        <v>-0.38770545383370741</v>
      </c>
    </row>
    <row r="425" spans="1:5" x14ac:dyDescent="0.35">
      <c r="A425" s="2" t="s">
        <v>412</v>
      </c>
      <c r="B425" s="2" t="s">
        <v>7</v>
      </c>
      <c r="C425" s="31">
        <f>SUMIFS('GEB&amp;TECH evolutie'!$D$6:$D$615,'GEB&amp;TECH evolutie'!$A$6:$A$615,Tabel5[[#This Row],[Entiteit Naam]])+SUMIFS('MOB evolutie'!$O$3:$O$306,'MOB evolutie'!$A$3:$A$306,Tabel5[[#This Row],[Entiteit Naam]])</f>
        <v>145.32476567821658</v>
      </c>
      <c r="D425" s="31">
        <f>SUMIFS('GEB&amp;TECH evolutie'!$F$6:$F$615,'GEB&amp;TECH evolutie'!$A$6:$A$615,Tabel5[[#This Row],[Entiteit Naam]])+SUMIFS('MOB evolutie'!$AB$3:$AB$306,'MOB evolutie'!$A$3:$A$306,Tabel5[[#This Row],[Entiteit Naam]])</f>
        <v>113.88964271963441</v>
      </c>
      <c r="E425" s="32">
        <f>(Tabel5[[#This Row],[CO2-emissie 2022 (ton)]]-Tabel5[[#This Row],[CO2-emissie ref. jaar 2019 (ton)]])/Tabel5[[#This Row],[CO2-emissie ref. jaar 2019 (ton)]]</f>
        <v>-0.21630946942785356</v>
      </c>
    </row>
    <row r="426" spans="1:5" x14ac:dyDescent="0.35">
      <c r="A426" s="2" t="s">
        <v>413</v>
      </c>
      <c r="B426" s="2" t="s">
        <v>7</v>
      </c>
      <c r="C426" s="31">
        <f>SUMIFS('GEB&amp;TECH evolutie'!$D$6:$D$615,'GEB&amp;TECH evolutie'!$A$6:$A$615,Tabel5[[#This Row],[Entiteit Naam]])+SUMIFS('MOB evolutie'!$O$3:$O$306,'MOB evolutie'!$A$3:$A$306,Tabel5[[#This Row],[Entiteit Naam]])</f>
        <v>419.5837621787544</v>
      </c>
      <c r="D426" s="31">
        <f>SUMIFS('GEB&amp;TECH evolutie'!$F$6:$F$615,'GEB&amp;TECH evolutie'!$A$6:$A$615,Tabel5[[#This Row],[Entiteit Naam]])+SUMIFS('MOB evolutie'!$AB$3:$AB$306,'MOB evolutie'!$A$3:$A$306,Tabel5[[#This Row],[Entiteit Naam]])</f>
        <v>343.92985212742082</v>
      </c>
      <c r="E426" s="32">
        <f>(Tabel5[[#This Row],[CO2-emissie 2022 (ton)]]-Tabel5[[#This Row],[CO2-emissie ref. jaar 2019 (ton)]])/Tabel5[[#This Row],[CO2-emissie ref. jaar 2019 (ton)]]</f>
        <v>-0.18030704920154395</v>
      </c>
    </row>
    <row r="427" spans="1:5" x14ac:dyDescent="0.35">
      <c r="A427" s="2" t="s">
        <v>414</v>
      </c>
      <c r="B427" s="2" t="s">
        <v>415</v>
      </c>
      <c r="C427" s="31">
        <f>SUMIFS('GEB&amp;TECH evolutie'!$D$6:$D$615,'GEB&amp;TECH evolutie'!$A$6:$A$615,Tabel5[[#This Row],[Entiteit Naam]])+SUMIFS('MOB evolutie'!$O$3:$O$306,'MOB evolutie'!$A$3:$A$306,Tabel5[[#This Row],[Entiteit Naam]])</f>
        <v>89.451534397738101</v>
      </c>
      <c r="D427" s="31">
        <f>SUMIFS('GEB&amp;TECH evolutie'!$F$6:$F$615,'GEB&amp;TECH evolutie'!$A$6:$A$615,Tabel5[[#This Row],[Entiteit Naam]])+SUMIFS('MOB evolutie'!$AB$3:$AB$306,'MOB evolutie'!$A$3:$A$306,Tabel5[[#This Row],[Entiteit Naam]])</f>
        <v>69.915825001447715</v>
      </c>
      <c r="E427" s="32">
        <f>(Tabel5[[#This Row],[CO2-emissie 2022 (ton)]]-Tabel5[[#This Row],[CO2-emissie ref. jaar 2019 (ton)]])/Tabel5[[#This Row],[CO2-emissie ref. jaar 2019 (ton)]]</f>
        <v>-0.21839434647846992</v>
      </c>
    </row>
    <row r="428" spans="1:5" x14ac:dyDescent="0.35">
      <c r="A428" s="2" t="s">
        <v>602</v>
      </c>
      <c r="B428" s="2" t="s">
        <v>415</v>
      </c>
      <c r="C428" s="31">
        <f>SUMIFS('GEB&amp;TECH evolutie'!$D$6:$D$615,'GEB&amp;TECH evolutie'!$A$6:$A$615,Tabel5[[#This Row],[Entiteit Naam]])+SUMIFS('MOB evolutie'!$O$3:$O$306,'MOB evolutie'!$A$3:$A$306,Tabel5[[#This Row],[Entiteit Naam]])</f>
        <v>36.080881797848917</v>
      </c>
      <c r="D428" s="31">
        <f>SUMIFS('GEB&amp;TECH evolutie'!$F$6:$F$615,'GEB&amp;TECH evolutie'!$A$6:$A$615,Tabel5[[#This Row],[Entiteit Naam]])+SUMIFS('MOB evolutie'!$AB$3:$AB$306,'MOB evolutie'!$A$3:$A$306,Tabel5[[#This Row],[Entiteit Naam]])</f>
        <v>37.042708133493974</v>
      </c>
      <c r="E428" s="32">
        <f>(Tabel5[[#This Row],[CO2-emissie 2022 (ton)]]-Tabel5[[#This Row],[CO2-emissie ref. jaar 2019 (ton)]])/Tabel5[[#This Row],[CO2-emissie ref. jaar 2019 (ton)]]</f>
        <v>2.6657506350146892E-2</v>
      </c>
    </row>
    <row r="429" spans="1:5" x14ac:dyDescent="0.35">
      <c r="A429" s="2" t="s">
        <v>416</v>
      </c>
      <c r="B429" s="2" t="s">
        <v>415</v>
      </c>
      <c r="C429" s="31">
        <f>SUMIFS('GEB&amp;TECH evolutie'!$D$6:$D$615,'GEB&amp;TECH evolutie'!$A$6:$A$615,Tabel5[[#This Row],[Entiteit Naam]])+SUMIFS('MOB evolutie'!$O$3:$O$306,'MOB evolutie'!$A$3:$A$306,Tabel5[[#This Row],[Entiteit Naam]])</f>
        <v>49.125571284964636</v>
      </c>
      <c r="D429" s="31">
        <f>SUMIFS('GEB&amp;TECH evolutie'!$F$6:$F$615,'GEB&amp;TECH evolutie'!$A$6:$A$615,Tabel5[[#This Row],[Entiteit Naam]])+SUMIFS('MOB evolutie'!$AB$3:$AB$306,'MOB evolutie'!$A$3:$A$306,Tabel5[[#This Row],[Entiteit Naam]])</f>
        <v>38.868737094039396</v>
      </c>
      <c r="E429" s="32">
        <f>(Tabel5[[#This Row],[CO2-emissie 2022 (ton)]]-Tabel5[[#This Row],[CO2-emissie ref. jaar 2019 (ton)]])/Tabel5[[#This Row],[CO2-emissie ref. jaar 2019 (ton)]]</f>
        <v>-0.20878808984078817</v>
      </c>
    </row>
    <row r="430" spans="1:5" x14ac:dyDescent="0.35">
      <c r="A430" s="2" t="s">
        <v>603</v>
      </c>
      <c r="B430" s="2" t="s">
        <v>415</v>
      </c>
      <c r="C430" s="31">
        <f>SUMIFS('GEB&amp;TECH evolutie'!$D$6:$D$615,'GEB&amp;TECH evolutie'!$A$6:$A$615,Tabel5[[#This Row],[Entiteit Naam]])+SUMIFS('MOB evolutie'!$O$3:$O$306,'MOB evolutie'!$A$3:$A$306,Tabel5[[#This Row],[Entiteit Naam]])</f>
        <v>0</v>
      </c>
      <c r="D430" s="31">
        <f>SUMIFS('GEB&amp;TECH evolutie'!$F$6:$F$615,'GEB&amp;TECH evolutie'!$A$6:$A$615,Tabel5[[#This Row],[Entiteit Naam]])+SUMIFS('MOB evolutie'!$AB$3:$AB$306,'MOB evolutie'!$A$3:$A$306,Tabel5[[#This Row],[Entiteit Naam]])</f>
        <v>0</v>
      </c>
      <c r="E430" s="32" t="s">
        <v>584</v>
      </c>
    </row>
    <row r="431" spans="1:5" x14ac:dyDescent="0.35">
      <c r="A431" s="29" t="s">
        <v>1255</v>
      </c>
      <c r="B431" s="29" t="s">
        <v>415</v>
      </c>
      <c r="C431" s="31">
        <f>SUMIFS('GEB&amp;TECH evolutie'!$D$6:$D$615,'GEB&amp;TECH evolutie'!$A$6:$A$615,Tabel5[[#This Row],[Entiteit Naam]])+SUMIFS('MOB evolutie'!$O$3:$O$306,'MOB evolutie'!$A$3:$A$306,Tabel5[[#This Row],[Entiteit Naam]])</f>
        <v>1938.2848101200002</v>
      </c>
      <c r="D431" s="31">
        <f>SUMIFS('GEB&amp;TECH evolutie'!$F$6:$F$615,'GEB&amp;TECH evolutie'!$A$6:$A$615,Tabel5[[#This Row],[Entiteit Naam]])+SUMIFS('MOB evolutie'!$AB$3:$AB$306,'MOB evolutie'!$A$3:$A$306,Tabel5[[#This Row],[Entiteit Naam]])</f>
        <v>1551.1166846799999</v>
      </c>
      <c r="E431" s="32">
        <f>(Tabel5[[#This Row],[CO2-emissie 2022 (ton)]]-Tabel5[[#This Row],[CO2-emissie ref. jaar 2019 (ton)]])/Tabel5[[#This Row],[CO2-emissie ref. jaar 2019 (ton)]]</f>
        <v>-0.19974779940417037</v>
      </c>
    </row>
    <row r="432" spans="1:5" x14ac:dyDescent="0.35">
      <c r="A432" s="2" t="s">
        <v>604</v>
      </c>
      <c r="B432" s="2" t="s">
        <v>415</v>
      </c>
      <c r="C432" s="31">
        <f>SUMIFS('GEB&amp;TECH evolutie'!$D$6:$D$615,'GEB&amp;TECH evolutie'!$A$6:$A$615,Tabel5[[#This Row],[Entiteit Naam]])+SUMIFS('MOB evolutie'!$O$3:$O$306,'MOB evolutie'!$A$3:$A$306,Tabel5[[#This Row],[Entiteit Naam]])</f>
        <v>0</v>
      </c>
      <c r="D432" s="31">
        <f>SUMIFS('GEB&amp;TECH evolutie'!$F$6:$F$615,'GEB&amp;TECH evolutie'!$A$6:$A$615,Tabel5[[#This Row],[Entiteit Naam]])+SUMIFS('MOB evolutie'!$AB$3:$AB$306,'MOB evolutie'!$A$3:$A$306,Tabel5[[#This Row],[Entiteit Naam]])</f>
        <v>0</v>
      </c>
      <c r="E432" s="32" t="s">
        <v>584</v>
      </c>
    </row>
    <row r="433" spans="1:5" x14ac:dyDescent="0.35">
      <c r="A433" s="2" t="s">
        <v>605</v>
      </c>
      <c r="B433" s="2" t="s">
        <v>415</v>
      </c>
      <c r="C433" s="31">
        <f>SUMIFS('GEB&amp;TECH evolutie'!$D$6:$D$615,'GEB&amp;TECH evolutie'!$A$6:$A$615,Tabel5[[#This Row],[Entiteit Naam]])+SUMIFS('MOB evolutie'!$O$3:$O$306,'MOB evolutie'!$A$3:$A$306,Tabel5[[#This Row],[Entiteit Naam]])</f>
        <v>76.101246685879445</v>
      </c>
      <c r="D433" s="31">
        <f>SUMIFS('GEB&amp;TECH evolutie'!$F$6:$F$615,'GEB&amp;TECH evolutie'!$A$6:$A$615,Tabel5[[#This Row],[Entiteit Naam]])+SUMIFS('MOB evolutie'!$AB$3:$AB$306,'MOB evolutie'!$A$3:$A$306,Tabel5[[#This Row],[Entiteit Naam]])</f>
        <v>80.334810521752146</v>
      </c>
      <c r="E433" s="32">
        <f>(Tabel5[[#This Row],[CO2-emissie 2022 (ton)]]-Tabel5[[#This Row],[CO2-emissie ref. jaar 2019 (ton)]])/Tabel5[[#This Row],[CO2-emissie ref. jaar 2019 (ton)]]</f>
        <v>5.5630676503204211E-2</v>
      </c>
    </row>
    <row r="434" spans="1:5" x14ac:dyDescent="0.35">
      <c r="A434" s="2" t="s">
        <v>417</v>
      </c>
      <c r="B434" s="2" t="s">
        <v>415</v>
      </c>
      <c r="C434" s="31">
        <f>SUMIFS('GEB&amp;TECH evolutie'!$D$6:$D$615,'GEB&amp;TECH evolutie'!$A$6:$A$615,Tabel5[[#This Row],[Entiteit Naam]])+SUMIFS('MOB evolutie'!$O$3:$O$306,'MOB evolutie'!$A$3:$A$306,Tabel5[[#This Row],[Entiteit Naam]])</f>
        <v>49.413913193043065</v>
      </c>
      <c r="D434" s="31">
        <f>SUMIFS('GEB&amp;TECH evolutie'!$F$6:$F$615,'GEB&amp;TECH evolutie'!$A$6:$A$615,Tabel5[[#This Row],[Entiteit Naam]])+SUMIFS('MOB evolutie'!$AB$3:$AB$306,'MOB evolutie'!$A$3:$A$306,Tabel5[[#This Row],[Entiteit Naam]])</f>
        <v>62.533735409431387</v>
      </c>
      <c r="E434" s="32">
        <f>(Tabel5[[#This Row],[CO2-emissie 2022 (ton)]]-Tabel5[[#This Row],[CO2-emissie ref. jaar 2019 (ton)]])/Tabel5[[#This Row],[CO2-emissie ref. jaar 2019 (ton)]]</f>
        <v>0.26550866686339358</v>
      </c>
    </row>
    <row r="435" spans="1:5" x14ac:dyDescent="0.35">
      <c r="A435" s="2" t="s">
        <v>606</v>
      </c>
      <c r="B435" s="2" t="s">
        <v>415</v>
      </c>
      <c r="C435" s="31">
        <f>SUMIFS('GEB&amp;TECH evolutie'!$D$6:$D$615,'GEB&amp;TECH evolutie'!$A$6:$A$615,Tabel5[[#This Row],[Entiteit Naam]])+SUMIFS('MOB evolutie'!$O$3:$O$306,'MOB evolutie'!$A$3:$A$306,Tabel5[[#This Row],[Entiteit Naam]])</f>
        <v>0</v>
      </c>
      <c r="D435" s="31">
        <f>SUMIFS('GEB&amp;TECH evolutie'!$F$6:$F$615,'GEB&amp;TECH evolutie'!$A$6:$A$615,Tabel5[[#This Row],[Entiteit Naam]])+SUMIFS('MOB evolutie'!$AB$3:$AB$306,'MOB evolutie'!$A$3:$A$306,Tabel5[[#This Row],[Entiteit Naam]])</f>
        <v>0</v>
      </c>
      <c r="E435" s="32" t="s">
        <v>584</v>
      </c>
    </row>
    <row r="436" spans="1:5" x14ac:dyDescent="0.35">
      <c r="A436" s="2" t="s">
        <v>418</v>
      </c>
      <c r="B436" s="2" t="s">
        <v>415</v>
      </c>
      <c r="C436" s="31">
        <f>SUMIFS('GEB&amp;TECH evolutie'!$D$6:$D$615,'GEB&amp;TECH evolutie'!$A$6:$A$615,Tabel5[[#This Row],[Entiteit Naam]])+SUMIFS('MOB evolutie'!$O$3:$O$306,'MOB evolutie'!$A$3:$A$306,Tabel5[[#This Row],[Entiteit Naam]])</f>
        <v>27.259596265146119</v>
      </c>
      <c r="D436" s="31">
        <f>SUMIFS('GEB&amp;TECH evolutie'!$F$6:$F$615,'GEB&amp;TECH evolutie'!$A$6:$A$615,Tabel5[[#This Row],[Entiteit Naam]])+SUMIFS('MOB evolutie'!$AB$3:$AB$306,'MOB evolutie'!$A$3:$A$306,Tabel5[[#This Row],[Entiteit Naam]])</f>
        <v>25.192026716793045</v>
      </c>
      <c r="E436" s="32">
        <f>(Tabel5[[#This Row],[CO2-emissie 2022 (ton)]]-Tabel5[[#This Row],[CO2-emissie ref. jaar 2019 (ton)]])/Tabel5[[#This Row],[CO2-emissie ref. jaar 2019 (ton)]]</f>
        <v>-7.5847401709197362E-2</v>
      </c>
    </row>
    <row r="437" spans="1:5" x14ac:dyDescent="0.35">
      <c r="A437" s="2" t="s">
        <v>419</v>
      </c>
      <c r="B437" s="2" t="s">
        <v>415</v>
      </c>
      <c r="C437" s="31">
        <f>SUMIFS('GEB&amp;TECH evolutie'!$D$6:$D$615,'GEB&amp;TECH evolutie'!$A$6:$A$615,Tabel5[[#This Row],[Entiteit Naam]])+SUMIFS('MOB evolutie'!$O$3:$O$306,'MOB evolutie'!$A$3:$A$306,Tabel5[[#This Row],[Entiteit Naam]])</f>
        <v>102.71855307102449</v>
      </c>
      <c r="D437" s="31">
        <f>SUMIFS('GEB&amp;TECH evolutie'!$F$6:$F$615,'GEB&amp;TECH evolutie'!$A$6:$A$615,Tabel5[[#This Row],[Entiteit Naam]])+SUMIFS('MOB evolutie'!$AB$3:$AB$306,'MOB evolutie'!$A$3:$A$306,Tabel5[[#This Row],[Entiteit Naam]])</f>
        <v>67.36158182563544</v>
      </c>
      <c r="E437" s="32">
        <f>(Tabel5[[#This Row],[CO2-emissie 2022 (ton)]]-Tabel5[[#This Row],[CO2-emissie ref. jaar 2019 (ton)]])/Tabel5[[#This Row],[CO2-emissie ref. jaar 2019 (ton)]]</f>
        <v>-0.34421212320759187</v>
      </c>
    </row>
    <row r="438" spans="1:5" x14ac:dyDescent="0.35">
      <c r="A438" s="2" t="s">
        <v>420</v>
      </c>
      <c r="B438" s="2" t="s">
        <v>415</v>
      </c>
      <c r="C438" s="31">
        <f>SUMIFS('GEB&amp;TECH evolutie'!$D$6:$D$615,'GEB&amp;TECH evolutie'!$A$6:$A$615,Tabel5[[#This Row],[Entiteit Naam]])+SUMIFS('MOB evolutie'!$O$3:$O$306,'MOB evolutie'!$A$3:$A$306,Tabel5[[#This Row],[Entiteit Naam]])</f>
        <v>20.120352135787176</v>
      </c>
      <c r="D438" s="31">
        <f>SUMIFS('GEB&amp;TECH evolutie'!$F$6:$F$615,'GEB&amp;TECH evolutie'!$A$6:$A$615,Tabel5[[#This Row],[Entiteit Naam]])+SUMIFS('MOB evolutie'!$AB$3:$AB$306,'MOB evolutie'!$A$3:$A$306,Tabel5[[#This Row],[Entiteit Naam]])</f>
        <v>3.8202859212659415</v>
      </c>
      <c r="E438" s="32">
        <f>(Tabel5[[#This Row],[CO2-emissie 2022 (ton)]]-Tabel5[[#This Row],[CO2-emissie ref. jaar 2019 (ton)]])/Tabel5[[#This Row],[CO2-emissie ref. jaar 2019 (ton)]]</f>
        <v>-0.81012827730430381</v>
      </c>
    </row>
    <row r="439" spans="1:5" x14ac:dyDescent="0.35">
      <c r="A439" s="2" t="s">
        <v>421</v>
      </c>
      <c r="B439" s="2" t="s">
        <v>415</v>
      </c>
      <c r="C439" s="31">
        <f>SUMIFS('GEB&amp;TECH evolutie'!$D$6:$D$615,'GEB&amp;TECH evolutie'!$A$6:$A$615,Tabel5[[#This Row],[Entiteit Naam]])+SUMIFS('MOB evolutie'!$O$3:$O$306,'MOB evolutie'!$A$3:$A$306,Tabel5[[#This Row],[Entiteit Naam]])</f>
        <v>96.940807239999998</v>
      </c>
      <c r="D439" s="31">
        <f>SUMIFS('GEB&amp;TECH evolutie'!$F$6:$F$615,'GEB&amp;TECH evolutie'!$A$6:$A$615,Tabel5[[#This Row],[Entiteit Naam]])+SUMIFS('MOB evolutie'!$AB$3:$AB$306,'MOB evolutie'!$A$3:$A$306,Tabel5[[#This Row],[Entiteit Naam]])</f>
        <v>129.99871526085167</v>
      </c>
      <c r="E439" s="32">
        <f>(Tabel5[[#This Row],[CO2-emissie 2022 (ton)]]-Tabel5[[#This Row],[CO2-emissie ref. jaar 2019 (ton)]])/Tabel5[[#This Row],[CO2-emissie ref. jaar 2019 (ton)]]</f>
        <v>0.34101127236344303</v>
      </c>
    </row>
    <row r="440" spans="1:5" x14ac:dyDescent="0.35">
      <c r="A440" s="2" t="s">
        <v>607</v>
      </c>
      <c r="B440" s="2" t="s">
        <v>415</v>
      </c>
      <c r="C440" s="31">
        <f>SUMIFS('GEB&amp;TECH evolutie'!$D$6:$D$615,'GEB&amp;TECH evolutie'!$A$6:$A$615,Tabel5[[#This Row],[Entiteit Naam]])+SUMIFS('MOB evolutie'!$O$3:$O$306,'MOB evolutie'!$A$3:$A$306,Tabel5[[#This Row],[Entiteit Naam]])</f>
        <v>0</v>
      </c>
      <c r="D440" s="31">
        <f>SUMIFS('GEB&amp;TECH evolutie'!$F$6:$F$615,'GEB&amp;TECH evolutie'!$A$6:$A$615,Tabel5[[#This Row],[Entiteit Naam]])+SUMIFS('MOB evolutie'!$AB$3:$AB$306,'MOB evolutie'!$A$3:$A$306,Tabel5[[#This Row],[Entiteit Naam]])</f>
        <v>0</v>
      </c>
      <c r="E440" s="32" t="s">
        <v>584</v>
      </c>
    </row>
    <row r="441" spans="1:5" x14ac:dyDescent="0.35">
      <c r="A441" s="2" t="s">
        <v>422</v>
      </c>
      <c r="B441" s="2" t="s">
        <v>415</v>
      </c>
      <c r="C441" s="31">
        <f>SUMIFS('GEB&amp;TECH evolutie'!$D$6:$D$615,'GEB&amp;TECH evolutie'!$A$6:$A$615,Tabel5[[#This Row],[Entiteit Naam]])+SUMIFS('MOB evolutie'!$O$3:$O$306,'MOB evolutie'!$A$3:$A$306,Tabel5[[#This Row],[Entiteit Naam]])</f>
        <v>165.36137905609905</v>
      </c>
      <c r="D441" s="31">
        <f>SUMIFS('GEB&amp;TECH evolutie'!$F$6:$F$615,'GEB&amp;TECH evolutie'!$A$6:$A$615,Tabel5[[#This Row],[Entiteit Naam]])+SUMIFS('MOB evolutie'!$AB$3:$AB$306,'MOB evolutie'!$A$3:$A$306,Tabel5[[#This Row],[Entiteit Naam]])</f>
        <v>142.59848253299097</v>
      </c>
      <c r="E441" s="32">
        <f>(Tabel5[[#This Row],[CO2-emissie 2022 (ton)]]-Tabel5[[#This Row],[CO2-emissie ref. jaar 2019 (ton)]])/Tabel5[[#This Row],[CO2-emissie ref. jaar 2019 (ton)]]</f>
        <v>-0.13765545892905104</v>
      </c>
    </row>
    <row r="442" spans="1:5" x14ac:dyDescent="0.35">
      <c r="A442" s="2" t="s">
        <v>423</v>
      </c>
      <c r="B442" s="2" t="s">
        <v>415</v>
      </c>
      <c r="C442" s="31">
        <f>SUMIFS('GEB&amp;TECH evolutie'!$D$6:$D$615,'GEB&amp;TECH evolutie'!$A$6:$A$615,Tabel5[[#This Row],[Entiteit Naam]])+SUMIFS('MOB evolutie'!$O$3:$O$306,'MOB evolutie'!$A$3:$A$306,Tabel5[[#This Row],[Entiteit Naam]])</f>
        <v>18.504696667789112</v>
      </c>
      <c r="D442" s="31">
        <f>SUMIFS('GEB&amp;TECH evolutie'!$F$6:$F$615,'GEB&amp;TECH evolutie'!$A$6:$A$615,Tabel5[[#This Row],[Entiteit Naam]])+SUMIFS('MOB evolutie'!$AB$3:$AB$306,'MOB evolutie'!$A$3:$A$306,Tabel5[[#This Row],[Entiteit Naam]])</f>
        <v>12.436291580215395</v>
      </c>
      <c r="E442" s="32">
        <f>(Tabel5[[#This Row],[CO2-emissie 2022 (ton)]]-Tabel5[[#This Row],[CO2-emissie ref. jaar 2019 (ton)]])/Tabel5[[#This Row],[CO2-emissie ref. jaar 2019 (ton)]]</f>
        <v>-0.32793864155238556</v>
      </c>
    </row>
    <row r="443" spans="1:5" x14ac:dyDescent="0.35">
      <c r="A443" s="2" t="s">
        <v>608</v>
      </c>
      <c r="B443" s="2" t="s">
        <v>415</v>
      </c>
      <c r="C443" s="31">
        <f>SUMIFS('GEB&amp;TECH evolutie'!$D$6:$D$615,'GEB&amp;TECH evolutie'!$A$6:$A$615,Tabel5[[#This Row],[Entiteit Naam]])+SUMIFS('MOB evolutie'!$O$3:$O$306,'MOB evolutie'!$A$3:$A$306,Tabel5[[#This Row],[Entiteit Naam]])</f>
        <v>0</v>
      </c>
      <c r="D443" s="31">
        <f>SUMIFS('GEB&amp;TECH evolutie'!$F$6:$F$615,'GEB&amp;TECH evolutie'!$A$6:$A$615,Tabel5[[#This Row],[Entiteit Naam]])+SUMIFS('MOB evolutie'!$AB$3:$AB$306,'MOB evolutie'!$A$3:$A$306,Tabel5[[#This Row],[Entiteit Naam]])</f>
        <v>0</v>
      </c>
      <c r="E443" s="32" t="s">
        <v>584</v>
      </c>
    </row>
    <row r="444" spans="1:5" x14ac:dyDescent="0.35">
      <c r="A444" s="11" t="s">
        <v>1256</v>
      </c>
      <c r="B444" s="11" t="s">
        <v>415</v>
      </c>
      <c r="C444" s="31">
        <f>SUMIFS('GEB&amp;TECH evolutie'!$D$6:$D$615,'GEB&amp;TECH evolutie'!$A$6:$A$615,Tabel5[[#This Row],[Entiteit Naam]])+SUMIFS('MOB evolutie'!$O$3:$O$306,'MOB evolutie'!$A$3:$A$306,Tabel5[[#This Row],[Entiteit Naam]])</f>
        <v>50.576310759999998</v>
      </c>
      <c r="D444" s="31">
        <f>SUMIFS('GEB&amp;TECH evolutie'!$F$6:$F$615,'GEB&amp;TECH evolutie'!$A$6:$A$615,Tabel5[[#This Row],[Entiteit Naam]])+SUMIFS('MOB evolutie'!$AB$3:$AB$306,'MOB evolutie'!$A$3:$A$306,Tabel5[[#This Row],[Entiteit Naam]])</f>
        <v>47.069709930000002</v>
      </c>
      <c r="E444" s="32">
        <f>(Tabel5[[#This Row],[CO2-emissie 2022 (ton)]]-Tabel5[[#This Row],[CO2-emissie ref. jaar 2019 (ton)]])/Tabel5[[#This Row],[CO2-emissie ref. jaar 2019 (ton)]]</f>
        <v>-6.9332871008324151E-2</v>
      </c>
    </row>
    <row r="445" spans="1:5" x14ac:dyDescent="0.35">
      <c r="A445" s="2" t="s">
        <v>424</v>
      </c>
      <c r="B445" s="2" t="s">
        <v>415</v>
      </c>
      <c r="C445" s="31">
        <f>SUMIFS('GEB&amp;TECH evolutie'!$D$6:$D$615,'GEB&amp;TECH evolutie'!$A$6:$A$615,Tabel5[[#This Row],[Entiteit Naam]])+SUMIFS('MOB evolutie'!$O$3:$O$306,'MOB evolutie'!$A$3:$A$306,Tabel5[[#This Row],[Entiteit Naam]])</f>
        <v>12.53158425089795</v>
      </c>
      <c r="D445" s="31">
        <f>SUMIFS('GEB&amp;TECH evolutie'!$F$6:$F$615,'GEB&amp;TECH evolutie'!$A$6:$A$615,Tabel5[[#This Row],[Entiteit Naam]])+SUMIFS('MOB evolutie'!$AB$3:$AB$306,'MOB evolutie'!$A$3:$A$306,Tabel5[[#This Row],[Entiteit Naam]])</f>
        <v>10.787214570794481</v>
      </c>
      <c r="E445" s="32">
        <f>(Tabel5[[#This Row],[CO2-emissie 2022 (ton)]]-Tabel5[[#This Row],[CO2-emissie ref. jaar 2019 (ton)]])/Tabel5[[#This Row],[CO2-emissie ref. jaar 2019 (ton)]]</f>
        <v>-0.13919785760355693</v>
      </c>
    </row>
    <row r="446" spans="1:5" x14ac:dyDescent="0.35">
      <c r="A446" s="2" t="s">
        <v>425</v>
      </c>
      <c r="B446" s="2" t="s">
        <v>415</v>
      </c>
      <c r="C446" s="31">
        <f>SUMIFS('GEB&amp;TECH evolutie'!$D$6:$D$615,'GEB&amp;TECH evolutie'!$A$6:$A$615,Tabel5[[#This Row],[Entiteit Naam]])+SUMIFS('MOB evolutie'!$O$3:$O$306,'MOB evolutie'!$A$3:$A$306,Tabel5[[#This Row],[Entiteit Naam]])</f>
        <v>50.066875440511552</v>
      </c>
      <c r="D446" s="31">
        <f>SUMIFS('GEB&amp;TECH evolutie'!$F$6:$F$615,'GEB&amp;TECH evolutie'!$A$6:$A$615,Tabel5[[#This Row],[Entiteit Naam]])+SUMIFS('MOB evolutie'!$AB$3:$AB$306,'MOB evolutie'!$A$3:$A$306,Tabel5[[#This Row],[Entiteit Naam]])</f>
        <v>52.078526588871945</v>
      </c>
      <c r="E446" s="32">
        <f>(Tabel5[[#This Row],[CO2-emissie 2022 (ton)]]-Tabel5[[#This Row],[CO2-emissie ref. jaar 2019 (ton)]])/Tabel5[[#This Row],[CO2-emissie ref. jaar 2019 (ton)]]</f>
        <v>4.0179282822444075E-2</v>
      </c>
    </row>
    <row r="447" spans="1:5" x14ac:dyDescent="0.35">
      <c r="A447" s="2" t="s">
        <v>609</v>
      </c>
      <c r="B447" s="2" t="s">
        <v>415</v>
      </c>
      <c r="C447" s="31">
        <f>SUMIFS('GEB&amp;TECH evolutie'!$D$6:$D$615,'GEB&amp;TECH evolutie'!$A$6:$A$615,Tabel5[[#This Row],[Entiteit Naam]])+SUMIFS('MOB evolutie'!$O$3:$O$306,'MOB evolutie'!$A$3:$A$306,Tabel5[[#This Row],[Entiteit Naam]])</f>
        <v>0</v>
      </c>
      <c r="D447" s="31">
        <f>SUMIFS('GEB&amp;TECH evolutie'!$F$6:$F$615,'GEB&amp;TECH evolutie'!$A$6:$A$615,Tabel5[[#This Row],[Entiteit Naam]])+SUMIFS('MOB evolutie'!$AB$3:$AB$306,'MOB evolutie'!$A$3:$A$306,Tabel5[[#This Row],[Entiteit Naam]])</f>
        <v>0</v>
      </c>
      <c r="E447" s="32" t="s">
        <v>584</v>
      </c>
    </row>
    <row r="448" spans="1:5" x14ac:dyDescent="0.35">
      <c r="A448" s="2" t="s">
        <v>426</v>
      </c>
      <c r="B448" s="2" t="s">
        <v>415</v>
      </c>
      <c r="C448" s="31">
        <f>SUMIFS('GEB&amp;TECH evolutie'!$D$6:$D$615,'GEB&amp;TECH evolutie'!$A$6:$A$615,Tabel5[[#This Row],[Entiteit Naam]])+SUMIFS('MOB evolutie'!$O$3:$O$306,'MOB evolutie'!$A$3:$A$306,Tabel5[[#This Row],[Entiteit Naam]])</f>
        <v>25.993378491576916</v>
      </c>
      <c r="D448" s="31">
        <f>SUMIFS('GEB&amp;TECH evolutie'!$F$6:$F$615,'GEB&amp;TECH evolutie'!$A$6:$A$615,Tabel5[[#This Row],[Entiteit Naam]])+SUMIFS('MOB evolutie'!$AB$3:$AB$306,'MOB evolutie'!$A$3:$A$306,Tabel5[[#This Row],[Entiteit Naam]])</f>
        <v>11.023325873513482</v>
      </c>
      <c r="E448" s="32">
        <f>(Tabel5[[#This Row],[CO2-emissie 2022 (ton)]]-Tabel5[[#This Row],[CO2-emissie ref. jaar 2019 (ton)]])/Tabel5[[#This Row],[CO2-emissie ref. jaar 2019 (ton)]]</f>
        <v>-0.57591792551762511</v>
      </c>
    </row>
    <row r="449" spans="1:5" x14ac:dyDescent="0.35">
      <c r="A449" s="2" t="s">
        <v>610</v>
      </c>
      <c r="B449" s="2" t="s">
        <v>415</v>
      </c>
      <c r="C449" s="31">
        <f>SUMIFS('GEB&amp;TECH evolutie'!$D$6:$D$615,'GEB&amp;TECH evolutie'!$A$6:$A$615,Tabel5[[#This Row],[Entiteit Naam]])+SUMIFS('MOB evolutie'!$O$3:$O$306,'MOB evolutie'!$A$3:$A$306,Tabel5[[#This Row],[Entiteit Naam]])</f>
        <v>275.82056220623258</v>
      </c>
      <c r="D449" s="31">
        <f>SUMIFS('GEB&amp;TECH evolutie'!$F$6:$F$615,'GEB&amp;TECH evolutie'!$A$6:$A$615,Tabel5[[#This Row],[Entiteit Naam]])+SUMIFS('MOB evolutie'!$AB$3:$AB$306,'MOB evolutie'!$A$3:$A$306,Tabel5[[#This Row],[Entiteit Naam]])</f>
        <v>250.73794631363558</v>
      </c>
      <c r="E449" s="32">
        <f>(Tabel5[[#This Row],[CO2-emissie 2022 (ton)]]-Tabel5[[#This Row],[CO2-emissie ref. jaar 2019 (ton)]])/Tabel5[[#This Row],[CO2-emissie ref. jaar 2019 (ton)]]</f>
        <v>-9.0938165349117778E-2</v>
      </c>
    </row>
    <row r="450" spans="1:5" x14ac:dyDescent="0.35">
      <c r="A450" s="2" t="s">
        <v>611</v>
      </c>
      <c r="B450" s="2" t="s">
        <v>415</v>
      </c>
      <c r="C450" s="31">
        <f>SUMIFS('GEB&amp;TECH evolutie'!$D$6:$D$615,'GEB&amp;TECH evolutie'!$A$6:$A$615,Tabel5[[#This Row],[Entiteit Naam]])+SUMIFS('MOB evolutie'!$O$3:$O$306,'MOB evolutie'!$A$3:$A$306,Tabel5[[#This Row],[Entiteit Naam]])</f>
        <v>0</v>
      </c>
      <c r="D450" s="31">
        <f>SUMIFS('GEB&amp;TECH evolutie'!$F$6:$F$615,'GEB&amp;TECH evolutie'!$A$6:$A$615,Tabel5[[#This Row],[Entiteit Naam]])+SUMIFS('MOB evolutie'!$AB$3:$AB$306,'MOB evolutie'!$A$3:$A$306,Tabel5[[#This Row],[Entiteit Naam]])</f>
        <v>0</v>
      </c>
      <c r="E450" s="32" t="s">
        <v>584</v>
      </c>
    </row>
    <row r="451" spans="1:5" x14ac:dyDescent="0.35">
      <c r="A451" s="2" t="s">
        <v>427</v>
      </c>
      <c r="B451" s="2" t="s">
        <v>415</v>
      </c>
      <c r="C451" s="31">
        <f>SUMIFS('GEB&amp;TECH evolutie'!$D$6:$D$615,'GEB&amp;TECH evolutie'!$A$6:$A$615,Tabel5[[#This Row],[Entiteit Naam]])+SUMIFS('MOB evolutie'!$O$3:$O$306,'MOB evolutie'!$A$3:$A$306,Tabel5[[#This Row],[Entiteit Naam]])</f>
        <v>118.14133472</v>
      </c>
      <c r="D451" s="31">
        <f>SUMIFS('GEB&amp;TECH evolutie'!$F$6:$F$615,'GEB&amp;TECH evolutie'!$A$6:$A$615,Tabel5[[#This Row],[Entiteit Naam]])+SUMIFS('MOB evolutie'!$AB$3:$AB$306,'MOB evolutie'!$A$3:$A$306,Tabel5[[#This Row],[Entiteit Naam]])</f>
        <v>147.06861417164291</v>
      </c>
      <c r="E451" s="32">
        <f>(Tabel5[[#This Row],[CO2-emissie 2022 (ton)]]-Tabel5[[#This Row],[CO2-emissie ref. jaar 2019 (ton)]])/Tabel5[[#This Row],[CO2-emissie ref. jaar 2019 (ton)]]</f>
        <v>0.24485316269874374</v>
      </c>
    </row>
    <row r="452" spans="1:5" x14ac:dyDescent="0.35">
      <c r="A452" s="2" t="s">
        <v>428</v>
      </c>
      <c r="B452" s="2" t="s">
        <v>415</v>
      </c>
      <c r="C452" s="31">
        <f>SUMIFS('GEB&amp;TECH evolutie'!$D$6:$D$615,'GEB&amp;TECH evolutie'!$A$6:$A$615,Tabel5[[#This Row],[Entiteit Naam]])+SUMIFS('MOB evolutie'!$O$3:$O$306,'MOB evolutie'!$A$3:$A$306,Tabel5[[#This Row],[Entiteit Naam]])</f>
        <v>147.64551834108315</v>
      </c>
      <c r="D452" s="31">
        <f>SUMIFS('GEB&amp;TECH evolutie'!$F$6:$F$615,'GEB&amp;TECH evolutie'!$A$6:$A$615,Tabel5[[#This Row],[Entiteit Naam]])+SUMIFS('MOB evolutie'!$AB$3:$AB$306,'MOB evolutie'!$A$3:$A$306,Tabel5[[#This Row],[Entiteit Naam]])</f>
        <v>134.79388299111747</v>
      </c>
      <c r="E452" s="32">
        <f>(Tabel5[[#This Row],[CO2-emissie 2022 (ton)]]-Tabel5[[#This Row],[CO2-emissie ref. jaar 2019 (ton)]])/Tabel5[[#This Row],[CO2-emissie ref. jaar 2019 (ton)]]</f>
        <v>-8.7043856761547508E-2</v>
      </c>
    </row>
    <row r="453" spans="1:5" x14ac:dyDescent="0.35">
      <c r="A453" s="2" t="s">
        <v>612</v>
      </c>
      <c r="B453" s="2" t="s">
        <v>415</v>
      </c>
      <c r="C453" s="31">
        <f>SUMIFS('GEB&amp;TECH evolutie'!$D$6:$D$615,'GEB&amp;TECH evolutie'!$A$6:$A$615,Tabel5[[#This Row],[Entiteit Naam]])+SUMIFS('MOB evolutie'!$O$3:$O$306,'MOB evolutie'!$A$3:$A$306,Tabel5[[#This Row],[Entiteit Naam]])</f>
        <v>61.78093432</v>
      </c>
      <c r="D453" s="31">
        <f>SUMIFS('GEB&amp;TECH evolutie'!$F$6:$F$615,'GEB&amp;TECH evolutie'!$A$6:$A$615,Tabel5[[#This Row],[Entiteit Naam]])+SUMIFS('MOB evolutie'!$AB$3:$AB$306,'MOB evolutie'!$A$3:$A$306,Tabel5[[#This Row],[Entiteit Naam]])</f>
        <v>57.87114004</v>
      </c>
      <c r="E453" s="32">
        <f>(Tabel5[[#This Row],[CO2-emissie 2022 (ton)]]-Tabel5[[#This Row],[CO2-emissie ref. jaar 2019 (ton)]])/Tabel5[[#This Row],[CO2-emissie ref. jaar 2019 (ton)]]</f>
        <v>-6.3284803362617714E-2</v>
      </c>
    </row>
    <row r="454" spans="1:5" x14ac:dyDescent="0.35">
      <c r="A454" s="2" t="s">
        <v>429</v>
      </c>
      <c r="B454" s="2" t="s">
        <v>415</v>
      </c>
      <c r="C454" s="31">
        <f>SUMIFS('GEB&amp;TECH evolutie'!$D$6:$D$615,'GEB&amp;TECH evolutie'!$A$6:$A$615,Tabel5[[#This Row],[Entiteit Naam]])+SUMIFS('MOB evolutie'!$O$3:$O$306,'MOB evolutie'!$A$3:$A$306,Tabel5[[#This Row],[Entiteit Naam]])</f>
        <v>126.03875583049914</v>
      </c>
      <c r="D454" s="31">
        <f>SUMIFS('GEB&amp;TECH evolutie'!$F$6:$F$615,'GEB&amp;TECH evolutie'!$A$6:$A$615,Tabel5[[#This Row],[Entiteit Naam]])+SUMIFS('MOB evolutie'!$AB$3:$AB$306,'MOB evolutie'!$A$3:$A$306,Tabel5[[#This Row],[Entiteit Naam]])</f>
        <v>121.6111506524785</v>
      </c>
      <c r="E454" s="32">
        <f>(Tabel5[[#This Row],[CO2-emissie 2022 (ton)]]-Tabel5[[#This Row],[CO2-emissie ref. jaar 2019 (ton)]])/Tabel5[[#This Row],[CO2-emissie ref. jaar 2019 (ton)]]</f>
        <v>-3.5128918473100637E-2</v>
      </c>
    </row>
    <row r="455" spans="1:5" x14ac:dyDescent="0.35">
      <c r="A455" s="2" t="s">
        <v>430</v>
      </c>
      <c r="B455" s="2" t="s">
        <v>415</v>
      </c>
      <c r="C455" s="31">
        <f>SUMIFS('GEB&amp;TECH evolutie'!$D$6:$D$615,'GEB&amp;TECH evolutie'!$A$6:$A$615,Tabel5[[#This Row],[Entiteit Naam]])+SUMIFS('MOB evolutie'!$O$3:$O$306,'MOB evolutie'!$A$3:$A$306,Tabel5[[#This Row],[Entiteit Naam]])</f>
        <v>30.052658289911079</v>
      </c>
      <c r="D455" s="31">
        <f>SUMIFS('GEB&amp;TECH evolutie'!$F$6:$F$615,'GEB&amp;TECH evolutie'!$A$6:$A$615,Tabel5[[#This Row],[Entiteit Naam]])+SUMIFS('MOB evolutie'!$AB$3:$AB$306,'MOB evolutie'!$A$3:$A$306,Tabel5[[#This Row],[Entiteit Naam]])</f>
        <v>29.122460280587568</v>
      </c>
      <c r="E455" s="32">
        <f>(Tabel5[[#This Row],[CO2-emissie 2022 (ton)]]-Tabel5[[#This Row],[CO2-emissie ref. jaar 2019 (ton)]])/Tabel5[[#This Row],[CO2-emissie ref. jaar 2019 (ton)]]</f>
        <v>-3.0952270522963576E-2</v>
      </c>
    </row>
    <row r="456" spans="1:5" x14ac:dyDescent="0.35">
      <c r="A456" s="2" t="s">
        <v>613</v>
      </c>
      <c r="B456" s="2" t="s">
        <v>415</v>
      </c>
      <c r="C456" s="31">
        <f>SUMIFS('GEB&amp;TECH evolutie'!$D$6:$D$615,'GEB&amp;TECH evolutie'!$A$6:$A$615,Tabel5[[#This Row],[Entiteit Naam]])+SUMIFS('MOB evolutie'!$O$3:$O$306,'MOB evolutie'!$A$3:$A$306,Tabel5[[#This Row],[Entiteit Naam]])</f>
        <v>31.433832006390631</v>
      </c>
      <c r="D456" s="31">
        <f>SUMIFS('GEB&amp;TECH evolutie'!$F$6:$F$615,'GEB&amp;TECH evolutie'!$A$6:$A$615,Tabel5[[#This Row],[Entiteit Naam]])+SUMIFS('MOB evolutie'!$AB$3:$AB$306,'MOB evolutie'!$A$3:$A$306,Tabel5[[#This Row],[Entiteit Naam]])</f>
        <v>33.612248747551796</v>
      </c>
      <c r="E456" s="32">
        <f>(Tabel5[[#This Row],[CO2-emissie 2022 (ton)]]-Tabel5[[#This Row],[CO2-emissie ref. jaar 2019 (ton)]])/Tabel5[[#This Row],[CO2-emissie ref. jaar 2019 (ton)]]</f>
        <v>6.9301660094075818E-2</v>
      </c>
    </row>
    <row r="457" spans="1:5" x14ac:dyDescent="0.35">
      <c r="A457" s="2" t="s">
        <v>431</v>
      </c>
      <c r="B457" s="2" t="s">
        <v>415</v>
      </c>
      <c r="C457" s="31">
        <f>SUMIFS('GEB&amp;TECH evolutie'!$D$6:$D$615,'GEB&amp;TECH evolutie'!$A$6:$A$615,Tabel5[[#This Row],[Entiteit Naam]])+SUMIFS('MOB evolutie'!$O$3:$O$306,'MOB evolutie'!$A$3:$A$306,Tabel5[[#This Row],[Entiteit Naam]])</f>
        <v>98.639553250918695</v>
      </c>
      <c r="D457" s="31">
        <f>SUMIFS('GEB&amp;TECH evolutie'!$F$6:$F$615,'GEB&amp;TECH evolutie'!$A$6:$A$615,Tabel5[[#This Row],[Entiteit Naam]])+SUMIFS('MOB evolutie'!$AB$3:$AB$306,'MOB evolutie'!$A$3:$A$306,Tabel5[[#This Row],[Entiteit Naam]])</f>
        <v>86.816844678418462</v>
      </c>
      <c r="E457" s="32">
        <f>(Tabel5[[#This Row],[CO2-emissie 2022 (ton)]]-Tabel5[[#This Row],[CO2-emissie ref. jaar 2019 (ton)]])/Tabel5[[#This Row],[CO2-emissie ref. jaar 2019 (ton)]]</f>
        <v>-0.11985768571382008</v>
      </c>
    </row>
    <row r="458" spans="1:5" x14ac:dyDescent="0.35">
      <c r="A458" s="2" t="s">
        <v>614</v>
      </c>
      <c r="B458" s="2" t="s">
        <v>415</v>
      </c>
      <c r="C458" s="31">
        <f>SUMIFS('GEB&amp;TECH evolutie'!$D$6:$D$615,'GEB&amp;TECH evolutie'!$A$6:$A$615,Tabel5[[#This Row],[Entiteit Naam]])+SUMIFS('MOB evolutie'!$O$3:$O$306,'MOB evolutie'!$A$3:$A$306,Tabel5[[#This Row],[Entiteit Naam]])</f>
        <v>0</v>
      </c>
      <c r="D458" s="31">
        <f>SUMIFS('GEB&amp;TECH evolutie'!$F$6:$F$615,'GEB&amp;TECH evolutie'!$A$6:$A$615,Tabel5[[#This Row],[Entiteit Naam]])+SUMIFS('MOB evolutie'!$AB$3:$AB$306,'MOB evolutie'!$A$3:$A$306,Tabel5[[#This Row],[Entiteit Naam]])</f>
        <v>0</v>
      </c>
      <c r="E458" s="32" t="s">
        <v>584</v>
      </c>
    </row>
    <row r="459" spans="1:5" x14ac:dyDescent="0.35">
      <c r="A459" s="2" t="s">
        <v>432</v>
      </c>
      <c r="B459" s="2" t="s">
        <v>415</v>
      </c>
      <c r="C459" s="31">
        <f>SUMIFS('GEB&amp;TECH evolutie'!$D$6:$D$615,'GEB&amp;TECH evolutie'!$A$6:$A$615,Tabel5[[#This Row],[Entiteit Naam]])+SUMIFS('MOB evolutie'!$O$3:$O$306,'MOB evolutie'!$A$3:$A$306,Tabel5[[#This Row],[Entiteit Naam]])</f>
        <v>216.17850951807145</v>
      </c>
      <c r="D459" s="31">
        <f>SUMIFS('GEB&amp;TECH evolutie'!$F$6:$F$615,'GEB&amp;TECH evolutie'!$A$6:$A$615,Tabel5[[#This Row],[Entiteit Naam]])+SUMIFS('MOB evolutie'!$AB$3:$AB$306,'MOB evolutie'!$A$3:$A$306,Tabel5[[#This Row],[Entiteit Naam]])</f>
        <v>188.95364186953401</v>
      </c>
      <c r="E459" s="32">
        <f>(Tabel5[[#This Row],[CO2-emissie 2022 (ton)]]-Tabel5[[#This Row],[CO2-emissie ref. jaar 2019 (ton)]])/Tabel5[[#This Row],[CO2-emissie ref. jaar 2019 (ton)]]</f>
        <v>-0.12593697546176105</v>
      </c>
    </row>
    <row r="460" spans="1:5" x14ac:dyDescent="0.35">
      <c r="A460" s="2" t="s">
        <v>433</v>
      </c>
      <c r="B460" s="2" t="s">
        <v>415</v>
      </c>
      <c r="C460" s="31">
        <f>SUMIFS('GEB&amp;TECH evolutie'!$D$6:$D$615,'GEB&amp;TECH evolutie'!$A$6:$A$615,Tabel5[[#This Row],[Entiteit Naam]])+SUMIFS('MOB evolutie'!$O$3:$O$306,'MOB evolutie'!$A$3:$A$306,Tabel5[[#This Row],[Entiteit Naam]])</f>
        <v>804.81371248475318</v>
      </c>
      <c r="D460" s="31">
        <f>SUMIFS('GEB&amp;TECH evolutie'!$F$6:$F$615,'GEB&amp;TECH evolutie'!$A$6:$A$615,Tabel5[[#This Row],[Entiteit Naam]])+SUMIFS('MOB evolutie'!$AB$3:$AB$306,'MOB evolutie'!$A$3:$A$306,Tabel5[[#This Row],[Entiteit Naam]])</f>
        <v>630.95363370729319</v>
      </c>
      <c r="E460" s="32">
        <f>(Tabel5[[#This Row],[CO2-emissie 2022 (ton)]]-Tabel5[[#This Row],[CO2-emissie ref. jaar 2019 (ton)]])/Tabel5[[#This Row],[CO2-emissie ref. jaar 2019 (ton)]]</f>
        <v>-0.21602524420302255</v>
      </c>
    </row>
    <row r="461" spans="1:5" x14ac:dyDescent="0.35">
      <c r="A461" s="2" t="s">
        <v>434</v>
      </c>
      <c r="B461" s="2" t="s">
        <v>415</v>
      </c>
      <c r="C461" s="31">
        <f>SUMIFS('GEB&amp;TECH evolutie'!$D$6:$D$615,'GEB&amp;TECH evolutie'!$A$6:$A$615,Tabel5[[#This Row],[Entiteit Naam]])+SUMIFS('MOB evolutie'!$O$3:$O$306,'MOB evolutie'!$A$3:$A$306,Tabel5[[#This Row],[Entiteit Naam]])</f>
        <v>112.70425427625281</v>
      </c>
      <c r="D461" s="31">
        <f>SUMIFS('GEB&amp;TECH evolutie'!$F$6:$F$615,'GEB&amp;TECH evolutie'!$A$6:$A$615,Tabel5[[#This Row],[Entiteit Naam]])+SUMIFS('MOB evolutie'!$AB$3:$AB$306,'MOB evolutie'!$A$3:$A$306,Tabel5[[#This Row],[Entiteit Naam]])</f>
        <v>97.070270306552459</v>
      </c>
      <c r="E461" s="32">
        <f>(Tabel5[[#This Row],[CO2-emissie 2022 (ton)]]-Tabel5[[#This Row],[CO2-emissie ref. jaar 2019 (ton)]])/Tabel5[[#This Row],[CO2-emissie ref. jaar 2019 (ton)]]</f>
        <v>-0.13871689289899758</v>
      </c>
    </row>
    <row r="462" spans="1:5" x14ac:dyDescent="0.35">
      <c r="A462" s="2" t="s">
        <v>435</v>
      </c>
      <c r="B462" s="2" t="s">
        <v>415</v>
      </c>
      <c r="C462" s="31">
        <f>SUMIFS('GEB&amp;TECH evolutie'!$D$6:$D$615,'GEB&amp;TECH evolutie'!$A$6:$A$615,Tabel5[[#This Row],[Entiteit Naam]])+SUMIFS('MOB evolutie'!$O$3:$O$306,'MOB evolutie'!$A$3:$A$306,Tabel5[[#This Row],[Entiteit Naam]])</f>
        <v>159.01789220000001</v>
      </c>
      <c r="D462" s="31">
        <f>SUMIFS('GEB&amp;TECH evolutie'!$F$6:$F$615,'GEB&amp;TECH evolutie'!$A$6:$A$615,Tabel5[[#This Row],[Entiteit Naam]])+SUMIFS('MOB evolutie'!$AB$3:$AB$306,'MOB evolutie'!$A$3:$A$306,Tabel5[[#This Row],[Entiteit Naam]])</f>
        <v>169.71547090695472</v>
      </c>
      <c r="E462" s="32">
        <f>(Tabel5[[#This Row],[CO2-emissie 2022 (ton)]]-Tabel5[[#This Row],[CO2-emissie ref. jaar 2019 (ton)]])/Tabel5[[#This Row],[CO2-emissie ref. jaar 2019 (ton)]]</f>
        <v>6.7272799047670404E-2</v>
      </c>
    </row>
    <row r="463" spans="1:5" x14ac:dyDescent="0.35">
      <c r="A463" s="2" t="s">
        <v>615</v>
      </c>
      <c r="B463" s="2" t="s">
        <v>415</v>
      </c>
      <c r="C463" s="31">
        <f>SUMIFS('GEB&amp;TECH evolutie'!$D$6:$D$615,'GEB&amp;TECH evolutie'!$A$6:$A$615,Tabel5[[#This Row],[Entiteit Naam]])+SUMIFS('MOB evolutie'!$O$3:$O$306,'MOB evolutie'!$A$3:$A$306,Tabel5[[#This Row],[Entiteit Naam]])</f>
        <v>0</v>
      </c>
      <c r="D463" s="31">
        <f>SUMIFS('GEB&amp;TECH evolutie'!$F$6:$F$615,'GEB&amp;TECH evolutie'!$A$6:$A$615,Tabel5[[#This Row],[Entiteit Naam]])+SUMIFS('MOB evolutie'!$AB$3:$AB$306,'MOB evolutie'!$A$3:$A$306,Tabel5[[#This Row],[Entiteit Naam]])</f>
        <v>0</v>
      </c>
      <c r="E463" s="32" t="s">
        <v>584</v>
      </c>
    </row>
    <row r="464" spans="1:5" x14ac:dyDescent="0.35">
      <c r="A464" s="2" t="s">
        <v>616</v>
      </c>
      <c r="B464" s="2" t="s">
        <v>415</v>
      </c>
      <c r="C464" s="31">
        <f>SUMIFS('GEB&amp;TECH evolutie'!$D$6:$D$615,'GEB&amp;TECH evolutie'!$A$6:$A$615,Tabel5[[#This Row],[Entiteit Naam]])+SUMIFS('MOB evolutie'!$O$3:$O$306,'MOB evolutie'!$A$3:$A$306,Tabel5[[#This Row],[Entiteit Naam]])</f>
        <v>112.08855328</v>
      </c>
      <c r="D464" s="31">
        <f>SUMIFS('GEB&amp;TECH evolutie'!$F$6:$F$615,'GEB&amp;TECH evolutie'!$A$6:$A$615,Tabel5[[#This Row],[Entiteit Naam]])+SUMIFS('MOB evolutie'!$AB$3:$AB$306,'MOB evolutie'!$A$3:$A$306,Tabel5[[#This Row],[Entiteit Naam]])</f>
        <v>96.406090869999986</v>
      </c>
      <c r="E464" s="32">
        <f>(Tabel5[[#This Row],[CO2-emissie 2022 (ton)]]-Tabel5[[#This Row],[CO2-emissie ref. jaar 2019 (ton)]])/Tabel5[[#This Row],[CO2-emissie ref. jaar 2019 (ton)]]</f>
        <v>-0.13991136428378045</v>
      </c>
    </row>
    <row r="465" spans="1:5" x14ac:dyDescent="0.35">
      <c r="A465" s="2" t="s">
        <v>617</v>
      </c>
      <c r="B465" s="2" t="s">
        <v>415</v>
      </c>
      <c r="C465" s="31">
        <f>SUMIFS('GEB&amp;TECH evolutie'!$D$6:$D$615,'GEB&amp;TECH evolutie'!$A$6:$A$615,Tabel5[[#This Row],[Entiteit Naam]])+SUMIFS('MOB evolutie'!$O$3:$O$306,'MOB evolutie'!$A$3:$A$306,Tabel5[[#This Row],[Entiteit Naam]])</f>
        <v>0</v>
      </c>
      <c r="D465" s="31">
        <f>SUMIFS('GEB&amp;TECH evolutie'!$F$6:$F$615,'GEB&amp;TECH evolutie'!$A$6:$A$615,Tabel5[[#This Row],[Entiteit Naam]])+SUMIFS('MOB evolutie'!$AB$3:$AB$306,'MOB evolutie'!$A$3:$A$306,Tabel5[[#This Row],[Entiteit Naam]])</f>
        <v>0</v>
      </c>
      <c r="E465" s="32" t="s">
        <v>584</v>
      </c>
    </row>
    <row r="466" spans="1:5" x14ac:dyDescent="0.35">
      <c r="A466" s="2" t="s">
        <v>436</v>
      </c>
      <c r="B466" s="2" t="s">
        <v>415</v>
      </c>
      <c r="C466" s="31">
        <f>SUMIFS('GEB&amp;TECH evolutie'!$D$6:$D$615,'GEB&amp;TECH evolutie'!$A$6:$A$615,Tabel5[[#This Row],[Entiteit Naam]])+SUMIFS('MOB evolutie'!$O$3:$O$306,'MOB evolutie'!$A$3:$A$306,Tabel5[[#This Row],[Entiteit Naam]])</f>
        <v>80.959592186000009</v>
      </c>
      <c r="D466" s="31">
        <f>SUMIFS('GEB&amp;TECH evolutie'!$F$6:$F$615,'GEB&amp;TECH evolutie'!$A$6:$A$615,Tabel5[[#This Row],[Entiteit Naam]])+SUMIFS('MOB evolutie'!$AB$3:$AB$306,'MOB evolutie'!$A$3:$A$306,Tabel5[[#This Row],[Entiteit Naam]])</f>
        <v>66.884565982035696</v>
      </c>
      <c r="E466" s="32">
        <f>(Tabel5[[#This Row],[CO2-emissie 2022 (ton)]]-Tabel5[[#This Row],[CO2-emissie ref. jaar 2019 (ton)]])/Tabel5[[#This Row],[CO2-emissie ref. jaar 2019 (ton)]]</f>
        <v>-0.17385248398519287</v>
      </c>
    </row>
    <row r="467" spans="1:5" x14ac:dyDescent="0.35">
      <c r="A467" s="2" t="s">
        <v>618</v>
      </c>
      <c r="B467" s="2" t="s">
        <v>415</v>
      </c>
      <c r="C467" s="31">
        <f>SUMIFS('GEB&amp;TECH evolutie'!$D$6:$D$615,'GEB&amp;TECH evolutie'!$A$6:$A$615,Tabel5[[#This Row],[Entiteit Naam]])+SUMIFS('MOB evolutie'!$O$3:$O$306,'MOB evolutie'!$A$3:$A$306,Tabel5[[#This Row],[Entiteit Naam]])</f>
        <v>0</v>
      </c>
      <c r="D467" s="31">
        <f>SUMIFS('GEB&amp;TECH evolutie'!$F$6:$F$615,'GEB&amp;TECH evolutie'!$A$6:$A$615,Tabel5[[#This Row],[Entiteit Naam]])+SUMIFS('MOB evolutie'!$AB$3:$AB$306,'MOB evolutie'!$A$3:$A$306,Tabel5[[#This Row],[Entiteit Naam]])</f>
        <v>0</v>
      </c>
      <c r="E467" s="32" t="s">
        <v>584</v>
      </c>
    </row>
    <row r="468" spans="1:5" x14ac:dyDescent="0.35">
      <c r="A468" s="2" t="s">
        <v>619</v>
      </c>
      <c r="B468" s="2" t="s">
        <v>415</v>
      </c>
      <c r="C468" s="31">
        <f>SUMIFS('GEB&amp;TECH evolutie'!$D$6:$D$615,'GEB&amp;TECH evolutie'!$A$6:$A$615,Tabel5[[#This Row],[Entiteit Naam]])+SUMIFS('MOB evolutie'!$O$3:$O$306,'MOB evolutie'!$A$3:$A$306,Tabel5[[#This Row],[Entiteit Naam]])</f>
        <v>0</v>
      </c>
      <c r="D468" s="31">
        <f>SUMIFS('GEB&amp;TECH evolutie'!$F$6:$F$615,'GEB&amp;TECH evolutie'!$A$6:$A$615,Tabel5[[#This Row],[Entiteit Naam]])+SUMIFS('MOB evolutie'!$AB$3:$AB$306,'MOB evolutie'!$A$3:$A$306,Tabel5[[#This Row],[Entiteit Naam]])</f>
        <v>0</v>
      </c>
      <c r="E468" s="32" t="s">
        <v>584</v>
      </c>
    </row>
    <row r="469" spans="1:5" x14ac:dyDescent="0.35">
      <c r="A469" s="11" t="s">
        <v>1257</v>
      </c>
      <c r="B469" s="11" t="s">
        <v>415</v>
      </c>
      <c r="C469" s="31">
        <f>SUMIFS('GEB&amp;TECH evolutie'!$D$6:$D$615,'GEB&amp;TECH evolutie'!$A$6:$A$615,Tabel5[[#This Row],[Entiteit Naam]])+SUMIFS('MOB evolutie'!$O$3:$O$306,'MOB evolutie'!$A$3:$A$306,Tabel5[[#This Row],[Entiteit Naam]])</f>
        <v>67.141529399999996</v>
      </c>
      <c r="D469" s="31">
        <f>SUMIFS('GEB&amp;TECH evolutie'!$F$6:$F$615,'GEB&amp;TECH evolutie'!$A$6:$A$615,Tabel5[[#This Row],[Entiteit Naam]])+SUMIFS('MOB evolutie'!$AB$3:$AB$306,'MOB evolutie'!$A$3:$A$306,Tabel5[[#This Row],[Entiteit Naam]])</f>
        <v>53.483468260000002</v>
      </c>
      <c r="E469" s="32">
        <f>(Tabel5[[#This Row],[CO2-emissie 2022 (ton)]]-Tabel5[[#This Row],[CO2-emissie ref. jaar 2019 (ton)]])/Tabel5[[#This Row],[CO2-emissie ref. jaar 2019 (ton)]]</f>
        <v>-0.20342195451985035</v>
      </c>
    </row>
    <row r="470" spans="1:5" x14ac:dyDescent="0.35">
      <c r="A470" s="2" t="s">
        <v>437</v>
      </c>
      <c r="B470" s="2" t="s">
        <v>415</v>
      </c>
      <c r="C470" s="31">
        <f>SUMIFS('GEB&amp;TECH evolutie'!$D$6:$D$615,'GEB&amp;TECH evolutie'!$A$6:$A$615,Tabel5[[#This Row],[Entiteit Naam]])+SUMIFS('MOB evolutie'!$O$3:$O$306,'MOB evolutie'!$A$3:$A$306,Tabel5[[#This Row],[Entiteit Naam]])</f>
        <v>63.942869102538843</v>
      </c>
      <c r="D470" s="31">
        <f>SUMIFS('GEB&amp;TECH evolutie'!$F$6:$F$615,'GEB&amp;TECH evolutie'!$A$6:$A$615,Tabel5[[#This Row],[Entiteit Naam]])+SUMIFS('MOB evolutie'!$AB$3:$AB$306,'MOB evolutie'!$A$3:$A$306,Tabel5[[#This Row],[Entiteit Naam]])</f>
        <v>58.539645048804559</v>
      </c>
      <c r="E470" s="32">
        <f>(Tabel5[[#This Row],[CO2-emissie 2022 (ton)]]-Tabel5[[#This Row],[CO2-emissie ref. jaar 2019 (ton)]])/Tabel5[[#This Row],[CO2-emissie ref. jaar 2019 (ton)]]</f>
        <v>-8.4500807198214234E-2</v>
      </c>
    </row>
    <row r="471" spans="1:5" x14ac:dyDescent="0.35">
      <c r="A471" s="2" t="s">
        <v>620</v>
      </c>
      <c r="B471" s="2" t="s">
        <v>415</v>
      </c>
      <c r="C471" s="31">
        <f>SUMIFS('GEB&amp;TECH evolutie'!$D$6:$D$615,'GEB&amp;TECH evolutie'!$A$6:$A$615,Tabel5[[#This Row],[Entiteit Naam]])+SUMIFS('MOB evolutie'!$O$3:$O$306,'MOB evolutie'!$A$3:$A$306,Tabel5[[#This Row],[Entiteit Naam]])</f>
        <v>113.35749296</v>
      </c>
      <c r="D471" s="31">
        <f>SUMIFS('GEB&amp;TECH evolutie'!$F$6:$F$615,'GEB&amp;TECH evolutie'!$A$6:$A$615,Tabel5[[#This Row],[Entiteit Naam]])+SUMIFS('MOB evolutie'!$AB$3:$AB$306,'MOB evolutie'!$A$3:$A$306,Tabel5[[#This Row],[Entiteit Naam]])</f>
        <v>110.26614128999999</v>
      </c>
      <c r="E471" s="32">
        <f>(Tabel5[[#This Row],[CO2-emissie 2022 (ton)]]-Tabel5[[#This Row],[CO2-emissie ref. jaar 2019 (ton)]])/Tabel5[[#This Row],[CO2-emissie ref. jaar 2019 (ton)]]</f>
        <v>-2.7270818975247111E-2</v>
      </c>
    </row>
    <row r="472" spans="1:5" x14ac:dyDescent="0.35">
      <c r="A472" s="2" t="s">
        <v>438</v>
      </c>
      <c r="B472" s="2" t="s">
        <v>415</v>
      </c>
      <c r="C472" s="31">
        <f>SUMIFS('GEB&amp;TECH evolutie'!$D$6:$D$615,'GEB&amp;TECH evolutie'!$A$6:$A$615,Tabel5[[#This Row],[Entiteit Naam]])+SUMIFS('MOB evolutie'!$O$3:$O$306,'MOB evolutie'!$A$3:$A$306,Tabel5[[#This Row],[Entiteit Naam]])</f>
        <v>63.245020582000009</v>
      </c>
      <c r="D472" s="31">
        <f>SUMIFS('GEB&amp;TECH evolutie'!$F$6:$F$615,'GEB&amp;TECH evolutie'!$A$6:$A$615,Tabel5[[#This Row],[Entiteit Naam]])+SUMIFS('MOB evolutie'!$AB$3:$AB$306,'MOB evolutie'!$A$3:$A$306,Tabel5[[#This Row],[Entiteit Naam]])</f>
        <v>69.124807777066565</v>
      </c>
      <c r="E472" s="32">
        <f>(Tabel5[[#This Row],[CO2-emissie 2022 (ton)]]-Tabel5[[#This Row],[CO2-emissie ref. jaar 2019 (ton)]])/Tabel5[[#This Row],[CO2-emissie ref. jaar 2019 (ton)]]</f>
        <v>9.2968381399182995E-2</v>
      </c>
    </row>
    <row r="473" spans="1:5" x14ac:dyDescent="0.35">
      <c r="A473" s="2" t="s">
        <v>439</v>
      </c>
      <c r="B473" s="2" t="s">
        <v>415</v>
      </c>
      <c r="C473" s="31">
        <f>SUMIFS('GEB&amp;TECH evolutie'!$D$6:$D$615,'GEB&amp;TECH evolutie'!$A$6:$A$615,Tabel5[[#This Row],[Entiteit Naam]])+SUMIFS('MOB evolutie'!$O$3:$O$306,'MOB evolutie'!$A$3:$A$306,Tabel5[[#This Row],[Entiteit Naam]])</f>
        <v>140.41066727000003</v>
      </c>
      <c r="D473" s="31">
        <f>SUMIFS('GEB&amp;TECH evolutie'!$F$6:$F$615,'GEB&amp;TECH evolutie'!$A$6:$A$615,Tabel5[[#This Row],[Entiteit Naam]])+SUMIFS('MOB evolutie'!$AB$3:$AB$306,'MOB evolutie'!$A$3:$A$306,Tabel5[[#This Row],[Entiteit Naam]])</f>
        <v>128.2983405968763</v>
      </c>
      <c r="E473" s="32">
        <f>(Tabel5[[#This Row],[CO2-emissie 2022 (ton)]]-Tabel5[[#This Row],[CO2-emissie ref. jaar 2019 (ton)]])/Tabel5[[#This Row],[CO2-emissie ref. jaar 2019 (ton)]]</f>
        <v>-8.6263578890573622E-2</v>
      </c>
    </row>
    <row r="474" spans="1:5" x14ac:dyDescent="0.35">
      <c r="A474" s="2" t="s">
        <v>621</v>
      </c>
      <c r="B474" s="2" t="s">
        <v>415</v>
      </c>
      <c r="C474" s="31">
        <f>SUMIFS('GEB&amp;TECH evolutie'!$D$6:$D$615,'GEB&amp;TECH evolutie'!$A$6:$A$615,Tabel5[[#This Row],[Entiteit Naam]])+SUMIFS('MOB evolutie'!$O$3:$O$306,'MOB evolutie'!$A$3:$A$306,Tabel5[[#This Row],[Entiteit Naam]])</f>
        <v>0</v>
      </c>
      <c r="D474" s="31">
        <f>SUMIFS('GEB&amp;TECH evolutie'!$F$6:$F$615,'GEB&amp;TECH evolutie'!$A$6:$A$615,Tabel5[[#This Row],[Entiteit Naam]])+SUMIFS('MOB evolutie'!$AB$3:$AB$306,'MOB evolutie'!$A$3:$A$306,Tabel5[[#This Row],[Entiteit Naam]])</f>
        <v>0</v>
      </c>
      <c r="E474" s="32" t="s">
        <v>584</v>
      </c>
    </row>
    <row r="475" spans="1:5" x14ac:dyDescent="0.35">
      <c r="A475" s="2" t="s">
        <v>622</v>
      </c>
      <c r="B475" s="2" t="s">
        <v>415</v>
      </c>
      <c r="C475" s="31">
        <f>SUMIFS('GEB&amp;TECH evolutie'!$D$6:$D$615,'GEB&amp;TECH evolutie'!$A$6:$A$615,Tabel5[[#This Row],[Entiteit Naam]])+SUMIFS('MOB evolutie'!$O$3:$O$306,'MOB evolutie'!$A$3:$A$306,Tabel5[[#This Row],[Entiteit Naam]])</f>
        <v>54.337681000000003</v>
      </c>
      <c r="D475" s="31">
        <f>SUMIFS('GEB&amp;TECH evolutie'!$F$6:$F$615,'GEB&amp;TECH evolutie'!$A$6:$A$615,Tabel5[[#This Row],[Entiteit Naam]])+SUMIFS('MOB evolutie'!$AB$3:$AB$306,'MOB evolutie'!$A$3:$A$306,Tabel5[[#This Row],[Entiteit Naam]])</f>
        <v>54.132816519999999</v>
      </c>
      <c r="E475" s="32">
        <f>(Tabel5[[#This Row],[CO2-emissie 2022 (ton)]]-Tabel5[[#This Row],[CO2-emissie ref. jaar 2019 (ton)]])/Tabel5[[#This Row],[CO2-emissie ref. jaar 2019 (ton)]]</f>
        <v>-3.7702102156329559E-3</v>
      </c>
    </row>
    <row r="476" spans="1:5" x14ac:dyDescent="0.35">
      <c r="A476" s="2" t="s">
        <v>440</v>
      </c>
      <c r="B476" s="2" t="s">
        <v>415</v>
      </c>
      <c r="C476" s="31">
        <f>SUMIFS('GEB&amp;TECH evolutie'!$D$6:$D$615,'GEB&amp;TECH evolutie'!$A$6:$A$615,Tabel5[[#This Row],[Entiteit Naam]])+SUMIFS('MOB evolutie'!$O$3:$O$306,'MOB evolutie'!$A$3:$A$306,Tabel5[[#This Row],[Entiteit Naam]])</f>
        <v>94.021157920000007</v>
      </c>
      <c r="D476" s="31">
        <f>SUMIFS('GEB&amp;TECH evolutie'!$F$6:$F$615,'GEB&amp;TECH evolutie'!$A$6:$A$615,Tabel5[[#This Row],[Entiteit Naam]])+SUMIFS('MOB evolutie'!$AB$3:$AB$306,'MOB evolutie'!$A$3:$A$306,Tabel5[[#This Row],[Entiteit Naam]])</f>
        <v>128.97529810701113</v>
      </c>
      <c r="E476" s="32">
        <f>(Tabel5[[#This Row],[CO2-emissie 2022 (ton)]]-Tabel5[[#This Row],[CO2-emissie ref. jaar 2019 (ton)]])/Tabel5[[#This Row],[CO2-emissie ref. jaar 2019 (ton)]]</f>
        <v>0.37176887586039548</v>
      </c>
    </row>
    <row r="477" spans="1:5" x14ac:dyDescent="0.35">
      <c r="A477" s="2" t="s">
        <v>441</v>
      </c>
      <c r="B477" s="2" t="s">
        <v>415</v>
      </c>
      <c r="C477" s="31">
        <f>SUMIFS('GEB&amp;TECH evolutie'!$D$6:$D$615,'GEB&amp;TECH evolutie'!$A$6:$A$615,Tabel5[[#This Row],[Entiteit Naam]])+SUMIFS('MOB evolutie'!$O$3:$O$306,'MOB evolutie'!$A$3:$A$306,Tabel5[[#This Row],[Entiteit Naam]])</f>
        <v>121.75391357983258</v>
      </c>
      <c r="D477" s="31">
        <f>SUMIFS('GEB&amp;TECH evolutie'!$F$6:$F$615,'GEB&amp;TECH evolutie'!$A$6:$A$615,Tabel5[[#This Row],[Entiteit Naam]])+SUMIFS('MOB evolutie'!$AB$3:$AB$306,'MOB evolutie'!$A$3:$A$306,Tabel5[[#This Row],[Entiteit Naam]])</f>
        <v>93.986421005662905</v>
      </c>
      <c r="E477" s="32">
        <f>(Tabel5[[#This Row],[CO2-emissie 2022 (ton)]]-Tabel5[[#This Row],[CO2-emissie ref. jaar 2019 (ton)]])/Tabel5[[#This Row],[CO2-emissie ref. jaar 2019 (ton)]]</f>
        <v>-0.22806242327449183</v>
      </c>
    </row>
    <row r="478" spans="1:5" x14ac:dyDescent="0.35">
      <c r="A478" s="2" t="s">
        <v>442</v>
      </c>
      <c r="B478" s="2" t="s">
        <v>415</v>
      </c>
      <c r="C478" s="31">
        <f>SUMIFS('GEB&amp;TECH evolutie'!$D$6:$D$615,'GEB&amp;TECH evolutie'!$A$6:$A$615,Tabel5[[#This Row],[Entiteit Naam]])+SUMIFS('MOB evolutie'!$O$3:$O$306,'MOB evolutie'!$A$3:$A$306,Tabel5[[#This Row],[Entiteit Naam]])</f>
        <v>6.3922023946305808</v>
      </c>
      <c r="D478" s="31">
        <f>SUMIFS('GEB&amp;TECH evolutie'!$F$6:$F$615,'GEB&amp;TECH evolutie'!$A$6:$A$615,Tabel5[[#This Row],[Entiteit Naam]])+SUMIFS('MOB evolutie'!$AB$3:$AB$306,'MOB evolutie'!$A$3:$A$306,Tabel5[[#This Row],[Entiteit Naam]])</f>
        <v>5.2410074221349934</v>
      </c>
      <c r="E478" s="32">
        <f>(Tabel5[[#This Row],[CO2-emissie 2022 (ton)]]-Tabel5[[#This Row],[CO2-emissie ref. jaar 2019 (ton)]])/Tabel5[[#This Row],[CO2-emissie ref. jaar 2019 (ton)]]</f>
        <v>-0.18009363618751897</v>
      </c>
    </row>
    <row r="479" spans="1:5" x14ac:dyDescent="0.35">
      <c r="A479" s="2" t="s">
        <v>623</v>
      </c>
      <c r="B479" s="2" t="s">
        <v>415</v>
      </c>
      <c r="C479" s="31">
        <f>SUMIFS('GEB&amp;TECH evolutie'!$D$6:$D$615,'GEB&amp;TECH evolutie'!$A$6:$A$615,Tabel5[[#This Row],[Entiteit Naam]])+SUMIFS('MOB evolutie'!$O$3:$O$306,'MOB evolutie'!$A$3:$A$306,Tabel5[[#This Row],[Entiteit Naam]])</f>
        <v>0</v>
      </c>
      <c r="D479" s="31">
        <f>SUMIFS('GEB&amp;TECH evolutie'!$F$6:$F$615,'GEB&amp;TECH evolutie'!$A$6:$A$615,Tabel5[[#This Row],[Entiteit Naam]])+SUMIFS('MOB evolutie'!$AB$3:$AB$306,'MOB evolutie'!$A$3:$A$306,Tabel5[[#This Row],[Entiteit Naam]])</f>
        <v>0</v>
      </c>
      <c r="E479" s="32" t="s">
        <v>584</v>
      </c>
    </row>
    <row r="480" spans="1:5" x14ac:dyDescent="0.35">
      <c r="A480" s="2" t="s">
        <v>624</v>
      </c>
      <c r="B480" s="2" t="s">
        <v>415</v>
      </c>
      <c r="C480" s="31">
        <f>SUMIFS('GEB&amp;TECH evolutie'!$D$6:$D$615,'GEB&amp;TECH evolutie'!$A$6:$A$615,Tabel5[[#This Row],[Entiteit Naam]])+SUMIFS('MOB evolutie'!$O$3:$O$306,'MOB evolutie'!$A$3:$A$306,Tabel5[[#This Row],[Entiteit Naam]])</f>
        <v>0</v>
      </c>
      <c r="D480" s="31">
        <f>SUMIFS('GEB&amp;TECH evolutie'!$F$6:$F$615,'GEB&amp;TECH evolutie'!$A$6:$A$615,Tabel5[[#This Row],[Entiteit Naam]])+SUMIFS('MOB evolutie'!$AB$3:$AB$306,'MOB evolutie'!$A$3:$A$306,Tabel5[[#This Row],[Entiteit Naam]])</f>
        <v>0</v>
      </c>
      <c r="E480" s="32" t="s">
        <v>584</v>
      </c>
    </row>
    <row r="481" spans="1:5" x14ac:dyDescent="0.35">
      <c r="A481" s="2" t="s">
        <v>443</v>
      </c>
      <c r="B481" s="2" t="s">
        <v>415</v>
      </c>
      <c r="C481" s="31">
        <f>SUMIFS('GEB&amp;TECH evolutie'!$D$6:$D$615,'GEB&amp;TECH evolutie'!$A$6:$A$615,Tabel5[[#This Row],[Entiteit Naam]])+SUMIFS('MOB evolutie'!$O$3:$O$306,'MOB evolutie'!$A$3:$A$306,Tabel5[[#This Row],[Entiteit Naam]])</f>
        <v>52.171458248000015</v>
      </c>
      <c r="D481" s="31">
        <f>SUMIFS('GEB&amp;TECH evolutie'!$F$6:$F$615,'GEB&amp;TECH evolutie'!$A$6:$A$615,Tabel5[[#This Row],[Entiteit Naam]])+SUMIFS('MOB evolutie'!$AB$3:$AB$306,'MOB evolutie'!$A$3:$A$306,Tabel5[[#This Row],[Entiteit Naam]])</f>
        <v>36.515327169297869</v>
      </c>
      <c r="E481" s="32">
        <f>(Tabel5[[#This Row],[CO2-emissie 2022 (ton)]]-Tabel5[[#This Row],[CO2-emissie ref. jaar 2019 (ton)]])/Tabel5[[#This Row],[CO2-emissie ref. jaar 2019 (ton)]]</f>
        <v>-0.30008996498199897</v>
      </c>
    </row>
    <row r="482" spans="1:5" x14ac:dyDescent="0.35">
      <c r="A482" s="2" t="s">
        <v>625</v>
      </c>
      <c r="B482" s="2" t="s">
        <v>415</v>
      </c>
      <c r="C482" s="31">
        <f>SUMIFS('GEB&amp;TECH evolutie'!$D$6:$D$615,'GEB&amp;TECH evolutie'!$A$6:$A$615,Tabel5[[#This Row],[Entiteit Naam]])+SUMIFS('MOB evolutie'!$O$3:$O$306,'MOB evolutie'!$A$3:$A$306,Tabel5[[#This Row],[Entiteit Naam]])</f>
        <v>186.77577789189723</v>
      </c>
      <c r="D482" s="31">
        <f>SUMIFS('GEB&amp;TECH evolutie'!$F$6:$F$615,'GEB&amp;TECH evolutie'!$A$6:$A$615,Tabel5[[#This Row],[Entiteit Naam]])+SUMIFS('MOB evolutie'!$AB$3:$AB$306,'MOB evolutie'!$A$3:$A$306,Tabel5[[#This Row],[Entiteit Naam]])</f>
        <v>86.854230477718829</v>
      </c>
      <c r="E482" s="32">
        <f>(Tabel5[[#This Row],[CO2-emissie 2022 (ton)]]-Tabel5[[#This Row],[CO2-emissie ref. jaar 2019 (ton)]])/Tabel5[[#This Row],[CO2-emissie ref. jaar 2019 (ton)]]</f>
        <v>-0.53498129437325304</v>
      </c>
    </row>
    <row r="483" spans="1:5" x14ac:dyDescent="0.35">
      <c r="A483" s="2" t="s">
        <v>626</v>
      </c>
      <c r="B483" s="2" t="s">
        <v>415</v>
      </c>
      <c r="C483" s="31">
        <f>SUMIFS('GEB&amp;TECH evolutie'!$D$6:$D$615,'GEB&amp;TECH evolutie'!$A$6:$A$615,Tabel5[[#This Row],[Entiteit Naam]])+SUMIFS('MOB evolutie'!$O$3:$O$306,'MOB evolutie'!$A$3:$A$306,Tabel5[[#This Row],[Entiteit Naam]])</f>
        <v>0</v>
      </c>
      <c r="D483" s="31">
        <f>SUMIFS('GEB&amp;TECH evolutie'!$F$6:$F$615,'GEB&amp;TECH evolutie'!$A$6:$A$615,Tabel5[[#This Row],[Entiteit Naam]])+SUMIFS('MOB evolutie'!$AB$3:$AB$306,'MOB evolutie'!$A$3:$A$306,Tabel5[[#This Row],[Entiteit Naam]])</f>
        <v>0</v>
      </c>
      <c r="E483" s="32" t="s">
        <v>584</v>
      </c>
    </row>
    <row r="484" spans="1:5" x14ac:dyDescent="0.35">
      <c r="A484" s="2" t="s">
        <v>444</v>
      </c>
      <c r="B484" s="2" t="s">
        <v>415</v>
      </c>
      <c r="C484" s="31">
        <f>SUMIFS('GEB&amp;TECH evolutie'!$D$6:$D$615,'GEB&amp;TECH evolutie'!$A$6:$A$615,Tabel5[[#This Row],[Entiteit Naam]])+SUMIFS('MOB evolutie'!$O$3:$O$306,'MOB evolutie'!$A$3:$A$306,Tabel5[[#This Row],[Entiteit Naam]])</f>
        <v>68.645003153999994</v>
      </c>
      <c r="D484" s="31">
        <f>SUMIFS('GEB&amp;TECH evolutie'!$F$6:$F$615,'GEB&amp;TECH evolutie'!$A$6:$A$615,Tabel5[[#This Row],[Entiteit Naam]])+SUMIFS('MOB evolutie'!$AB$3:$AB$306,'MOB evolutie'!$A$3:$A$306,Tabel5[[#This Row],[Entiteit Naam]])</f>
        <v>70.145669547809717</v>
      </c>
      <c r="E484" s="32">
        <f>(Tabel5[[#This Row],[CO2-emissie 2022 (ton)]]-Tabel5[[#This Row],[CO2-emissie ref. jaar 2019 (ton)]])/Tabel5[[#This Row],[CO2-emissie ref. jaar 2019 (ton)]]</f>
        <v>2.1861261925257534E-2</v>
      </c>
    </row>
    <row r="485" spans="1:5" x14ac:dyDescent="0.35">
      <c r="A485" s="29" t="s">
        <v>1258</v>
      </c>
      <c r="B485" s="29" t="s">
        <v>415</v>
      </c>
      <c r="C485" s="31">
        <f>SUMIFS('GEB&amp;TECH evolutie'!$D$6:$D$615,'GEB&amp;TECH evolutie'!$A$6:$A$615,Tabel5[[#This Row],[Entiteit Naam]])+SUMIFS('MOB evolutie'!$O$3:$O$306,'MOB evolutie'!$A$3:$A$306,Tabel5[[#This Row],[Entiteit Naam]])</f>
        <v>60.192637100918873</v>
      </c>
      <c r="D485" s="31">
        <f>SUMIFS('GEB&amp;TECH evolutie'!$F$6:$F$615,'GEB&amp;TECH evolutie'!$A$6:$A$615,Tabel5[[#This Row],[Entiteit Naam]])+SUMIFS('MOB evolutie'!$AB$3:$AB$306,'MOB evolutie'!$A$3:$A$306,Tabel5[[#This Row],[Entiteit Naam]])</f>
        <v>53.841746630205705</v>
      </c>
      <c r="E485" s="32">
        <f>(Tabel5[[#This Row],[CO2-emissie 2022 (ton)]]-Tabel5[[#This Row],[CO2-emissie ref. jaar 2019 (ton)]])/Tabel5[[#This Row],[CO2-emissie ref. jaar 2019 (ton)]]</f>
        <v>-0.1055094240191749</v>
      </c>
    </row>
    <row r="486" spans="1:5" x14ac:dyDescent="0.35">
      <c r="A486" s="2" t="s">
        <v>445</v>
      </c>
      <c r="B486" s="2" t="s">
        <v>415</v>
      </c>
      <c r="C486" s="31">
        <f>SUMIFS('GEB&amp;TECH evolutie'!$D$6:$D$615,'GEB&amp;TECH evolutie'!$A$6:$A$615,Tabel5[[#This Row],[Entiteit Naam]])+SUMIFS('MOB evolutie'!$O$3:$O$306,'MOB evolutie'!$A$3:$A$306,Tabel5[[#This Row],[Entiteit Naam]])</f>
        <v>41.315361178000003</v>
      </c>
      <c r="D486" s="31">
        <f>SUMIFS('GEB&amp;TECH evolutie'!$F$6:$F$615,'GEB&amp;TECH evolutie'!$A$6:$A$615,Tabel5[[#This Row],[Entiteit Naam]])+SUMIFS('MOB evolutie'!$AB$3:$AB$306,'MOB evolutie'!$A$3:$A$306,Tabel5[[#This Row],[Entiteit Naam]])</f>
        <v>40.944640416840706</v>
      </c>
      <c r="E486" s="32">
        <f>(Tabel5[[#This Row],[CO2-emissie 2022 (ton)]]-Tabel5[[#This Row],[CO2-emissie ref. jaar 2019 (ton)]])/Tabel5[[#This Row],[CO2-emissie ref. jaar 2019 (ton)]]</f>
        <v>-8.9729522044382538E-3</v>
      </c>
    </row>
    <row r="487" spans="1:5" x14ac:dyDescent="0.35">
      <c r="A487" s="2" t="s">
        <v>446</v>
      </c>
      <c r="B487" s="2" t="s">
        <v>415</v>
      </c>
      <c r="C487" s="31">
        <f>SUMIFS('GEB&amp;TECH evolutie'!$D$6:$D$615,'GEB&amp;TECH evolutie'!$A$6:$A$615,Tabel5[[#This Row],[Entiteit Naam]])+SUMIFS('MOB evolutie'!$O$3:$O$306,'MOB evolutie'!$A$3:$A$306,Tabel5[[#This Row],[Entiteit Naam]])</f>
        <v>37.981943184576664</v>
      </c>
      <c r="D487" s="31">
        <f>SUMIFS('GEB&amp;TECH evolutie'!$F$6:$F$615,'GEB&amp;TECH evolutie'!$A$6:$A$615,Tabel5[[#This Row],[Entiteit Naam]])+SUMIFS('MOB evolutie'!$AB$3:$AB$306,'MOB evolutie'!$A$3:$A$306,Tabel5[[#This Row],[Entiteit Naam]])</f>
        <v>43.650600894174644</v>
      </c>
      <c r="E487" s="32">
        <f>(Tabel5[[#This Row],[CO2-emissie 2022 (ton)]]-Tabel5[[#This Row],[CO2-emissie ref. jaar 2019 (ton)]])/Tabel5[[#This Row],[CO2-emissie ref. jaar 2019 (ton)]]</f>
        <v>0.14924612155967451</v>
      </c>
    </row>
    <row r="488" spans="1:5" x14ac:dyDescent="0.35">
      <c r="A488" s="2" t="s">
        <v>447</v>
      </c>
      <c r="B488" s="2" t="s">
        <v>415</v>
      </c>
      <c r="C488" s="31">
        <f>SUMIFS('GEB&amp;TECH evolutie'!$D$6:$D$615,'GEB&amp;TECH evolutie'!$A$6:$A$615,Tabel5[[#This Row],[Entiteit Naam]])+SUMIFS('MOB evolutie'!$O$3:$O$306,'MOB evolutie'!$A$3:$A$306,Tabel5[[#This Row],[Entiteit Naam]])</f>
        <v>190.62504868731625</v>
      </c>
      <c r="D488" s="31">
        <f>SUMIFS('GEB&amp;TECH evolutie'!$F$6:$F$615,'GEB&amp;TECH evolutie'!$A$6:$A$615,Tabel5[[#This Row],[Entiteit Naam]])+SUMIFS('MOB evolutie'!$AB$3:$AB$306,'MOB evolutie'!$A$3:$A$306,Tabel5[[#This Row],[Entiteit Naam]])</f>
        <v>171.4673473093099</v>
      </c>
      <c r="E488" s="32">
        <f>(Tabel5[[#This Row],[CO2-emissie 2022 (ton)]]-Tabel5[[#This Row],[CO2-emissie ref. jaar 2019 (ton)]])/Tabel5[[#This Row],[CO2-emissie ref. jaar 2019 (ton)]]</f>
        <v>-0.10049939139651515</v>
      </c>
    </row>
    <row r="489" spans="1:5" x14ac:dyDescent="0.35">
      <c r="A489" s="2" t="s">
        <v>448</v>
      </c>
      <c r="B489" s="2" t="s">
        <v>415</v>
      </c>
      <c r="C489" s="31">
        <f>SUMIFS('GEB&amp;TECH evolutie'!$D$6:$D$615,'GEB&amp;TECH evolutie'!$A$6:$A$615,Tabel5[[#This Row],[Entiteit Naam]])+SUMIFS('MOB evolutie'!$O$3:$O$306,'MOB evolutie'!$A$3:$A$306,Tabel5[[#This Row],[Entiteit Naam]])</f>
        <v>1.2688446221052057</v>
      </c>
      <c r="D489" s="31">
        <f>SUMIFS('GEB&amp;TECH evolutie'!$F$6:$F$615,'GEB&amp;TECH evolutie'!$A$6:$A$615,Tabel5[[#This Row],[Entiteit Naam]])+SUMIFS('MOB evolutie'!$AB$3:$AB$306,'MOB evolutie'!$A$3:$A$306,Tabel5[[#This Row],[Entiteit Naam]])</f>
        <v>29.73207350986036</v>
      </c>
      <c r="E489" s="32">
        <f>(Tabel5[[#This Row],[CO2-emissie 2022 (ton)]]-Tabel5[[#This Row],[CO2-emissie ref. jaar 2019 (ton)]])/Tabel5[[#This Row],[CO2-emissie ref. jaar 2019 (ton)]]</f>
        <v>22.432399043887926</v>
      </c>
    </row>
    <row r="490" spans="1:5" x14ac:dyDescent="0.35">
      <c r="A490" s="2" t="s">
        <v>449</v>
      </c>
      <c r="B490" s="2" t="s">
        <v>415</v>
      </c>
      <c r="C490" s="31">
        <f>SUMIFS('GEB&amp;TECH evolutie'!$D$6:$D$615,'GEB&amp;TECH evolutie'!$A$6:$A$615,Tabel5[[#This Row],[Entiteit Naam]])+SUMIFS('MOB evolutie'!$O$3:$O$306,'MOB evolutie'!$A$3:$A$306,Tabel5[[#This Row],[Entiteit Naam]])</f>
        <v>28.165387249999995</v>
      </c>
      <c r="D490" s="31">
        <f>SUMIFS('GEB&amp;TECH evolutie'!$F$6:$F$615,'GEB&amp;TECH evolutie'!$A$6:$A$615,Tabel5[[#This Row],[Entiteit Naam]])+SUMIFS('MOB evolutie'!$AB$3:$AB$306,'MOB evolutie'!$A$3:$A$306,Tabel5[[#This Row],[Entiteit Naam]])</f>
        <v>26.688075294299878</v>
      </c>
      <c r="E490" s="32">
        <f>(Tabel5[[#This Row],[CO2-emissie 2022 (ton)]]-Tabel5[[#This Row],[CO2-emissie ref. jaar 2019 (ton)]])/Tabel5[[#This Row],[CO2-emissie ref. jaar 2019 (ton)]]</f>
        <v>-5.2451327673476843E-2</v>
      </c>
    </row>
    <row r="491" spans="1:5" x14ac:dyDescent="0.35">
      <c r="A491" s="2" t="s">
        <v>627</v>
      </c>
      <c r="B491" s="2" t="s">
        <v>415</v>
      </c>
      <c r="C491" s="31">
        <f>SUMIFS('GEB&amp;TECH evolutie'!$D$6:$D$615,'GEB&amp;TECH evolutie'!$A$6:$A$615,Tabel5[[#This Row],[Entiteit Naam]])+SUMIFS('MOB evolutie'!$O$3:$O$306,'MOB evolutie'!$A$3:$A$306,Tabel5[[#This Row],[Entiteit Naam]])</f>
        <v>0</v>
      </c>
      <c r="D491" s="31">
        <f>SUMIFS('GEB&amp;TECH evolutie'!$F$6:$F$615,'GEB&amp;TECH evolutie'!$A$6:$A$615,Tabel5[[#This Row],[Entiteit Naam]])+SUMIFS('MOB evolutie'!$AB$3:$AB$306,'MOB evolutie'!$A$3:$A$306,Tabel5[[#This Row],[Entiteit Naam]])</f>
        <v>0</v>
      </c>
      <c r="E491" s="32" t="s">
        <v>584</v>
      </c>
    </row>
    <row r="492" spans="1:5" x14ac:dyDescent="0.35">
      <c r="A492" s="2" t="s">
        <v>450</v>
      </c>
      <c r="B492" s="2" t="s">
        <v>415</v>
      </c>
      <c r="C492" s="31">
        <f>SUMIFS('GEB&amp;TECH evolutie'!$D$6:$D$615,'GEB&amp;TECH evolutie'!$A$6:$A$615,Tabel5[[#This Row],[Entiteit Naam]])+SUMIFS('MOB evolutie'!$O$3:$O$306,'MOB evolutie'!$A$3:$A$306,Tabel5[[#This Row],[Entiteit Naam]])</f>
        <v>145.8174424089311</v>
      </c>
      <c r="D492" s="31">
        <f>SUMIFS('GEB&amp;TECH evolutie'!$F$6:$F$615,'GEB&amp;TECH evolutie'!$A$6:$A$615,Tabel5[[#This Row],[Entiteit Naam]])+SUMIFS('MOB evolutie'!$AB$3:$AB$306,'MOB evolutie'!$A$3:$A$306,Tabel5[[#This Row],[Entiteit Naam]])</f>
        <v>160.41781647891852</v>
      </c>
      <c r="E492" s="32">
        <f>(Tabel5[[#This Row],[CO2-emissie 2022 (ton)]]-Tabel5[[#This Row],[CO2-emissie ref. jaar 2019 (ton)]])/Tabel5[[#This Row],[CO2-emissie ref. jaar 2019 (ton)]]</f>
        <v>0.10012776132118727</v>
      </c>
    </row>
    <row r="493" spans="1:5" x14ac:dyDescent="0.35">
      <c r="A493" s="2" t="s">
        <v>628</v>
      </c>
      <c r="B493" s="2" t="s">
        <v>415</v>
      </c>
      <c r="C493" s="31">
        <f>SUMIFS('GEB&amp;TECH evolutie'!$D$6:$D$615,'GEB&amp;TECH evolutie'!$A$6:$A$615,Tabel5[[#This Row],[Entiteit Naam]])+SUMIFS('MOB evolutie'!$O$3:$O$306,'MOB evolutie'!$A$3:$A$306,Tabel5[[#This Row],[Entiteit Naam]])</f>
        <v>154.34935908</v>
      </c>
      <c r="D493" s="31">
        <f>SUMIFS('GEB&amp;TECH evolutie'!$F$6:$F$615,'GEB&amp;TECH evolutie'!$A$6:$A$615,Tabel5[[#This Row],[Entiteit Naam]])+SUMIFS('MOB evolutie'!$AB$3:$AB$306,'MOB evolutie'!$A$3:$A$306,Tabel5[[#This Row],[Entiteit Naam]])</f>
        <v>132.62974849</v>
      </c>
      <c r="E493" s="32">
        <f>(Tabel5[[#This Row],[CO2-emissie 2022 (ton)]]-Tabel5[[#This Row],[CO2-emissie ref. jaar 2019 (ton)]])/Tabel5[[#This Row],[CO2-emissie ref. jaar 2019 (ton)]]</f>
        <v>-0.14071720620972988</v>
      </c>
    </row>
    <row r="494" spans="1:5" x14ac:dyDescent="0.35">
      <c r="A494" s="2" t="s">
        <v>629</v>
      </c>
      <c r="B494" s="2" t="s">
        <v>415</v>
      </c>
      <c r="C494" s="31">
        <f>SUMIFS('GEB&amp;TECH evolutie'!$D$6:$D$615,'GEB&amp;TECH evolutie'!$A$6:$A$615,Tabel5[[#This Row],[Entiteit Naam]])+SUMIFS('MOB evolutie'!$O$3:$O$306,'MOB evolutie'!$A$3:$A$306,Tabel5[[#This Row],[Entiteit Naam]])</f>
        <v>0</v>
      </c>
      <c r="D494" s="31">
        <f>SUMIFS('GEB&amp;TECH evolutie'!$F$6:$F$615,'GEB&amp;TECH evolutie'!$A$6:$A$615,Tabel5[[#This Row],[Entiteit Naam]])+SUMIFS('MOB evolutie'!$AB$3:$AB$306,'MOB evolutie'!$A$3:$A$306,Tabel5[[#This Row],[Entiteit Naam]])</f>
        <v>0</v>
      </c>
      <c r="E494" s="32" t="s">
        <v>584</v>
      </c>
    </row>
    <row r="495" spans="1:5" x14ac:dyDescent="0.35">
      <c r="A495" s="2" t="s">
        <v>451</v>
      </c>
      <c r="B495" s="2" t="s">
        <v>415</v>
      </c>
      <c r="C495" s="31">
        <f>SUMIFS('GEB&amp;TECH evolutie'!$D$6:$D$615,'GEB&amp;TECH evolutie'!$A$6:$A$615,Tabel5[[#This Row],[Entiteit Naam]])+SUMIFS('MOB evolutie'!$O$3:$O$306,'MOB evolutie'!$A$3:$A$306,Tabel5[[#This Row],[Entiteit Naam]])</f>
        <v>2.1609131091438076</v>
      </c>
      <c r="D495" s="31">
        <f>SUMIFS('GEB&amp;TECH evolutie'!$F$6:$F$615,'GEB&amp;TECH evolutie'!$A$6:$A$615,Tabel5[[#This Row],[Entiteit Naam]])+SUMIFS('MOB evolutie'!$AB$3:$AB$306,'MOB evolutie'!$A$3:$A$306,Tabel5[[#This Row],[Entiteit Naam]])</f>
        <v>70.553014544428237</v>
      </c>
      <c r="E495" s="32">
        <f>(Tabel5[[#This Row],[CO2-emissie 2022 (ton)]]-Tabel5[[#This Row],[CO2-emissie ref. jaar 2019 (ton)]])/Tabel5[[#This Row],[CO2-emissie ref. jaar 2019 (ton)]]</f>
        <v>31.649630494574861</v>
      </c>
    </row>
    <row r="496" spans="1:5" x14ac:dyDescent="0.35">
      <c r="A496" s="2" t="s">
        <v>452</v>
      </c>
      <c r="B496" s="2" t="s">
        <v>415</v>
      </c>
      <c r="C496" s="31">
        <f>SUMIFS('GEB&amp;TECH evolutie'!$D$6:$D$615,'GEB&amp;TECH evolutie'!$A$6:$A$615,Tabel5[[#This Row],[Entiteit Naam]])+SUMIFS('MOB evolutie'!$O$3:$O$306,'MOB evolutie'!$A$3:$A$306,Tabel5[[#This Row],[Entiteit Naam]])</f>
        <v>34.956127006316962</v>
      </c>
      <c r="D496" s="31">
        <f>SUMIFS('GEB&amp;TECH evolutie'!$F$6:$F$615,'GEB&amp;TECH evolutie'!$A$6:$A$615,Tabel5[[#This Row],[Entiteit Naam]])+SUMIFS('MOB evolutie'!$AB$3:$AB$306,'MOB evolutie'!$A$3:$A$306,Tabel5[[#This Row],[Entiteit Naam]])</f>
        <v>91.107600421512586</v>
      </c>
      <c r="E496" s="32">
        <f>(Tabel5[[#This Row],[CO2-emissie 2022 (ton)]]-Tabel5[[#This Row],[CO2-emissie ref. jaar 2019 (ton)]])/Tabel5[[#This Row],[CO2-emissie ref. jaar 2019 (ton)]]</f>
        <v>1.6063413834446942</v>
      </c>
    </row>
    <row r="497" spans="1:5" x14ac:dyDescent="0.35">
      <c r="A497" s="2" t="s">
        <v>453</v>
      </c>
      <c r="B497" s="2" t="s">
        <v>415</v>
      </c>
      <c r="C497" s="31">
        <f>SUMIFS('GEB&amp;TECH evolutie'!$D$6:$D$615,'GEB&amp;TECH evolutie'!$A$6:$A$615,Tabel5[[#This Row],[Entiteit Naam]])+SUMIFS('MOB evolutie'!$O$3:$O$306,'MOB evolutie'!$A$3:$A$306,Tabel5[[#This Row],[Entiteit Naam]])</f>
        <v>87.785314015581093</v>
      </c>
      <c r="D497" s="31">
        <f>SUMIFS('GEB&amp;TECH evolutie'!$F$6:$F$615,'GEB&amp;TECH evolutie'!$A$6:$A$615,Tabel5[[#This Row],[Entiteit Naam]])+SUMIFS('MOB evolutie'!$AB$3:$AB$306,'MOB evolutie'!$A$3:$A$306,Tabel5[[#This Row],[Entiteit Naam]])</f>
        <v>69.185152953200927</v>
      </c>
      <c r="E497" s="32">
        <f>(Tabel5[[#This Row],[CO2-emissie 2022 (ton)]]-Tabel5[[#This Row],[CO2-emissie ref. jaar 2019 (ton)]])/Tabel5[[#This Row],[CO2-emissie ref. jaar 2019 (ton)]]</f>
        <v>-0.21188237771842802</v>
      </c>
    </row>
    <row r="498" spans="1:5" x14ac:dyDescent="0.35">
      <c r="A498" s="2" t="s">
        <v>630</v>
      </c>
      <c r="B498" s="2" t="s">
        <v>415</v>
      </c>
      <c r="C498" s="31">
        <f>SUMIFS('GEB&amp;TECH evolutie'!$D$6:$D$615,'GEB&amp;TECH evolutie'!$A$6:$A$615,Tabel5[[#This Row],[Entiteit Naam]])+SUMIFS('MOB evolutie'!$O$3:$O$306,'MOB evolutie'!$A$3:$A$306,Tabel5[[#This Row],[Entiteit Naam]])</f>
        <v>196.32087392000003</v>
      </c>
      <c r="D498" s="31">
        <f>SUMIFS('GEB&amp;TECH evolutie'!$F$6:$F$615,'GEB&amp;TECH evolutie'!$A$6:$A$615,Tabel5[[#This Row],[Entiteit Naam]])+SUMIFS('MOB evolutie'!$AB$3:$AB$306,'MOB evolutie'!$A$3:$A$306,Tabel5[[#This Row],[Entiteit Naam]])</f>
        <v>203.278676573795</v>
      </c>
      <c r="E498" s="32">
        <f>(Tabel5[[#This Row],[CO2-emissie 2022 (ton)]]-Tabel5[[#This Row],[CO2-emissie ref. jaar 2019 (ton)]])/Tabel5[[#This Row],[CO2-emissie ref. jaar 2019 (ton)]]</f>
        <v>3.544097229635524E-2</v>
      </c>
    </row>
    <row r="499" spans="1:5" x14ac:dyDescent="0.35">
      <c r="A499" s="2" t="s">
        <v>631</v>
      </c>
      <c r="B499" s="2" t="s">
        <v>415</v>
      </c>
      <c r="C499" s="31">
        <f>SUMIFS('GEB&amp;TECH evolutie'!$D$6:$D$615,'GEB&amp;TECH evolutie'!$A$6:$A$615,Tabel5[[#This Row],[Entiteit Naam]])+SUMIFS('MOB evolutie'!$O$3:$O$306,'MOB evolutie'!$A$3:$A$306,Tabel5[[#This Row],[Entiteit Naam]])</f>
        <v>0</v>
      </c>
      <c r="D499" s="31">
        <f>SUMIFS('GEB&amp;TECH evolutie'!$F$6:$F$615,'GEB&amp;TECH evolutie'!$A$6:$A$615,Tabel5[[#This Row],[Entiteit Naam]])+SUMIFS('MOB evolutie'!$AB$3:$AB$306,'MOB evolutie'!$A$3:$A$306,Tabel5[[#This Row],[Entiteit Naam]])</f>
        <v>0</v>
      </c>
      <c r="E499" s="32" t="s">
        <v>584</v>
      </c>
    </row>
    <row r="500" spans="1:5" x14ac:dyDescent="0.35">
      <c r="A500" s="2" t="s">
        <v>454</v>
      </c>
      <c r="B500" s="2" t="s">
        <v>415</v>
      </c>
      <c r="C500" s="31">
        <f>SUMIFS('GEB&amp;TECH evolutie'!$D$6:$D$615,'GEB&amp;TECH evolutie'!$A$6:$A$615,Tabel5[[#This Row],[Entiteit Naam]])+SUMIFS('MOB evolutie'!$O$3:$O$306,'MOB evolutie'!$A$3:$A$306,Tabel5[[#This Row],[Entiteit Naam]])</f>
        <v>55.498159261999987</v>
      </c>
      <c r="D500" s="31">
        <f>SUMIFS('GEB&amp;TECH evolutie'!$F$6:$F$615,'GEB&amp;TECH evolutie'!$A$6:$A$615,Tabel5[[#This Row],[Entiteit Naam]])+SUMIFS('MOB evolutie'!$AB$3:$AB$306,'MOB evolutie'!$A$3:$A$306,Tabel5[[#This Row],[Entiteit Naam]])</f>
        <v>30.019422669415746</v>
      </c>
      <c r="E500" s="32">
        <f>(Tabel5[[#This Row],[CO2-emissie 2022 (ton)]]-Tabel5[[#This Row],[CO2-emissie ref. jaar 2019 (ton)]])/Tabel5[[#This Row],[CO2-emissie ref. jaar 2019 (ton)]]</f>
        <v>-0.45909156143904267</v>
      </c>
    </row>
    <row r="501" spans="1:5" x14ac:dyDescent="0.35">
      <c r="A501" s="2" t="s">
        <v>455</v>
      </c>
      <c r="B501" s="2" t="s">
        <v>415</v>
      </c>
      <c r="C501" s="31">
        <f>SUMIFS('GEB&amp;TECH evolutie'!$D$6:$D$615,'GEB&amp;TECH evolutie'!$A$6:$A$615,Tabel5[[#This Row],[Entiteit Naam]])+SUMIFS('MOB evolutie'!$O$3:$O$306,'MOB evolutie'!$A$3:$A$306,Tabel5[[#This Row],[Entiteit Naam]])</f>
        <v>36.301365817927298</v>
      </c>
      <c r="D501" s="31">
        <f>SUMIFS('GEB&amp;TECH evolutie'!$F$6:$F$615,'GEB&amp;TECH evolutie'!$A$6:$A$615,Tabel5[[#This Row],[Entiteit Naam]])+SUMIFS('MOB evolutie'!$AB$3:$AB$306,'MOB evolutie'!$A$3:$A$306,Tabel5[[#This Row],[Entiteit Naam]])</f>
        <v>32.382599003620975</v>
      </c>
      <c r="E501" s="32">
        <f>(Tabel5[[#This Row],[CO2-emissie 2022 (ton)]]-Tabel5[[#This Row],[CO2-emissie ref. jaar 2019 (ton)]])/Tabel5[[#This Row],[CO2-emissie ref. jaar 2019 (ton)]]</f>
        <v>-0.10795094691371239</v>
      </c>
    </row>
    <row r="502" spans="1:5" x14ac:dyDescent="0.35">
      <c r="A502" s="2" t="s">
        <v>456</v>
      </c>
      <c r="B502" s="2" t="s">
        <v>415</v>
      </c>
      <c r="C502" s="31">
        <f>SUMIFS('GEB&amp;TECH evolutie'!$D$6:$D$615,'GEB&amp;TECH evolutie'!$A$6:$A$615,Tabel5[[#This Row],[Entiteit Naam]])+SUMIFS('MOB evolutie'!$O$3:$O$306,'MOB evolutie'!$A$3:$A$306,Tabel5[[#This Row],[Entiteit Naam]])</f>
        <v>63.470753178102122</v>
      </c>
      <c r="D502" s="31">
        <f>SUMIFS('GEB&amp;TECH evolutie'!$F$6:$F$615,'GEB&amp;TECH evolutie'!$A$6:$A$615,Tabel5[[#This Row],[Entiteit Naam]])+SUMIFS('MOB evolutie'!$AB$3:$AB$306,'MOB evolutie'!$A$3:$A$306,Tabel5[[#This Row],[Entiteit Naam]])</f>
        <v>69.024094608214355</v>
      </c>
      <c r="E502" s="32">
        <f>(Tabel5[[#This Row],[CO2-emissie 2022 (ton)]]-Tabel5[[#This Row],[CO2-emissie ref. jaar 2019 (ton)]])/Tabel5[[#This Row],[CO2-emissie ref. jaar 2019 (ton)]]</f>
        <v>8.7494493952660027E-2</v>
      </c>
    </row>
    <row r="503" spans="1:5" x14ac:dyDescent="0.35">
      <c r="A503" s="2" t="s">
        <v>457</v>
      </c>
      <c r="B503" s="2" t="s">
        <v>415</v>
      </c>
      <c r="C503" s="31">
        <f>SUMIFS('GEB&amp;TECH evolutie'!$D$6:$D$615,'GEB&amp;TECH evolutie'!$A$6:$A$615,Tabel5[[#This Row],[Entiteit Naam]])+SUMIFS('MOB evolutie'!$O$3:$O$306,'MOB evolutie'!$A$3:$A$306,Tabel5[[#This Row],[Entiteit Naam]])</f>
        <v>78.470899854586051</v>
      </c>
      <c r="D503" s="31">
        <f>SUMIFS('GEB&amp;TECH evolutie'!$F$6:$F$615,'GEB&amp;TECH evolutie'!$A$6:$A$615,Tabel5[[#This Row],[Entiteit Naam]])+SUMIFS('MOB evolutie'!$AB$3:$AB$306,'MOB evolutie'!$A$3:$A$306,Tabel5[[#This Row],[Entiteit Naam]])</f>
        <v>61.768097828384299</v>
      </c>
      <c r="E503" s="32">
        <f>(Tabel5[[#This Row],[CO2-emissie 2022 (ton)]]-Tabel5[[#This Row],[CO2-emissie ref. jaar 2019 (ton)]])/Tabel5[[#This Row],[CO2-emissie ref. jaar 2019 (ton)]]</f>
        <v>-0.21285345340952649</v>
      </c>
    </row>
    <row r="504" spans="1:5" x14ac:dyDescent="0.35">
      <c r="A504" s="2" t="s">
        <v>458</v>
      </c>
      <c r="B504" s="2" t="s">
        <v>415</v>
      </c>
      <c r="C504" s="31">
        <f>SUMIFS('GEB&amp;TECH evolutie'!$D$6:$D$615,'GEB&amp;TECH evolutie'!$A$6:$A$615,Tabel5[[#This Row],[Entiteit Naam]])+SUMIFS('MOB evolutie'!$O$3:$O$306,'MOB evolutie'!$A$3:$A$306,Tabel5[[#This Row],[Entiteit Naam]])</f>
        <v>104.76941854363878</v>
      </c>
      <c r="D504" s="31">
        <f>SUMIFS('GEB&amp;TECH evolutie'!$F$6:$F$615,'GEB&amp;TECH evolutie'!$A$6:$A$615,Tabel5[[#This Row],[Entiteit Naam]])+SUMIFS('MOB evolutie'!$AB$3:$AB$306,'MOB evolutie'!$A$3:$A$306,Tabel5[[#This Row],[Entiteit Naam]])</f>
        <v>104.64972285759161</v>
      </c>
      <c r="E504" s="32">
        <f>(Tabel5[[#This Row],[CO2-emissie 2022 (ton)]]-Tabel5[[#This Row],[CO2-emissie ref. jaar 2019 (ton)]])/Tabel5[[#This Row],[CO2-emissie ref. jaar 2019 (ton)]]</f>
        <v>-1.1424677898475685E-3</v>
      </c>
    </row>
    <row r="505" spans="1:5" x14ac:dyDescent="0.35">
      <c r="A505" s="2" t="s">
        <v>459</v>
      </c>
      <c r="B505" s="2" t="s">
        <v>415</v>
      </c>
      <c r="C505" s="31">
        <f>SUMIFS('GEB&amp;TECH evolutie'!$D$6:$D$615,'GEB&amp;TECH evolutie'!$A$6:$A$615,Tabel5[[#This Row],[Entiteit Naam]])+SUMIFS('MOB evolutie'!$O$3:$O$306,'MOB evolutie'!$A$3:$A$306,Tabel5[[#This Row],[Entiteit Naam]])</f>
        <v>353.18880803852977</v>
      </c>
      <c r="D505" s="31">
        <f>SUMIFS('GEB&amp;TECH evolutie'!$F$6:$F$615,'GEB&amp;TECH evolutie'!$A$6:$A$615,Tabel5[[#This Row],[Entiteit Naam]])+SUMIFS('MOB evolutie'!$AB$3:$AB$306,'MOB evolutie'!$A$3:$A$306,Tabel5[[#This Row],[Entiteit Naam]])</f>
        <v>315.62747746278797</v>
      </c>
      <c r="E505" s="32">
        <f>(Tabel5[[#This Row],[CO2-emissie 2022 (ton)]]-Tabel5[[#This Row],[CO2-emissie ref. jaar 2019 (ton)]])/Tabel5[[#This Row],[CO2-emissie ref. jaar 2019 (ton)]]</f>
        <v>-0.10634915297668265</v>
      </c>
    </row>
    <row r="506" spans="1:5" x14ac:dyDescent="0.35">
      <c r="A506" s="2" t="s">
        <v>632</v>
      </c>
      <c r="B506" s="2" t="s">
        <v>415</v>
      </c>
      <c r="C506" s="31">
        <f>SUMIFS('GEB&amp;TECH evolutie'!$D$6:$D$615,'GEB&amp;TECH evolutie'!$A$6:$A$615,Tabel5[[#This Row],[Entiteit Naam]])+SUMIFS('MOB evolutie'!$O$3:$O$306,'MOB evolutie'!$A$3:$A$306,Tabel5[[#This Row],[Entiteit Naam]])</f>
        <v>0</v>
      </c>
      <c r="D506" s="31">
        <f>SUMIFS('GEB&amp;TECH evolutie'!$F$6:$F$615,'GEB&amp;TECH evolutie'!$A$6:$A$615,Tabel5[[#This Row],[Entiteit Naam]])+SUMIFS('MOB evolutie'!$AB$3:$AB$306,'MOB evolutie'!$A$3:$A$306,Tabel5[[#This Row],[Entiteit Naam]])</f>
        <v>0</v>
      </c>
      <c r="E506" s="32" t="s">
        <v>584</v>
      </c>
    </row>
    <row r="507" spans="1:5" x14ac:dyDescent="0.35">
      <c r="A507" s="2" t="s">
        <v>460</v>
      </c>
      <c r="B507" s="2" t="s">
        <v>415</v>
      </c>
      <c r="C507" s="31">
        <f>SUMIFS('GEB&amp;TECH evolutie'!$D$6:$D$615,'GEB&amp;TECH evolutie'!$A$6:$A$615,Tabel5[[#This Row],[Entiteit Naam]])+SUMIFS('MOB evolutie'!$O$3:$O$306,'MOB evolutie'!$A$3:$A$306,Tabel5[[#This Row],[Entiteit Naam]])</f>
        <v>0</v>
      </c>
      <c r="D507" s="31">
        <f>SUMIFS('GEB&amp;TECH evolutie'!$F$6:$F$615,'GEB&amp;TECH evolutie'!$A$6:$A$615,Tabel5[[#This Row],[Entiteit Naam]])+SUMIFS('MOB evolutie'!$AB$3:$AB$306,'MOB evolutie'!$A$3:$A$306,Tabel5[[#This Row],[Entiteit Naam]])</f>
        <v>0</v>
      </c>
      <c r="E507" s="32" t="s">
        <v>584</v>
      </c>
    </row>
    <row r="508" spans="1:5" x14ac:dyDescent="0.35">
      <c r="A508" s="2" t="s">
        <v>461</v>
      </c>
      <c r="B508" s="2" t="s">
        <v>415</v>
      </c>
      <c r="C508" s="31">
        <f>SUMIFS('GEB&amp;TECH evolutie'!$D$6:$D$615,'GEB&amp;TECH evolutie'!$A$6:$A$615,Tabel5[[#This Row],[Entiteit Naam]])+SUMIFS('MOB evolutie'!$O$3:$O$306,'MOB evolutie'!$A$3:$A$306,Tabel5[[#This Row],[Entiteit Naam]])</f>
        <v>253.88366836053825</v>
      </c>
      <c r="D508" s="31">
        <f>SUMIFS('GEB&amp;TECH evolutie'!$F$6:$F$615,'GEB&amp;TECH evolutie'!$A$6:$A$615,Tabel5[[#This Row],[Entiteit Naam]])+SUMIFS('MOB evolutie'!$AB$3:$AB$306,'MOB evolutie'!$A$3:$A$306,Tabel5[[#This Row],[Entiteit Naam]])</f>
        <v>216.82465401574979</v>
      </c>
      <c r="E508" s="32">
        <f>(Tabel5[[#This Row],[CO2-emissie 2022 (ton)]]-Tabel5[[#This Row],[CO2-emissie ref. jaar 2019 (ton)]])/Tabel5[[#This Row],[CO2-emissie ref. jaar 2019 (ton)]]</f>
        <v>-0.14596848463746492</v>
      </c>
    </row>
    <row r="509" spans="1:5" x14ac:dyDescent="0.35">
      <c r="A509" s="2" t="s">
        <v>462</v>
      </c>
      <c r="B509" s="2" t="s">
        <v>415</v>
      </c>
      <c r="C509" s="31">
        <f>SUMIFS('GEB&amp;TECH evolutie'!$D$6:$D$615,'GEB&amp;TECH evolutie'!$A$6:$A$615,Tabel5[[#This Row],[Entiteit Naam]])+SUMIFS('MOB evolutie'!$O$3:$O$306,'MOB evolutie'!$A$3:$A$306,Tabel5[[#This Row],[Entiteit Naam]])</f>
        <v>47.885827226288626</v>
      </c>
      <c r="D509" s="31">
        <f>SUMIFS('GEB&amp;TECH evolutie'!$F$6:$F$615,'GEB&amp;TECH evolutie'!$A$6:$A$615,Tabel5[[#This Row],[Entiteit Naam]])+SUMIFS('MOB evolutie'!$AB$3:$AB$306,'MOB evolutie'!$A$3:$A$306,Tabel5[[#This Row],[Entiteit Naam]])</f>
        <v>42.458801638537992</v>
      </c>
      <c r="E509" s="32">
        <f>(Tabel5[[#This Row],[CO2-emissie 2022 (ton)]]-Tabel5[[#This Row],[CO2-emissie ref. jaar 2019 (ton)]])/Tabel5[[#This Row],[CO2-emissie ref. jaar 2019 (ton)]]</f>
        <v>-0.11333260595258707</v>
      </c>
    </row>
    <row r="510" spans="1:5" x14ac:dyDescent="0.35">
      <c r="A510" s="2" t="s">
        <v>463</v>
      </c>
      <c r="B510" s="2" t="s">
        <v>415</v>
      </c>
      <c r="C510" s="31">
        <f>SUMIFS('GEB&amp;TECH evolutie'!$D$6:$D$615,'GEB&amp;TECH evolutie'!$A$6:$A$615,Tabel5[[#This Row],[Entiteit Naam]])+SUMIFS('MOB evolutie'!$O$3:$O$306,'MOB evolutie'!$A$3:$A$306,Tabel5[[#This Row],[Entiteit Naam]])</f>
        <v>88.08983473085847</v>
      </c>
      <c r="D510" s="31">
        <f>SUMIFS('GEB&amp;TECH evolutie'!$F$6:$F$615,'GEB&amp;TECH evolutie'!$A$6:$A$615,Tabel5[[#This Row],[Entiteit Naam]])+SUMIFS('MOB evolutie'!$AB$3:$AB$306,'MOB evolutie'!$A$3:$A$306,Tabel5[[#This Row],[Entiteit Naam]])</f>
        <v>81.861865278661242</v>
      </c>
      <c r="E510" s="32">
        <f>(Tabel5[[#This Row],[CO2-emissie 2022 (ton)]]-Tabel5[[#This Row],[CO2-emissie ref. jaar 2019 (ton)]])/Tabel5[[#This Row],[CO2-emissie ref. jaar 2019 (ton)]]</f>
        <v>-7.0700205888972217E-2</v>
      </c>
    </row>
    <row r="511" spans="1:5" x14ac:dyDescent="0.35">
      <c r="A511" s="2" t="s">
        <v>633</v>
      </c>
      <c r="B511" s="2" t="s">
        <v>415</v>
      </c>
      <c r="C511" s="31">
        <f>SUMIFS('GEB&amp;TECH evolutie'!$D$6:$D$615,'GEB&amp;TECH evolutie'!$A$6:$A$615,Tabel5[[#This Row],[Entiteit Naam]])+SUMIFS('MOB evolutie'!$O$3:$O$306,'MOB evolutie'!$A$3:$A$306,Tabel5[[#This Row],[Entiteit Naam]])</f>
        <v>0</v>
      </c>
      <c r="D511" s="31">
        <f>SUMIFS('GEB&amp;TECH evolutie'!$F$6:$F$615,'GEB&amp;TECH evolutie'!$A$6:$A$615,Tabel5[[#This Row],[Entiteit Naam]])+SUMIFS('MOB evolutie'!$AB$3:$AB$306,'MOB evolutie'!$A$3:$A$306,Tabel5[[#This Row],[Entiteit Naam]])</f>
        <v>0</v>
      </c>
      <c r="E511" s="32" t="s">
        <v>584</v>
      </c>
    </row>
    <row r="512" spans="1:5" x14ac:dyDescent="0.35">
      <c r="A512" s="2" t="s">
        <v>464</v>
      </c>
      <c r="B512" s="2" t="s">
        <v>415</v>
      </c>
      <c r="C512" s="31">
        <f>SUMIFS('GEB&amp;TECH evolutie'!$D$6:$D$615,'GEB&amp;TECH evolutie'!$A$6:$A$615,Tabel5[[#This Row],[Entiteit Naam]])+SUMIFS('MOB evolutie'!$O$3:$O$306,'MOB evolutie'!$A$3:$A$306,Tabel5[[#This Row],[Entiteit Naam]])</f>
        <v>144.7896981710457</v>
      </c>
      <c r="D512" s="31">
        <f>SUMIFS('GEB&amp;TECH evolutie'!$F$6:$F$615,'GEB&amp;TECH evolutie'!$A$6:$A$615,Tabel5[[#This Row],[Entiteit Naam]])+SUMIFS('MOB evolutie'!$AB$3:$AB$306,'MOB evolutie'!$A$3:$A$306,Tabel5[[#This Row],[Entiteit Naam]])</f>
        <v>104.93273969086312</v>
      </c>
      <c r="E512" s="32">
        <f>(Tabel5[[#This Row],[CO2-emissie 2022 (ton)]]-Tabel5[[#This Row],[CO2-emissie ref. jaar 2019 (ton)]])/Tabel5[[#This Row],[CO2-emissie ref. jaar 2019 (ton)]]</f>
        <v>-0.27527482261271108</v>
      </c>
    </row>
    <row r="513" spans="1:5" x14ac:dyDescent="0.35">
      <c r="A513" s="2" t="s">
        <v>465</v>
      </c>
      <c r="B513" s="2" t="s">
        <v>415</v>
      </c>
      <c r="C513" s="31">
        <f>SUMIFS('GEB&amp;TECH evolutie'!$D$6:$D$615,'GEB&amp;TECH evolutie'!$A$6:$A$615,Tabel5[[#This Row],[Entiteit Naam]])+SUMIFS('MOB evolutie'!$O$3:$O$306,'MOB evolutie'!$A$3:$A$306,Tabel5[[#This Row],[Entiteit Naam]])</f>
        <v>36.289847135206294</v>
      </c>
      <c r="D513" s="31">
        <f>SUMIFS('GEB&amp;TECH evolutie'!$F$6:$F$615,'GEB&amp;TECH evolutie'!$A$6:$A$615,Tabel5[[#This Row],[Entiteit Naam]])+SUMIFS('MOB evolutie'!$AB$3:$AB$306,'MOB evolutie'!$A$3:$A$306,Tabel5[[#This Row],[Entiteit Naam]])</f>
        <v>29.862546794229967</v>
      </c>
      <c r="E513" s="32">
        <f>(Tabel5[[#This Row],[CO2-emissie 2022 (ton)]]-Tabel5[[#This Row],[CO2-emissie ref. jaar 2019 (ton)]])/Tabel5[[#This Row],[CO2-emissie ref. jaar 2019 (ton)]]</f>
        <v>-0.1771101519670204</v>
      </c>
    </row>
    <row r="514" spans="1:5" x14ac:dyDescent="0.35">
      <c r="A514" s="2" t="s">
        <v>466</v>
      </c>
      <c r="B514" s="2" t="s">
        <v>415</v>
      </c>
      <c r="C514" s="31">
        <f>SUMIFS('GEB&amp;TECH evolutie'!$D$6:$D$615,'GEB&amp;TECH evolutie'!$A$6:$A$615,Tabel5[[#This Row],[Entiteit Naam]])+SUMIFS('MOB evolutie'!$O$3:$O$306,'MOB evolutie'!$A$3:$A$306,Tabel5[[#This Row],[Entiteit Naam]])</f>
        <v>0</v>
      </c>
      <c r="D514" s="31">
        <f>SUMIFS('GEB&amp;TECH evolutie'!$F$6:$F$615,'GEB&amp;TECH evolutie'!$A$6:$A$615,Tabel5[[#This Row],[Entiteit Naam]])+SUMIFS('MOB evolutie'!$AB$3:$AB$306,'MOB evolutie'!$A$3:$A$306,Tabel5[[#This Row],[Entiteit Naam]])</f>
        <v>28.591752969164968</v>
      </c>
      <c r="E514" s="32" t="s">
        <v>582</v>
      </c>
    </row>
    <row r="515" spans="1:5" x14ac:dyDescent="0.35">
      <c r="A515" s="2" t="s">
        <v>1211</v>
      </c>
      <c r="B515" s="2" t="s">
        <v>415</v>
      </c>
      <c r="C515" s="31">
        <f>SUMIFS('GEB&amp;TECH evolutie'!$D$6:$D$615,'GEB&amp;TECH evolutie'!$A$6:$A$615,Tabel5[[#This Row],[Entiteit Naam]])+SUMIFS('MOB evolutie'!$O$3:$O$306,'MOB evolutie'!$A$3:$A$306,Tabel5[[#This Row],[Entiteit Naam]])</f>
        <v>57.449304995000006</v>
      </c>
      <c r="D515" s="31">
        <f>SUMIFS('GEB&amp;TECH evolutie'!$F$6:$F$615,'GEB&amp;TECH evolutie'!$A$6:$A$615,Tabel5[[#This Row],[Entiteit Naam]])+SUMIFS('MOB evolutie'!$AB$3:$AB$306,'MOB evolutie'!$A$3:$A$306,Tabel5[[#This Row],[Entiteit Naam]])</f>
        <v>53.755148374999997</v>
      </c>
      <c r="E515" s="32">
        <f>(Tabel5[[#This Row],[CO2-emissie 2022 (ton)]]-Tabel5[[#This Row],[CO2-emissie ref. jaar 2019 (ton)]])/Tabel5[[#This Row],[CO2-emissie ref. jaar 2019 (ton)]]</f>
        <v>-6.4302894879607719E-2</v>
      </c>
    </row>
    <row r="516" spans="1:5" x14ac:dyDescent="0.35">
      <c r="A516" s="2" t="s">
        <v>467</v>
      </c>
      <c r="B516" s="2" t="s">
        <v>415</v>
      </c>
      <c r="C516" s="31">
        <f>SUMIFS('GEB&amp;TECH evolutie'!$D$6:$D$615,'GEB&amp;TECH evolutie'!$A$6:$A$615,Tabel5[[#This Row],[Entiteit Naam]])+SUMIFS('MOB evolutie'!$O$3:$O$306,'MOB evolutie'!$A$3:$A$306,Tabel5[[#This Row],[Entiteit Naam]])</f>
        <v>130.10957558005913</v>
      </c>
      <c r="D516" s="31">
        <f>SUMIFS('GEB&amp;TECH evolutie'!$F$6:$F$615,'GEB&amp;TECH evolutie'!$A$6:$A$615,Tabel5[[#This Row],[Entiteit Naam]])+SUMIFS('MOB evolutie'!$AB$3:$AB$306,'MOB evolutie'!$A$3:$A$306,Tabel5[[#This Row],[Entiteit Naam]])</f>
        <v>118.12781285404282</v>
      </c>
      <c r="E516" s="32">
        <f>(Tabel5[[#This Row],[CO2-emissie 2022 (ton)]]-Tabel5[[#This Row],[CO2-emissie ref. jaar 2019 (ton)]])/Tabel5[[#This Row],[CO2-emissie ref. jaar 2019 (ton)]]</f>
        <v>-9.2089784111575132E-2</v>
      </c>
    </row>
    <row r="517" spans="1:5" x14ac:dyDescent="0.35">
      <c r="A517" s="2" t="s">
        <v>468</v>
      </c>
      <c r="B517" s="2" t="s">
        <v>415</v>
      </c>
      <c r="C517" s="31">
        <f>SUMIFS('GEB&amp;TECH evolutie'!$D$6:$D$615,'GEB&amp;TECH evolutie'!$A$6:$A$615,Tabel5[[#This Row],[Entiteit Naam]])+SUMIFS('MOB evolutie'!$O$3:$O$306,'MOB evolutie'!$A$3:$A$306,Tabel5[[#This Row],[Entiteit Naam]])</f>
        <v>157.67768106070051</v>
      </c>
      <c r="D517" s="31">
        <f>SUMIFS('GEB&amp;TECH evolutie'!$F$6:$F$615,'GEB&amp;TECH evolutie'!$A$6:$A$615,Tabel5[[#This Row],[Entiteit Naam]])+SUMIFS('MOB evolutie'!$AB$3:$AB$306,'MOB evolutie'!$A$3:$A$306,Tabel5[[#This Row],[Entiteit Naam]])</f>
        <v>137.76747429945348</v>
      </c>
      <c r="E517" s="32">
        <f>(Tabel5[[#This Row],[CO2-emissie 2022 (ton)]]-Tabel5[[#This Row],[CO2-emissie ref. jaar 2019 (ton)]])/Tabel5[[#This Row],[CO2-emissie ref. jaar 2019 (ton)]]</f>
        <v>-0.12627155997799255</v>
      </c>
    </row>
    <row r="518" spans="1:5" x14ac:dyDescent="0.35">
      <c r="A518" s="2" t="s">
        <v>469</v>
      </c>
      <c r="B518" s="2" t="s">
        <v>415</v>
      </c>
      <c r="C518" s="31">
        <f>SUMIFS('GEB&amp;TECH evolutie'!$D$6:$D$615,'GEB&amp;TECH evolutie'!$A$6:$A$615,Tabel5[[#This Row],[Entiteit Naam]])+SUMIFS('MOB evolutie'!$O$3:$O$306,'MOB evolutie'!$A$3:$A$306,Tabel5[[#This Row],[Entiteit Naam]])</f>
        <v>111.32738582974643</v>
      </c>
      <c r="D518" s="31">
        <f>SUMIFS('GEB&amp;TECH evolutie'!$F$6:$F$615,'GEB&amp;TECH evolutie'!$A$6:$A$615,Tabel5[[#This Row],[Entiteit Naam]])+SUMIFS('MOB evolutie'!$AB$3:$AB$306,'MOB evolutie'!$A$3:$A$306,Tabel5[[#This Row],[Entiteit Naam]])</f>
        <v>84.90570913379247</v>
      </c>
      <c r="E518" s="32">
        <f>(Tabel5[[#This Row],[CO2-emissie 2022 (ton)]]-Tabel5[[#This Row],[CO2-emissie ref. jaar 2019 (ton)]])/Tabel5[[#This Row],[CO2-emissie ref. jaar 2019 (ton)]]</f>
        <v>-0.23733312786452002</v>
      </c>
    </row>
    <row r="519" spans="1:5" x14ac:dyDescent="0.35">
      <c r="A519" s="2" t="s">
        <v>470</v>
      </c>
      <c r="B519" s="2" t="s">
        <v>415</v>
      </c>
      <c r="C519" s="31">
        <f>SUMIFS('GEB&amp;TECH evolutie'!$D$6:$D$615,'GEB&amp;TECH evolutie'!$A$6:$A$615,Tabel5[[#This Row],[Entiteit Naam]])+SUMIFS('MOB evolutie'!$O$3:$O$306,'MOB evolutie'!$A$3:$A$306,Tabel5[[#This Row],[Entiteit Naam]])</f>
        <v>56.700721541347647</v>
      </c>
      <c r="D519" s="31">
        <f>SUMIFS('GEB&amp;TECH evolutie'!$F$6:$F$615,'GEB&amp;TECH evolutie'!$A$6:$A$615,Tabel5[[#This Row],[Entiteit Naam]])+SUMIFS('MOB evolutie'!$AB$3:$AB$306,'MOB evolutie'!$A$3:$A$306,Tabel5[[#This Row],[Entiteit Naam]])</f>
        <v>59.235084028569361</v>
      </c>
      <c r="E519" s="32">
        <f>(Tabel5[[#This Row],[CO2-emissie 2022 (ton)]]-Tabel5[[#This Row],[CO2-emissie ref. jaar 2019 (ton)]])/Tabel5[[#This Row],[CO2-emissie ref. jaar 2019 (ton)]]</f>
        <v>4.4697182299057517E-2</v>
      </c>
    </row>
    <row r="520" spans="1:5" x14ac:dyDescent="0.35">
      <c r="A520" s="2" t="s">
        <v>471</v>
      </c>
      <c r="B520" s="2" t="s">
        <v>415</v>
      </c>
      <c r="C520" s="31">
        <f>SUMIFS('GEB&amp;TECH evolutie'!$D$6:$D$615,'GEB&amp;TECH evolutie'!$A$6:$A$615,Tabel5[[#This Row],[Entiteit Naam]])+SUMIFS('MOB evolutie'!$O$3:$O$306,'MOB evolutie'!$A$3:$A$306,Tabel5[[#This Row],[Entiteit Naam]])</f>
        <v>28.114304000000001</v>
      </c>
      <c r="D520" s="31">
        <f>SUMIFS('GEB&amp;TECH evolutie'!$F$6:$F$615,'GEB&amp;TECH evolutie'!$A$6:$A$615,Tabel5[[#This Row],[Entiteit Naam]])+SUMIFS('MOB evolutie'!$AB$3:$AB$306,'MOB evolutie'!$A$3:$A$306,Tabel5[[#This Row],[Entiteit Naam]])</f>
        <v>20.839077885000002</v>
      </c>
      <c r="E520" s="32">
        <f>(Tabel5[[#This Row],[CO2-emissie 2022 (ton)]]-Tabel5[[#This Row],[CO2-emissie ref. jaar 2019 (ton)]])/Tabel5[[#This Row],[CO2-emissie ref. jaar 2019 (ton)]]</f>
        <v>-0.25877311830305311</v>
      </c>
    </row>
    <row r="521" spans="1:5" x14ac:dyDescent="0.35">
      <c r="A521" s="2" t="s">
        <v>472</v>
      </c>
      <c r="B521" s="2" t="s">
        <v>415</v>
      </c>
      <c r="C521" s="31">
        <f>SUMIFS('GEB&amp;TECH evolutie'!$D$6:$D$615,'GEB&amp;TECH evolutie'!$A$6:$A$615,Tabel5[[#This Row],[Entiteit Naam]])+SUMIFS('MOB evolutie'!$O$3:$O$306,'MOB evolutie'!$A$3:$A$306,Tabel5[[#This Row],[Entiteit Naam]])</f>
        <v>0</v>
      </c>
      <c r="D521" s="31">
        <f>SUMIFS('GEB&amp;TECH evolutie'!$F$6:$F$615,'GEB&amp;TECH evolutie'!$A$6:$A$615,Tabel5[[#This Row],[Entiteit Naam]])+SUMIFS('MOB evolutie'!$AB$3:$AB$306,'MOB evolutie'!$A$3:$A$306,Tabel5[[#This Row],[Entiteit Naam]])</f>
        <v>0</v>
      </c>
      <c r="E521" s="32" t="s">
        <v>584</v>
      </c>
    </row>
    <row r="522" spans="1:5" x14ac:dyDescent="0.35">
      <c r="A522" s="2" t="s">
        <v>634</v>
      </c>
      <c r="B522" s="2" t="s">
        <v>415</v>
      </c>
      <c r="C522" s="31">
        <f>SUMIFS('GEB&amp;TECH evolutie'!$D$6:$D$615,'GEB&amp;TECH evolutie'!$A$6:$A$615,Tabel5[[#This Row],[Entiteit Naam]])+SUMIFS('MOB evolutie'!$O$3:$O$306,'MOB evolutie'!$A$3:$A$306,Tabel5[[#This Row],[Entiteit Naam]])</f>
        <v>0</v>
      </c>
      <c r="D522" s="31">
        <f>SUMIFS('GEB&amp;TECH evolutie'!$F$6:$F$615,'GEB&amp;TECH evolutie'!$A$6:$A$615,Tabel5[[#This Row],[Entiteit Naam]])+SUMIFS('MOB evolutie'!$AB$3:$AB$306,'MOB evolutie'!$A$3:$A$306,Tabel5[[#This Row],[Entiteit Naam]])</f>
        <v>0</v>
      </c>
      <c r="E522" s="32" t="s">
        <v>584</v>
      </c>
    </row>
    <row r="523" spans="1:5" x14ac:dyDescent="0.35">
      <c r="A523" s="2" t="s">
        <v>635</v>
      </c>
      <c r="B523" s="2" t="s">
        <v>415</v>
      </c>
      <c r="C523" s="31">
        <f>SUMIFS('GEB&amp;TECH evolutie'!$D$6:$D$615,'GEB&amp;TECH evolutie'!$A$6:$A$615,Tabel5[[#This Row],[Entiteit Naam]])+SUMIFS('MOB evolutie'!$O$3:$O$306,'MOB evolutie'!$A$3:$A$306,Tabel5[[#This Row],[Entiteit Naam]])</f>
        <v>144.38932951999999</v>
      </c>
      <c r="D523" s="31">
        <f>SUMIFS('GEB&amp;TECH evolutie'!$F$6:$F$615,'GEB&amp;TECH evolutie'!$A$6:$A$615,Tabel5[[#This Row],[Entiteit Naam]])+SUMIFS('MOB evolutie'!$AB$3:$AB$306,'MOB evolutie'!$A$3:$A$306,Tabel5[[#This Row],[Entiteit Naam]])</f>
        <v>124.9958548</v>
      </c>
      <c r="E523" s="32">
        <f>(Tabel5[[#This Row],[CO2-emissie 2022 (ton)]]-Tabel5[[#This Row],[CO2-emissie ref. jaar 2019 (ton)]])/Tabel5[[#This Row],[CO2-emissie ref. jaar 2019 (ton)]]</f>
        <v>-0.13431376670610354</v>
      </c>
    </row>
    <row r="524" spans="1:5" x14ac:dyDescent="0.35">
      <c r="A524" s="2" t="s">
        <v>473</v>
      </c>
      <c r="B524" s="2" t="s">
        <v>415</v>
      </c>
      <c r="C524" s="31">
        <f>SUMIFS('GEB&amp;TECH evolutie'!$D$6:$D$615,'GEB&amp;TECH evolutie'!$A$6:$A$615,Tabel5[[#This Row],[Entiteit Naam]])+SUMIFS('MOB evolutie'!$O$3:$O$306,'MOB evolutie'!$A$3:$A$306,Tabel5[[#This Row],[Entiteit Naam]])</f>
        <v>58.502991095390371</v>
      </c>
      <c r="D524" s="31">
        <f>SUMIFS('GEB&amp;TECH evolutie'!$F$6:$F$615,'GEB&amp;TECH evolutie'!$A$6:$A$615,Tabel5[[#This Row],[Entiteit Naam]])+SUMIFS('MOB evolutie'!$AB$3:$AB$306,'MOB evolutie'!$A$3:$A$306,Tabel5[[#This Row],[Entiteit Naam]])</f>
        <v>54.782817270597377</v>
      </c>
      <c r="E524" s="32">
        <f>(Tabel5[[#This Row],[CO2-emissie 2022 (ton)]]-Tabel5[[#This Row],[CO2-emissie ref. jaar 2019 (ton)]])/Tabel5[[#This Row],[CO2-emissie ref. jaar 2019 (ton)]]</f>
        <v>-6.3589463634896398E-2</v>
      </c>
    </row>
    <row r="525" spans="1:5" x14ac:dyDescent="0.35">
      <c r="A525" s="2" t="s">
        <v>474</v>
      </c>
      <c r="B525" s="2" t="s">
        <v>415</v>
      </c>
      <c r="C525" s="31">
        <f>SUMIFS('GEB&amp;TECH evolutie'!$D$6:$D$615,'GEB&amp;TECH evolutie'!$A$6:$A$615,Tabel5[[#This Row],[Entiteit Naam]])+SUMIFS('MOB evolutie'!$O$3:$O$306,'MOB evolutie'!$A$3:$A$306,Tabel5[[#This Row],[Entiteit Naam]])</f>
        <v>57.497221076862267</v>
      </c>
      <c r="D525" s="31">
        <f>SUMIFS('GEB&amp;TECH evolutie'!$F$6:$F$615,'GEB&amp;TECH evolutie'!$A$6:$A$615,Tabel5[[#This Row],[Entiteit Naam]])+SUMIFS('MOB evolutie'!$AB$3:$AB$306,'MOB evolutie'!$A$3:$A$306,Tabel5[[#This Row],[Entiteit Naam]])</f>
        <v>62.260780705047431</v>
      </c>
      <c r="E525" s="32">
        <f>(Tabel5[[#This Row],[CO2-emissie 2022 (ton)]]-Tabel5[[#This Row],[CO2-emissie ref. jaar 2019 (ton)]])/Tabel5[[#This Row],[CO2-emissie ref. jaar 2019 (ton)]]</f>
        <v>8.2848519266996198E-2</v>
      </c>
    </row>
    <row r="526" spans="1:5" x14ac:dyDescent="0.35">
      <c r="A526" s="2" t="s">
        <v>475</v>
      </c>
      <c r="B526" s="2" t="s">
        <v>415</v>
      </c>
      <c r="C526" s="31">
        <f>SUMIFS('GEB&amp;TECH evolutie'!$D$6:$D$615,'GEB&amp;TECH evolutie'!$A$6:$A$615,Tabel5[[#This Row],[Entiteit Naam]])+SUMIFS('MOB evolutie'!$O$3:$O$306,'MOB evolutie'!$A$3:$A$306,Tabel5[[#This Row],[Entiteit Naam]])</f>
        <v>97.029339265099324</v>
      </c>
      <c r="D526" s="31">
        <f>SUMIFS('GEB&amp;TECH evolutie'!$F$6:$F$615,'GEB&amp;TECH evolutie'!$A$6:$A$615,Tabel5[[#This Row],[Entiteit Naam]])+SUMIFS('MOB evolutie'!$AB$3:$AB$306,'MOB evolutie'!$A$3:$A$306,Tabel5[[#This Row],[Entiteit Naam]])</f>
        <v>74.586872086132828</v>
      </c>
      <c r="E526" s="32">
        <f>(Tabel5[[#This Row],[CO2-emissie 2022 (ton)]]-Tabel5[[#This Row],[CO2-emissie ref. jaar 2019 (ton)]])/Tabel5[[#This Row],[CO2-emissie ref. jaar 2019 (ton)]]</f>
        <v>-0.23129568179012502</v>
      </c>
    </row>
    <row r="527" spans="1:5" x14ac:dyDescent="0.35">
      <c r="A527" s="29" t="s">
        <v>1259</v>
      </c>
      <c r="B527" s="29" t="s">
        <v>415</v>
      </c>
      <c r="C527" s="31">
        <f>SUMIFS('GEB&amp;TECH evolutie'!$D$6:$D$615,'GEB&amp;TECH evolutie'!$A$6:$A$615,Tabel5[[#This Row],[Entiteit Naam]])+SUMIFS('MOB evolutie'!$O$3:$O$306,'MOB evolutie'!$A$3:$A$306,Tabel5[[#This Row],[Entiteit Naam]])</f>
        <v>48.613962999999998</v>
      </c>
      <c r="D527" s="31">
        <f>SUMIFS('GEB&amp;TECH evolutie'!$F$6:$F$615,'GEB&amp;TECH evolutie'!$A$6:$A$615,Tabel5[[#This Row],[Entiteit Naam]])+SUMIFS('MOB evolutie'!$AB$3:$AB$306,'MOB evolutie'!$A$3:$A$306,Tabel5[[#This Row],[Entiteit Naam]])</f>
        <v>32.879263790000003</v>
      </c>
      <c r="E527" s="32">
        <f>(Tabel5[[#This Row],[CO2-emissie 2022 (ton)]]-Tabel5[[#This Row],[CO2-emissie ref. jaar 2019 (ton)]])/Tabel5[[#This Row],[CO2-emissie ref. jaar 2019 (ton)]]</f>
        <v>-0.32366625222469508</v>
      </c>
    </row>
    <row r="528" spans="1:5" x14ac:dyDescent="0.35">
      <c r="A528" s="2" t="s">
        <v>476</v>
      </c>
      <c r="B528" s="2" t="s">
        <v>415</v>
      </c>
      <c r="C528" s="31">
        <f>SUMIFS('GEB&amp;TECH evolutie'!$D$6:$D$615,'GEB&amp;TECH evolutie'!$A$6:$A$615,Tabel5[[#This Row],[Entiteit Naam]])+SUMIFS('MOB evolutie'!$O$3:$O$306,'MOB evolutie'!$A$3:$A$306,Tabel5[[#This Row],[Entiteit Naam]])</f>
        <v>273.83437136618033</v>
      </c>
      <c r="D528" s="31">
        <f>SUMIFS('GEB&amp;TECH evolutie'!$F$6:$F$615,'GEB&amp;TECH evolutie'!$A$6:$A$615,Tabel5[[#This Row],[Entiteit Naam]])+SUMIFS('MOB evolutie'!$AB$3:$AB$306,'MOB evolutie'!$A$3:$A$306,Tabel5[[#This Row],[Entiteit Naam]])</f>
        <v>268.82488241026323</v>
      </c>
      <c r="E528" s="32">
        <f>(Tabel5[[#This Row],[CO2-emissie 2022 (ton)]]-Tabel5[[#This Row],[CO2-emissie ref. jaar 2019 (ton)]])/Tabel5[[#This Row],[CO2-emissie ref. jaar 2019 (ton)]]</f>
        <v>-1.829386475819083E-2</v>
      </c>
    </row>
    <row r="529" spans="1:5" x14ac:dyDescent="0.35">
      <c r="A529" s="2" t="s">
        <v>477</v>
      </c>
      <c r="B529" s="2" t="s">
        <v>415</v>
      </c>
      <c r="C529" s="31">
        <f>SUMIFS('GEB&amp;TECH evolutie'!$D$6:$D$615,'GEB&amp;TECH evolutie'!$A$6:$A$615,Tabel5[[#This Row],[Entiteit Naam]])+SUMIFS('MOB evolutie'!$O$3:$O$306,'MOB evolutie'!$A$3:$A$306,Tabel5[[#This Row],[Entiteit Naam]])</f>
        <v>0</v>
      </c>
      <c r="D529" s="31">
        <f>SUMIFS('GEB&amp;TECH evolutie'!$F$6:$F$615,'GEB&amp;TECH evolutie'!$A$6:$A$615,Tabel5[[#This Row],[Entiteit Naam]])+SUMIFS('MOB evolutie'!$AB$3:$AB$306,'MOB evolutie'!$A$3:$A$306,Tabel5[[#This Row],[Entiteit Naam]])</f>
        <v>41.527774847183096</v>
      </c>
      <c r="E529" s="32" t="s">
        <v>582</v>
      </c>
    </row>
    <row r="530" spans="1:5" x14ac:dyDescent="0.35">
      <c r="A530" s="2" t="s">
        <v>636</v>
      </c>
      <c r="B530" s="2" t="s">
        <v>415</v>
      </c>
      <c r="C530" s="31">
        <f>SUMIFS('GEB&amp;TECH evolutie'!$D$6:$D$615,'GEB&amp;TECH evolutie'!$A$6:$A$615,Tabel5[[#This Row],[Entiteit Naam]])+SUMIFS('MOB evolutie'!$O$3:$O$306,'MOB evolutie'!$A$3:$A$306,Tabel5[[#This Row],[Entiteit Naam]])</f>
        <v>0</v>
      </c>
      <c r="D530" s="31">
        <f>SUMIFS('GEB&amp;TECH evolutie'!$F$6:$F$615,'GEB&amp;TECH evolutie'!$A$6:$A$615,Tabel5[[#This Row],[Entiteit Naam]])+SUMIFS('MOB evolutie'!$AB$3:$AB$306,'MOB evolutie'!$A$3:$A$306,Tabel5[[#This Row],[Entiteit Naam]])</f>
        <v>0</v>
      </c>
      <c r="E530" s="32" t="s">
        <v>584</v>
      </c>
    </row>
    <row r="531" spans="1:5" x14ac:dyDescent="0.35">
      <c r="A531" s="2" t="s">
        <v>637</v>
      </c>
      <c r="B531" s="2" t="s">
        <v>415</v>
      </c>
      <c r="C531" s="31">
        <f>SUMIFS('GEB&amp;TECH evolutie'!$D$6:$D$615,'GEB&amp;TECH evolutie'!$A$6:$A$615,Tabel5[[#This Row],[Entiteit Naam]])+SUMIFS('MOB evolutie'!$O$3:$O$306,'MOB evolutie'!$A$3:$A$306,Tabel5[[#This Row],[Entiteit Naam]])</f>
        <v>30.954453305000005</v>
      </c>
      <c r="D531" s="31">
        <f>SUMIFS('GEB&amp;TECH evolutie'!$F$6:$F$615,'GEB&amp;TECH evolutie'!$A$6:$A$615,Tabel5[[#This Row],[Entiteit Naam]])+SUMIFS('MOB evolutie'!$AB$3:$AB$306,'MOB evolutie'!$A$3:$A$306,Tabel5[[#This Row],[Entiteit Naam]])</f>
        <v>18.675552345</v>
      </c>
      <c r="E531" s="32">
        <f>(Tabel5[[#This Row],[CO2-emissie 2022 (ton)]]-Tabel5[[#This Row],[CO2-emissie ref. jaar 2019 (ton)]])/Tabel5[[#This Row],[CO2-emissie ref. jaar 2019 (ton)]]</f>
        <v>-0.39667639544506578</v>
      </c>
    </row>
    <row r="532" spans="1:5" x14ac:dyDescent="0.35">
      <c r="A532" s="2" t="s">
        <v>478</v>
      </c>
      <c r="B532" s="2" t="s">
        <v>290</v>
      </c>
      <c r="C532" s="31">
        <f>SUMIFS('GEB&amp;TECH evolutie'!$D$6:$D$615,'GEB&amp;TECH evolutie'!$A$6:$A$615,Tabel5[[#This Row],[Entiteit Naam]])+SUMIFS('MOB evolutie'!$O$3:$O$306,'MOB evolutie'!$A$3:$A$306,Tabel5[[#This Row],[Entiteit Naam]])</f>
        <v>0</v>
      </c>
      <c r="D532" s="31">
        <f>SUMIFS('GEB&amp;TECH evolutie'!$F$6:$F$615,'GEB&amp;TECH evolutie'!$A$6:$A$615,Tabel5[[#This Row],[Entiteit Naam]])+SUMIFS('MOB evolutie'!$AB$3:$AB$306,'MOB evolutie'!$A$3:$A$306,Tabel5[[#This Row],[Entiteit Naam]])</f>
        <v>133.15291184247531</v>
      </c>
      <c r="E532" s="32" t="s">
        <v>582</v>
      </c>
    </row>
    <row r="533" spans="1:5" x14ac:dyDescent="0.35">
      <c r="A533" s="2" t="s">
        <v>479</v>
      </c>
      <c r="B533" s="2" t="s">
        <v>7</v>
      </c>
      <c r="C533" s="31">
        <f>SUMIFS('GEB&amp;TECH evolutie'!$D$6:$D$615,'GEB&amp;TECH evolutie'!$A$6:$A$615,Tabel5[[#This Row],[Entiteit Naam]])+SUMIFS('MOB evolutie'!$O$3:$O$306,'MOB evolutie'!$A$3:$A$306,Tabel5[[#This Row],[Entiteit Naam]])</f>
        <v>732.46554766776012</v>
      </c>
      <c r="D533" s="31">
        <f>SUMIFS('GEB&amp;TECH evolutie'!$F$6:$F$615,'GEB&amp;TECH evolutie'!$A$6:$A$615,Tabel5[[#This Row],[Entiteit Naam]])+SUMIFS('MOB evolutie'!$AB$3:$AB$306,'MOB evolutie'!$A$3:$A$306,Tabel5[[#This Row],[Entiteit Naam]])</f>
        <v>562.13462990265486</v>
      </c>
      <c r="E533" s="32">
        <f>(Tabel5[[#This Row],[CO2-emissie 2022 (ton)]]-Tabel5[[#This Row],[CO2-emissie ref. jaar 2019 (ton)]])/Tabel5[[#This Row],[CO2-emissie ref. jaar 2019 (ton)]]</f>
        <v>-0.23254461361009413</v>
      </c>
    </row>
    <row r="534" spans="1:5" x14ac:dyDescent="0.35">
      <c r="A534" s="2" t="s">
        <v>480</v>
      </c>
      <c r="B534" s="2" t="s">
        <v>17</v>
      </c>
      <c r="C534" s="31">
        <f>SUMIFS('GEB&amp;TECH evolutie'!$D$6:$D$615,'GEB&amp;TECH evolutie'!$A$6:$A$615,Tabel5[[#This Row],[Entiteit Naam]])+SUMIFS('MOB evolutie'!$O$3:$O$306,'MOB evolutie'!$A$3:$A$306,Tabel5[[#This Row],[Entiteit Naam]])</f>
        <v>213.89473764680039</v>
      </c>
      <c r="D534" s="31">
        <f>SUMIFS('GEB&amp;TECH evolutie'!$F$6:$F$615,'GEB&amp;TECH evolutie'!$A$6:$A$615,Tabel5[[#This Row],[Entiteit Naam]])+SUMIFS('MOB evolutie'!$AB$3:$AB$306,'MOB evolutie'!$A$3:$A$306,Tabel5[[#This Row],[Entiteit Naam]])</f>
        <v>170.60533478018334</v>
      </c>
      <c r="E534" s="32">
        <f>(Tabel5[[#This Row],[CO2-emissie 2022 (ton)]]-Tabel5[[#This Row],[CO2-emissie ref. jaar 2019 (ton)]])/Tabel5[[#This Row],[CO2-emissie ref. jaar 2019 (ton)]]</f>
        <v>-0.20238647917603228</v>
      </c>
    </row>
    <row r="535" spans="1:5" x14ac:dyDescent="0.35">
      <c r="A535" s="29" t="s">
        <v>1260</v>
      </c>
      <c r="B535" s="29" t="s">
        <v>208</v>
      </c>
      <c r="C535" s="31">
        <f>SUMIFS('GEB&amp;TECH evolutie'!$D$6:$D$615,'GEB&amp;TECH evolutie'!$A$6:$A$615,Tabel5[[#This Row],[Entiteit Naam]])+SUMIFS('MOB evolutie'!$O$3:$O$306,'MOB evolutie'!$A$3:$A$306,Tabel5[[#This Row],[Entiteit Naam]])</f>
        <v>13.129266964976003</v>
      </c>
      <c r="D535" s="31">
        <f>SUMIFS('GEB&amp;TECH evolutie'!$F$6:$F$615,'GEB&amp;TECH evolutie'!$A$6:$A$615,Tabel5[[#This Row],[Entiteit Naam]])+SUMIFS('MOB evolutie'!$AB$3:$AB$306,'MOB evolutie'!$A$3:$A$306,Tabel5[[#This Row],[Entiteit Naam]])</f>
        <v>8.4328677867898314</v>
      </c>
      <c r="E535" s="32">
        <f>(Tabel5[[#This Row],[CO2-emissie 2022 (ton)]]-Tabel5[[#This Row],[CO2-emissie ref. jaar 2019 (ton)]])/Tabel5[[#This Row],[CO2-emissie ref. jaar 2019 (ton)]]</f>
        <v>-0.35770459925252612</v>
      </c>
    </row>
    <row r="536" spans="1:5" x14ac:dyDescent="0.35">
      <c r="A536" s="2" t="s">
        <v>481</v>
      </c>
      <c r="B536" s="2" t="s">
        <v>208</v>
      </c>
      <c r="C536" s="31">
        <f>SUMIFS('GEB&amp;TECH evolutie'!$D$6:$D$615,'GEB&amp;TECH evolutie'!$A$6:$A$615,Tabel5[[#This Row],[Entiteit Naam]])+SUMIFS('MOB evolutie'!$O$3:$O$306,'MOB evolutie'!$A$3:$A$306,Tabel5[[#This Row],[Entiteit Naam]])</f>
        <v>3.174495279547938</v>
      </c>
      <c r="D536" s="31">
        <f>SUMIFS('GEB&amp;TECH evolutie'!$F$6:$F$615,'GEB&amp;TECH evolutie'!$A$6:$A$615,Tabel5[[#This Row],[Entiteit Naam]])+SUMIFS('MOB evolutie'!$AB$3:$AB$306,'MOB evolutie'!$A$3:$A$306,Tabel5[[#This Row],[Entiteit Naam]])</f>
        <v>1.902778148154975</v>
      </c>
      <c r="E536" s="32">
        <f>(Tabel5[[#This Row],[CO2-emissie 2022 (ton)]]-Tabel5[[#This Row],[CO2-emissie ref. jaar 2019 (ton)]])/Tabel5[[#This Row],[CO2-emissie ref. jaar 2019 (ton)]]</f>
        <v>-0.40060451171124783</v>
      </c>
    </row>
    <row r="537" spans="1:5" x14ac:dyDescent="0.35">
      <c r="A537" s="2" t="s">
        <v>482</v>
      </c>
      <c r="B537" s="2" t="s">
        <v>208</v>
      </c>
      <c r="C537" s="31">
        <f>SUMIFS('GEB&amp;TECH evolutie'!$D$6:$D$615,'GEB&amp;TECH evolutie'!$A$6:$A$615,Tabel5[[#This Row],[Entiteit Naam]])+SUMIFS('MOB evolutie'!$O$3:$O$306,'MOB evolutie'!$A$3:$A$306,Tabel5[[#This Row],[Entiteit Naam]])</f>
        <v>180.94044561990955</v>
      </c>
      <c r="D537" s="31">
        <f>SUMIFS('GEB&amp;TECH evolutie'!$F$6:$F$615,'GEB&amp;TECH evolutie'!$A$6:$A$615,Tabel5[[#This Row],[Entiteit Naam]])+SUMIFS('MOB evolutie'!$AB$3:$AB$306,'MOB evolutie'!$A$3:$A$306,Tabel5[[#This Row],[Entiteit Naam]])</f>
        <v>89.61441580597652</v>
      </c>
      <c r="E537" s="32">
        <f>(Tabel5[[#This Row],[CO2-emissie 2022 (ton)]]-Tabel5[[#This Row],[CO2-emissie ref. jaar 2019 (ton)]])/Tabel5[[#This Row],[CO2-emissie ref. jaar 2019 (ton)]]</f>
        <v>-0.50472977172707978</v>
      </c>
    </row>
    <row r="538" spans="1:5" x14ac:dyDescent="0.35">
      <c r="A538" s="2" t="s">
        <v>483</v>
      </c>
      <c r="B538" s="2" t="s">
        <v>484</v>
      </c>
      <c r="C538" s="31">
        <f>SUMIFS('GEB&amp;TECH evolutie'!$D$6:$D$615,'GEB&amp;TECH evolutie'!$A$6:$A$615,Tabel5[[#This Row],[Entiteit Naam]])+SUMIFS('MOB evolutie'!$O$3:$O$306,'MOB evolutie'!$A$3:$A$306,Tabel5[[#This Row],[Entiteit Naam]])</f>
        <v>5629.8908333427298</v>
      </c>
      <c r="D538" s="31">
        <f>SUMIFS('GEB&amp;TECH evolutie'!$F$6:$F$615,'GEB&amp;TECH evolutie'!$A$6:$A$615,Tabel5[[#This Row],[Entiteit Naam]])+SUMIFS('MOB evolutie'!$AB$3:$AB$306,'MOB evolutie'!$A$3:$A$306,Tabel5[[#This Row],[Entiteit Naam]])</f>
        <v>4215.488109396515</v>
      </c>
      <c r="E538" s="32">
        <f>(Tabel5[[#This Row],[CO2-emissie 2022 (ton)]]-Tabel5[[#This Row],[CO2-emissie ref. jaar 2019 (ton)]])/Tabel5[[#This Row],[CO2-emissie ref. jaar 2019 (ton)]]</f>
        <v>-0.25123093250218809</v>
      </c>
    </row>
    <row r="539" spans="1:5" x14ac:dyDescent="0.35">
      <c r="A539" s="2" t="s">
        <v>486</v>
      </c>
      <c r="B539" s="2" t="s">
        <v>484</v>
      </c>
      <c r="C539" s="31">
        <f>SUMIFS('GEB&amp;TECH evolutie'!$D$6:$D$615,'GEB&amp;TECH evolutie'!$A$6:$A$615,Tabel5[[#This Row],[Entiteit Naam]])+SUMIFS('MOB evolutie'!$O$3:$O$306,'MOB evolutie'!$A$3:$A$306,Tabel5[[#This Row],[Entiteit Naam]])</f>
        <v>3541.256308268828</v>
      </c>
      <c r="D539" s="31">
        <f>SUMIFS('GEB&amp;TECH evolutie'!$F$6:$F$615,'GEB&amp;TECH evolutie'!$A$6:$A$615,Tabel5[[#This Row],[Entiteit Naam]])+SUMIFS('MOB evolutie'!$AB$3:$AB$306,'MOB evolutie'!$A$3:$A$306,Tabel5[[#This Row],[Entiteit Naam]])</f>
        <v>3231.0638547911312</v>
      </c>
      <c r="E539" s="32">
        <f>(Tabel5[[#This Row],[CO2-emissie 2022 (ton)]]-Tabel5[[#This Row],[CO2-emissie ref. jaar 2019 (ton)]])/Tabel5[[#This Row],[CO2-emissie ref. jaar 2019 (ton)]]</f>
        <v>-8.7593900716363804E-2</v>
      </c>
    </row>
    <row r="540" spans="1:5" x14ac:dyDescent="0.35">
      <c r="A540" s="2" t="s">
        <v>487</v>
      </c>
      <c r="B540" s="2" t="s">
        <v>484</v>
      </c>
      <c r="C540" s="31">
        <f>SUMIFS('GEB&amp;TECH evolutie'!$D$6:$D$615,'GEB&amp;TECH evolutie'!$A$6:$A$615,Tabel5[[#This Row],[Entiteit Naam]])+SUMIFS('MOB evolutie'!$O$3:$O$306,'MOB evolutie'!$A$3:$A$306,Tabel5[[#This Row],[Entiteit Naam]])</f>
        <v>6431.3466843798487</v>
      </c>
      <c r="D540" s="31">
        <f>SUMIFS('GEB&amp;TECH evolutie'!$F$6:$F$615,'GEB&amp;TECH evolutie'!$A$6:$A$615,Tabel5[[#This Row],[Entiteit Naam]])+SUMIFS('MOB evolutie'!$AB$3:$AB$306,'MOB evolutie'!$A$3:$A$306,Tabel5[[#This Row],[Entiteit Naam]])</f>
        <v>4341.8451467817295</v>
      </c>
      <c r="E540" s="32">
        <f>(Tabel5[[#This Row],[CO2-emissie 2022 (ton)]]-Tabel5[[#This Row],[CO2-emissie ref. jaar 2019 (ton)]])/Tabel5[[#This Row],[CO2-emissie ref. jaar 2019 (ton)]]</f>
        <v>-0.32489331397310645</v>
      </c>
    </row>
    <row r="541" spans="1:5" x14ac:dyDescent="0.35">
      <c r="A541" s="2" t="s">
        <v>488</v>
      </c>
      <c r="B541" s="2" t="s">
        <v>484</v>
      </c>
      <c r="C541" s="31">
        <f>SUMIFS('GEB&amp;TECH evolutie'!$D$6:$D$615,'GEB&amp;TECH evolutie'!$A$6:$A$615,Tabel5[[#This Row],[Entiteit Naam]])+SUMIFS('MOB evolutie'!$O$3:$O$306,'MOB evolutie'!$A$3:$A$306,Tabel5[[#This Row],[Entiteit Naam]])</f>
        <v>2109.8869750398103</v>
      </c>
      <c r="D541" s="31">
        <f>SUMIFS('GEB&amp;TECH evolutie'!$F$6:$F$615,'GEB&amp;TECH evolutie'!$A$6:$A$615,Tabel5[[#This Row],[Entiteit Naam]])+SUMIFS('MOB evolutie'!$AB$3:$AB$306,'MOB evolutie'!$A$3:$A$306,Tabel5[[#This Row],[Entiteit Naam]])</f>
        <v>1555.5535079396657</v>
      </c>
      <c r="E541" s="32">
        <f>(Tabel5[[#This Row],[CO2-emissie 2022 (ton)]]-Tabel5[[#This Row],[CO2-emissie ref. jaar 2019 (ton)]])/Tabel5[[#This Row],[CO2-emissie ref. jaar 2019 (ton)]]</f>
        <v>-0.2627313565408807</v>
      </c>
    </row>
    <row r="542" spans="1:5" x14ac:dyDescent="0.35">
      <c r="A542" s="2" t="s">
        <v>489</v>
      </c>
      <c r="B542" s="2" t="s">
        <v>484</v>
      </c>
      <c r="C542" s="31">
        <f>SUMIFS('GEB&amp;TECH evolutie'!$D$6:$D$615,'GEB&amp;TECH evolutie'!$A$6:$A$615,Tabel5[[#This Row],[Entiteit Naam]])+SUMIFS('MOB evolutie'!$O$3:$O$306,'MOB evolutie'!$A$3:$A$306,Tabel5[[#This Row],[Entiteit Naam]])</f>
        <v>5701.3448252295757</v>
      </c>
      <c r="D542" s="31">
        <f>SUMIFS('GEB&amp;TECH evolutie'!$F$6:$F$615,'GEB&amp;TECH evolutie'!$A$6:$A$615,Tabel5[[#This Row],[Entiteit Naam]])+SUMIFS('MOB evolutie'!$AB$3:$AB$306,'MOB evolutie'!$A$3:$A$306,Tabel5[[#This Row],[Entiteit Naam]])</f>
        <v>1276.6522666033404</v>
      </c>
      <c r="E542" s="32">
        <f>(Tabel5[[#This Row],[CO2-emissie 2022 (ton)]]-Tabel5[[#This Row],[CO2-emissie ref. jaar 2019 (ton)]])/Tabel5[[#This Row],[CO2-emissie ref. jaar 2019 (ton)]]</f>
        <v>-0.7760787488323978</v>
      </c>
    </row>
    <row r="543" spans="1:5" x14ac:dyDescent="0.35">
      <c r="A543" s="2" t="s">
        <v>490</v>
      </c>
      <c r="B543" s="2" t="s">
        <v>17</v>
      </c>
      <c r="C543" s="31">
        <f>SUMIFS('GEB&amp;TECH evolutie'!$D$6:$D$615,'GEB&amp;TECH evolutie'!$A$6:$A$615,Tabel5[[#This Row],[Entiteit Naam]])+SUMIFS('MOB evolutie'!$O$3:$O$306,'MOB evolutie'!$A$3:$A$306,Tabel5[[#This Row],[Entiteit Naam]])</f>
        <v>100.70620296084088</v>
      </c>
      <c r="D543" s="31">
        <f>SUMIFS('GEB&amp;TECH evolutie'!$F$6:$F$615,'GEB&amp;TECH evolutie'!$A$6:$A$615,Tabel5[[#This Row],[Entiteit Naam]])+SUMIFS('MOB evolutie'!$AB$3:$AB$306,'MOB evolutie'!$A$3:$A$306,Tabel5[[#This Row],[Entiteit Naam]])</f>
        <v>127.92710599291513</v>
      </c>
      <c r="E543" s="32">
        <f>(Tabel5[[#This Row],[CO2-emissie 2022 (ton)]]-Tabel5[[#This Row],[CO2-emissie ref. jaar 2019 (ton)]])/Tabel5[[#This Row],[CO2-emissie ref. jaar 2019 (ton)]]</f>
        <v>0.27030016256951883</v>
      </c>
    </row>
    <row r="544" spans="1:5" x14ac:dyDescent="0.35">
      <c r="A544" s="2" t="s">
        <v>491</v>
      </c>
      <c r="B544" s="2" t="s">
        <v>7</v>
      </c>
      <c r="C544" s="31">
        <f>SUMIFS('GEB&amp;TECH evolutie'!$D$6:$D$615,'GEB&amp;TECH evolutie'!$A$6:$A$615,Tabel5[[#This Row],[Entiteit Naam]])+SUMIFS('MOB evolutie'!$O$3:$O$306,'MOB evolutie'!$A$3:$A$306,Tabel5[[#This Row],[Entiteit Naam]])</f>
        <v>237.3023889552523</v>
      </c>
      <c r="D544" s="31">
        <f>SUMIFS('GEB&amp;TECH evolutie'!$F$6:$F$615,'GEB&amp;TECH evolutie'!$A$6:$A$615,Tabel5[[#This Row],[Entiteit Naam]])+SUMIFS('MOB evolutie'!$AB$3:$AB$306,'MOB evolutie'!$A$3:$A$306,Tabel5[[#This Row],[Entiteit Naam]])</f>
        <v>185.43622222374864</v>
      </c>
      <c r="E544" s="32">
        <f>(Tabel5[[#This Row],[CO2-emissie 2022 (ton)]]-Tabel5[[#This Row],[CO2-emissie ref. jaar 2019 (ton)]])/Tabel5[[#This Row],[CO2-emissie ref. jaar 2019 (ton)]]</f>
        <v>-0.21856571676269121</v>
      </c>
    </row>
    <row r="545" spans="1:5" x14ac:dyDescent="0.35">
      <c r="A545" s="2" t="s">
        <v>492</v>
      </c>
      <c r="B545" s="2" t="s">
        <v>7</v>
      </c>
      <c r="C545" s="31">
        <f>SUMIFS('GEB&amp;TECH evolutie'!$D$6:$D$615,'GEB&amp;TECH evolutie'!$A$6:$A$615,Tabel5[[#This Row],[Entiteit Naam]])+SUMIFS('MOB evolutie'!$O$3:$O$306,'MOB evolutie'!$A$3:$A$306,Tabel5[[#This Row],[Entiteit Naam]])</f>
        <v>932.45777925961693</v>
      </c>
      <c r="D545" s="31">
        <f>SUMIFS('GEB&amp;TECH evolutie'!$F$6:$F$615,'GEB&amp;TECH evolutie'!$A$6:$A$615,Tabel5[[#This Row],[Entiteit Naam]])+SUMIFS('MOB evolutie'!$AB$3:$AB$306,'MOB evolutie'!$A$3:$A$306,Tabel5[[#This Row],[Entiteit Naam]])</f>
        <v>741.06827311944244</v>
      </c>
      <c r="E545" s="32">
        <f>(Tabel5[[#This Row],[CO2-emissie 2022 (ton)]]-Tabel5[[#This Row],[CO2-emissie ref. jaar 2019 (ton)]])/Tabel5[[#This Row],[CO2-emissie ref. jaar 2019 (ton)]]</f>
        <v>-0.20525273143427483</v>
      </c>
    </row>
    <row r="546" spans="1:5" x14ac:dyDescent="0.35">
      <c r="A546" s="2" t="s">
        <v>493</v>
      </c>
      <c r="B546" s="2" t="s">
        <v>7</v>
      </c>
      <c r="C546" s="31">
        <f>SUMIFS('GEB&amp;TECH evolutie'!$D$6:$D$615,'GEB&amp;TECH evolutie'!$A$6:$A$615,Tabel5[[#This Row],[Entiteit Naam]])+SUMIFS('MOB evolutie'!$O$3:$O$306,'MOB evolutie'!$A$3:$A$306,Tabel5[[#This Row],[Entiteit Naam]])</f>
        <v>329.78039987641591</v>
      </c>
      <c r="D546" s="31">
        <f>SUMIFS('GEB&amp;TECH evolutie'!$F$6:$F$615,'GEB&amp;TECH evolutie'!$A$6:$A$615,Tabel5[[#This Row],[Entiteit Naam]])+SUMIFS('MOB evolutie'!$AB$3:$AB$306,'MOB evolutie'!$A$3:$A$306,Tabel5[[#This Row],[Entiteit Naam]])</f>
        <v>307.32116486389862</v>
      </c>
      <c r="E546" s="32">
        <f>(Tabel5[[#This Row],[CO2-emissie 2022 (ton)]]-Tabel5[[#This Row],[CO2-emissie ref. jaar 2019 (ton)]])/Tabel5[[#This Row],[CO2-emissie ref. jaar 2019 (ton)]]</f>
        <v>-6.8103607797594459E-2</v>
      </c>
    </row>
    <row r="547" spans="1:5" x14ac:dyDescent="0.35">
      <c r="A547" s="2" t="s">
        <v>494</v>
      </c>
      <c r="B547" s="2" t="s">
        <v>7</v>
      </c>
      <c r="C547" s="31">
        <f>SUMIFS('GEB&amp;TECH evolutie'!$D$6:$D$615,'GEB&amp;TECH evolutie'!$A$6:$A$615,Tabel5[[#This Row],[Entiteit Naam]])+SUMIFS('MOB evolutie'!$O$3:$O$306,'MOB evolutie'!$A$3:$A$306,Tabel5[[#This Row],[Entiteit Naam]])</f>
        <v>535.27902603467794</v>
      </c>
      <c r="D547" s="31">
        <f>SUMIFS('GEB&amp;TECH evolutie'!$F$6:$F$615,'GEB&amp;TECH evolutie'!$A$6:$A$615,Tabel5[[#This Row],[Entiteit Naam]])+SUMIFS('MOB evolutie'!$AB$3:$AB$306,'MOB evolutie'!$A$3:$A$306,Tabel5[[#This Row],[Entiteit Naam]])</f>
        <v>468.16537566132257</v>
      </c>
      <c r="E547" s="32">
        <f>(Tabel5[[#This Row],[CO2-emissie 2022 (ton)]]-Tabel5[[#This Row],[CO2-emissie ref. jaar 2019 (ton)]])/Tabel5[[#This Row],[CO2-emissie ref. jaar 2019 (ton)]]</f>
        <v>-0.12538068392204746</v>
      </c>
    </row>
    <row r="548" spans="1:5" x14ac:dyDescent="0.35">
      <c r="A548" s="2" t="s">
        <v>495</v>
      </c>
      <c r="B548" s="2" t="s">
        <v>7</v>
      </c>
      <c r="C548" s="31">
        <f>SUMIFS('GEB&amp;TECH evolutie'!$D$6:$D$615,'GEB&amp;TECH evolutie'!$A$6:$A$615,Tabel5[[#This Row],[Entiteit Naam]])+SUMIFS('MOB evolutie'!$O$3:$O$306,'MOB evolutie'!$A$3:$A$306,Tabel5[[#This Row],[Entiteit Naam]])</f>
        <v>332.82683993299497</v>
      </c>
      <c r="D548" s="31">
        <f>SUMIFS('GEB&amp;TECH evolutie'!$F$6:$F$615,'GEB&amp;TECH evolutie'!$A$6:$A$615,Tabel5[[#This Row],[Entiteit Naam]])+SUMIFS('MOB evolutie'!$AB$3:$AB$306,'MOB evolutie'!$A$3:$A$306,Tabel5[[#This Row],[Entiteit Naam]])</f>
        <v>337.51814086425202</v>
      </c>
      <c r="E548" s="32">
        <f>(Tabel5[[#This Row],[CO2-emissie 2022 (ton)]]-Tabel5[[#This Row],[CO2-emissie ref. jaar 2019 (ton)]])/Tabel5[[#This Row],[CO2-emissie ref. jaar 2019 (ton)]]</f>
        <v>1.4095320353975972E-2</v>
      </c>
    </row>
    <row r="549" spans="1:5" x14ac:dyDescent="0.35">
      <c r="A549" s="2" t="s">
        <v>496</v>
      </c>
      <c r="B549" s="2" t="s">
        <v>7</v>
      </c>
      <c r="C549" s="31">
        <f>SUMIFS('GEB&amp;TECH evolutie'!$D$6:$D$615,'GEB&amp;TECH evolutie'!$A$6:$A$615,Tabel5[[#This Row],[Entiteit Naam]])+SUMIFS('MOB evolutie'!$O$3:$O$306,'MOB evolutie'!$A$3:$A$306,Tabel5[[#This Row],[Entiteit Naam]])</f>
        <v>301.64557111394657</v>
      </c>
      <c r="D549" s="31">
        <f>SUMIFS('GEB&amp;TECH evolutie'!$F$6:$F$615,'GEB&amp;TECH evolutie'!$A$6:$A$615,Tabel5[[#This Row],[Entiteit Naam]])+SUMIFS('MOB evolutie'!$AB$3:$AB$306,'MOB evolutie'!$A$3:$A$306,Tabel5[[#This Row],[Entiteit Naam]])</f>
        <v>297.34956018244253</v>
      </c>
      <c r="E549" s="32">
        <f>(Tabel5[[#This Row],[CO2-emissie 2022 (ton)]]-Tabel5[[#This Row],[CO2-emissie ref. jaar 2019 (ton)]])/Tabel5[[#This Row],[CO2-emissie ref. jaar 2019 (ton)]]</f>
        <v>-1.4241916152255472E-2</v>
      </c>
    </row>
    <row r="550" spans="1:5" x14ac:dyDescent="0.35">
      <c r="A550" s="2" t="s">
        <v>497</v>
      </c>
      <c r="B550" s="2" t="s">
        <v>7</v>
      </c>
      <c r="C550" s="31">
        <f>SUMIFS('GEB&amp;TECH evolutie'!$D$6:$D$615,'GEB&amp;TECH evolutie'!$A$6:$A$615,Tabel5[[#This Row],[Entiteit Naam]])+SUMIFS('MOB evolutie'!$O$3:$O$306,'MOB evolutie'!$A$3:$A$306,Tabel5[[#This Row],[Entiteit Naam]])</f>
        <v>455.08686908556484</v>
      </c>
      <c r="D550" s="31">
        <f>SUMIFS('GEB&amp;TECH evolutie'!$F$6:$F$615,'GEB&amp;TECH evolutie'!$A$6:$A$615,Tabel5[[#This Row],[Entiteit Naam]])+SUMIFS('MOB evolutie'!$AB$3:$AB$306,'MOB evolutie'!$A$3:$A$306,Tabel5[[#This Row],[Entiteit Naam]])</f>
        <v>371.33580511624365</v>
      </c>
      <c r="E550" s="32">
        <f>(Tabel5[[#This Row],[CO2-emissie 2022 (ton)]]-Tabel5[[#This Row],[CO2-emissie ref. jaar 2019 (ton)]])/Tabel5[[#This Row],[CO2-emissie ref. jaar 2019 (ton)]]</f>
        <v>-0.18403313665720034</v>
      </c>
    </row>
    <row r="551" spans="1:5" x14ac:dyDescent="0.35">
      <c r="A551" s="2" t="s">
        <v>498</v>
      </c>
      <c r="B551" s="2" t="s">
        <v>7</v>
      </c>
      <c r="C551" s="31">
        <f>SUMIFS('GEB&amp;TECH evolutie'!$D$6:$D$615,'GEB&amp;TECH evolutie'!$A$6:$A$615,Tabel5[[#This Row],[Entiteit Naam]])+SUMIFS('MOB evolutie'!$O$3:$O$306,'MOB evolutie'!$A$3:$A$306,Tabel5[[#This Row],[Entiteit Naam]])</f>
        <v>1623.4831377249943</v>
      </c>
      <c r="D551" s="31">
        <f>SUMIFS('GEB&amp;TECH evolutie'!$F$6:$F$615,'GEB&amp;TECH evolutie'!$A$6:$A$615,Tabel5[[#This Row],[Entiteit Naam]])+SUMIFS('MOB evolutie'!$AB$3:$AB$306,'MOB evolutie'!$A$3:$A$306,Tabel5[[#This Row],[Entiteit Naam]])</f>
        <v>1240.8845277770856</v>
      </c>
      <c r="E551" s="32">
        <f>(Tabel5[[#This Row],[CO2-emissie 2022 (ton)]]-Tabel5[[#This Row],[CO2-emissie ref. jaar 2019 (ton)]])/Tabel5[[#This Row],[CO2-emissie ref. jaar 2019 (ton)]]</f>
        <v>-0.23566528105986279</v>
      </c>
    </row>
    <row r="552" spans="1:5" x14ac:dyDescent="0.35">
      <c r="A552" s="2" t="s">
        <v>499</v>
      </c>
      <c r="B552" s="2" t="s">
        <v>7</v>
      </c>
      <c r="C552" s="31">
        <f>SUMIFS('GEB&amp;TECH evolutie'!$D$6:$D$615,'GEB&amp;TECH evolutie'!$A$6:$A$615,Tabel5[[#This Row],[Entiteit Naam]])+SUMIFS('MOB evolutie'!$O$3:$O$306,'MOB evolutie'!$A$3:$A$306,Tabel5[[#This Row],[Entiteit Naam]])</f>
        <v>1486.3745921754951</v>
      </c>
      <c r="D552" s="31">
        <f>SUMIFS('GEB&amp;TECH evolutie'!$F$6:$F$615,'GEB&amp;TECH evolutie'!$A$6:$A$615,Tabel5[[#This Row],[Entiteit Naam]])+SUMIFS('MOB evolutie'!$AB$3:$AB$306,'MOB evolutie'!$A$3:$A$306,Tabel5[[#This Row],[Entiteit Naam]])</f>
        <v>1005.8029524863675</v>
      </c>
      <c r="E552" s="32">
        <f>(Tabel5[[#This Row],[CO2-emissie 2022 (ton)]]-Tabel5[[#This Row],[CO2-emissie ref. jaar 2019 (ton)]])/Tabel5[[#This Row],[CO2-emissie ref. jaar 2019 (ton)]]</f>
        <v>-0.32331798607089407</v>
      </c>
    </row>
    <row r="553" spans="1:5" x14ac:dyDescent="0.35">
      <c r="A553" s="2" t="s">
        <v>500</v>
      </c>
      <c r="B553" s="2" t="s">
        <v>7</v>
      </c>
      <c r="C553" s="31">
        <f>SUMIFS('GEB&amp;TECH evolutie'!$D$6:$D$615,'GEB&amp;TECH evolutie'!$A$6:$A$615,Tabel5[[#This Row],[Entiteit Naam]])+SUMIFS('MOB evolutie'!$O$3:$O$306,'MOB evolutie'!$A$3:$A$306,Tabel5[[#This Row],[Entiteit Naam]])</f>
        <v>166.82044866755919</v>
      </c>
      <c r="D553" s="31">
        <f>SUMIFS('GEB&amp;TECH evolutie'!$F$6:$F$615,'GEB&amp;TECH evolutie'!$A$6:$A$615,Tabel5[[#This Row],[Entiteit Naam]])+SUMIFS('MOB evolutie'!$AB$3:$AB$306,'MOB evolutie'!$A$3:$A$306,Tabel5[[#This Row],[Entiteit Naam]])</f>
        <v>164.05501546154741</v>
      </c>
      <c r="E553" s="32">
        <f>(Tabel5[[#This Row],[CO2-emissie 2022 (ton)]]-Tabel5[[#This Row],[CO2-emissie ref. jaar 2019 (ton)]])/Tabel5[[#This Row],[CO2-emissie ref. jaar 2019 (ton)]]</f>
        <v>-1.6577303490669482E-2</v>
      </c>
    </row>
    <row r="554" spans="1:5" x14ac:dyDescent="0.35">
      <c r="A554" s="2" t="s">
        <v>501</v>
      </c>
      <c r="B554" s="2" t="s">
        <v>7</v>
      </c>
      <c r="C554" s="31">
        <f>SUMIFS('GEB&amp;TECH evolutie'!$D$6:$D$615,'GEB&amp;TECH evolutie'!$A$6:$A$615,Tabel5[[#This Row],[Entiteit Naam]])+SUMIFS('MOB evolutie'!$O$3:$O$306,'MOB evolutie'!$A$3:$A$306,Tabel5[[#This Row],[Entiteit Naam]])</f>
        <v>346.44898308293358</v>
      </c>
      <c r="D554" s="31">
        <f>SUMIFS('GEB&amp;TECH evolutie'!$F$6:$F$615,'GEB&amp;TECH evolutie'!$A$6:$A$615,Tabel5[[#This Row],[Entiteit Naam]])+SUMIFS('MOB evolutie'!$AB$3:$AB$306,'MOB evolutie'!$A$3:$A$306,Tabel5[[#This Row],[Entiteit Naam]])</f>
        <v>301.90102184999625</v>
      </c>
      <c r="E554" s="32">
        <f>(Tabel5[[#This Row],[CO2-emissie 2022 (ton)]]-Tabel5[[#This Row],[CO2-emissie ref. jaar 2019 (ton)]])/Tabel5[[#This Row],[CO2-emissie ref. jaar 2019 (ton)]]</f>
        <v>-0.12858447681537385</v>
      </c>
    </row>
    <row r="555" spans="1:5" x14ac:dyDescent="0.35">
      <c r="A555" s="2" t="s">
        <v>502</v>
      </c>
      <c r="B555" s="2" t="s">
        <v>7</v>
      </c>
      <c r="C555" s="31">
        <f>SUMIFS('GEB&amp;TECH evolutie'!$D$6:$D$615,'GEB&amp;TECH evolutie'!$A$6:$A$615,Tabel5[[#This Row],[Entiteit Naam]])+SUMIFS('MOB evolutie'!$O$3:$O$306,'MOB evolutie'!$A$3:$A$306,Tabel5[[#This Row],[Entiteit Naam]])</f>
        <v>168.76783151440242</v>
      </c>
      <c r="D555" s="31">
        <f>SUMIFS('GEB&amp;TECH evolutie'!$F$6:$F$615,'GEB&amp;TECH evolutie'!$A$6:$A$615,Tabel5[[#This Row],[Entiteit Naam]])+SUMIFS('MOB evolutie'!$AB$3:$AB$306,'MOB evolutie'!$A$3:$A$306,Tabel5[[#This Row],[Entiteit Naam]])</f>
        <v>138.09264183558065</v>
      </c>
      <c r="E555" s="32">
        <f>(Tabel5[[#This Row],[CO2-emissie 2022 (ton)]]-Tabel5[[#This Row],[CO2-emissie ref. jaar 2019 (ton)]])/Tabel5[[#This Row],[CO2-emissie ref. jaar 2019 (ton)]]</f>
        <v>-0.18175969557447319</v>
      </c>
    </row>
    <row r="556" spans="1:5" x14ac:dyDescent="0.35">
      <c r="A556" s="2" t="s">
        <v>503</v>
      </c>
      <c r="B556" s="2" t="s">
        <v>7</v>
      </c>
      <c r="C556" s="31">
        <f>SUMIFS('GEB&amp;TECH evolutie'!$D$6:$D$615,'GEB&amp;TECH evolutie'!$A$6:$A$615,Tabel5[[#This Row],[Entiteit Naam]])+SUMIFS('MOB evolutie'!$O$3:$O$306,'MOB evolutie'!$A$3:$A$306,Tabel5[[#This Row],[Entiteit Naam]])</f>
        <v>333.9172105738071</v>
      </c>
      <c r="D556" s="31">
        <f>SUMIFS('GEB&amp;TECH evolutie'!$F$6:$F$615,'GEB&amp;TECH evolutie'!$A$6:$A$615,Tabel5[[#This Row],[Entiteit Naam]])+SUMIFS('MOB evolutie'!$AB$3:$AB$306,'MOB evolutie'!$A$3:$A$306,Tabel5[[#This Row],[Entiteit Naam]])</f>
        <v>273.11922586806003</v>
      </c>
      <c r="E556" s="32">
        <f>(Tabel5[[#This Row],[CO2-emissie 2022 (ton)]]-Tabel5[[#This Row],[CO2-emissie ref. jaar 2019 (ton)]])/Tabel5[[#This Row],[CO2-emissie ref. jaar 2019 (ton)]]</f>
        <v>-0.18207502572650008</v>
      </c>
    </row>
    <row r="557" spans="1:5" x14ac:dyDescent="0.35">
      <c r="A557" s="2" t="s">
        <v>504</v>
      </c>
      <c r="B557" s="2" t="s">
        <v>7</v>
      </c>
      <c r="C557" s="31">
        <f>SUMIFS('GEB&amp;TECH evolutie'!$D$6:$D$615,'GEB&amp;TECH evolutie'!$A$6:$A$615,Tabel5[[#This Row],[Entiteit Naam]])+SUMIFS('MOB evolutie'!$O$3:$O$306,'MOB evolutie'!$A$3:$A$306,Tabel5[[#This Row],[Entiteit Naam]])</f>
        <v>174.4118020773289</v>
      </c>
      <c r="D557" s="31">
        <f>SUMIFS('GEB&amp;TECH evolutie'!$F$6:$F$615,'GEB&amp;TECH evolutie'!$A$6:$A$615,Tabel5[[#This Row],[Entiteit Naam]])+SUMIFS('MOB evolutie'!$AB$3:$AB$306,'MOB evolutie'!$A$3:$A$306,Tabel5[[#This Row],[Entiteit Naam]])</f>
        <v>157.95264491723466</v>
      </c>
      <c r="E557" s="32">
        <f>(Tabel5[[#This Row],[CO2-emissie 2022 (ton)]]-Tabel5[[#This Row],[CO2-emissie ref. jaar 2019 (ton)]])/Tabel5[[#This Row],[CO2-emissie ref. jaar 2019 (ton)]]</f>
        <v>-9.4369514929940029E-2</v>
      </c>
    </row>
    <row r="558" spans="1:5" x14ac:dyDescent="0.35">
      <c r="A558" s="2" t="s">
        <v>505</v>
      </c>
      <c r="B558" s="2" t="s">
        <v>7</v>
      </c>
      <c r="C558" s="31">
        <f>SUMIFS('GEB&amp;TECH evolutie'!$D$6:$D$615,'GEB&amp;TECH evolutie'!$A$6:$A$615,Tabel5[[#This Row],[Entiteit Naam]])+SUMIFS('MOB evolutie'!$O$3:$O$306,'MOB evolutie'!$A$3:$A$306,Tabel5[[#This Row],[Entiteit Naam]])</f>
        <v>596.33534987822259</v>
      </c>
      <c r="D558" s="31">
        <f>SUMIFS('GEB&amp;TECH evolutie'!$F$6:$F$615,'GEB&amp;TECH evolutie'!$A$6:$A$615,Tabel5[[#This Row],[Entiteit Naam]])+SUMIFS('MOB evolutie'!$AB$3:$AB$306,'MOB evolutie'!$A$3:$A$306,Tabel5[[#This Row],[Entiteit Naam]])</f>
        <v>534.1879935718249</v>
      </c>
      <c r="E558" s="32">
        <f>(Tabel5[[#This Row],[CO2-emissie 2022 (ton)]]-Tabel5[[#This Row],[CO2-emissie ref. jaar 2019 (ton)]])/Tabel5[[#This Row],[CO2-emissie ref. jaar 2019 (ton)]]</f>
        <v>-0.10421544910776927</v>
      </c>
    </row>
    <row r="559" spans="1:5" x14ac:dyDescent="0.35">
      <c r="A559" s="2" t="s">
        <v>506</v>
      </c>
      <c r="B559" s="2" t="s">
        <v>7</v>
      </c>
      <c r="C559" s="31">
        <f>SUMIFS('GEB&amp;TECH evolutie'!$D$6:$D$615,'GEB&amp;TECH evolutie'!$A$6:$A$615,Tabel5[[#This Row],[Entiteit Naam]])+SUMIFS('MOB evolutie'!$O$3:$O$306,'MOB evolutie'!$A$3:$A$306,Tabel5[[#This Row],[Entiteit Naam]])</f>
        <v>593.79242073030912</v>
      </c>
      <c r="D559" s="31">
        <f>SUMIFS('GEB&amp;TECH evolutie'!$F$6:$F$615,'GEB&amp;TECH evolutie'!$A$6:$A$615,Tabel5[[#This Row],[Entiteit Naam]])+SUMIFS('MOB evolutie'!$AB$3:$AB$306,'MOB evolutie'!$A$3:$A$306,Tabel5[[#This Row],[Entiteit Naam]])</f>
        <v>409.84684590755785</v>
      </c>
      <c r="E559" s="32">
        <f>(Tabel5[[#This Row],[CO2-emissie 2022 (ton)]]-Tabel5[[#This Row],[CO2-emissie ref. jaar 2019 (ton)]])/Tabel5[[#This Row],[CO2-emissie ref. jaar 2019 (ton)]]</f>
        <v>-0.30978094094989528</v>
      </c>
    </row>
    <row r="560" spans="1:5" x14ac:dyDescent="0.35">
      <c r="A560" s="2" t="s">
        <v>507</v>
      </c>
      <c r="B560" s="2" t="s">
        <v>7</v>
      </c>
      <c r="C560" s="31">
        <f>SUMIFS('GEB&amp;TECH evolutie'!$D$6:$D$615,'GEB&amp;TECH evolutie'!$A$6:$A$615,Tabel5[[#This Row],[Entiteit Naam]])+SUMIFS('MOB evolutie'!$O$3:$O$306,'MOB evolutie'!$A$3:$A$306,Tabel5[[#This Row],[Entiteit Naam]])</f>
        <v>992.58225623999999</v>
      </c>
      <c r="D560" s="31">
        <f>SUMIFS('GEB&amp;TECH evolutie'!$F$6:$F$615,'GEB&amp;TECH evolutie'!$A$6:$A$615,Tabel5[[#This Row],[Entiteit Naam]])+SUMIFS('MOB evolutie'!$AB$3:$AB$306,'MOB evolutie'!$A$3:$A$306,Tabel5[[#This Row],[Entiteit Naam]])</f>
        <v>832.73610465348918</v>
      </c>
      <c r="E560" s="32">
        <f>(Tabel5[[#This Row],[CO2-emissie 2022 (ton)]]-Tabel5[[#This Row],[CO2-emissie ref. jaar 2019 (ton)]])/Tabel5[[#This Row],[CO2-emissie ref. jaar 2019 (ton)]]</f>
        <v>-0.16104071031052267</v>
      </c>
    </row>
    <row r="561" spans="1:5" x14ac:dyDescent="0.35">
      <c r="A561" s="2" t="s">
        <v>508</v>
      </c>
      <c r="B561" s="2" t="s">
        <v>7</v>
      </c>
      <c r="C561" s="31">
        <f>SUMIFS('GEB&amp;TECH evolutie'!$D$6:$D$615,'GEB&amp;TECH evolutie'!$A$6:$A$615,Tabel5[[#This Row],[Entiteit Naam]])+SUMIFS('MOB evolutie'!$O$3:$O$306,'MOB evolutie'!$A$3:$A$306,Tabel5[[#This Row],[Entiteit Naam]])</f>
        <v>975.77953438516602</v>
      </c>
      <c r="D561" s="31">
        <f>SUMIFS('GEB&amp;TECH evolutie'!$F$6:$F$615,'GEB&amp;TECH evolutie'!$A$6:$A$615,Tabel5[[#This Row],[Entiteit Naam]])+SUMIFS('MOB evolutie'!$AB$3:$AB$306,'MOB evolutie'!$A$3:$A$306,Tabel5[[#This Row],[Entiteit Naam]])</f>
        <v>879.61262463240337</v>
      </c>
      <c r="E561" s="32">
        <f>(Tabel5[[#This Row],[CO2-emissie 2022 (ton)]]-Tabel5[[#This Row],[CO2-emissie ref. jaar 2019 (ton)]])/Tabel5[[#This Row],[CO2-emissie ref. jaar 2019 (ton)]]</f>
        <v>-9.8553931870847197E-2</v>
      </c>
    </row>
    <row r="562" spans="1:5" x14ac:dyDescent="0.35">
      <c r="A562" s="2" t="s">
        <v>509</v>
      </c>
      <c r="B562" s="2" t="s">
        <v>7</v>
      </c>
      <c r="C562" s="31">
        <f>SUMIFS('GEB&amp;TECH evolutie'!$D$6:$D$615,'GEB&amp;TECH evolutie'!$A$6:$A$615,Tabel5[[#This Row],[Entiteit Naam]])+SUMIFS('MOB evolutie'!$O$3:$O$306,'MOB evolutie'!$A$3:$A$306,Tabel5[[#This Row],[Entiteit Naam]])</f>
        <v>467.67242400464653</v>
      </c>
      <c r="D562" s="31">
        <f>SUMIFS('GEB&amp;TECH evolutie'!$F$6:$F$615,'GEB&amp;TECH evolutie'!$A$6:$A$615,Tabel5[[#This Row],[Entiteit Naam]])+SUMIFS('MOB evolutie'!$AB$3:$AB$306,'MOB evolutie'!$A$3:$A$306,Tabel5[[#This Row],[Entiteit Naam]])</f>
        <v>388.45662971473843</v>
      </c>
      <c r="E562" s="32">
        <f>(Tabel5[[#This Row],[CO2-emissie 2022 (ton)]]-Tabel5[[#This Row],[CO2-emissie ref. jaar 2019 (ton)]])/Tabel5[[#This Row],[CO2-emissie ref. jaar 2019 (ton)]]</f>
        <v>-0.16938307717951115</v>
      </c>
    </row>
    <row r="563" spans="1:5" x14ac:dyDescent="0.35">
      <c r="A563" s="2" t="s">
        <v>510</v>
      </c>
      <c r="B563" s="2" t="s">
        <v>7</v>
      </c>
      <c r="C563" s="31">
        <f>SUMIFS('GEB&amp;TECH evolutie'!$D$6:$D$615,'GEB&amp;TECH evolutie'!$A$6:$A$615,Tabel5[[#This Row],[Entiteit Naam]])+SUMIFS('MOB evolutie'!$O$3:$O$306,'MOB evolutie'!$A$3:$A$306,Tabel5[[#This Row],[Entiteit Naam]])</f>
        <v>743.01401998570236</v>
      </c>
      <c r="D563" s="31">
        <f>SUMIFS('GEB&amp;TECH evolutie'!$F$6:$F$615,'GEB&amp;TECH evolutie'!$A$6:$A$615,Tabel5[[#This Row],[Entiteit Naam]])+SUMIFS('MOB evolutie'!$AB$3:$AB$306,'MOB evolutie'!$A$3:$A$306,Tabel5[[#This Row],[Entiteit Naam]])</f>
        <v>683.59558291869098</v>
      </c>
      <c r="E563" s="32">
        <f>(Tabel5[[#This Row],[CO2-emissie 2022 (ton)]]-Tabel5[[#This Row],[CO2-emissie ref. jaar 2019 (ton)]])/Tabel5[[#This Row],[CO2-emissie ref. jaar 2019 (ton)]]</f>
        <v>-7.9969469577646404E-2</v>
      </c>
    </row>
    <row r="564" spans="1:5" x14ac:dyDescent="0.35">
      <c r="A564" s="2" t="s">
        <v>511</v>
      </c>
      <c r="B564" s="2" t="s">
        <v>7</v>
      </c>
      <c r="C564" s="31">
        <f>SUMIFS('GEB&amp;TECH evolutie'!$D$6:$D$615,'GEB&amp;TECH evolutie'!$A$6:$A$615,Tabel5[[#This Row],[Entiteit Naam]])+SUMIFS('MOB evolutie'!$O$3:$O$306,'MOB evolutie'!$A$3:$A$306,Tabel5[[#This Row],[Entiteit Naam]])</f>
        <v>311.98629189318143</v>
      </c>
      <c r="D564" s="31">
        <f>SUMIFS('GEB&amp;TECH evolutie'!$F$6:$F$615,'GEB&amp;TECH evolutie'!$A$6:$A$615,Tabel5[[#This Row],[Entiteit Naam]])+SUMIFS('MOB evolutie'!$AB$3:$AB$306,'MOB evolutie'!$A$3:$A$306,Tabel5[[#This Row],[Entiteit Naam]])</f>
        <v>242.39895909885118</v>
      </c>
      <c r="E564" s="32">
        <f>(Tabel5[[#This Row],[CO2-emissie 2022 (ton)]]-Tabel5[[#This Row],[CO2-emissie ref. jaar 2019 (ton)]])/Tabel5[[#This Row],[CO2-emissie ref. jaar 2019 (ton)]]</f>
        <v>-0.22304612286669223</v>
      </c>
    </row>
    <row r="565" spans="1:5" x14ac:dyDescent="0.35">
      <c r="A565" s="2" t="s">
        <v>512</v>
      </c>
      <c r="B565" s="2" t="s">
        <v>7</v>
      </c>
      <c r="C565" s="31">
        <f>SUMIFS('GEB&amp;TECH evolutie'!$D$6:$D$615,'GEB&amp;TECH evolutie'!$A$6:$A$615,Tabel5[[#This Row],[Entiteit Naam]])+SUMIFS('MOB evolutie'!$O$3:$O$306,'MOB evolutie'!$A$3:$A$306,Tabel5[[#This Row],[Entiteit Naam]])</f>
        <v>366.26789234374706</v>
      </c>
      <c r="D565" s="31">
        <f>SUMIFS('GEB&amp;TECH evolutie'!$F$6:$F$615,'GEB&amp;TECH evolutie'!$A$6:$A$615,Tabel5[[#This Row],[Entiteit Naam]])+SUMIFS('MOB evolutie'!$AB$3:$AB$306,'MOB evolutie'!$A$3:$A$306,Tabel5[[#This Row],[Entiteit Naam]])</f>
        <v>317.74671768972064</v>
      </c>
      <c r="E565" s="32">
        <f>(Tabel5[[#This Row],[CO2-emissie 2022 (ton)]]-Tabel5[[#This Row],[CO2-emissie ref. jaar 2019 (ton)]])/Tabel5[[#This Row],[CO2-emissie ref. jaar 2019 (ton)]]</f>
        <v>-0.13247455119131404</v>
      </c>
    </row>
    <row r="566" spans="1:5" x14ac:dyDescent="0.35">
      <c r="A566" s="2" t="s">
        <v>513</v>
      </c>
      <c r="B566" s="2" t="s">
        <v>7</v>
      </c>
      <c r="C566" s="31">
        <f>SUMIFS('GEB&amp;TECH evolutie'!$D$6:$D$615,'GEB&amp;TECH evolutie'!$A$6:$A$615,Tabel5[[#This Row],[Entiteit Naam]])+SUMIFS('MOB evolutie'!$O$3:$O$306,'MOB evolutie'!$A$3:$A$306,Tabel5[[#This Row],[Entiteit Naam]])</f>
        <v>350.79152103679269</v>
      </c>
      <c r="D566" s="31">
        <f>SUMIFS('GEB&amp;TECH evolutie'!$F$6:$F$615,'GEB&amp;TECH evolutie'!$A$6:$A$615,Tabel5[[#This Row],[Entiteit Naam]])+SUMIFS('MOB evolutie'!$AB$3:$AB$306,'MOB evolutie'!$A$3:$A$306,Tabel5[[#This Row],[Entiteit Naam]])</f>
        <v>291.48054469956696</v>
      </c>
      <c r="E566" s="32">
        <f>(Tabel5[[#This Row],[CO2-emissie 2022 (ton)]]-Tabel5[[#This Row],[CO2-emissie ref. jaar 2019 (ton)]])/Tabel5[[#This Row],[CO2-emissie ref. jaar 2019 (ton)]]</f>
        <v>-0.16907756539247967</v>
      </c>
    </row>
    <row r="567" spans="1:5" x14ac:dyDescent="0.35">
      <c r="A567" s="2" t="s">
        <v>514</v>
      </c>
      <c r="B567" s="2" t="s">
        <v>7</v>
      </c>
      <c r="C567" s="31">
        <f>SUMIFS('GEB&amp;TECH evolutie'!$D$6:$D$615,'GEB&amp;TECH evolutie'!$A$6:$A$615,Tabel5[[#This Row],[Entiteit Naam]])+SUMIFS('MOB evolutie'!$O$3:$O$306,'MOB evolutie'!$A$3:$A$306,Tabel5[[#This Row],[Entiteit Naam]])</f>
        <v>3119.3571617087468</v>
      </c>
      <c r="D567" s="31">
        <f>SUMIFS('GEB&amp;TECH evolutie'!$F$6:$F$615,'GEB&amp;TECH evolutie'!$A$6:$A$615,Tabel5[[#This Row],[Entiteit Naam]])+SUMIFS('MOB evolutie'!$AB$3:$AB$306,'MOB evolutie'!$A$3:$A$306,Tabel5[[#This Row],[Entiteit Naam]])</f>
        <v>2450.714306705253</v>
      </c>
      <c r="E567" s="32">
        <f>(Tabel5[[#This Row],[CO2-emissie 2022 (ton)]]-Tabel5[[#This Row],[CO2-emissie ref. jaar 2019 (ton)]])/Tabel5[[#This Row],[CO2-emissie ref. jaar 2019 (ton)]]</f>
        <v>-0.21435277217092361</v>
      </c>
    </row>
    <row r="568" spans="1:5" x14ac:dyDescent="0.35">
      <c r="A568" s="2" t="s">
        <v>515</v>
      </c>
      <c r="B568" s="2" t="s">
        <v>7</v>
      </c>
      <c r="C568" s="31">
        <f>SUMIFS('GEB&amp;TECH evolutie'!$D$6:$D$615,'GEB&amp;TECH evolutie'!$A$6:$A$615,Tabel5[[#This Row],[Entiteit Naam]])+SUMIFS('MOB evolutie'!$O$3:$O$306,'MOB evolutie'!$A$3:$A$306,Tabel5[[#This Row],[Entiteit Naam]])</f>
        <v>1008.7451794998033</v>
      </c>
      <c r="D568" s="31">
        <f>SUMIFS('GEB&amp;TECH evolutie'!$F$6:$F$615,'GEB&amp;TECH evolutie'!$A$6:$A$615,Tabel5[[#This Row],[Entiteit Naam]])+SUMIFS('MOB evolutie'!$AB$3:$AB$306,'MOB evolutie'!$A$3:$A$306,Tabel5[[#This Row],[Entiteit Naam]])</f>
        <v>916.86583537025808</v>
      </c>
      <c r="E568" s="32">
        <f>(Tabel5[[#This Row],[CO2-emissie 2022 (ton)]]-Tabel5[[#This Row],[CO2-emissie ref. jaar 2019 (ton)]])/Tabel5[[#This Row],[CO2-emissie ref. jaar 2019 (ton)]]</f>
        <v>-9.108280861882731E-2</v>
      </c>
    </row>
    <row r="569" spans="1:5" x14ac:dyDescent="0.35">
      <c r="A569" s="2" t="s">
        <v>516</v>
      </c>
      <c r="B569" s="2" t="s">
        <v>7</v>
      </c>
      <c r="C569" s="31">
        <f>SUMIFS('GEB&amp;TECH evolutie'!$D$6:$D$615,'GEB&amp;TECH evolutie'!$A$6:$A$615,Tabel5[[#This Row],[Entiteit Naam]])+SUMIFS('MOB evolutie'!$O$3:$O$306,'MOB evolutie'!$A$3:$A$306,Tabel5[[#This Row],[Entiteit Naam]])</f>
        <v>1319.4068633599998</v>
      </c>
      <c r="D569" s="31">
        <f>SUMIFS('GEB&amp;TECH evolutie'!$F$6:$F$615,'GEB&amp;TECH evolutie'!$A$6:$A$615,Tabel5[[#This Row],[Entiteit Naam]])+SUMIFS('MOB evolutie'!$AB$3:$AB$306,'MOB evolutie'!$A$3:$A$306,Tabel5[[#This Row],[Entiteit Naam]])</f>
        <v>974.1636057352332</v>
      </c>
      <c r="E569" s="32">
        <f>(Tabel5[[#This Row],[CO2-emissie 2022 (ton)]]-Tabel5[[#This Row],[CO2-emissie ref. jaar 2019 (ton)]])/Tabel5[[#This Row],[CO2-emissie ref. jaar 2019 (ton)]]</f>
        <v>-0.26166550077325695</v>
      </c>
    </row>
    <row r="570" spans="1:5" x14ac:dyDescent="0.35">
      <c r="A570" s="2" t="s">
        <v>517</v>
      </c>
      <c r="B570" s="2" t="s">
        <v>7</v>
      </c>
      <c r="C570" s="31">
        <f>SUMIFS('GEB&amp;TECH evolutie'!$D$6:$D$615,'GEB&amp;TECH evolutie'!$A$6:$A$615,Tabel5[[#This Row],[Entiteit Naam]])+SUMIFS('MOB evolutie'!$O$3:$O$306,'MOB evolutie'!$A$3:$A$306,Tabel5[[#This Row],[Entiteit Naam]])</f>
        <v>81.153057356922062</v>
      </c>
      <c r="D570" s="31">
        <f>SUMIFS('GEB&amp;TECH evolutie'!$F$6:$F$615,'GEB&amp;TECH evolutie'!$A$6:$A$615,Tabel5[[#This Row],[Entiteit Naam]])+SUMIFS('MOB evolutie'!$AB$3:$AB$306,'MOB evolutie'!$A$3:$A$306,Tabel5[[#This Row],[Entiteit Naam]])</f>
        <v>26.46152754893226</v>
      </c>
      <c r="E570" s="32">
        <f>(Tabel5[[#This Row],[CO2-emissie 2022 (ton)]]-Tabel5[[#This Row],[CO2-emissie ref. jaar 2019 (ton)]])/Tabel5[[#This Row],[CO2-emissie ref. jaar 2019 (ton)]]</f>
        <v>-0.67393061443697799</v>
      </c>
    </row>
    <row r="571" spans="1:5" x14ac:dyDescent="0.35">
      <c r="A571" s="2" t="s">
        <v>518</v>
      </c>
      <c r="B571" s="2" t="s">
        <v>17</v>
      </c>
      <c r="C571" s="31">
        <f>SUMIFS('GEB&amp;TECH evolutie'!$D$6:$D$615,'GEB&amp;TECH evolutie'!$A$6:$A$615,Tabel5[[#This Row],[Entiteit Naam]])+SUMIFS('MOB evolutie'!$O$3:$O$306,'MOB evolutie'!$A$3:$A$306,Tabel5[[#This Row],[Entiteit Naam]])</f>
        <v>773.66219246570074</v>
      </c>
      <c r="D571" s="31">
        <f>SUMIFS('GEB&amp;TECH evolutie'!$F$6:$F$615,'GEB&amp;TECH evolutie'!$A$6:$A$615,Tabel5[[#This Row],[Entiteit Naam]])+SUMIFS('MOB evolutie'!$AB$3:$AB$306,'MOB evolutie'!$A$3:$A$306,Tabel5[[#This Row],[Entiteit Naam]])</f>
        <v>430.57269997033751</v>
      </c>
      <c r="E571" s="32">
        <f>(Tabel5[[#This Row],[CO2-emissie 2022 (ton)]]-Tabel5[[#This Row],[CO2-emissie ref. jaar 2019 (ton)]])/Tabel5[[#This Row],[CO2-emissie ref. jaar 2019 (ton)]]</f>
        <v>-0.44346162425479208</v>
      </c>
    </row>
    <row r="572" spans="1:5" x14ac:dyDescent="0.35">
      <c r="A572" s="2" t="s">
        <v>519</v>
      </c>
      <c r="B572" s="2" t="s">
        <v>7</v>
      </c>
      <c r="C572" s="31">
        <f>SUMIFS('GEB&amp;TECH evolutie'!$D$6:$D$615,'GEB&amp;TECH evolutie'!$A$6:$A$615,Tabel5[[#This Row],[Entiteit Naam]])+SUMIFS('MOB evolutie'!$O$3:$O$306,'MOB evolutie'!$A$3:$A$306,Tabel5[[#This Row],[Entiteit Naam]])</f>
        <v>500.70560867600017</v>
      </c>
      <c r="D572" s="31">
        <f>SUMIFS('GEB&amp;TECH evolutie'!$F$6:$F$615,'GEB&amp;TECH evolutie'!$A$6:$A$615,Tabel5[[#This Row],[Entiteit Naam]])+SUMIFS('MOB evolutie'!$AB$3:$AB$306,'MOB evolutie'!$A$3:$A$306,Tabel5[[#This Row],[Entiteit Naam]])</f>
        <v>443.39583943055345</v>
      </c>
      <c r="E572" s="32">
        <f>(Tabel5[[#This Row],[CO2-emissie 2022 (ton)]]-Tabel5[[#This Row],[CO2-emissie ref. jaar 2019 (ton)]])/Tabel5[[#This Row],[CO2-emissie ref. jaar 2019 (ton)]]</f>
        <v>-0.11445801335636945</v>
      </c>
    </row>
    <row r="573" spans="1:5" x14ac:dyDescent="0.35">
      <c r="A573" s="2" t="s">
        <v>520</v>
      </c>
      <c r="B573" s="2" t="s">
        <v>7</v>
      </c>
      <c r="C573" s="31">
        <f>SUMIFS('GEB&amp;TECH evolutie'!$D$6:$D$615,'GEB&amp;TECH evolutie'!$A$6:$A$615,Tabel5[[#This Row],[Entiteit Naam]])+SUMIFS('MOB evolutie'!$O$3:$O$306,'MOB evolutie'!$A$3:$A$306,Tabel5[[#This Row],[Entiteit Naam]])</f>
        <v>547.96289855458735</v>
      </c>
      <c r="D573" s="31">
        <f>SUMIFS('GEB&amp;TECH evolutie'!$F$6:$F$615,'GEB&amp;TECH evolutie'!$A$6:$A$615,Tabel5[[#This Row],[Entiteit Naam]])+SUMIFS('MOB evolutie'!$AB$3:$AB$306,'MOB evolutie'!$A$3:$A$306,Tabel5[[#This Row],[Entiteit Naam]])</f>
        <v>428.31184691111116</v>
      </c>
      <c r="E573" s="32">
        <f>(Tabel5[[#This Row],[CO2-emissie 2022 (ton)]]-Tabel5[[#This Row],[CO2-emissie ref. jaar 2019 (ton)]])/Tabel5[[#This Row],[CO2-emissie ref. jaar 2019 (ton)]]</f>
        <v>-0.21835611856038226</v>
      </c>
    </row>
    <row r="574" spans="1:5" x14ac:dyDescent="0.35">
      <c r="A574" s="2" t="s">
        <v>521</v>
      </c>
      <c r="B574" s="2" t="s">
        <v>17</v>
      </c>
      <c r="C574" s="31">
        <f>SUMIFS('GEB&amp;TECH evolutie'!$D$6:$D$615,'GEB&amp;TECH evolutie'!$A$6:$A$615,Tabel5[[#This Row],[Entiteit Naam]])+SUMIFS('MOB evolutie'!$O$3:$O$306,'MOB evolutie'!$A$3:$A$306,Tabel5[[#This Row],[Entiteit Naam]])</f>
        <v>10.829607166381422</v>
      </c>
      <c r="D574" s="31">
        <f>SUMIFS('GEB&amp;TECH evolutie'!$F$6:$F$615,'GEB&amp;TECH evolutie'!$A$6:$A$615,Tabel5[[#This Row],[Entiteit Naam]])+SUMIFS('MOB evolutie'!$AB$3:$AB$306,'MOB evolutie'!$A$3:$A$306,Tabel5[[#This Row],[Entiteit Naam]])</f>
        <v>4.4025144904299101</v>
      </c>
      <c r="E574" s="32">
        <f>(Tabel5[[#This Row],[CO2-emissie 2022 (ton)]]-Tabel5[[#This Row],[CO2-emissie ref. jaar 2019 (ton)]])/Tabel5[[#This Row],[CO2-emissie ref. jaar 2019 (ton)]]</f>
        <v>-0.59347422092126034</v>
      </c>
    </row>
    <row r="575" spans="1:5" x14ac:dyDescent="0.35">
      <c r="A575" s="2" t="s">
        <v>522</v>
      </c>
      <c r="B575" s="2" t="s">
        <v>7</v>
      </c>
      <c r="C575" s="31">
        <f>SUMIFS('GEB&amp;TECH evolutie'!$D$6:$D$615,'GEB&amp;TECH evolutie'!$A$6:$A$615,Tabel5[[#This Row],[Entiteit Naam]])+SUMIFS('MOB evolutie'!$O$3:$O$306,'MOB evolutie'!$A$3:$A$306,Tabel5[[#This Row],[Entiteit Naam]])</f>
        <v>363.36835927200002</v>
      </c>
      <c r="D575" s="31">
        <f>SUMIFS('GEB&amp;TECH evolutie'!$F$6:$F$615,'GEB&amp;TECH evolutie'!$A$6:$A$615,Tabel5[[#This Row],[Entiteit Naam]])+SUMIFS('MOB evolutie'!$AB$3:$AB$306,'MOB evolutie'!$A$3:$A$306,Tabel5[[#This Row],[Entiteit Naam]])</f>
        <v>300.46150881796024</v>
      </c>
      <c r="E575" s="32">
        <f>(Tabel5[[#This Row],[CO2-emissie 2022 (ton)]]-Tabel5[[#This Row],[CO2-emissie ref. jaar 2019 (ton)]])/Tabel5[[#This Row],[CO2-emissie ref. jaar 2019 (ton)]]</f>
        <v>-0.17312143132129662</v>
      </c>
    </row>
    <row r="576" spans="1:5" x14ac:dyDescent="0.35">
      <c r="A576" s="2" t="s">
        <v>523</v>
      </c>
      <c r="B576" s="2" t="s">
        <v>7</v>
      </c>
      <c r="C576" s="31">
        <f>SUMIFS('GEB&amp;TECH evolutie'!$D$6:$D$615,'GEB&amp;TECH evolutie'!$A$6:$A$615,Tabel5[[#This Row],[Entiteit Naam]])+SUMIFS('MOB evolutie'!$O$3:$O$306,'MOB evolutie'!$A$3:$A$306,Tabel5[[#This Row],[Entiteit Naam]])</f>
        <v>445.69204266379364</v>
      </c>
      <c r="D576" s="31">
        <f>SUMIFS('GEB&amp;TECH evolutie'!$F$6:$F$615,'GEB&amp;TECH evolutie'!$A$6:$A$615,Tabel5[[#This Row],[Entiteit Naam]])+SUMIFS('MOB evolutie'!$AB$3:$AB$306,'MOB evolutie'!$A$3:$A$306,Tabel5[[#This Row],[Entiteit Naam]])</f>
        <v>378.14663374566055</v>
      </c>
      <c r="E576" s="32">
        <f>(Tabel5[[#This Row],[CO2-emissie 2022 (ton)]]-Tabel5[[#This Row],[CO2-emissie ref. jaar 2019 (ton)]])/Tabel5[[#This Row],[CO2-emissie ref. jaar 2019 (ton)]]</f>
        <v>-0.15155174975624539</v>
      </c>
    </row>
    <row r="577" spans="1:5" x14ac:dyDescent="0.35">
      <c r="A577" s="2" t="s">
        <v>524</v>
      </c>
      <c r="B577" s="2" t="s">
        <v>290</v>
      </c>
      <c r="C577" s="31">
        <f>SUMIFS('GEB&amp;TECH evolutie'!$D$6:$D$615,'GEB&amp;TECH evolutie'!$A$6:$A$615,Tabel5[[#This Row],[Entiteit Naam]])+SUMIFS('MOB evolutie'!$O$3:$O$306,'MOB evolutie'!$A$3:$A$306,Tabel5[[#This Row],[Entiteit Naam]])</f>
        <v>36.54393603084916</v>
      </c>
      <c r="D577" s="31">
        <f>SUMIFS('GEB&amp;TECH evolutie'!$F$6:$F$615,'GEB&amp;TECH evolutie'!$A$6:$A$615,Tabel5[[#This Row],[Entiteit Naam]])+SUMIFS('MOB evolutie'!$AB$3:$AB$306,'MOB evolutie'!$A$3:$A$306,Tabel5[[#This Row],[Entiteit Naam]])</f>
        <v>37.329479415405217</v>
      </c>
      <c r="E577" s="32">
        <f>(Tabel5[[#This Row],[CO2-emissie 2022 (ton)]]-Tabel5[[#This Row],[CO2-emissie ref. jaar 2019 (ton)]])/Tabel5[[#This Row],[CO2-emissie ref. jaar 2019 (ton)]]</f>
        <v>2.1495861417142575E-2</v>
      </c>
    </row>
    <row r="578" spans="1:5" x14ac:dyDescent="0.35">
      <c r="A578" s="2" t="s">
        <v>525</v>
      </c>
      <c r="B578" s="2" t="s">
        <v>7</v>
      </c>
      <c r="C578" s="31">
        <f>SUMIFS('GEB&amp;TECH evolutie'!$D$6:$D$615,'GEB&amp;TECH evolutie'!$A$6:$A$615,Tabel5[[#This Row],[Entiteit Naam]])+SUMIFS('MOB evolutie'!$O$3:$O$306,'MOB evolutie'!$A$3:$A$306,Tabel5[[#This Row],[Entiteit Naam]])</f>
        <v>1276.9658702235449</v>
      </c>
      <c r="D578" s="31">
        <f>SUMIFS('GEB&amp;TECH evolutie'!$F$6:$F$615,'GEB&amp;TECH evolutie'!$A$6:$A$615,Tabel5[[#This Row],[Entiteit Naam]])+SUMIFS('MOB evolutie'!$AB$3:$AB$306,'MOB evolutie'!$A$3:$A$306,Tabel5[[#This Row],[Entiteit Naam]])</f>
        <v>1081.310383102068</v>
      </c>
      <c r="E578" s="32">
        <f>(Tabel5[[#This Row],[CO2-emissie 2022 (ton)]]-Tabel5[[#This Row],[CO2-emissie ref. jaar 2019 (ton)]])/Tabel5[[#This Row],[CO2-emissie ref. jaar 2019 (ton)]]</f>
        <v>-0.15321904185835877</v>
      </c>
    </row>
    <row r="579" spans="1:5" x14ac:dyDescent="0.35">
      <c r="A579" s="2" t="s">
        <v>526</v>
      </c>
      <c r="B579" s="2" t="s">
        <v>7</v>
      </c>
      <c r="C579" s="31">
        <f>SUMIFS('GEB&amp;TECH evolutie'!$D$6:$D$615,'GEB&amp;TECH evolutie'!$A$6:$A$615,Tabel5[[#This Row],[Entiteit Naam]])+SUMIFS('MOB evolutie'!$O$3:$O$306,'MOB evolutie'!$A$3:$A$306,Tabel5[[#This Row],[Entiteit Naam]])</f>
        <v>266.68170987231144</v>
      </c>
      <c r="D579" s="31">
        <f>SUMIFS('GEB&amp;TECH evolutie'!$F$6:$F$615,'GEB&amp;TECH evolutie'!$A$6:$A$615,Tabel5[[#This Row],[Entiteit Naam]])+SUMIFS('MOB evolutie'!$AB$3:$AB$306,'MOB evolutie'!$A$3:$A$306,Tabel5[[#This Row],[Entiteit Naam]])</f>
        <v>257.23086444451798</v>
      </c>
      <c r="E579" s="32">
        <f>(Tabel5[[#This Row],[CO2-emissie 2022 (ton)]]-Tabel5[[#This Row],[CO2-emissie ref. jaar 2019 (ton)]])/Tabel5[[#This Row],[CO2-emissie ref. jaar 2019 (ton)]]</f>
        <v>-3.543867118715633E-2</v>
      </c>
    </row>
    <row r="580" spans="1:5" x14ac:dyDescent="0.35">
      <c r="A580" s="2" t="s">
        <v>527</v>
      </c>
      <c r="B580" s="2" t="s">
        <v>7</v>
      </c>
      <c r="C580" s="31">
        <f>SUMIFS('GEB&amp;TECH evolutie'!$D$6:$D$615,'GEB&amp;TECH evolutie'!$A$6:$A$615,Tabel5[[#This Row],[Entiteit Naam]])+SUMIFS('MOB evolutie'!$O$3:$O$306,'MOB evolutie'!$A$3:$A$306,Tabel5[[#This Row],[Entiteit Naam]])</f>
        <v>580.15178108593398</v>
      </c>
      <c r="D580" s="31">
        <f>SUMIFS('GEB&amp;TECH evolutie'!$F$6:$F$615,'GEB&amp;TECH evolutie'!$A$6:$A$615,Tabel5[[#This Row],[Entiteit Naam]])+SUMIFS('MOB evolutie'!$AB$3:$AB$306,'MOB evolutie'!$A$3:$A$306,Tabel5[[#This Row],[Entiteit Naam]])</f>
        <v>545.59171674789445</v>
      </c>
      <c r="E580" s="32">
        <f>(Tabel5[[#This Row],[CO2-emissie 2022 (ton)]]-Tabel5[[#This Row],[CO2-emissie ref. jaar 2019 (ton)]])/Tabel5[[#This Row],[CO2-emissie ref. jaar 2019 (ton)]]</f>
        <v>-5.9570728669227982E-2</v>
      </c>
    </row>
    <row r="581" spans="1:5" x14ac:dyDescent="0.35">
      <c r="A581" s="2" t="s">
        <v>528</v>
      </c>
      <c r="B581" s="2" t="s">
        <v>7</v>
      </c>
      <c r="C581" s="31">
        <f>SUMIFS('GEB&amp;TECH evolutie'!$D$6:$D$615,'GEB&amp;TECH evolutie'!$A$6:$A$615,Tabel5[[#This Row],[Entiteit Naam]])+SUMIFS('MOB evolutie'!$O$3:$O$306,'MOB evolutie'!$A$3:$A$306,Tabel5[[#This Row],[Entiteit Naam]])</f>
        <v>717.71487168994349</v>
      </c>
      <c r="D581" s="31">
        <f>SUMIFS('GEB&amp;TECH evolutie'!$F$6:$F$615,'GEB&amp;TECH evolutie'!$A$6:$A$615,Tabel5[[#This Row],[Entiteit Naam]])+SUMIFS('MOB evolutie'!$AB$3:$AB$306,'MOB evolutie'!$A$3:$A$306,Tabel5[[#This Row],[Entiteit Naam]])</f>
        <v>614.56134595713741</v>
      </c>
      <c r="E581" s="32">
        <f>(Tabel5[[#This Row],[CO2-emissie 2022 (ton)]]-Tabel5[[#This Row],[CO2-emissie ref. jaar 2019 (ton)]])/Tabel5[[#This Row],[CO2-emissie ref. jaar 2019 (ton)]]</f>
        <v>-0.14372493841449749</v>
      </c>
    </row>
    <row r="582" spans="1:5" x14ac:dyDescent="0.35">
      <c r="A582" s="2" t="s">
        <v>529</v>
      </c>
      <c r="B582" s="2" t="s">
        <v>7</v>
      </c>
      <c r="C582" s="31">
        <f>SUMIFS('GEB&amp;TECH evolutie'!$D$6:$D$615,'GEB&amp;TECH evolutie'!$A$6:$A$615,Tabel5[[#This Row],[Entiteit Naam]])+SUMIFS('MOB evolutie'!$O$3:$O$306,'MOB evolutie'!$A$3:$A$306,Tabel5[[#This Row],[Entiteit Naam]])</f>
        <v>721.33055348922653</v>
      </c>
      <c r="D582" s="31">
        <f>SUMIFS('GEB&amp;TECH evolutie'!$F$6:$F$615,'GEB&amp;TECH evolutie'!$A$6:$A$615,Tabel5[[#This Row],[Entiteit Naam]])+SUMIFS('MOB evolutie'!$AB$3:$AB$306,'MOB evolutie'!$A$3:$A$306,Tabel5[[#This Row],[Entiteit Naam]])</f>
        <v>606.25996716301313</v>
      </c>
      <c r="E582" s="32">
        <f>(Tabel5[[#This Row],[CO2-emissie 2022 (ton)]]-Tabel5[[#This Row],[CO2-emissie ref. jaar 2019 (ton)]])/Tabel5[[#This Row],[CO2-emissie ref. jaar 2019 (ton)]]</f>
        <v>-0.15952545718407871</v>
      </c>
    </row>
    <row r="583" spans="1:5" x14ac:dyDescent="0.35">
      <c r="A583" s="2" t="s">
        <v>530</v>
      </c>
      <c r="B583" s="2" t="s">
        <v>7</v>
      </c>
      <c r="C583" s="31">
        <f>SUMIFS('GEB&amp;TECH evolutie'!$D$6:$D$615,'GEB&amp;TECH evolutie'!$A$6:$A$615,Tabel5[[#This Row],[Entiteit Naam]])+SUMIFS('MOB evolutie'!$O$3:$O$306,'MOB evolutie'!$A$3:$A$306,Tabel5[[#This Row],[Entiteit Naam]])</f>
        <v>226.26106460593275</v>
      </c>
      <c r="D583" s="31">
        <f>SUMIFS('GEB&amp;TECH evolutie'!$F$6:$F$615,'GEB&amp;TECH evolutie'!$A$6:$A$615,Tabel5[[#This Row],[Entiteit Naam]])+SUMIFS('MOB evolutie'!$AB$3:$AB$306,'MOB evolutie'!$A$3:$A$306,Tabel5[[#This Row],[Entiteit Naam]])</f>
        <v>178.53010586079085</v>
      </c>
      <c r="E583" s="32">
        <f>(Tabel5[[#This Row],[CO2-emissie 2022 (ton)]]-Tabel5[[#This Row],[CO2-emissie ref. jaar 2019 (ton)]])/Tabel5[[#This Row],[CO2-emissie ref. jaar 2019 (ton)]]</f>
        <v>-0.21095524688824588</v>
      </c>
    </row>
    <row r="584" spans="1:5" x14ac:dyDescent="0.35">
      <c r="A584" s="2" t="s">
        <v>531</v>
      </c>
      <c r="B584" s="2" t="s">
        <v>7</v>
      </c>
      <c r="C584" s="31">
        <f>SUMIFS('GEB&amp;TECH evolutie'!$D$6:$D$615,'GEB&amp;TECH evolutie'!$A$6:$A$615,Tabel5[[#This Row],[Entiteit Naam]])+SUMIFS('MOB evolutie'!$O$3:$O$306,'MOB evolutie'!$A$3:$A$306,Tabel5[[#This Row],[Entiteit Naam]])</f>
        <v>863.87098480172699</v>
      </c>
      <c r="D584" s="31">
        <f>SUMIFS('GEB&amp;TECH evolutie'!$F$6:$F$615,'GEB&amp;TECH evolutie'!$A$6:$A$615,Tabel5[[#This Row],[Entiteit Naam]])+SUMIFS('MOB evolutie'!$AB$3:$AB$306,'MOB evolutie'!$A$3:$A$306,Tabel5[[#This Row],[Entiteit Naam]])</f>
        <v>665.46189489419157</v>
      </c>
      <c r="E584" s="32">
        <f>(Tabel5[[#This Row],[CO2-emissie 2022 (ton)]]-Tabel5[[#This Row],[CO2-emissie ref. jaar 2019 (ton)]])/Tabel5[[#This Row],[CO2-emissie ref. jaar 2019 (ton)]]</f>
        <v>-0.22967444606682058</v>
      </c>
    </row>
    <row r="585" spans="1:5" x14ac:dyDescent="0.35">
      <c r="A585" s="2" t="s">
        <v>532</v>
      </c>
      <c r="B585" s="2" t="s">
        <v>7</v>
      </c>
      <c r="C585" s="31">
        <f>SUMIFS('GEB&amp;TECH evolutie'!$D$6:$D$615,'GEB&amp;TECH evolutie'!$A$6:$A$615,Tabel5[[#This Row],[Entiteit Naam]])+SUMIFS('MOB evolutie'!$O$3:$O$306,'MOB evolutie'!$A$3:$A$306,Tabel5[[#This Row],[Entiteit Naam]])</f>
        <v>1249.8571005460001</v>
      </c>
      <c r="D585" s="31">
        <f>SUMIFS('GEB&amp;TECH evolutie'!$F$6:$F$615,'GEB&amp;TECH evolutie'!$A$6:$A$615,Tabel5[[#This Row],[Entiteit Naam]])+SUMIFS('MOB evolutie'!$AB$3:$AB$306,'MOB evolutie'!$A$3:$A$306,Tabel5[[#This Row],[Entiteit Naam]])</f>
        <v>1143.574338570786</v>
      </c>
      <c r="E585" s="32">
        <f>(Tabel5[[#This Row],[CO2-emissie 2022 (ton)]]-Tabel5[[#This Row],[CO2-emissie ref. jaar 2019 (ton)]])/Tabel5[[#This Row],[CO2-emissie ref. jaar 2019 (ton)]]</f>
        <v>-8.5035930850642386E-2</v>
      </c>
    </row>
    <row r="586" spans="1:5" x14ac:dyDescent="0.35">
      <c r="A586" s="2" t="s">
        <v>533</v>
      </c>
      <c r="B586" s="2" t="s">
        <v>7</v>
      </c>
      <c r="C586" s="31">
        <f>SUMIFS('GEB&amp;TECH evolutie'!$D$6:$D$615,'GEB&amp;TECH evolutie'!$A$6:$A$615,Tabel5[[#This Row],[Entiteit Naam]])+SUMIFS('MOB evolutie'!$O$3:$O$306,'MOB evolutie'!$A$3:$A$306,Tabel5[[#This Row],[Entiteit Naam]])</f>
        <v>1070.6796990981843</v>
      </c>
      <c r="D586" s="31">
        <f>SUMIFS('GEB&amp;TECH evolutie'!$F$6:$F$615,'GEB&amp;TECH evolutie'!$A$6:$A$615,Tabel5[[#This Row],[Entiteit Naam]])+SUMIFS('MOB evolutie'!$AB$3:$AB$306,'MOB evolutie'!$A$3:$A$306,Tabel5[[#This Row],[Entiteit Naam]])</f>
        <v>771.27067207250479</v>
      </c>
      <c r="E586" s="32">
        <f>(Tabel5[[#This Row],[CO2-emissie 2022 (ton)]]-Tabel5[[#This Row],[CO2-emissie ref. jaar 2019 (ton)]])/Tabel5[[#This Row],[CO2-emissie ref. jaar 2019 (ton)]]</f>
        <v>-0.2796438816182531</v>
      </c>
    </row>
    <row r="587" spans="1:5" x14ac:dyDescent="0.35">
      <c r="A587" s="2" t="s">
        <v>534</v>
      </c>
      <c r="B587" s="2" t="s">
        <v>7</v>
      </c>
      <c r="C587" s="31">
        <f>SUMIFS('GEB&amp;TECH evolutie'!$D$6:$D$615,'GEB&amp;TECH evolutie'!$A$6:$A$615,Tabel5[[#This Row],[Entiteit Naam]])+SUMIFS('MOB evolutie'!$O$3:$O$306,'MOB evolutie'!$A$3:$A$306,Tabel5[[#This Row],[Entiteit Naam]])</f>
        <v>268.99833673290323</v>
      </c>
      <c r="D587" s="31">
        <f>SUMIFS('GEB&amp;TECH evolutie'!$F$6:$F$615,'GEB&amp;TECH evolutie'!$A$6:$A$615,Tabel5[[#This Row],[Entiteit Naam]])+SUMIFS('MOB evolutie'!$AB$3:$AB$306,'MOB evolutie'!$A$3:$A$306,Tabel5[[#This Row],[Entiteit Naam]])</f>
        <v>217.78055788782621</v>
      </c>
      <c r="E587" s="32">
        <f>(Tabel5[[#This Row],[CO2-emissie 2022 (ton)]]-Tabel5[[#This Row],[CO2-emissie ref. jaar 2019 (ton)]])/Tabel5[[#This Row],[CO2-emissie ref. jaar 2019 (ton)]]</f>
        <v>-0.19040184213455841</v>
      </c>
    </row>
    <row r="588" spans="1:5" x14ac:dyDescent="0.35">
      <c r="A588" s="2" t="s">
        <v>535</v>
      </c>
      <c r="B588" s="2" t="s">
        <v>7</v>
      </c>
      <c r="C588" s="31">
        <f>SUMIFS('GEB&amp;TECH evolutie'!$D$6:$D$615,'GEB&amp;TECH evolutie'!$A$6:$A$615,Tabel5[[#This Row],[Entiteit Naam]])+SUMIFS('MOB evolutie'!$O$3:$O$306,'MOB evolutie'!$A$3:$A$306,Tabel5[[#This Row],[Entiteit Naam]])</f>
        <v>1274.1838470015643</v>
      </c>
      <c r="D588" s="31">
        <f>SUMIFS('GEB&amp;TECH evolutie'!$F$6:$F$615,'GEB&amp;TECH evolutie'!$A$6:$A$615,Tabel5[[#This Row],[Entiteit Naam]])+SUMIFS('MOB evolutie'!$AB$3:$AB$306,'MOB evolutie'!$A$3:$A$306,Tabel5[[#This Row],[Entiteit Naam]])</f>
        <v>1170.7815726137596</v>
      </c>
      <c r="E588" s="32">
        <f>(Tabel5[[#This Row],[CO2-emissie 2022 (ton)]]-Tabel5[[#This Row],[CO2-emissie ref. jaar 2019 (ton)]])/Tabel5[[#This Row],[CO2-emissie ref. jaar 2019 (ton)]]</f>
        <v>-8.1151769920120298E-2</v>
      </c>
    </row>
    <row r="589" spans="1:5" x14ac:dyDescent="0.35">
      <c r="A589" s="2" t="s">
        <v>536</v>
      </c>
      <c r="B589" s="2" t="s">
        <v>7</v>
      </c>
      <c r="C589" s="31">
        <f>SUMIFS('GEB&amp;TECH evolutie'!$D$6:$D$615,'GEB&amp;TECH evolutie'!$A$6:$A$615,Tabel5[[#This Row],[Entiteit Naam]])+SUMIFS('MOB evolutie'!$O$3:$O$306,'MOB evolutie'!$A$3:$A$306,Tabel5[[#This Row],[Entiteit Naam]])</f>
        <v>907.14246432156597</v>
      </c>
      <c r="D589" s="31">
        <f>SUMIFS('GEB&amp;TECH evolutie'!$F$6:$F$615,'GEB&amp;TECH evolutie'!$A$6:$A$615,Tabel5[[#This Row],[Entiteit Naam]])+SUMIFS('MOB evolutie'!$AB$3:$AB$306,'MOB evolutie'!$A$3:$A$306,Tabel5[[#This Row],[Entiteit Naam]])</f>
        <v>756.28272355189699</v>
      </c>
      <c r="E589" s="32">
        <f>(Tabel5[[#This Row],[CO2-emissie 2022 (ton)]]-Tabel5[[#This Row],[CO2-emissie ref. jaar 2019 (ton)]])/Tabel5[[#This Row],[CO2-emissie ref. jaar 2019 (ton)]]</f>
        <v>-0.16630214845304811</v>
      </c>
    </row>
    <row r="590" spans="1:5" x14ac:dyDescent="0.35">
      <c r="A590" s="2" t="s">
        <v>537</v>
      </c>
      <c r="B590" s="2" t="s">
        <v>7</v>
      </c>
      <c r="C590" s="31">
        <f>SUMIFS('GEB&amp;TECH evolutie'!$D$6:$D$615,'GEB&amp;TECH evolutie'!$A$6:$A$615,Tabel5[[#This Row],[Entiteit Naam]])+SUMIFS('MOB evolutie'!$O$3:$O$306,'MOB evolutie'!$A$3:$A$306,Tabel5[[#This Row],[Entiteit Naam]])</f>
        <v>1372.6597833232775</v>
      </c>
      <c r="D590" s="31">
        <f>SUMIFS('GEB&amp;TECH evolutie'!$F$6:$F$615,'GEB&amp;TECH evolutie'!$A$6:$A$615,Tabel5[[#This Row],[Entiteit Naam]])+SUMIFS('MOB evolutie'!$AB$3:$AB$306,'MOB evolutie'!$A$3:$A$306,Tabel5[[#This Row],[Entiteit Naam]])</f>
        <v>1258.086377344556</v>
      </c>
      <c r="E590" s="32">
        <f>(Tabel5[[#This Row],[CO2-emissie 2022 (ton)]]-Tabel5[[#This Row],[CO2-emissie ref. jaar 2019 (ton)]])/Tabel5[[#This Row],[CO2-emissie ref. jaar 2019 (ton)]]</f>
        <v>-8.3468174248781099E-2</v>
      </c>
    </row>
    <row r="591" spans="1:5" x14ac:dyDescent="0.35">
      <c r="A591" s="2" t="s">
        <v>538</v>
      </c>
      <c r="B591" s="2" t="s">
        <v>7</v>
      </c>
      <c r="C591" s="31">
        <f>SUMIFS('GEB&amp;TECH evolutie'!$D$6:$D$615,'GEB&amp;TECH evolutie'!$A$6:$A$615,Tabel5[[#This Row],[Entiteit Naam]])+SUMIFS('MOB evolutie'!$O$3:$O$306,'MOB evolutie'!$A$3:$A$306,Tabel5[[#This Row],[Entiteit Naam]])</f>
        <v>93.897749747615919</v>
      </c>
      <c r="D591" s="31">
        <f>SUMIFS('GEB&amp;TECH evolutie'!$F$6:$F$615,'GEB&amp;TECH evolutie'!$A$6:$A$615,Tabel5[[#This Row],[Entiteit Naam]])+SUMIFS('MOB evolutie'!$AB$3:$AB$306,'MOB evolutie'!$A$3:$A$306,Tabel5[[#This Row],[Entiteit Naam]])</f>
        <v>81.112956720394976</v>
      </c>
      <c r="E591" s="32">
        <f>(Tabel5[[#This Row],[CO2-emissie 2022 (ton)]]-Tabel5[[#This Row],[CO2-emissie ref. jaar 2019 (ton)]])/Tabel5[[#This Row],[CO2-emissie ref. jaar 2019 (ton)]]</f>
        <v>-0.13615654327803048</v>
      </c>
    </row>
    <row r="592" spans="1:5" x14ac:dyDescent="0.35">
      <c r="A592" s="2" t="s">
        <v>539</v>
      </c>
      <c r="B592" s="2" t="s">
        <v>7</v>
      </c>
      <c r="C592" s="31">
        <f>SUMIFS('GEB&amp;TECH evolutie'!$D$6:$D$615,'GEB&amp;TECH evolutie'!$A$6:$A$615,Tabel5[[#This Row],[Entiteit Naam]])+SUMIFS('MOB evolutie'!$O$3:$O$306,'MOB evolutie'!$A$3:$A$306,Tabel5[[#This Row],[Entiteit Naam]])</f>
        <v>99.483717587560335</v>
      </c>
      <c r="D592" s="31">
        <f>SUMIFS('GEB&amp;TECH evolutie'!$F$6:$F$615,'GEB&amp;TECH evolutie'!$A$6:$A$615,Tabel5[[#This Row],[Entiteit Naam]])+SUMIFS('MOB evolutie'!$AB$3:$AB$306,'MOB evolutie'!$A$3:$A$306,Tabel5[[#This Row],[Entiteit Naam]])</f>
        <v>81.03943948220541</v>
      </c>
      <c r="E592" s="32">
        <f>(Tabel5[[#This Row],[CO2-emissie 2022 (ton)]]-Tabel5[[#This Row],[CO2-emissie ref. jaar 2019 (ton)]])/Tabel5[[#This Row],[CO2-emissie ref. jaar 2019 (ton)]]</f>
        <v>-0.18539996848349824</v>
      </c>
    </row>
    <row r="593" spans="1:5" x14ac:dyDescent="0.35">
      <c r="A593" s="2" t="s">
        <v>540</v>
      </c>
      <c r="B593" s="2" t="s">
        <v>7</v>
      </c>
      <c r="C593" s="31">
        <f>SUMIFS('GEB&amp;TECH evolutie'!$D$6:$D$615,'GEB&amp;TECH evolutie'!$A$6:$A$615,Tabel5[[#This Row],[Entiteit Naam]])+SUMIFS('MOB evolutie'!$O$3:$O$306,'MOB evolutie'!$A$3:$A$306,Tabel5[[#This Row],[Entiteit Naam]])</f>
        <v>324.17601218347068</v>
      </c>
      <c r="D593" s="31">
        <f>SUMIFS('GEB&amp;TECH evolutie'!$F$6:$F$615,'GEB&amp;TECH evolutie'!$A$6:$A$615,Tabel5[[#This Row],[Entiteit Naam]])+SUMIFS('MOB evolutie'!$AB$3:$AB$306,'MOB evolutie'!$A$3:$A$306,Tabel5[[#This Row],[Entiteit Naam]])</f>
        <v>236.60924183910157</v>
      </c>
      <c r="E593" s="32">
        <f>(Tabel5[[#This Row],[CO2-emissie 2022 (ton)]]-Tabel5[[#This Row],[CO2-emissie ref. jaar 2019 (ton)]])/Tabel5[[#This Row],[CO2-emissie ref. jaar 2019 (ton)]]</f>
        <v>-0.27012106711587841</v>
      </c>
    </row>
    <row r="594" spans="1:5" x14ac:dyDescent="0.35">
      <c r="A594" s="2" t="s">
        <v>541</v>
      </c>
      <c r="B594" s="2" t="s">
        <v>7</v>
      </c>
      <c r="C594" s="31">
        <f>SUMIFS('GEB&amp;TECH evolutie'!$D$6:$D$615,'GEB&amp;TECH evolutie'!$A$6:$A$615,Tabel5[[#This Row],[Entiteit Naam]])+SUMIFS('MOB evolutie'!$O$3:$O$306,'MOB evolutie'!$A$3:$A$306,Tabel5[[#This Row],[Entiteit Naam]])</f>
        <v>345.18563980900007</v>
      </c>
      <c r="D594" s="31">
        <f>SUMIFS('GEB&amp;TECH evolutie'!$F$6:$F$615,'GEB&amp;TECH evolutie'!$A$6:$A$615,Tabel5[[#This Row],[Entiteit Naam]])+SUMIFS('MOB evolutie'!$AB$3:$AB$306,'MOB evolutie'!$A$3:$A$306,Tabel5[[#This Row],[Entiteit Naam]])</f>
        <v>306.38337398163566</v>
      </c>
      <c r="E594" s="32">
        <f>(Tabel5[[#This Row],[CO2-emissie 2022 (ton)]]-Tabel5[[#This Row],[CO2-emissie ref. jaar 2019 (ton)]])/Tabel5[[#This Row],[CO2-emissie ref. jaar 2019 (ton)]]</f>
        <v>-0.11240984951991248</v>
      </c>
    </row>
    <row r="595" spans="1:5" x14ac:dyDescent="0.35">
      <c r="A595" s="2" t="s">
        <v>542</v>
      </c>
      <c r="B595" s="2" t="s">
        <v>7</v>
      </c>
      <c r="C595" s="31">
        <f>SUMIFS('GEB&amp;TECH evolutie'!$D$6:$D$615,'GEB&amp;TECH evolutie'!$A$6:$A$615,Tabel5[[#This Row],[Entiteit Naam]])+SUMIFS('MOB evolutie'!$O$3:$O$306,'MOB evolutie'!$A$3:$A$306,Tabel5[[#This Row],[Entiteit Naam]])</f>
        <v>428.25369995735502</v>
      </c>
      <c r="D595" s="31">
        <f>SUMIFS('GEB&amp;TECH evolutie'!$F$6:$F$615,'GEB&amp;TECH evolutie'!$A$6:$A$615,Tabel5[[#This Row],[Entiteit Naam]])+SUMIFS('MOB evolutie'!$AB$3:$AB$306,'MOB evolutie'!$A$3:$A$306,Tabel5[[#This Row],[Entiteit Naam]])</f>
        <v>218.47706602935708</v>
      </c>
      <c r="E595" s="32">
        <f>(Tabel5[[#This Row],[CO2-emissie 2022 (ton)]]-Tabel5[[#This Row],[CO2-emissie ref. jaar 2019 (ton)]])/Tabel5[[#This Row],[CO2-emissie ref. jaar 2019 (ton)]]</f>
        <v>-0.48984196505222782</v>
      </c>
    </row>
    <row r="596" spans="1:5" x14ac:dyDescent="0.35">
      <c r="A596" s="2" t="s">
        <v>543</v>
      </c>
      <c r="B596" s="2" t="s">
        <v>7</v>
      </c>
      <c r="C596" s="31">
        <f>SUMIFS('GEB&amp;TECH evolutie'!$D$6:$D$615,'GEB&amp;TECH evolutie'!$A$6:$A$615,Tabel5[[#This Row],[Entiteit Naam]])+SUMIFS('MOB evolutie'!$O$3:$O$306,'MOB evolutie'!$A$3:$A$306,Tabel5[[#This Row],[Entiteit Naam]])</f>
        <v>272.44599631557969</v>
      </c>
      <c r="D596" s="31">
        <f>SUMIFS('GEB&amp;TECH evolutie'!$F$6:$F$615,'GEB&amp;TECH evolutie'!$A$6:$A$615,Tabel5[[#This Row],[Entiteit Naam]])+SUMIFS('MOB evolutie'!$AB$3:$AB$306,'MOB evolutie'!$A$3:$A$306,Tabel5[[#This Row],[Entiteit Naam]])</f>
        <v>198.01700853868496</v>
      </c>
      <c r="E596" s="32">
        <f>(Tabel5[[#This Row],[CO2-emissie 2022 (ton)]]-Tabel5[[#This Row],[CO2-emissie ref. jaar 2019 (ton)]])/Tabel5[[#This Row],[CO2-emissie ref. jaar 2019 (ton)]]</f>
        <v>-0.27318804013798803</v>
      </c>
    </row>
    <row r="597" spans="1:5" x14ac:dyDescent="0.35">
      <c r="A597" s="2" t="s">
        <v>544</v>
      </c>
      <c r="B597" s="2" t="s">
        <v>7</v>
      </c>
      <c r="C597" s="31">
        <f>SUMIFS('GEB&amp;TECH evolutie'!$D$6:$D$615,'GEB&amp;TECH evolutie'!$A$6:$A$615,Tabel5[[#This Row],[Entiteit Naam]])+SUMIFS('MOB evolutie'!$O$3:$O$306,'MOB evolutie'!$A$3:$A$306,Tabel5[[#This Row],[Entiteit Naam]])</f>
        <v>1868.613380898712</v>
      </c>
      <c r="D597" s="31">
        <f>SUMIFS('GEB&amp;TECH evolutie'!$F$6:$F$615,'GEB&amp;TECH evolutie'!$A$6:$A$615,Tabel5[[#This Row],[Entiteit Naam]])+SUMIFS('MOB evolutie'!$AB$3:$AB$306,'MOB evolutie'!$A$3:$A$306,Tabel5[[#This Row],[Entiteit Naam]])</f>
        <v>1640.2417085084855</v>
      </c>
      <c r="E597" s="32">
        <f>(Tabel5[[#This Row],[CO2-emissie 2022 (ton)]]-Tabel5[[#This Row],[CO2-emissie ref. jaar 2019 (ton)]])/Tabel5[[#This Row],[CO2-emissie ref. jaar 2019 (ton)]]</f>
        <v>-0.12221451196094442</v>
      </c>
    </row>
    <row r="598" spans="1:5" x14ac:dyDescent="0.35">
      <c r="A598" s="2" t="s">
        <v>545</v>
      </c>
      <c r="B598" s="2" t="s">
        <v>7</v>
      </c>
      <c r="C598" s="31">
        <f>SUMIFS('GEB&amp;TECH evolutie'!$D$6:$D$615,'GEB&amp;TECH evolutie'!$A$6:$A$615,Tabel5[[#This Row],[Entiteit Naam]])+SUMIFS('MOB evolutie'!$O$3:$O$306,'MOB evolutie'!$A$3:$A$306,Tabel5[[#This Row],[Entiteit Naam]])</f>
        <v>261.95088913166671</v>
      </c>
      <c r="D598" s="31">
        <f>SUMIFS('GEB&amp;TECH evolutie'!$F$6:$F$615,'GEB&amp;TECH evolutie'!$A$6:$A$615,Tabel5[[#This Row],[Entiteit Naam]])+SUMIFS('MOB evolutie'!$AB$3:$AB$306,'MOB evolutie'!$A$3:$A$306,Tabel5[[#This Row],[Entiteit Naam]])</f>
        <v>204.56918660307494</v>
      </c>
      <c r="E598" s="32">
        <f>(Tabel5[[#This Row],[CO2-emissie 2022 (ton)]]-Tabel5[[#This Row],[CO2-emissie ref. jaar 2019 (ton)]])/Tabel5[[#This Row],[CO2-emissie ref. jaar 2019 (ton)]]</f>
        <v>-0.21905519282184799</v>
      </c>
    </row>
    <row r="599" spans="1:5" x14ac:dyDescent="0.35">
      <c r="A599" s="2" t="s">
        <v>546</v>
      </c>
      <c r="B599" s="2" t="s">
        <v>208</v>
      </c>
      <c r="C599" s="31">
        <f>SUMIFS('GEB&amp;TECH evolutie'!$D$6:$D$615,'GEB&amp;TECH evolutie'!$A$6:$A$615,Tabel5[[#This Row],[Entiteit Naam]])+SUMIFS('MOB evolutie'!$O$3:$O$306,'MOB evolutie'!$A$3:$A$306,Tabel5[[#This Row],[Entiteit Naam]])</f>
        <v>223.32112244459086</v>
      </c>
      <c r="D599" s="31">
        <f>SUMIFS('GEB&amp;TECH evolutie'!$F$6:$F$615,'GEB&amp;TECH evolutie'!$A$6:$A$615,Tabel5[[#This Row],[Entiteit Naam]])+SUMIFS('MOB evolutie'!$AB$3:$AB$306,'MOB evolutie'!$A$3:$A$306,Tabel5[[#This Row],[Entiteit Naam]])</f>
        <v>198.98363328410412</v>
      </c>
      <c r="E599" s="32">
        <f>(Tabel5[[#This Row],[CO2-emissie 2022 (ton)]]-Tabel5[[#This Row],[CO2-emissie ref. jaar 2019 (ton)]])/Tabel5[[#This Row],[CO2-emissie ref. jaar 2019 (ton)]]</f>
        <v>-0.10897979059963402</v>
      </c>
    </row>
    <row r="600" spans="1:5" x14ac:dyDescent="0.35">
      <c r="A600" s="2" t="s">
        <v>547</v>
      </c>
      <c r="B600" s="2" t="s">
        <v>7</v>
      </c>
      <c r="C600" s="31">
        <f>SUMIFS('GEB&amp;TECH evolutie'!$D$6:$D$615,'GEB&amp;TECH evolutie'!$A$6:$A$615,Tabel5[[#This Row],[Entiteit Naam]])+SUMIFS('MOB evolutie'!$O$3:$O$306,'MOB evolutie'!$A$3:$A$306,Tabel5[[#This Row],[Entiteit Naam]])</f>
        <v>757.31710988437089</v>
      </c>
      <c r="D600" s="31">
        <f>SUMIFS('GEB&amp;TECH evolutie'!$F$6:$F$615,'GEB&amp;TECH evolutie'!$A$6:$A$615,Tabel5[[#This Row],[Entiteit Naam]])+SUMIFS('MOB evolutie'!$AB$3:$AB$306,'MOB evolutie'!$A$3:$A$306,Tabel5[[#This Row],[Entiteit Naam]])</f>
        <v>764.6499958523234</v>
      </c>
      <c r="E600" s="32">
        <f>(Tabel5[[#This Row],[CO2-emissie 2022 (ton)]]-Tabel5[[#This Row],[CO2-emissie ref. jaar 2019 (ton)]])/Tabel5[[#This Row],[CO2-emissie ref. jaar 2019 (ton)]]</f>
        <v>9.6827153014832981E-3</v>
      </c>
    </row>
    <row r="601" spans="1:5" x14ac:dyDescent="0.35">
      <c r="A601" s="2" t="s">
        <v>548</v>
      </c>
      <c r="B601" s="2" t="s">
        <v>7</v>
      </c>
      <c r="C601" s="31">
        <f>SUMIFS('GEB&amp;TECH evolutie'!$D$6:$D$615,'GEB&amp;TECH evolutie'!$A$6:$A$615,Tabel5[[#This Row],[Entiteit Naam]])+SUMIFS('MOB evolutie'!$O$3:$O$306,'MOB evolutie'!$A$3:$A$306,Tabel5[[#This Row],[Entiteit Naam]])</f>
        <v>740.66309522976485</v>
      </c>
      <c r="D601" s="31">
        <f>SUMIFS('GEB&amp;TECH evolutie'!$F$6:$F$615,'GEB&amp;TECH evolutie'!$A$6:$A$615,Tabel5[[#This Row],[Entiteit Naam]])+SUMIFS('MOB evolutie'!$AB$3:$AB$306,'MOB evolutie'!$A$3:$A$306,Tabel5[[#This Row],[Entiteit Naam]])</f>
        <v>540.69978013813966</v>
      </c>
      <c r="E601" s="32">
        <f>(Tabel5[[#This Row],[CO2-emissie 2022 (ton)]]-Tabel5[[#This Row],[CO2-emissie ref. jaar 2019 (ton)]])/Tabel5[[#This Row],[CO2-emissie ref. jaar 2019 (ton)]]</f>
        <v>-0.26997877493760314</v>
      </c>
    </row>
    <row r="602" spans="1:5" x14ac:dyDescent="0.35">
      <c r="A602" s="2" t="s">
        <v>549</v>
      </c>
      <c r="B602" s="2" t="s">
        <v>7</v>
      </c>
      <c r="C602" s="31">
        <f>SUMIFS('GEB&amp;TECH evolutie'!$D$6:$D$615,'GEB&amp;TECH evolutie'!$A$6:$A$615,Tabel5[[#This Row],[Entiteit Naam]])+SUMIFS('MOB evolutie'!$O$3:$O$306,'MOB evolutie'!$A$3:$A$306,Tabel5[[#This Row],[Entiteit Naam]])</f>
        <v>1171.1849201338737</v>
      </c>
      <c r="D602" s="31">
        <f>SUMIFS('GEB&amp;TECH evolutie'!$F$6:$F$615,'GEB&amp;TECH evolutie'!$A$6:$A$615,Tabel5[[#This Row],[Entiteit Naam]])+SUMIFS('MOB evolutie'!$AB$3:$AB$306,'MOB evolutie'!$A$3:$A$306,Tabel5[[#This Row],[Entiteit Naam]])</f>
        <v>1087.474688468064</v>
      </c>
      <c r="E602" s="32">
        <f>(Tabel5[[#This Row],[CO2-emissie 2022 (ton)]]-Tabel5[[#This Row],[CO2-emissie ref. jaar 2019 (ton)]])/Tabel5[[#This Row],[CO2-emissie ref. jaar 2019 (ton)]]</f>
        <v>-7.1474820266846609E-2</v>
      </c>
    </row>
    <row r="603" spans="1:5" x14ac:dyDescent="0.35">
      <c r="A603" s="2" t="s">
        <v>550</v>
      </c>
      <c r="B603" s="2" t="s">
        <v>551</v>
      </c>
      <c r="C603" s="31">
        <f>SUMIFS('GEB&amp;TECH evolutie'!$D$6:$D$615,'GEB&amp;TECH evolutie'!$A$6:$A$615,Tabel5[[#This Row],[Entiteit Naam]])+SUMIFS('MOB evolutie'!$O$3:$O$306,'MOB evolutie'!$A$3:$A$306,Tabel5[[#This Row],[Entiteit Naam]])</f>
        <v>37.492764703388936</v>
      </c>
      <c r="D603" s="31">
        <f>SUMIFS('GEB&amp;TECH evolutie'!$F$6:$F$615,'GEB&amp;TECH evolutie'!$A$6:$A$615,Tabel5[[#This Row],[Entiteit Naam]])+SUMIFS('MOB evolutie'!$AB$3:$AB$306,'MOB evolutie'!$A$3:$A$306,Tabel5[[#This Row],[Entiteit Naam]])</f>
        <v>26.402806455521844</v>
      </c>
      <c r="E603" s="32">
        <f>(Tabel5[[#This Row],[CO2-emissie 2022 (ton)]]-Tabel5[[#This Row],[CO2-emissie ref. jaar 2019 (ton)]])/Tabel5[[#This Row],[CO2-emissie ref. jaar 2019 (ton)]]</f>
        <v>-0.29578928989636982</v>
      </c>
    </row>
    <row r="604" spans="1:5" x14ac:dyDescent="0.35">
      <c r="A604" s="2" t="s">
        <v>552</v>
      </c>
      <c r="B604" s="2" t="s">
        <v>7</v>
      </c>
      <c r="C604" s="31">
        <f>SUMIFS('GEB&amp;TECH evolutie'!$D$6:$D$615,'GEB&amp;TECH evolutie'!$A$6:$A$615,Tabel5[[#This Row],[Entiteit Naam]])+SUMIFS('MOB evolutie'!$O$3:$O$306,'MOB evolutie'!$A$3:$A$306,Tabel5[[#This Row],[Entiteit Naam]])</f>
        <v>691.42418693636671</v>
      </c>
      <c r="D604" s="31">
        <f>SUMIFS('GEB&amp;TECH evolutie'!$F$6:$F$615,'GEB&amp;TECH evolutie'!$A$6:$A$615,Tabel5[[#This Row],[Entiteit Naam]])+SUMIFS('MOB evolutie'!$AB$3:$AB$306,'MOB evolutie'!$A$3:$A$306,Tabel5[[#This Row],[Entiteit Naam]])</f>
        <v>647.25370086470014</v>
      </c>
      <c r="E604" s="32">
        <f>(Tabel5[[#This Row],[CO2-emissie 2022 (ton)]]-Tabel5[[#This Row],[CO2-emissie ref. jaar 2019 (ton)]])/Tabel5[[#This Row],[CO2-emissie ref. jaar 2019 (ton)]]</f>
        <v>-6.3883339498697178E-2</v>
      </c>
    </row>
    <row r="605" spans="1:5" x14ac:dyDescent="0.35">
      <c r="A605" s="2" t="s">
        <v>553</v>
      </c>
      <c r="B605" s="2" t="s">
        <v>7</v>
      </c>
      <c r="C605" s="31">
        <f>SUMIFS('GEB&amp;TECH evolutie'!$D$6:$D$615,'GEB&amp;TECH evolutie'!$A$6:$A$615,Tabel5[[#This Row],[Entiteit Naam]])+SUMIFS('MOB evolutie'!$O$3:$O$306,'MOB evolutie'!$A$3:$A$306,Tabel5[[#This Row],[Entiteit Naam]])</f>
        <v>1585.0340976483974</v>
      </c>
      <c r="D605" s="31">
        <f>SUMIFS('GEB&amp;TECH evolutie'!$F$6:$F$615,'GEB&amp;TECH evolutie'!$A$6:$A$615,Tabel5[[#This Row],[Entiteit Naam]])+SUMIFS('MOB evolutie'!$AB$3:$AB$306,'MOB evolutie'!$A$3:$A$306,Tabel5[[#This Row],[Entiteit Naam]])</f>
        <v>1402.6291124490933</v>
      </c>
      <c r="E605" s="32">
        <f>(Tabel5[[#This Row],[CO2-emissie 2022 (ton)]]-Tabel5[[#This Row],[CO2-emissie ref. jaar 2019 (ton)]])/Tabel5[[#This Row],[CO2-emissie ref. jaar 2019 (ton)]]</f>
        <v>-0.11507953391660494</v>
      </c>
    </row>
    <row r="606" spans="1:5" x14ac:dyDescent="0.35">
      <c r="A606" s="2" t="s">
        <v>554</v>
      </c>
      <c r="B606" s="2" t="s">
        <v>7</v>
      </c>
      <c r="C606" s="31">
        <f>SUMIFS('GEB&amp;TECH evolutie'!$D$6:$D$615,'GEB&amp;TECH evolutie'!$A$6:$A$615,Tabel5[[#This Row],[Entiteit Naam]])+SUMIFS('MOB evolutie'!$O$3:$O$306,'MOB evolutie'!$A$3:$A$306,Tabel5[[#This Row],[Entiteit Naam]])</f>
        <v>319.00693154011088</v>
      </c>
      <c r="D606" s="31">
        <f>SUMIFS('GEB&amp;TECH evolutie'!$F$6:$F$615,'GEB&amp;TECH evolutie'!$A$6:$A$615,Tabel5[[#This Row],[Entiteit Naam]])+SUMIFS('MOB evolutie'!$AB$3:$AB$306,'MOB evolutie'!$A$3:$A$306,Tabel5[[#This Row],[Entiteit Naam]])</f>
        <v>274.17874890076735</v>
      </c>
      <c r="E606" s="32">
        <f>(Tabel5[[#This Row],[CO2-emissie 2022 (ton)]]-Tabel5[[#This Row],[CO2-emissie ref. jaar 2019 (ton)]])/Tabel5[[#This Row],[CO2-emissie ref. jaar 2019 (ton)]]</f>
        <v>-0.14052416486037073</v>
      </c>
    </row>
    <row r="607" spans="1:5" x14ac:dyDescent="0.35">
      <c r="A607" s="2" t="s">
        <v>555</v>
      </c>
      <c r="B607" s="2" t="s">
        <v>7</v>
      </c>
      <c r="C607" s="31">
        <f>SUMIFS('GEB&amp;TECH evolutie'!$D$6:$D$615,'GEB&amp;TECH evolutie'!$A$6:$A$615,Tabel5[[#This Row],[Entiteit Naam]])+SUMIFS('MOB evolutie'!$O$3:$O$306,'MOB evolutie'!$A$3:$A$306,Tabel5[[#This Row],[Entiteit Naam]])</f>
        <v>312.08772603605286</v>
      </c>
      <c r="D607" s="31">
        <f>SUMIFS('GEB&amp;TECH evolutie'!$F$6:$F$615,'GEB&amp;TECH evolutie'!$A$6:$A$615,Tabel5[[#This Row],[Entiteit Naam]])+SUMIFS('MOB evolutie'!$AB$3:$AB$306,'MOB evolutie'!$A$3:$A$306,Tabel5[[#This Row],[Entiteit Naam]])</f>
        <v>282.02621179186701</v>
      </c>
      <c r="E607" s="32">
        <f>(Tabel5[[#This Row],[CO2-emissie 2022 (ton)]]-Tabel5[[#This Row],[CO2-emissie ref. jaar 2019 (ton)]])/Tabel5[[#This Row],[CO2-emissie ref. jaar 2019 (ton)]]</f>
        <v>-9.6323923487824356E-2</v>
      </c>
    </row>
    <row r="608" spans="1:5" x14ac:dyDescent="0.35">
      <c r="A608" s="2" t="s">
        <v>556</v>
      </c>
      <c r="B608" s="2" t="s">
        <v>7</v>
      </c>
      <c r="C608" s="31">
        <f>SUMIFS('GEB&amp;TECH evolutie'!$D$6:$D$615,'GEB&amp;TECH evolutie'!$A$6:$A$615,Tabel5[[#This Row],[Entiteit Naam]])+SUMIFS('MOB evolutie'!$O$3:$O$306,'MOB evolutie'!$A$3:$A$306,Tabel5[[#This Row],[Entiteit Naam]])</f>
        <v>216.68415672107861</v>
      </c>
      <c r="D608" s="31">
        <f>SUMIFS('GEB&amp;TECH evolutie'!$F$6:$F$615,'GEB&amp;TECH evolutie'!$A$6:$A$615,Tabel5[[#This Row],[Entiteit Naam]])+SUMIFS('MOB evolutie'!$AB$3:$AB$306,'MOB evolutie'!$A$3:$A$306,Tabel5[[#This Row],[Entiteit Naam]])</f>
        <v>178.85572386502318</v>
      </c>
      <c r="E608" s="32">
        <f>(Tabel5[[#This Row],[CO2-emissie 2022 (ton)]]-Tabel5[[#This Row],[CO2-emissie ref. jaar 2019 (ton)]])/Tabel5[[#This Row],[CO2-emissie ref. jaar 2019 (ton)]]</f>
        <v>-0.17457867445633857</v>
      </c>
    </row>
    <row r="609" spans="1:5" x14ac:dyDescent="0.35">
      <c r="A609" s="2" t="s">
        <v>557</v>
      </c>
      <c r="B609" s="2" t="s">
        <v>7</v>
      </c>
      <c r="C609" s="31">
        <f>SUMIFS('GEB&amp;TECH evolutie'!$D$6:$D$615,'GEB&amp;TECH evolutie'!$A$6:$A$615,Tabel5[[#This Row],[Entiteit Naam]])+SUMIFS('MOB evolutie'!$O$3:$O$306,'MOB evolutie'!$A$3:$A$306,Tabel5[[#This Row],[Entiteit Naam]])</f>
        <v>943.17136995466308</v>
      </c>
      <c r="D609" s="31">
        <f>SUMIFS('GEB&amp;TECH evolutie'!$F$6:$F$615,'GEB&amp;TECH evolutie'!$A$6:$A$615,Tabel5[[#This Row],[Entiteit Naam]])+SUMIFS('MOB evolutie'!$AB$3:$AB$306,'MOB evolutie'!$A$3:$A$306,Tabel5[[#This Row],[Entiteit Naam]])</f>
        <v>611.09622246615595</v>
      </c>
      <c r="E609" s="32">
        <f>(Tabel5[[#This Row],[CO2-emissie 2022 (ton)]]-Tabel5[[#This Row],[CO2-emissie ref. jaar 2019 (ton)]])/Tabel5[[#This Row],[CO2-emissie ref. jaar 2019 (ton)]]</f>
        <v>-0.35208357470018359</v>
      </c>
    </row>
    <row r="610" spans="1:5" x14ac:dyDescent="0.35">
      <c r="A610" s="2" t="s">
        <v>558</v>
      </c>
      <c r="B610" s="2" t="s">
        <v>7</v>
      </c>
      <c r="C610" s="31">
        <f>SUMIFS('GEB&amp;TECH evolutie'!$D$6:$D$615,'GEB&amp;TECH evolutie'!$A$6:$A$615,Tabel5[[#This Row],[Entiteit Naam]])+SUMIFS('MOB evolutie'!$O$3:$O$306,'MOB evolutie'!$A$3:$A$306,Tabel5[[#This Row],[Entiteit Naam]])</f>
        <v>873.29184064802621</v>
      </c>
      <c r="D610" s="31">
        <f>SUMIFS('GEB&amp;TECH evolutie'!$F$6:$F$615,'GEB&amp;TECH evolutie'!$A$6:$A$615,Tabel5[[#This Row],[Entiteit Naam]])+SUMIFS('MOB evolutie'!$AB$3:$AB$306,'MOB evolutie'!$A$3:$A$306,Tabel5[[#This Row],[Entiteit Naam]])</f>
        <v>687.87727726321168</v>
      </c>
      <c r="E610" s="32">
        <f>(Tabel5[[#This Row],[CO2-emissie 2022 (ton)]]-Tabel5[[#This Row],[CO2-emissie ref. jaar 2019 (ton)]])/Tabel5[[#This Row],[CO2-emissie ref. jaar 2019 (ton)]]</f>
        <v>-0.21231683929077783</v>
      </c>
    </row>
    <row r="611" spans="1:5" x14ac:dyDescent="0.35">
      <c r="A611" s="2" t="s">
        <v>559</v>
      </c>
      <c r="B611" s="2" t="s">
        <v>7</v>
      </c>
      <c r="C611" s="31">
        <f>SUMIFS('GEB&amp;TECH evolutie'!$D$6:$D$615,'GEB&amp;TECH evolutie'!$A$6:$A$615,Tabel5[[#This Row],[Entiteit Naam]])+SUMIFS('MOB evolutie'!$O$3:$O$306,'MOB evolutie'!$A$3:$A$306,Tabel5[[#This Row],[Entiteit Naam]])</f>
        <v>288.3959699975801</v>
      </c>
      <c r="D611" s="31">
        <f>SUMIFS('GEB&amp;TECH evolutie'!$F$6:$F$615,'GEB&amp;TECH evolutie'!$A$6:$A$615,Tabel5[[#This Row],[Entiteit Naam]])+SUMIFS('MOB evolutie'!$AB$3:$AB$306,'MOB evolutie'!$A$3:$A$306,Tabel5[[#This Row],[Entiteit Naam]])</f>
        <v>229.22772619006682</v>
      </c>
      <c r="E611" s="32">
        <f>(Tabel5[[#This Row],[CO2-emissie 2022 (ton)]]-Tabel5[[#This Row],[CO2-emissie ref. jaar 2019 (ton)]])/Tabel5[[#This Row],[CO2-emissie ref. jaar 2019 (ton)]]</f>
        <v>-0.20516321295339096</v>
      </c>
    </row>
    <row r="612" spans="1:5" x14ac:dyDescent="0.35">
      <c r="A612" s="2" t="s">
        <v>560</v>
      </c>
      <c r="B612" s="2" t="s">
        <v>7</v>
      </c>
      <c r="C612" s="31">
        <f>SUMIFS('GEB&amp;TECH evolutie'!$D$6:$D$615,'GEB&amp;TECH evolutie'!$A$6:$A$615,Tabel5[[#This Row],[Entiteit Naam]])+SUMIFS('MOB evolutie'!$O$3:$O$306,'MOB evolutie'!$A$3:$A$306,Tabel5[[#This Row],[Entiteit Naam]])</f>
        <v>401.14308614107586</v>
      </c>
      <c r="D612" s="31">
        <f>SUMIFS('GEB&amp;TECH evolutie'!$F$6:$F$615,'GEB&amp;TECH evolutie'!$A$6:$A$615,Tabel5[[#This Row],[Entiteit Naam]])+SUMIFS('MOB evolutie'!$AB$3:$AB$306,'MOB evolutie'!$A$3:$A$306,Tabel5[[#This Row],[Entiteit Naam]])</f>
        <v>347.78877075897441</v>
      </c>
      <c r="E612" s="32">
        <f>(Tabel5[[#This Row],[CO2-emissie 2022 (ton)]]-Tabel5[[#This Row],[CO2-emissie ref. jaar 2019 (ton)]])/Tabel5[[#This Row],[CO2-emissie ref. jaar 2019 (ton)]]</f>
        <v>-0.13300569603569723</v>
      </c>
    </row>
    <row r="613" spans="1:5" x14ac:dyDescent="0.35">
      <c r="A613" s="2" t="s">
        <v>561</v>
      </c>
      <c r="B613" s="2" t="s">
        <v>7</v>
      </c>
      <c r="C613" s="31">
        <f>SUMIFS('GEB&amp;TECH evolutie'!$D$6:$D$615,'GEB&amp;TECH evolutie'!$A$6:$A$615,Tabel5[[#This Row],[Entiteit Naam]])+SUMIFS('MOB evolutie'!$O$3:$O$306,'MOB evolutie'!$A$3:$A$306,Tabel5[[#This Row],[Entiteit Naam]])</f>
        <v>137.71157045303727</v>
      </c>
      <c r="D613" s="31">
        <f>SUMIFS('GEB&amp;TECH evolutie'!$F$6:$F$615,'GEB&amp;TECH evolutie'!$A$6:$A$615,Tabel5[[#This Row],[Entiteit Naam]])+SUMIFS('MOB evolutie'!$AB$3:$AB$306,'MOB evolutie'!$A$3:$A$306,Tabel5[[#This Row],[Entiteit Naam]])</f>
        <v>99.706297037672186</v>
      </c>
      <c r="E613" s="32">
        <f>(Tabel5[[#This Row],[CO2-emissie 2022 (ton)]]-Tabel5[[#This Row],[CO2-emissie ref. jaar 2019 (ton)]])/Tabel5[[#This Row],[CO2-emissie ref. jaar 2019 (ton)]]</f>
        <v>-0.27597734373616584</v>
      </c>
    </row>
    <row r="614" spans="1:5" x14ac:dyDescent="0.35">
      <c r="A614" s="2" t="s">
        <v>562</v>
      </c>
      <c r="B614" s="2" t="s">
        <v>7</v>
      </c>
      <c r="C614" s="31">
        <f>SUMIFS('GEB&amp;TECH evolutie'!$D$6:$D$615,'GEB&amp;TECH evolutie'!$A$6:$A$615,Tabel5[[#This Row],[Entiteit Naam]])+SUMIFS('MOB evolutie'!$O$3:$O$306,'MOB evolutie'!$A$3:$A$306,Tabel5[[#This Row],[Entiteit Naam]])</f>
        <v>505.10575412259379</v>
      </c>
      <c r="D614" s="31">
        <f>SUMIFS('GEB&amp;TECH evolutie'!$F$6:$F$615,'GEB&amp;TECH evolutie'!$A$6:$A$615,Tabel5[[#This Row],[Entiteit Naam]])+SUMIFS('MOB evolutie'!$AB$3:$AB$306,'MOB evolutie'!$A$3:$A$306,Tabel5[[#This Row],[Entiteit Naam]])</f>
        <v>601.62114198938059</v>
      </c>
      <c r="E614" s="32">
        <f>(Tabel5[[#This Row],[CO2-emissie 2022 (ton)]]-Tabel5[[#This Row],[CO2-emissie ref. jaar 2019 (ton)]])/Tabel5[[#This Row],[CO2-emissie ref. jaar 2019 (ton)]]</f>
        <v>0.19107956517826885</v>
      </c>
    </row>
    <row r="615" spans="1:5" x14ac:dyDescent="0.35">
      <c r="A615" s="2" t="s">
        <v>563</v>
      </c>
      <c r="B615" s="2" t="s">
        <v>7</v>
      </c>
      <c r="C615" s="31">
        <f>SUMIFS('GEB&amp;TECH evolutie'!$D$6:$D$615,'GEB&amp;TECH evolutie'!$A$6:$A$615,Tabel5[[#This Row],[Entiteit Naam]])+SUMIFS('MOB evolutie'!$O$3:$O$306,'MOB evolutie'!$A$3:$A$306,Tabel5[[#This Row],[Entiteit Naam]])</f>
        <v>309.552286946891</v>
      </c>
      <c r="D615" s="31">
        <f>SUMIFS('GEB&amp;TECH evolutie'!$F$6:$F$615,'GEB&amp;TECH evolutie'!$A$6:$A$615,Tabel5[[#This Row],[Entiteit Naam]])+SUMIFS('MOB evolutie'!$AB$3:$AB$306,'MOB evolutie'!$A$3:$A$306,Tabel5[[#This Row],[Entiteit Naam]])</f>
        <v>265.89437289787338</v>
      </c>
      <c r="E615" s="32">
        <f>(Tabel5[[#This Row],[CO2-emissie 2022 (ton)]]-Tabel5[[#This Row],[CO2-emissie ref. jaar 2019 (ton)]])/Tabel5[[#This Row],[CO2-emissie ref. jaar 2019 (ton)]]</f>
        <v>-0.14103566954589447</v>
      </c>
    </row>
    <row r="616" spans="1:5" x14ac:dyDescent="0.35">
      <c r="A616" s="2" t="s">
        <v>564</v>
      </c>
      <c r="B616" s="2" t="s">
        <v>7</v>
      </c>
      <c r="C616" s="31">
        <f>SUMIFS('GEB&amp;TECH evolutie'!$D$6:$D$615,'GEB&amp;TECH evolutie'!$A$6:$A$615,Tabel5[[#This Row],[Entiteit Naam]])+SUMIFS('MOB evolutie'!$O$3:$O$306,'MOB evolutie'!$A$3:$A$306,Tabel5[[#This Row],[Entiteit Naam]])</f>
        <v>1185.6415485067282</v>
      </c>
      <c r="D616" s="31">
        <f>SUMIFS('GEB&amp;TECH evolutie'!$F$6:$F$615,'GEB&amp;TECH evolutie'!$A$6:$A$615,Tabel5[[#This Row],[Entiteit Naam]])+SUMIFS('MOB evolutie'!$AB$3:$AB$306,'MOB evolutie'!$A$3:$A$306,Tabel5[[#This Row],[Entiteit Naam]])</f>
        <v>828.30166884841094</v>
      </c>
      <c r="E616" s="32">
        <f>(Tabel5[[#This Row],[CO2-emissie 2022 (ton)]]-Tabel5[[#This Row],[CO2-emissie ref. jaar 2019 (ton)]])/Tabel5[[#This Row],[CO2-emissie ref. jaar 2019 (ton)]]</f>
        <v>-0.30138947147084516</v>
      </c>
    </row>
    <row r="617" spans="1:5" x14ac:dyDescent="0.35">
      <c r="A617" s="2" t="s">
        <v>565</v>
      </c>
      <c r="B617" s="2" t="s">
        <v>7</v>
      </c>
      <c r="C617" s="31">
        <f>SUMIFS('GEB&amp;TECH evolutie'!$D$6:$D$615,'GEB&amp;TECH evolutie'!$A$6:$A$615,Tabel5[[#This Row],[Entiteit Naam]])+SUMIFS('MOB evolutie'!$O$3:$O$306,'MOB evolutie'!$A$3:$A$306,Tabel5[[#This Row],[Entiteit Naam]])</f>
        <v>778.07110965260961</v>
      </c>
      <c r="D617" s="31">
        <f>SUMIFS('GEB&amp;TECH evolutie'!$F$6:$F$615,'GEB&amp;TECH evolutie'!$A$6:$A$615,Tabel5[[#This Row],[Entiteit Naam]])+SUMIFS('MOB evolutie'!$AB$3:$AB$306,'MOB evolutie'!$A$3:$A$306,Tabel5[[#This Row],[Entiteit Naam]])</f>
        <v>645.33788363945439</v>
      </c>
      <c r="E617" s="32">
        <f>(Tabel5[[#This Row],[CO2-emissie 2022 (ton)]]-Tabel5[[#This Row],[CO2-emissie ref. jaar 2019 (ton)]])/Tabel5[[#This Row],[CO2-emissie ref. jaar 2019 (ton)]]</f>
        <v>-0.17059266738796852</v>
      </c>
    </row>
    <row r="618" spans="1:5" x14ac:dyDescent="0.35">
      <c r="A618" s="2" t="s">
        <v>566</v>
      </c>
      <c r="B618" s="2" t="s">
        <v>7</v>
      </c>
      <c r="C618" s="31">
        <f>SUMIFS('GEB&amp;TECH evolutie'!$D$6:$D$615,'GEB&amp;TECH evolutie'!$A$6:$A$615,Tabel5[[#This Row],[Entiteit Naam]])+SUMIFS('MOB evolutie'!$O$3:$O$306,'MOB evolutie'!$A$3:$A$306,Tabel5[[#This Row],[Entiteit Naam]])</f>
        <v>585.82989931522582</v>
      </c>
      <c r="D618" s="31">
        <f>SUMIFS('GEB&amp;TECH evolutie'!$F$6:$F$615,'GEB&amp;TECH evolutie'!$A$6:$A$615,Tabel5[[#This Row],[Entiteit Naam]])+SUMIFS('MOB evolutie'!$AB$3:$AB$306,'MOB evolutie'!$A$3:$A$306,Tabel5[[#This Row],[Entiteit Naam]])</f>
        <v>425.19985057809316</v>
      </c>
      <c r="E618" s="32">
        <f>(Tabel5[[#This Row],[CO2-emissie 2022 (ton)]]-Tabel5[[#This Row],[CO2-emissie ref. jaar 2019 (ton)]])/Tabel5[[#This Row],[CO2-emissie ref. jaar 2019 (ton)]]</f>
        <v>-0.27419230210832951</v>
      </c>
    </row>
    <row r="619" spans="1:5" x14ac:dyDescent="0.35">
      <c r="A619" s="2" t="s">
        <v>567</v>
      </c>
      <c r="B619" s="2" t="s">
        <v>7</v>
      </c>
      <c r="C619" s="31">
        <f>SUMIFS('GEB&amp;TECH evolutie'!$D$6:$D$615,'GEB&amp;TECH evolutie'!$A$6:$A$615,Tabel5[[#This Row],[Entiteit Naam]])+SUMIFS('MOB evolutie'!$O$3:$O$306,'MOB evolutie'!$A$3:$A$306,Tabel5[[#This Row],[Entiteit Naam]])</f>
        <v>391.18156241000008</v>
      </c>
      <c r="D619" s="31">
        <f>SUMIFS('GEB&amp;TECH evolutie'!$F$6:$F$615,'GEB&amp;TECH evolutie'!$A$6:$A$615,Tabel5[[#This Row],[Entiteit Naam]])+SUMIFS('MOB evolutie'!$AB$3:$AB$306,'MOB evolutie'!$A$3:$A$306,Tabel5[[#This Row],[Entiteit Naam]])</f>
        <v>282.01491954997414</v>
      </c>
      <c r="E619" s="32">
        <f>(Tabel5[[#This Row],[CO2-emissie 2022 (ton)]]-Tabel5[[#This Row],[CO2-emissie ref. jaar 2019 (ton)]])/Tabel5[[#This Row],[CO2-emissie ref. jaar 2019 (ton)]]</f>
        <v>-0.27906898829144622</v>
      </c>
    </row>
    <row r="620" spans="1:5" x14ac:dyDescent="0.35">
      <c r="A620" s="2" t="s">
        <v>568</v>
      </c>
      <c r="B620" s="2" t="s">
        <v>7</v>
      </c>
      <c r="C620" s="31">
        <f>SUMIFS('GEB&amp;TECH evolutie'!$D$6:$D$615,'GEB&amp;TECH evolutie'!$A$6:$A$615,Tabel5[[#This Row],[Entiteit Naam]])+SUMIFS('MOB evolutie'!$O$3:$O$306,'MOB evolutie'!$A$3:$A$306,Tabel5[[#This Row],[Entiteit Naam]])</f>
        <v>598.53463635355581</v>
      </c>
      <c r="D620" s="31">
        <f>SUMIFS('GEB&amp;TECH evolutie'!$F$6:$F$615,'GEB&amp;TECH evolutie'!$A$6:$A$615,Tabel5[[#This Row],[Entiteit Naam]])+SUMIFS('MOB evolutie'!$AB$3:$AB$306,'MOB evolutie'!$A$3:$A$306,Tabel5[[#This Row],[Entiteit Naam]])</f>
        <v>541.01915406011517</v>
      </c>
      <c r="E620" s="32">
        <f>(Tabel5[[#This Row],[CO2-emissie 2022 (ton)]]-Tabel5[[#This Row],[CO2-emissie ref. jaar 2019 (ton)]])/Tabel5[[#This Row],[CO2-emissie ref. jaar 2019 (ton)]]</f>
        <v>-9.6093824484145829E-2</v>
      </c>
    </row>
    <row r="621" spans="1:5" x14ac:dyDescent="0.35">
      <c r="A621" s="2" t="s">
        <v>569</v>
      </c>
      <c r="B621" s="2" t="s">
        <v>7</v>
      </c>
      <c r="C621" s="31">
        <f>SUMIFS('GEB&amp;TECH evolutie'!$D$6:$D$615,'GEB&amp;TECH evolutie'!$A$6:$A$615,Tabel5[[#This Row],[Entiteit Naam]])+SUMIFS('MOB evolutie'!$O$3:$O$306,'MOB evolutie'!$A$3:$A$306,Tabel5[[#This Row],[Entiteit Naam]])</f>
        <v>679.96204867040012</v>
      </c>
      <c r="D621" s="31">
        <f>SUMIFS('GEB&amp;TECH evolutie'!$F$6:$F$615,'GEB&amp;TECH evolutie'!$A$6:$A$615,Tabel5[[#This Row],[Entiteit Naam]])+SUMIFS('MOB evolutie'!$AB$3:$AB$306,'MOB evolutie'!$A$3:$A$306,Tabel5[[#This Row],[Entiteit Naam]])</f>
        <v>606.49771082771497</v>
      </c>
      <c r="E621" s="32">
        <f>(Tabel5[[#This Row],[CO2-emissie 2022 (ton)]]-Tabel5[[#This Row],[CO2-emissie ref. jaar 2019 (ton)]])/Tabel5[[#This Row],[CO2-emissie ref. jaar 2019 (ton)]]</f>
        <v>-0.10804182084329199</v>
      </c>
    </row>
    <row r="622" spans="1:5" x14ac:dyDescent="0.35">
      <c r="A622" s="2" t="s">
        <v>570</v>
      </c>
      <c r="B622" s="2" t="s">
        <v>7</v>
      </c>
      <c r="C622" s="31">
        <f>SUMIFS('GEB&amp;TECH evolutie'!$D$6:$D$615,'GEB&amp;TECH evolutie'!$A$6:$A$615,Tabel5[[#This Row],[Entiteit Naam]])+SUMIFS('MOB evolutie'!$O$3:$O$306,'MOB evolutie'!$A$3:$A$306,Tabel5[[#This Row],[Entiteit Naam]])</f>
        <v>534.28051175966004</v>
      </c>
      <c r="D622" s="31">
        <f>SUMIFS('GEB&amp;TECH evolutie'!$F$6:$F$615,'GEB&amp;TECH evolutie'!$A$6:$A$615,Tabel5[[#This Row],[Entiteit Naam]])+SUMIFS('MOB evolutie'!$AB$3:$AB$306,'MOB evolutie'!$A$3:$A$306,Tabel5[[#This Row],[Entiteit Naam]])</f>
        <v>365.81052902991189</v>
      </c>
      <c r="E622" s="32">
        <f>(Tabel5[[#This Row],[CO2-emissie 2022 (ton)]]-Tabel5[[#This Row],[CO2-emissie ref. jaar 2019 (ton)]])/Tabel5[[#This Row],[CO2-emissie ref. jaar 2019 (ton)]]</f>
        <v>-0.31532121988670336</v>
      </c>
    </row>
    <row r="623" spans="1:5" x14ac:dyDescent="0.35">
      <c r="A623" s="2" t="s">
        <v>571</v>
      </c>
      <c r="B623" s="2" t="s">
        <v>7</v>
      </c>
      <c r="C623" s="31">
        <f>SUMIFS('GEB&amp;TECH evolutie'!$D$6:$D$615,'GEB&amp;TECH evolutie'!$A$6:$A$615,Tabel5[[#This Row],[Entiteit Naam]])+SUMIFS('MOB evolutie'!$O$3:$O$306,'MOB evolutie'!$A$3:$A$306,Tabel5[[#This Row],[Entiteit Naam]])</f>
        <v>343.07325552810158</v>
      </c>
      <c r="D623" s="31">
        <f>SUMIFS('GEB&amp;TECH evolutie'!$F$6:$F$615,'GEB&amp;TECH evolutie'!$A$6:$A$615,Tabel5[[#This Row],[Entiteit Naam]])+SUMIFS('MOB evolutie'!$AB$3:$AB$306,'MOB evolutie'!$A$3:$A$306,Tabel5[[#This Row],[Entiteit Naam]])</f>
        <v>286.24424161848481</v>
      </c>
      <c r="E623" s="32">
        <f>(Tabel5[[#This Row],[CO2-emissie 2022 (ton)]]-Tabel5[[#This Row],[CO2-emissie ref. jaar 2019 (ton)]])/Tabel5[[#This Row],[CO2-emissie ref. jaar 2019 (ton)]]</f>
        <v>-0.16564687860071867</v>
      </c>
    </row>
    <row r="624" spans="1:5" x14ac:dyDescent="0.35">
      <c r="A624" s="2" t="s">
        <v>572</v>
      </c>
      <c r="B624" s="2" t="s">
        <v>7</v>
      </c>
      <c r="C624" s="31">
        <f>SUMIFS('GEB&amp;TECH evolutie'!$D$6:$D$615,'GEB&amp;TECH evolutie'!$A$6:$A$615,Tabel5[[#This Row],[Entiteit Naam]])+SUMIFS('MOB evolutie'!$O$3:$O$306,'MOB evolutie'!$A$3:$A$306,Tabel5[[#This Row],[Entiteit Naam]])</f>
        <v>1050.251890726312</v>
      </c>
      <c r="D624" s="31">
        <f>SUMIFS('GEB&amp;TECH evolutie'!$F$6:$F$615,'GEB&amp;TECH evolutie'!$A$6:$A$615,Tabel5[[#This Row],[Entiteit Naam]])+SUMIFS('MOB evolutie'!$AB$3:$AB$306,'MOB evolutie'!$A$3:$A$306,Tabel5[[#This Row],[Entiteit Naam]])</f>
        <v>804.03202084636871</v>
      </c>
      <c r="E624" s="32">
        <f>(Tabel5[[#This Row],[CO2-emissie 2022 (ton)]]-Tabel5[[#This Row],[CO2-emissie ref. jaar 2019 (ton)]])/Tabel5[[#This Row],[CO2-emissie ref. jaar 2019 (ton)]]</f>
        <v>-0.23443887323989251</v>
      </c>
    </row>
    <row r="625" spans="1:5" x14ac:dyDescent="0.35">
      <c r="A625" s="2" t="s">
        <v>573</v>
      </c>
      <c r="B625" s="2" t="s">
        <v>7</v>
      </c>
      <c r="C625" s="31">
        <f>SUMIFS('GEB&amp;TECH evolutie'!$D$6:$D$615,'GEB&amp;TECH evolutie'!$A$6:$A$615,Tabel5[[#This Row],[Entiteit Naam]])+SUMIFS('MOB evolutie'!$O$3:$O$306,'MOB evolutie'!$A$3:$A$306,Tabel5[[#This Row],[Entiteit Naam]])</f>
        <v>346.11648016400005</v>
      </c>
      <c r="D625" s="31">
        <f>SUMIFS('GEB&amp;TECH evolutie'!$F$6:$F$615,'GEB&amp;TECH evolutie'!$A$6:$A$615,Tabel5[[#This Row],[Entiteit Naam]])+SUMIFS('MOB evolutie'!$AB$3:$AB$306,'MOB evolutie'!$A$3:$A$306,Tabel5[[#This Row],[Entiteit Naam]])</f>
        <v>200.29631255598201</v>
      </c>
      <c r="E625" s="32">
        <f>(Tabel5[[#This Row],[CO2-emissie 2022 (ton)]]-Tabel5[[#This Row],[CO2-emissie ref. jaar 2019 (ton)]])/Tabel5[[#This Row],[CO2-emissie ref. jaar 2019 (ton)]]</f>
        <v>-0.42130374011351385</v>
      </c>
    </row>
    <row r="626" spans="1:5" x14ac:dyDescent="0.35">
      <c r="A626" s="2" t="s">
        <v>574</v>
      </c>
      <c r="B626" s="2" t="s">
        <v>7</v>
      </c>
      <c r="C626" s="31">
        <f>SUMIFS('GEB&amp;TECH evolutie'!$D$6:$D$615,'GEB&amp;TECH evolutie'!$A$6:$A$615,Tabel5[[#This Row],[Entiteit Naam]])+SUMIFS('MOB evolutie'!$O$3:$O$306,'MOB evolutie'!$A$3:$A$306,Tabel5[[#This Row],[Entiteit Naam]])</f>
        <v>76.877246877735317</v>
      </c>
      <c r="D626" s="31">
        <f>SUMIFS('GEB&amp;TECH evolutie'!$F$6:$F$615,'GEB&amp;TECH evolutie'!$A$6:$A$615,Tabel5[[#This Row],[Entiteit Naam]])+SUMIFS('MOB evolutie'!$AB$3:$AB$306,'MOB evolutie'!$A$3:$A$306,Tabel5[[#This Row],[Entiteit Naam]])</f>
        <v>66.15400539333217</v>
      </c>
      <c r="E626" s="32">
        <f>(Tabel5[[#This Row],[CO2-emissie 2022 (ton)]]-Tabel5[[#This Row],[CO2-emissie ref. jaar 2019 (ton)]])/Tabel5[[#This Row],[CO2-emissie ref. jaar 2019 (ton)]]</f>
        <v>-0.13948524329256048</v>
      </c>
    </row>
    <row r="627" spans="1:5" x14ac:dyDescent="0.35">
      <c r="A627" s="2" t="s">
        <v>575</v>
      </c>
      <c r="B627" s="2" t="s">
        <v>7</v>
      </c>
      <c r="C627" s="31">
        <f>SUMIFS('GEB&amp;TECH evolutie'!$D$6:$D$615,'GEB&amp;TECH evolutie'!$A$6:$A$615,Tabel5[[#This Row],[Entiteit Naam]])+SUMIFS('MOB evolutie'!$O$3:$O$306,'MOB evolutie'!$A$3:$A$306,Tabel5[[#This Row],[Entiteit Naam]])</f>
        <v>376.47032785352735</v>
      </c>
      <c r="D627" s="31">
        <f>SUMIFS('GEB&amp;TECH evolutie'!$F$6:$F$615,'GEB&amp;TECH evolutie'!$A$6:$A$615,Tabel5[[#This Row],[Entiteit Naam]])+SUMIFS('MOB evolutie'!$AB$3:$AB$306,'MOB evolutie'!$A$3:$A$306,Tabel5[[#This Row],[Entiteit Naam]])</f>
        <v>288.93555117697616</v>
      </c>
      <c r="E627" s="32">
        <f>(Tabel5[[#This Row],[CO2-emissie 2022 (ton)]]-Tabel5[[#This Row],[CO2-emissie ref. jaar 2019 (ton)]])/Tabel5[[#This Row],[CO2-emissie ref. jaar 2019 (ton)]]</f>
        <v>-0.23251441136313986</v>
      </c>
    </row>
    <row r="628" spans="1:5" x14ac:dyDescent="0.35">
      <c r="A628" s="2" t="s">
        <v>576</v>
      </c>
      <c r="B628" s="2" t="s">
        <v>7</v>
      </c>
      <c r="C628" s="31">
        <f>SUMIFS('GEB&amp;TECH evolutie'!$D$6:$D$615,'GEB&amp;TECH evolutie'!$A$6:$A$615,Tabel5[[#This Row],[Entiteit Naam]])+SUMIFS('MOB evolutie'!$O$3:$O$306,'MOB evolutie'!$A$3:$A$306,Tabel5[[#This Row],[Entiteit Naam]])</f>
        <v>82.672636955999991</v>
      </c>
      <c r="D628" s="31">
        <f>SUMIFS('GEB&amp;TECH evolutie'!$F$6:$F$615,'GEB&amp;TECH evolutie'!$A$6:$A$615,Tabel5[[#This Row],[Entiteit Naam]])+SUMIFS('MOB evolutie'!$AB$3:$AB$306,'MOB evolutie'!$A$3:$A$306,Tabel5[[#This Row],[Entiteit Naam]])</f>
        <v>88.151246695515965</v>
      </c>
      <c r="E628" s="32">
        <f>(Tabel5[[#This Row],[CO2-emissie 2022 (ton)]]-Tabel5[[#This Row],[CO2-emissie ref. jaar 2019 (ton)]])/Tabel5[[#This Row],[CO2-emissie ref. jaar 2019 (ton)]]</f>
        <v>6.6268718904318957E-2</v>
      </c>
    </row>
    <row r="629" spans="1:5" x14ac:dyDescent="0.35">
      <c r="A629" s="2" t="s">
        <v>577</v>
      </c>
      <c r="B629" s="2" t="s">
        <v>7</v>
      </c>
      <c r="C629" s="31">
        <f>SUMIFS('GEB&amp;TECH evolutie'!$D$6:$D$615,'GEB&amp;TECH evolutie'!$A$6:$A$615,Tabel5[[#This Row],[Entiteit Naam]])+SUMIFS('MOB evolutie'!$O$3:$O$306,'MOB evolutie'!$A$3:$A$306,Tabel5[[#This Row],[Entiteit Naam]])</f>
        <v>162.25899548903487</v>
      </c>
      <c r="D629" s="31">
        <f>SUMIFS('GEB&amp;TECH evolutie'!$F$6:$F$615,'GEB&amp;TECH evolutie'!$A$6:$A$615,Tabel5[[#This Row],[Entiteit Naam]])+SUMIFS('MOB evolutie'!$AB$3:$AB$306,'MOB evolutie'!$A$3:$A$306,Tabel5[[#This Row],[Entiteit Naam]])</f>
        <v>130.69938160375736</v>
      </c>
      <c r="E629" s="32">
        <f>(Tabel5[[#This Row],[CO2-emissie 2022 (ton)]]-Tabel5[[#This Row],[CO2-emissie ref. jaar 2019 (ton)]])/Tabel5[[#This Row],[CO2-emissie ref. jaar 2019 (ton)]]</f>
        <v>-0.19450147457254688</v>
      </c>
    </row>
    <row r="630" spans="1:5" x14ac:dyDescent="0.35">
      <c r="A630" s="2" t="s">
        <v>578</v>
      </c>
      <c r="B630" s="2" t="s">
        <v>7</v>
      </c>
      <c r="C630" s="31">
        <f>SUMIFS('GEB&amp;TECH evolutie'!$D$6:$D$615,'GEB&amp;TECH evolutie'!$A$6:$A$615,Tabel5[[#This Row],[Entiteit Naam]])+SUMIFS('MOB evolutie'!$O$3:$O$306,'MOB evolutie'!$A$3:$A$306,Tabel5[[#This Row],[Entiteit Naam]])</f>
        <v>1021.9390209710614</v>
      </c>
      <c r="D630" s="31">
        <f>SUMIFS('GEB&amp;TECH evolutie'!$F$6:$F$615,'GEB&amp;TECH evolutie'!$A$6:$A$615,Tabel5[[#This Row],[Entiteit Naam]])+SUMIFS('MOB evolutie'!$AB$3:$AB$306,'MOB evolutie'!$A$3:$A$306,Tabel5[[#This Row],[Entiteit Naam]])</f>
        <v>1008.6573662746626</v>
      </c>
      <c r="E630" s="32">
        <f>(Tabel5[[#This Row],[CO2-emissie 2022 (ton)]]-Tabel5[[#This Row],[CO2-emissie ref. jaar 2019 (ton)]])/Tabel5[[#This Row],[CO2-emissie ref. jaar 2019 (ton)]]</f>
        <v>-1.2996523690599768E-2</v>
      </c>
    </row>
    <row r="631" spans="1:5" x14ac:dyDescent="0.35">
      <c r="A631" s="2" t="s">
        <v>579</v>
      </c>
      <c r="B631" s="2" t="s">
        <v>7</v>
      </c>
      <c r="C631" s="31">
        <f>SUMIFS('GEB&amp;TECH evolutie'!$D$6:$D$615,'GEB&amp;TECH evolutie'!$A$6:$A$615,Tabel5[[#This Row],[Entiteit Naam]])+SUMIFS('MOB evolutie'!$O$3:$O$306,'MOB evolutie'!$A$3:$A$306,Tabel5[[#This Row],[Entiteit Naam]])</f>
        <v>362.0730069482284</v>
      </c>
      <c r="D631" s="31">
        <f>SUMIFS('GEB&amp;TECH evolutie'!$F$6:$F$615,'GEB&amp;TECH evolutie'!$A$6:$A$615,Tabel5[[#This Row],[Entiteit Naam]])+SUMIFS('MOB evolutie'!$AB$3:$AB$306,'MOB evolutie'!$A$3:$A$306,Tabel5[[#This Row],[Entiteit Naam]])</f>
        <v>319.91821498554276</v>
      </c>
      <c r="E631" s="32">
        <f>(Tabel5[[#This Row],[CO2-emissie 2022 (ton)]]-Tabel5[[#This Row],[CO2-emissie ref. jaar 2019 (ton)]])/Tabel5[[#This Row],[CO2-emissie ref. jaar 2019 (ton)]]</f>
        <v>-0.11642622110383724</v>
      </c>
    </row>
    <row r="633" spans="1:5" x14ac:dyDescent="0.35">
      <c r="A633" s="33" t="s">
        <v>1274</v>
      </c>
      <c r="B633" s="33"/>
      <c r="C633" s="34">
        <f>SUM(C4:C631)</f>
        <v>354169.41278166015</v>
      </c>
      <c r="D633" s="34">
        <f>SUM(D4:D631)</f>
        <v>290408.73660439602</v>
      </c>
      <c r="E633" s="35">
        <f>(D633-C633)/C633</f>
        <v>-0.18002874860503998</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05A4-CBE3-4AB3-B5E3-DC1BDD8B71DB}">
  <dimension ref="A1:G3566"/>
  <sheetViews>
    <sheetView zoomScaleNormal="100" workbookViewId="0">
      <pane ySplit="1" topLeftCell="A1659" activePane="bottomLeft" state="frozen"/>
      <selection pane="bottomLeft" activeCell="A1582" sqref="A1582"/>
    </sheetView>
  </sheetViews>
  <sheetFormatPr defaultRowHeight="14.5" x14ac:dyDescent="0.35"/>
  <cols>
    <col min="1" max="1" width="73.7265625" customWidth="1"/>
    <col min="2" max="2" width="18.453125" customWidth="1"/>
    <col min="3" max="3" width="17.453125" customWidth="1"/>
    <col min="4" max="4" width="27.26953125" customWidth="1"/>
    <col min="5" max="5" width="7.26953125" customWidth="1"/>
    <col min="6" max="6" width="22.453125" customWidth="1"/>
    <col min="7" max="7" width="11.453125" style="8" customWidth="1"/>
  </cols>
  <sheetData>
    <row r="1" spans="1:7" ht="15" x14ac:dyDescent="0.4">
      <c r="A1" s="15" t="s">
        <v>0</v>
      </c>
      <c r="B1" s="15" t="s">
        <v>1</v>
      </c>
      <c r="C1" s="15" t="s">
        <v>2</v>
      </c>
      <c r="D1" s="15" t="s">
        <v>3</v>
      </c>
      <c r="E1" s="15" t="s">
        <v>4</v>
      </c>
      <c r="F1" s="15" t="s">
        <v>5</v>
      </c>
      <c r="G1" s="16" t="s">
        <v>1206</v>
      </c>
    </row>
    <row r="2" spans="1:7" x14ac:dyDescent="0.35">
      <c r="A2" s="2" t="s">
        <v>6</v>
      </c>
      <c r="B2" s="2" t="s">
        <v>7</v>
      </c>
      <c r="C2" s="2" t="s">
        <v>8</v>
      </c>
      <c r="D2" s="17">
        <v>12633427.028289801</v>
      </c>
      <c r="E2" s="2">
        <v>2019</v>
      </c>
      <c r="F2" s="17">
        <f>Tabel14[[#This Row],[Benaderend Verbruik (kWh)]]</f>
        <v>12633427.028289801</v>
      </c>
      <c r="G2" s="17">
        <f>Tabel14[[#This Row],[Benaderend Verbruik (kWh)]]*0.000182</f>
        <v>2299.2837191487438</v>
      </c>
    </row>
    <row r="3" spans="1:7" x14ac:dyDescent="0.35">
      <c r="A3" s="2" t="s">
        <v>6</v>
      </c>
      <c r="B3" s="2" t="s">
        <v>7</v>
      </c>
      <c r="C3" s="2" t="s">
        <v>9</v>
      </c>
      <c r="D3" s="17">
        <v>5680696.46563196</v>
      </c>
      <c r="E3" s="2">
        <v>2019</v>
      </c>
      <c r="F3" s="17">
        <f>Tabel14[[#This Row],[Benaderend Verbruik (kWh)]]*2.5</f>
        <v>14201741.164079901</v>
      </c>
      <c r="G3" s="17">
        <f>Tabel14[[#This Row],[Benaderend Verbruik (kWh)]]*0</f>
        <v>0</v>
      </c>
    </row>
    <row r="4" spans="1:7" x14ac:dyDescent="0.35">
      <c r="A4" s="2" t="s">
        <v>6</v>
      </c>
      <c r="B4" s="2" t="s">
        <v>7</v>
      </c>
      <c r="C4" s="2" t="s">
        <v>10</v>
      </c>
      <c r="D4" s="17">
        <v>3851338</v>
      </c>
      <c r="E4" s="2">
        <v>2019</v>
      </c>
      <c r="F4" s="17">
        <f>Tabel14[[#This Row],[Benaderend Verbruik (kWh)]]*2.5</f>
        <v>9628345</v>
      </c>
      <c r="G4" s="17">
        <f>Tabel14[[#This Row],[Benaderend Verbruik (kWh)]]*0</f>
        <v>0</v>
      </c>
    </row>
    <row r="5" spans="1:7" x14ac:dyDescent="0.35">
      <c r="A5" s="2" t="s">
        <v>640</v>
      </c>
      <c r="B5" s="2" t="s">
        <v>641</v>
      </c>
      <c r="C5" s="2" t="s">
        <v>9</v>
      </c>
      <c r="D5" s="17">
        <v>4889664.8111112388</v>
      </c>
      <c r="E5" s="2">
        <v>2022</v>
      </c>
      <c r="F5" s="17">
        <f>Tabel14[[#This Row],[Benaderend Verbruik (kWh)]]*2.5</f>
        <v>12224162.027778096</v>
      </c>
      <c r="G5" s="17">
        <f>Tabel14[[#This Row],[Benaderend Verbruik (kWh)]]*0</f>
        <v>0</v>
      </c>
    </row>
    <row r="6" spans="1:7" x14ac:dyDescent="0.35">
      <c r="A6" s="2" t="s">
        <v>640</v>
      </c>
      <c r="B6" s="2" t="s">
        <v>641</v>
      </c>
      <c r="C6" s="2" t="s">
        <v>10</v>
      </c>
      <c r="D6" s="17">
        <v>3274225</v>
      </c>
      <c r="E6" s="2">
        <v>2022</v>
      </c>
      <c r="F6" s="17">
        <f>Tabel14[[#This Row],[Benaderend Verbruik (kWh)]]*2.5</f>
        <v>8185562.5</v>
      </c>
      <c r="G6" s="17">
        <f>Tabel14[[#This Row],[Benaderend Verbruik (kWh)]]*0</f>
        <v>0</v>
      </c>
    </row>
    <row r="7" spans="1:7" x14ac:dyDescent="0.35">
      <c r="A7" s="2" t="s">
        <v>640</v>
      </c>
      <c r="B7" s="2" t="s">
        <v>641</v>
      </c>
      <c r="C7" s="2" t="s">
        <v>8</v>
      </c>
      <c r="D7" s="17">
        <v>10043172.465489063</v>
      </c>
      <c r="E7" s="2">
        <v>2022</v>
      </c>
      <c r="F7" s="17">
        <f>Tabel14[[#This Row],[Benaderend Verbruik (kWh)]]</f>
        <v>10043172.465489063</v>
      </c>
      <c r="G7" s="17">
        <f>Tabel14[[#This Row],[Benaderend Verbruik (kWh)]]*0.000182</f>
        <v>1827.8573887190096</v>
      </c>
    </row>
    <row r="8" spans="1:7" x14ac:dyDescent="0.35">
      <c r="A8" s="11" t="s">
        <v>6</v>
      </c>
      <c r="B8" s="11" t="s">
        <v>7</v>
      </c>
      <c r="C8" s="2" t="s">
        <v>1262</v>
      </c>
      <c r="D8" s="17"/>
      <c r="E8" s="2">
        <v>2019</v>
      </c>
      <c r="F8" s="2"/>
      <c r="G8" s="17">
        <v>390.73673127500001</v>
      </c>
    </row>
    <row r="9" spans="1:7" x14ac:dyDescent="0.35">
      <c r="A9" s="11" t="s">
        <v>6</v>
      </c>
      <c r="B9" s="11" t="s">
        <v>7</v>
      </c>
      <c r="C9" s="2" t="s">
        <v>1262</v>
      </c>
      <c r="D9" s="17"/>
      <c r="E9" s="2">
        <v>2022</v>
      </c>
      <c r="F9" s="2"/>
      <c r="G9" s="17">
        <v>292.58049270500004</v>
      </c>
    </row>
    <row r="10" spans="1:7" x14ac:dyDescent="0.35">
      <c r="A10" s="2" t="s">
        <v>11</v>
      </c>
      <c r="B10" s="2" t="s">
        <v>7</v>
      </c>
      <c r="C10" s="2" t="s">
        <v>8</v>
      </c>
      <c r="D10" s="17">
        <v>3385064.4021080723</v>
      </c>
      <c r="E10" s="2">
        <v>2019</v>
      </c>
      <c r="F10" s="17">
        <f>Tabel14[[#This Row],[Benaderend Verbruik (kWh)]]</f>
        <v>3385064.4021080723</v>
      </c>
      <c r="G10" s="17">
        <f>Tabel14[[#This Row],[Benaderend Verbruik (kWh)]]*0.000182</f>
        <v>616.08172118366917</v>
      </c>
    </row>
    <row r="11" spans="1:7" x14ac:dyDescent="0.35">
      <c r="A11" s="2" t="s">
        <v>11</v>
      </c>
      <c r="B11" s="2" t="s">
        <v>7</v>
      </c>
      <c r="C11" s="2" t="s">
        <v>10</v>
      </c>
      <c r="D11" s="17">
        <v>2651519</v>
      </c>
      <c r="E11" s="2">
        <v>2019</v>
      </c>
      <c r="F11" s="17">
        <f>Tabel14[[#This Row],[Benaderend Verbruik (kWh)]]*2.5</f>
        <v>6628797.5</v>
      </c>
      <c r="G11" s="17">
        <f>Tabel14[[#This Row],[Benaderend Verbruik (kWh)]]*0</f>
        <v>0</v>
      </c>
    </row>
    <row r="12" spans="1:7" x14ac:dyDescent="0.35">
      <c r="A12" s="2" t="s">
        <v>11</v>
      </c>
      <c r="B12" s="2" t="s">
        <v>7</v>
      </c>
      <c r="C12" s="2" t="s">
        <v>9</v>
      </c>
      <c r="D12" s="17">
        <v>1392916.0427153469</v>
      </c>
      <c r="E12" s="2">
        <v>2019</v>
      </c>
      <c r="F12" s="17">
        <f>Tabel14[[#This Row],[Benaderend Verbruik (kWh)]]*2.5</f>
        <v>3482290.106788367</v>
      </c>
      <c r="G12" s="17">
        <f>Tabel14[[#This Row],[Benaderend Verbruik (kWh)]]*0</f>
        <v>0</v>
      </c>
    </row>
    <row r="13" spans="1:7" x14ac:dyDescent="0.35">
      <c r="A13" s="2" t="s">
        <v>642</v>
      </c>
      <c r="B13" s="2" t="s">
        <v>641</v>
      </c>
      <c r="C13" s="2" t="s">
        <v>9</v>
      </c>
      <c r="D13" s="17">
        <v>1179038.2077922581</v>
      </c>
      <c r="E13" s="2">
        <v>2022</v>
      </c>
      <c r="F13" s="17">
        <f>Tabel14[[#This Row],[Benaderend Verbruik (kWh)]]*2.5</f>
        <v>2947595.5194806452</v>
      </c>
      <c r="G13" s="17">
        <f>Tabel14[[#This Row],[Benaderend Verbruik (kWh)]]*0</f>
        <v>0</v>
      </c>
    </row>
    <row r="14" spans="1:7" x14ac:dyDescent="0.35">
      <c r="A14" s="2" t="s">
        <v>642</v>
      </c>
      <c r="B14" s="2" t="s">
        <v>641</v>
      </c>
      <c r="C14" s="2" t="s">
        <v>10</v>
      </c>
      <c r="D14" s="17">
        <v>2432116</v>
      </c>
      <c r="E14" s="2">
        <v>2022</v>
      </c>
      <c r="F14" s="17">
        <f>Tabel14[[#This Row],[Benaderend Verbruik (kWh)]]*2.5</f>
        <v>6080290</v>
      </c>
      <c r="G14" s="17">
        <f>Tabel14[[#This Row],[Benaderend Verbruik (kWh)]]*0</f>
        <v>0</v>
      </c>
    </row>
    <row r="15" spans="1:7" x14ac:dyDescent="0.35">
      <c r="A15" s="2" t="s">
        <v>642</v>
      </c>
      <c r="B15" s="2" t="s">
        <v>641</v>
      </c>
      <c r="C15" s="2" t="s">
        <v>8</v>
      </c>
      <c r="D15" s="17">
        <v>2809461.2579538133</v>
      </c>
      <c r="E15" s="2">
        <v>2022</v>
      </c>
      <c r="F15" s="17">
        <f>Tabel14[[#This Row],[Benaderend Verbruik (kWh)]]</f>
        <v>2809461.2579538133</v>
      </c>
      <c r="G15" s="17">
        <f>Tabel14[[#This Row],[Benaderend Verbruik (kWh)]]*0.000182</f>
        <v>511.32194894759402</v>
      </c>
    </row>
    <row r="16" spans="1:7" x14ac:dyDescent="0.35">
      <c r="A16" s="2" t="s">
        <v>11</v>
      </c>
      <c r="B16" s="2" t="s">
        <v>7</v>
      </c>
      <c r="C16" s="2" t="s">
        <v>12</v>
      </c>
      <c r="D16" s="17">
        <v>30458.333333333332</v>
      </c>
      <c r="E16" s="2">
        <v>2019</v>
      </c>
      <c r="F16" s="17">
        <f>Tabel14[[#This Row],[Benaderend Verbruik (kWh)]]</f>
        <v>30458.333333333332</v>
      </c>
      <c r="G16" s="17">
        <f>Tabel14[[#This Row],[Benaderend Verbruik (kWh)]]*0.000267</f>
        <v>8.1323749999999997</v>
      </c>
    </row>
    <row r="17" spans="1:7" x14ac:dyDescent="0.35">
      <c r="A17" s="2" t="s">
        <v>11</v>
      </c>
      <c r="B17" s="2" t="s">
        <v>7</v>
      </c>
      <c r="C17" s="2" t="s">
        <v>12</v>
      </c>
      <c r="D17" s="17">
        <v>74927.5</v>
      </c>
      <c r="E17" s="2">
        <v>2022</v>
      </c>
      <c r="F17" s="17">
        <f>Tabel14[[#This Row],[Benaderend Verbruik (kWh)]]</f>
        <v>74927.5</v>
      </c>
      <c r="G17" s="17">
        <f>Tabel14[[#This Row],[Benaderend Verbruik (kWh)]]*0.000267</f>
        <v>20.0056425</v>
      </c>
    </row>
    <row r="18" spans="1:7" x14ac:dyDescent="0.35">
      <c r="A18" s="11" t="s">
        <v>11</v>
      </c>
      <c r="B18" s="11" t="s">
        <v>7</v>
      </c>
      <c r="C18" s="2" t="s">
        <v>1262</v>
      </c>
      <c r="D18" s="17"/>
      <c r="E18" s="2">
        <v>2019</v>
      </c>
      <c r="F18" s="2"/>
      <c r="G18" s="17">
        <v>148.85176868000002</v>
      </c>
    </row>
    <row r="19" spans="1:7" x14ac:dyDescent="0.35">
      <c r="A19" s="11" t="s">
        <v>11</v>
      </c>
      <c r="B19" s="11" t="s">
        <v>7</v>
      </c>
      <c r="C19" s="2" t="s">
        <v>1262</v>
      </c>
      <c r="D19" s="17"/>
      <c r="E19" s="2">
        <v>2022</v>
      </c>
      <c r="F19" s="2"/>
      <c r="G19" s="17">
        <v>165.6415069</v>
      </c>
    </row>
    <row r="20" spans="1:7" x14ac:dyDescent="0.35">
      <c r="A20" s="2" t="s">
        <v>13</v>
      </c>
      <c r="B20" s="2" t="s">
        <v>7</v>
      </c>
      <c r="C20" s="2" t="s">
        <v>8</v>
      </c>
      <c r="D20" s="17">
        <v>3593112.9605156588</v>
      </c>
      <c r="E20" s="2">
        <v>2019</v>
      </c>
      <c r="F20" s="17">
        <f>Tabel14[[#This Row],[Benaderend Verbruik (kWh)]]</f>
        <v>3593112.9605156588</v>
      </c>
      <c r="G20" s="17">
        <f>Tabel14[[#This Row],[Benaderend Verbruik (kWh)]]*0.000182</f>
        <v>653.94655881384995</v>
      </c>
    </row>
    <row r="21" spans="1:7" x14ac:dyDescent="0.35">
      <c r="A21" s="2" t="s">
        <v>13</v>
      </c>
      <c r="B21" s="2" t="s">
        <v>7</v>
      </c>
      <c r="C21" s="2" t="s">
        <v>9</v>
      </c>
      <c r="D21" s="17">
        <v>1878420.1526801931</v>
      </c>
      <c r="E21" s="2">
        <v>2019</v>
      </c>
      <c r="F21" s="17">
        <f>Tabel14[[#This Row],[Benaderend Verbruik (kWh)]]*2.5</f>
        <v>4696050.3817004822</v>
      </c>
      <c r="G21" s="17">
        <f>Tabel14[[#This Row],[Benaderend Verbruik (kWh)]]*0</f>
        <v>0</v>
      </c>
    </row>
    <row r="22" spans="1:7" x14ac:dyDescent="0.35">
      <c r="A22" s="2" t="s">
        <v>13</v>
      </c>
      <c r="B22" s="2" t="s">
        <v>7</v>
      </c>
      <c r="C22" s="2" t="s">
        <v>10</v>
      </c>
      <c r="D22" s="17">
        <v>1797667</v>
      </c>
      <c r="E22" s="2">
        <v>2019</v>
      </c>
      <c r="F22" s="17">
        <f>Tabel14[[#This Row],[Benaderend Verbruik (kWh)]]*2.5</f>
        <v>4494167.5</v>
      </c>
      <c r="G22" s="17">
        <f>Tabel14[[#This Row],[Benaderend Verbruik (kWh)]]*0</f>
        <v>0</v>
      </c>
    </row>
    <row r="23" spans="1:7" x14ac:dyDescent="0.35">
      <c r="A23" s="2" t="s">
        <v>643</v>
      </c>
      <c r="B23" s="2" t="s">
        <v>641</v>
      </c>
      <c r="C23" s="2" t="s">
        <v>9</v>
      </c>
      <c r="D23" s="17">
        <v>1614255.9017250172</v>
      </c>
      <c r="E23" s="2">
        <v>2022</v>
      </c>
      <c r="F23" s="17">
        <f>Tabel14[[#This Row],[Benaderend Verbruik (kWh)]]*2.5</f>
        <v>4035639.7543125432</v>
      </c>
      <c r="G23" s="17">
        <f>Tabel14[[#This Row],[Benaderend Verbruik (kWh)]]*0</f>
        <v>0</v>
      </c>
    </row>
    <row r="24" spans="1:7" x14ac:dyDescent="0.35">
      <c r="A24" s="2" t="s">
        <v>643</v>
      </c>
      <c r="B24" s="2" t="s">
        <v>641</v>
      </c>
      <c r="C24" s="2" t="s">
        <v>10</v>
      </c>
      <c r="D24" s="17">
        <v>1581040</v>
      </c>
      <c r="E24" s="2">
        <v>2022</v>
      </c>
      <c r="F24" s="17">
        <f>Tabel14[[#This Row],[Benaderend Verbruik (kWh)]]*2.5</f>
        <v>3952600</v>
      </c>
      <c r="G24" s="17">
        <f>Tabel14[[#This Row],[Benaderend Verbruik (kWh)]]*0</f>
        <v>0</v>
      </c>
    </row>
    <row r="25" spans="1:7" x14ac:dyDescent="0.35">
      <c r="A25" s="2" t="s">
        <v>643</v>
      </c>
      <c r="B25" s="2" t="s">
        <v>641</v>
      </c>
      <c r="C25" s="2" t="s">
        <v>8</v>
      </c>
      <c r="D25" s="17">
        <v>2887574.1271435772</v>
      </c>
      <c r="E25" s="2">
        <v>2022</v>
      </c>
      <c r="F25" s="17">
        <f>Tabel14[[#This Row],[Benaderend Verbruik (kWh)]]</f>
        <v>2887574.1271435772</v>
      </c>
      <c r="G25" s="17">
        <f>Tabel14[[#This Row],[Benaderend Verbruik (kWh)]]*0.000182</f>
        <v>525.5384911401311</v>
      </c>
    </row>
    <row r="26" spans="1:7" x14ac:dyDescent="0.35">
      <c r="A26" s="2" t="s">
        <v>14</v>
      </c>
      <c r="B26" s="2" t="s">
        <v>7</v>
      </c>
      <c r="C26" s="2" t="s">
        <v>8</v>
      </c>
      <c r="D26" s="17">
        <v>4679825.7939999998</v>
      </c>
      <c r="E26" s="2">
        <v>2019</v>
      </c>
      <c r="F26" s="17">
        <f>Tabel14[[#This Row],[Benaderend Verbruik (kWh)]]</f>
        <v>4679825.7939999998</v>
      </c>
      <c r="G26" s="17">
        <f>Tabel14[[#This Row],[Benaderend Verbruik (kWh)]]*0.000182</f>
        <v>851.72829450799998</v>
      </c>
    </row>
    <row r="27" spans="1:7" x14ac:dyDescent="0.35">
      <c r="A27" s="2" t="s">
        <v>14</v>
      </c>
      <c r="B27" s="2" t="s">
        <v>7</v>
      </c>
      <c r="C27" s="2" t="s">
        <v>9</v>
      </c>
      <c r="D27" s="17">
        <v>1137917.0338038015</v>
      </c>
      <c r="E27" s="2">
        <v>2019</v>
      </c>
      <c r="F27" s="17">
        <f>Tabel14[[#This Row],[Benaderend Verbruik (kWh)]]*2.5</f>
        <v>2844792.584509504</v>
      </c>
      <c r="G27" s="17">
        <f>Tabel14[[#This Row],[Benaderend Verbruik (kWh)]]*0</f>
        <v>0</v>
      </c>
    </row>
    <row r="28" spans="1:7" x14ac:dyDescent="0.35">
      <c r="A28" s="2" t="s">
        <v>14</v>
      </c>
      <c r="B28" s="2" t="s">
        <v>7</v>
      </c>
      <c r="C28" s="2" t="s">
        <v>10</v>
      </c>
      <c r="D28" s="17">
        <v>713756</v>
      </c>
      <c r="E28" s="2">
        <v>2019</v>
      </c>
      <c r="F28" s="17">
        <f>Tabel14[[#This Row],[Benaderend Verbruik (kWh)]]*2.5</f>
        <v>1784390</v>
      </c>
      <c r="G28" s="17">
        <f>Tabel14[[#This Row],[Benaderend Verbruik (kWh)]]*0</f>
        <v>0</v>
      </c>
    </row>
    <row r="29" spans="1:7" x14ac:dyDescent="0.35">
      <c r="A29" s="2" t="s">
        <v>644</v>
      </c>
      <c r="B29" s="2" t="s">
        <v>641</v>
      </c>
      <c r="C29" s="2" t="s">
        <v>9</v>
      </c>
      <c r="D29" s="17">
        <v>1000122.750476614</v>
      </c>
      <c r="E29" s="2">
        <v>2022</v>
      </c>
      <c r="F29" s="17">
        <f>Tabel14[[#This Row],[Benaderend Verbruik (kWh)]]*2.5</f>
        <v>2500306.876191535</v>
      </c>
      <c r="G29" s="17">
        <f>Tabel14[[#This Row],[Benaderend Verbruik (kWh)]]*0</f>
        <v>0</v>
      </c>
    </row>
    <row r="30" spans="1:7" x14ac:dyDescent="0.35">
      <c r="A30" s="2" t="s">
        <v>644</v>
      </c>
      <c r="B30" s="2" t="s">
        <v>641</v>
      </c>
      <c r="C30" s="2" t="s">
        <v>10</v>
      </c>
      <c r="D30" s="17">
        <v>675843</v>
      </c>
      <c r="E30" s="2">
        <v>2022</v>
      </c>
      <c r="F30" s="17">
        <f>Tabel14[[#This Row],[Benaderend Verbruik (kWh)]]*2.5</f>
        <v>1689607.5</v>
      </c>
      <c r="G30" s="17">
        <f>Tabel14[[#This Row],[Benaderend Verbruik (kWh)]]*0</f>
        <v>0</v>
      </c>
    </row>
    <row r="31" spans="1:7" x14ac:dyDescent="0.35">
      <c r="A31" s="2" t="s">
        <v>644</v>
      </c>
      <c r="B31" s="2" t="s">
        <v>641</v>
      </c>
      <c r="C31" s="2" t="s">
        <v>8</v>
      </c>
      <c r="D31" s="17">
        <v>3799866.7521116654</v>
      </c>
      <c r="E31" s="2">
        <v>2022</v>
      </c>
      <c r="F31" s="17">
        <f>Tabel14[[#This Row],[Benaderend Verbruik (kWh)]]</f>
        <v>3799866.7521116654</v>
      </c>
      <c r="G31" s="17">
        <f>Tabel14[[#This Row],[Benaderend Verbruik (kWh)]]*0.000182</f>
        <v>691.57574888432316</v>
      </c>
    </row>
    <row r="32" spans="1:7" x14ac:dyDescent="0.35">
      <c r="A32" s="2" t="s">
        <v>15</v>
      </c>
      <c r="B32" s="2" t="s">
        <v>7</v>
      </c>
      <c r="C32" s="2" t="s">
        <v>8</v>
      </c>
      <c r="D32" s="17">
        <v>967327.51430706563</v>
      </c>
      <c r="E32" s="2">
        <v>2019</v>
      </c>
      <c r="F32" s="17">
        <f>Tabel14[[#This Row],[Benaderend Verbruik (kWh)]]</f>
        <v>967327.51430706563</v>
      </c>
      <c r="G32" s="17">
        <f>Tabel14[[#This Row],[Benaderend Verbruik (kWh)]]*0.000182</f>
        <v>176.05360760388595</v>
      </c>
    </row>
    <row r="33" spans="1:7" x14ac:dyDescent="0.35">
      <c r="A33" s="2" t="s">
        <v>15</v>
      </c>
      <c r="B33" s="2" t="s">
        <v>7</v>
      </c>
      <c r="C33" s="2" t="s">
        <v>10</v>
      </c>
      <c r="D33" s="17">
        <v>819262</v>
      </c>
      <c r="E33" s="2">
        <v>2019</v>
      </c>
      <c r="F33" s="17">
        <f>Tabel14[[#This Row],[Benaderend Verbruik (kWh)]]*2.5</f>
        <v>2048155</v>
      </c>
      <c r="G33" s="17">
        <f>Tabel14[[#This Row],[Benaderend Verbruik (kWh)]]*0</f>
        <v>0</v>
      </c>
    </row>
    <row r="34" spans="1:7" x14ac:dyDescent="0.35">
      <c r="A34" s="2" t="s">
        <v>15</v>
      </c>
      <c r="B34" s="2" t="s">
        <v>7</v>
      </c>
      <c r="C34" s="2" t="s">
        <v>9</v>
      </c>
      <c r="D34" s="17">
        <v>430291.94291460724</v>
      </c>
      <c r="E34" s="2">
        <v>2019</v>
      </c>
      <c r="F34" s="17">
        <f>Tabel14[[#This Row],[Benaderend Verbruik (kWh)]]*2.5</f>
        <v>1075729.857286518</v>
      </c>
      <c r="G34" s="17">
        <f>Tabel14[[#This Row],[Benaderend Verbruik (kWh)]]*0</f>
        <v>0</v>
      </c>
    </row>
    <row r="35" spans="1:7" x14ac:dyDescent="0.35">
      <c r="A35" s="2" t="s">
        <v>645</v>
      </c>
      <c r="B35" s="2" t="s">
        <v>641</v>
      </c>
      <c r="C35" s="2" t="s">
        <v>9</v>
      </c>
      <c r="D35" s="17">
        <v>472792.99473435053</v>
      </c>
      <c r="E35" s="2">
        <v>2022</v>
      </c>
      <c r="F35" s="17">
        <f>Tabel14[[#This Row],[Benaderend Verbruik (kWh)]]*2.5</f>
        <v>1181982.4868358762</v>
      </c>
      <c r="G35" s="17">
        <f>Tabel14[[#This Row],[Benaderend Verbruik (kWh)]]*0</f>
        <v>0</v>
      </c>
    </row>
    <row r="36" spans="1:7" x14ac:dyDescent="0.35">
      <c r="A36" s="2" t="s">
        <v>645</v>
      </c>
      <c r="B36" s="2" t="s">
        <v>641</v>
      </c>
      <c r="C36" s="2" t="s">
        <v>10</v>
      </c>
      <c r="D36" s="17">
        <v>742074.99999999977</v>
      </c>
      <c r="E36" s="2">
        <v>2022</v>
      </c>
      <c r="F36" s="17">
        <f>Tabel14[[#This Row],[Benaderend Verbruik (kWh)]]*2.5</f>
        <v>1855187.4999999995</v>
      </c>
      <c r="G36" s="17">
        <f>Tabel14[[#This Row],[Benaderend Verbruik (kWh)]]*0</f>
        <v>0</v>
      </c>
    </row>
    <row r="37" spans="1:7" x14ac:dyDescent="0.35">
      <c r="A37" s="2" t="s">
        <v>645</v>
      </c>
      <c r="B37" s="2" t="s">
        <v>641</v>
      </c>
      <c r="C37" s="2" t="s">
        <v>8</v>
      </c>
      <c r="D37" s="17">
        <v>719074.167241149</v>
      </c>
      <c r="E37" s="2">
        <v>2022</v>
      </c>
      <c r="F37" s="17">
        <f>Tabel14[[#This Row],[Benaderend Verbruik (kWh)]]</f>
        <v>719074.167241149</v>
      </c>
      <c r="G37" s="17">
        <f>Tabel14[[#This Row],[Benaderend Verbruik (kWh)]]*0.000182</f>
        <v>130.87149843788913</v>
      </c>
    </row>
    <row r="38" spans="1:7" x14ac:dyDescent="0.35">
      <c r="A38" s="2" t="s">
        <v>16</v>
      </c>
      <c r="B38" s="2" t="s">
        <v>17</v>
      </c>
      <c r="C38" s="2" t="s">
        <v>8</v>
      </c>
      <c r="D38" s="17">
        <v>539526.31096136814</v>
      </c>
      <c r="E38" s="2">
        <v>2019</v>
      </c>
      <c r="F38" s="17">
        <f>Tabel14[[#This Row],[Benaderend Verbruik (kWh)]]</f>
        <v>539526.31096136814</v>
      </c>
      <c r="G38" s="17">
        <f>Tabel14[[#This Row],[Benaderend Verbruik (kWh)]]*0.000182</f>
        <v>98.193788594969007</v>
      </c>
    </row>
    <row r="39" spans="1:7" x14ac:dyDescent="0.35">
      <c r="A39" s="2" t="s">
        <v>16</v>
      </c>
      <c r="B39" s="2" t="s">
        <v>17</v>
      </c>
      <c r="C39" s="2" t="s">
        <v>9</v>
      </c>
      <c r="D39" s="17">
        <v>306336.01327950758</v>
      </c>
      <c r="E39" s="2">
        <v>2019</v>
      </c>
      <c r="F39" s="17">
        <f>Tabel14[[#This Row],[Benaderend Verbruik (kWh)]]*2.5</f>
        <v>765840.03319876897</v>
      </c>
      <c r="G39" s="17">
        <f>Tabel14[[#This Row],[Benaderend Verbruik (kWh)]]*0</f>
        <v>0</v>
      </c>
    </row>
    <row r="40" spans="1:7" x14ac:dyDescent="0.35">
      <c r="A40" s="2" t="s">
        <v>18</v>
      </c>
      <c r="B40" s="2" t="s">
        <v>17</v>
      </c>
      <c r="C40" s="2" t="s">
        <v>9</v>
      </c>
      <c r="D40" s="17">
        <v>1913759</v>
      </c>
      <c r="E40" s="2">
        <v>2019</v>
      </c>
      <c r="F40" s="17">
        <f>Tabel14[[#This Row],[Benaderend Verbruik (kWh)]]*2.5</f>
        <v>4784397.5</v>
      </c>
      <c r="G40" s="17">
        <f>Tabel14[[#This Row],[Benaderend Verbruik (kWh)]]*0</f>
        <v>0</v>
      </c>
    </row>
    <row r="41" spans="1:7" x14ac:dyDescent="0.35">
      <c r="A41" s="2" t="s">
        <v>18</v>
      </c>
      <c r="B41" s="2" t="s">
        <v>17</v>
      </c>
      <c r="C41" s="2" t="s">
        <v>8</v>
      </c>
      <c r="D41" s="17">
        <v>1408466.423</v>
      </c>
      <c r="E41" s="2">
        <v>2019</v>
      </c>
      <c r="F41" s="17">
        <f>Tabel14[[#This Row],[Benaderend Verbruik (kWh)]]</f>
        <v>1408466.423</v>
      </c>
      <c r="G41" s="17">
        <f>Tabel14[[#This Row],[Benaderend Verbruik (kWh)]]*0.000182</f>
        <v>256.34088898599998</v>
      </c>
    </row>
    <row r="42" spans="1:7" x14ac:dyDescent="0.35">
      <c r="A42" s="2" t="s">
        <v>646</v>
      </c>
      <c r="B42" s="2" t="s">
        <v>17</v>
      </c>
      <c r="C42" s="2" t="s">
        <v>9</v>
      </c>
      <c r="D42" s="17">
        <v>1786945.75</v>
      </c>
      <c r="E42" s="2">
        <v>2022</v>
      </c>
      <c r="F42" s="17">
        <f>Tabel14[[#This Row],[Benaderend Verbruik (kWh)]]*2.5</f>
        <v>4467364.375</v>
      </c>
      <c r="G42" s="17">
        <f>Tabel14[[#This Row],[Benaderend Verbruik (kWh)]]*0</f>
        <v>0</v>
      </c>
    </row>
    <row r="43" spans="1:7" x14ac:dyDescent="0.35">
      <c r="A43" s="2" t="s">
        <v>646</v>
      </c>
      <c r="B43" s="2" t="s">
        <v>17</v>
      </c>
      <c r="C43" s="2" t="s">
        <v>8</v>
      </c>
      <c r="D43" s="17">
        <v>1104738.6373436791</v>
      </c>
      <c r="E43" s="2">
        <v>2022</v>
      </c>
      <c r="F43" s="17">
        <f>Tabel14[[#This Row],[Benaderend Verbruik (kWh)]]</f>
        <v>1104738.6373436791</v>
      </c>
      <c r="G43" s="17">
        <f>Tabel14[[#This Row],[Benaderend Verbruik (kWh)]]*0.000182</f>
        <v>201.06243199654961</v>
      </c>
    </row>
    <row r="44" spans="1:7" x14ac:dyDescent="0.35">
      <c r="A44" s="2" t="s">
        <v>647</v>
      </c>
      <c r="B44" s="2" t="s">
        <v>17</v>
      </c>
      <c r="C44" s="2" t="s">
        <v>9</v>
      </c>
      <c r="D44" s="17">
        <v>651419.31138603238</v>
      </c>
      <c r="E44" s="2">
        <v>2022</v>
      </c>
      <c r="F44" s="17">
        <f>Tabel14[[#This Row],[Benaderend Verbruik (kWh)]]*2.5</f>
        <v>1628548.278465081</v>
      </c>
      <c r="G44" s="17">
        <f>Tabel14[[#This Row],[Benaderend Verbruik (kWh)]]*0</f>
        <v>0</v>
      </c>
    </row>
    <row r="45" spans="1:7" x14ac:dyDescent="0.35">
      <c r="A45" s="2" t="s">
        <v>647</v>
      </c>
      <c r="B45" s="2" t="s">
        <v>17</v>
      </c>
      <c r="C45" s="2" t="s">
        <v>8</v>
      </c>
      <c r="D45" s="17">
        <v>2019402.5017148613</v>
      </c>
      <c r="E45" s="2">
        <v>2022</v>
      </c>
      <c r="F45" s="17">
        <f>Tabel14[[#This Row],[Benaderend Verbruik (kWh)]]</f>
        <v>2019402.5017148613</v>
      </c>
      <c r="G45" s="17">
        <f>Tabel14[[#This Row],[Benaderend Verbruik (kWh)]]*0.000182</f>
        <v>367.53125531210475</v>
      </c>
    </row>
    <row r="46" spans="1:7" x14ac:dyDescent="0.35">
      <c r="A46" s="2" t="s">
        <v>20</v>
      </c>
      <c r="B46" s="2" t="s">
        <v>17</v>
      </c>
      <c r="C46" s="2" t="s">
        <v>8</v>
      </c>
      <c r="D46" s="17">
        <v>2583132.2385330205</v>
      </c>
      <c r="E46" s="2">
        <v>2019</v>
      </c>
      <c r="F46" s="17">
        <f>Tabel14[[#This Row],[Benaderend Verbruik (kWh)]]</f>
        <v>2583132.2385330205</v>
      </c>
      <c r="G46" s="17">
        <f>Tabel14[[#This Row],[Benaderend Verbruik (kWh)]]*0.000182</f>
        <v>470.13006741300973</v>
      </c>
    </row>
    <row r="47" spans="1:7" x14ac:dyDescent="0.35">
      <c r="A47" s="2" t="s">
        <v>20</v>
      </c>
      <c r="B47" s="2" t="s">
        <v>17</v>
      </c>
      <c r="C47" s="2" t="s">
        <v>9</v>
      </c>
      <c r="D47" s="17">
        <v>827893.41244998004</v>
      </c>
      <c r="E47" s="2">
        <v>2019</v>
      </c>
      <c r="F47" s="17">
        <f>Tabel14[[#This Row],[Benaderend Verbruik (kWh)]]*2.5</f>
        <v>2069733.5311249502</v>
      </c>
      <c r="G47" s="17">
        <f>Tabel14[[#This Row],[Benaderend Verbruik (kWh)]]*0</f>
        <v>0</v>
      </c>
    </row>
    <row r="48" spans="1:7" x14ac:dyDescent="0.35">
      <c r="A48" s="2" t="s">
        <v>648</v>
      </c>
      <c r="B48" s="2" t="s">
        <v>17</v>
      </c>
      <c r="C48" s="2" t="s">
        <v>9</v>
      </c>
      <c r="D48" s="17">
        <v>524385.81339035998</v>
      </c>
      <c r="E48" s="2">
        <v>2022</v>
      </c>
      <c r="F48" s="17">
        <f>Tabel14[[#This Row],[Benaderend Verbruik (kWh)]]*2.5</f>
        <v>1310964.5334759001</v>
      </c>
      <c r="G48" s="17">
        <f>Tabel14[[#This Row],[Benaderend Verbruik (kWh)]]*0</f>
        <v>0</v>
      </c>
    </row>
    <row r="49" spans="1:7" x14ac:dyDescent="0.35">
      <c r="A49" s="2" t="s">
        <v>648</v>
      </c>
      <c r="B49" s="2" t="s">
        <v>17</v>
      </c>
      <c r="C49" s="2" t="s">
        <v>8</v>
      </c>
      <c r="D49" s="17">
        <v>2425183.5373499198</v>
      </c>
      <c r="E49" s="2">
        <v>2022</v>
      </c>
      <c r="F49" s="17">
        <f>Tabel14[[#This Row],[Benaderend Verbruik (kWh)]]</f>
        <v>2425183.5373499198</v>
      </c>
      <c r="G49" s="17">
        <f>Tabel14[[#This Row],[Benaderend Verbruik (kWh)]]*0.000182</f>
        <v>441.38340379768539</v>
      </c>
    </row>
    <row r="50" spans="1:7" x14ac:dyDescent="0.35">
      <c r="A50" s="2" t="s">
        <v>21</v>
      </c>
      <c r="B50" s="2" t="s">
        <v>17</v>
      </c>
      <c r="C50" s="2" t="s">
        <v>8</v>
      </c>
      <c r="D50" s="17">
        <v>364499.35628964257</v>
      </c>
      <c r="E50" s="2">
        <v>2019</v>
      </c>
      <c r="F50" s="17">
        <f>Tabel14[[#This Row],[Benaderend Verbruik (kWh)]]</f>
        <v>364499.35628964257</v>
      </c>
      <c r="G50" s="17">
        <f>Tabel14[[#This Row],[Benaderend Verbruik (kWh)]]*0.000182</f>
        <v>66.338882844714945</v>
      </c>
    </row>
    <row r="51" spans="1:7" x14ac:dyDescent="0.35">
      <c r="A51" s="2" t="s">
        <v>21</v>
      </c>
      <c r="B51" s="2" t="s">
        <v>17</v>
      </c>
      <c r="C51" s="2" t="s">
        <v>9</v>
      </c>
      <c r="D51" s="17">
        <v>90187.75</v>
      </c>
      <c r="E51" s="2">
        <v>2019</v>
      </c>
      <c r="F51" s="17">
        <f>Tabel14[[#This Row],[Benaderend Verbruik (kWh)]]*2.5</f>
        <v>225469.375</v>
      </c>
      <c r="G51" s="17">
        <f>Tabel14[[#This Row],[Benaderend Verbruik (kWh)]]*0</f>
        <v>0</v>
      </c>
    </row>
    <row r="52" spans="1:7" x14ac:dyDescent="0.35">
      <c r="A52" s="2" t="s">
        <v>649</v>
      </c>
      <c r="B52" s="2" t="s">
        <v>17</v>
      </c>
      <c r="C52" s="2" t="s">
        <v>9</v>
      </c>
      <c r="D52" s="17">
        <v>80583.5</v>
      </c>
      <c r="E52" s="2">
        <v>2022</v>
      </c>
      <c r="F52" s="17">
        <f>Tabel14[[#This Row],[Benaderend Verbruik (kWh)]]*2.5</f>
        <v>201458.75</v>
      </c>
      <c r="G52" s="17">
        <f>Tabel14[[#This Row],[Benaderend Verbruik (kWh)]]*0</f>
        <v>0</v>
      </c>
    </row>
    <row r="53" spans="1:7" x14ac:dyDescent="0.35">
      <c r="A53" s="2" t="s">
        <v>649</v>
      </c>
      <c r="B53" s="2" t="s">
        <v>17</v>
      </c>
      <c r="C53" s="2" t="s">
        <v>8</v>
      </c>
      <c r="D53" s="17">
        <v>436361.46199335501</v>
      </c>
      <c r="E53" s="2">
        <v>2022</v>
      </c>
      <c r="F53" s="17">
        <f>Tabel14[[#This Row],[Benaderend Verbruik (kWh)]]</f>
        <v>436361.46199335501</v>
      </c>
      <c r="G53" s="17">
        <f>Tabel14[[#This Row],[Benaderend Verbruik (kWh)]]*0.000182</f>
        <v>79.417786082790613</v>
      </c>
    </row>
    <row r="54" spans="1:7" x14ac:dyDescent="0.35">
      <c r="A54" s="2" t="s">
        <v>22</v>
      </c>
      <c r="B54" s="2" t="s">
        <v>17</v>
      </c>
      <c r="C54" s="2" t="s">
        <v>8</v>
      </c>
      <c r="D54" s="17">
        <v>558894.92409344134</v>
      </c>
      <c r="E54" s="2">
        <v>2019</v>
      </c>
      <c r="F54" s="17">
        <f>Tabel14[[#This Row],[Benaderend Verbruik (kWh)]]</f>
        <v>558894.92409344134</v>
      </c>
      <c r="G54" s="17">
        <f>Tabel14[[#This Row],[Benaderend Verbruik (kWh)]]*0.000182</f>
        <v>101.71887618500632</v>
      </c>
    </row>
    <row r="55" spans="1:7" x14ac:dyDescent="0.35">
      <c r="A55" s="2" t="s">
        <v>22</v>
      </c>
      <c r="B55" s="2" t="s">
        <v>17</v>
      </c>
      <c r="C55" s="2" t="s">
        <v>9</v>
      </c>
      <c r="D55" s="17">
        <v>363061.26124488999</v>
      </c>
      <c r="E55" s="2">
        <v>2019</v>
      </c>
      <c r="F55" s="17">
        <f>Tabel14[[#This Row],[Benaderend Verbruik (kWh)]]*2.5</f>
        <v>907653.153112225</v>
      </c>
      <c r="G55" s="17">
        <f>Tabel14[[#This Row],[Benaderend Verbruik (kWh)]]*0</f>
        <v>0</v>
      </c>
    </row>
    <row r="56" spans="1:7" x14ac:dyDescent="0.35">
      <c r="A56" s="2" t="s">
        <v>650</v>
      </c>
      <c r="B56" s="2" t="s">
        <v>17</v>
      </c>
      <c r="C56" s="2" t="s">
        <v>9</v>
      </c>
      <c r="D56" s="17">
        <v>268583.5040593</v>
      </c>
      <c r="E56" s="2">
        <v>2022</v>
      </c>
      <c r="F56" s="17">
        <f>Tabel14[[#This Row],[Benaderend Verbruik (kWh)]]*2.5</f>
        <v>671458.76014825003</v>
      </c>
      <c r="G56" s="17">
        <f>Tabel14[[#This Row],[Benaderend Verbruik (kWh)]]*0</f>
        <v>0</v>
      </c>
    </row>
    <row r="57" spans="1:7" x14ac:dyDescent="0.35">
      <c r="A57" s="2" t="s">
        <v>650</v>
      </c>
      <c r="B57" s="2" t="s">
        <v>17</v>
      </c>
      <c r="C57" s="2" t="s">
        <v>8</v>
      </c>
      <c r="D57" s="17">
        <v>656552.9774203205</v>
      </c>
      <c r="E57" s="2">
        <v>2022</v>
      </c>
      <c r="F57" s="17">
        <f>Tabel14[[#This Row],[Benaderend Verbruik (kWh)]]</f>
        <v>656552.9774203205</v>
      </c>
      <c r="G57" s="17">
        <f>Tabel14[[#This Row],[Benaderend Verbruik (kWh)]]*0.000182</f>
        <v>119.49264189049833</v>
      </c>
    </row>
    <row r="58" spans="1:7" x14ac:dyDescent="0.35">
      <c r="A58" s="2" t="s">
        <v>23</v>
      </c>
      <c r="B58" s="2" t="s">
        <v>17</v>
      </c>
      <c r="C58" s="2" t="s">
        <v>9</v>
      </c>
      <c r="D58" s="17">
        <v>1232211.5628258006</v>
      </c>
      <c r="E58" s="2">
        <v>2019</v>
      </c>
      <c r="F58" s="17">
        <f>Tabel14[[#This Row],[Benaderend Verbruik (kWh)]]*2.5</f>
        <v>3080528.9070645017</v>
      </c>
      <c r="G58" s="17">
        <f>Tabel14[[#This Row],[Benaderend Verbruik (kWh)]]*0</f>
        <v>0</v>
      </c>
    </row>
    <row r="59" spans="1:7" x14ac:dyDescent="0.35">
      <c r="A59" s="2" t="s">
        <v>23</v>
      </c>
      <c r="B59" s="2" t="s">
        <v>17</v>
      </c>
      <c r="C59" s="2" t="s">
        <v>8</v>
      </c>
      <c r="D59" s="17">
        <v>24554.198404306204</v>
      </c>
      <c r="E59" s="2">
        <v>2019</v>
      </c>
      <c r="F59" s="17">
        <f>Tabel14[[#This Row],[Benaderend Verbruik (kWh)]]</f>
        <v>24554.198404306204</v>
      </c>
      <c r="G59" s="17">
        <f>Tabel14[[#This Row],[Benaderend Verbruik (kWh)]]*0.000182</f>
        <v>4.4688641095837296</v>
      </c>
    </row>
    <row r="60" spans="1:7" x14ac:dyDescent="0.35">
      <c r="A60" s="2" t="s">
        <v>651</v>
      </c>
      <c r="B60" s="2" t="s">
        <v>17</v>
      </c>
      <c r="C60" s="2" t="s">
        <v>9</v>
      </c>
      <c r="D60" s="17">
        <v>1185004.6549475226</v>
      </c>
      <c r="E60" s="2">
        <v>2022</v>
      </c>
      <c r="F60" s="17">
        <f>Tabel14[[#This Row],[Benaderend Verbruik (kWh)]]*2.5</f>
        <v>2962511.6373688066</v>
      </c>
      <c r="G60" s="17">
        <f>Tabel14[[#This Row],[Benaderend Verbruik (kWh)]]*0</f>
        <v>0</v>
      </c>
    </row>
    <row r="61" spans="1:7" x14ac:dyDescent="0.35">
      <c r="A61" s="2" t="s">
        <v>651</v>
      </c>
      <c r="B61" s="2" t="s">
        <v>17</v>
      </c>
      <c r="C61" s="2" t="s">
        <v>8</v>
      </c>
      <c r="D61" s="17">
        <v>13208.820765446901</v>
      </c>
      <c r="E61" s="2">
        <v>2022</v>
      </c>
      <c r="F61" s="17">
        <f>Tabel14[[#This Row],[Benaderend Verbruik (kWh)]]</f>
        <v>13208.820765446901</v>
      </c>
      <c r="G61" s="17">
        <f>Tabel14[[#This Row],[Benaderend Verbruik (kWh)]]*0.000182</f>
        <v>2.4040053793113358</v>
      </c>
    </row>
    <row r="62" spans="1:7" x14ac:dyDescent="0.35">
      <c r="A62" s="2" t="s">
        <v>24</v>
      </c>
      <c r="B62" s="2" t="s">
        <v>17</v>
      </c>
      <c r="C62" s="2" t="s">
        <v>8</v>
      </c>
      <c r="D62" s="17">
        <v>271222.1265175548</v>
      </c>
      <c r="E62" s="2">
        <v>2019</v>
      </c>
      <c r="F62" s="17">
        <f>Tabel14[[#This Row],[Benaderend Verbruik (kWh)]]</f>
        <v>271222.1265175548</v>
      </c>
      <c r="G62" s="17">
        <f>Tabel14[[#This Row],[Benaderend Verbruik (kWh)]]*0.000182</f>
        <v>49.362427026194979</v>
      </c>
    </row>
    <row r="63" spans="1:7" x14ac:dyDescent="0.35">
      <c r="A63" s="2" t="s">
        <v>24</v>
      </c>
      <c r="B63" s="2" t="s">
        <v>17</v>
      </c>
      <c r="C63" s="2" t="s">
        <v>9</v>
      </c>
      <c r="D63" s="17">
        <v>127348.16470643798</v>
      </c>
      <c r="E63" s="2">
        <v>2019</v>
      </c>
      <c r="F63" s="17">
        <f>Tabel14[[#This Row],[Benaderend Verbruik (kWh)]]*2.5</f>
        <v>318370.41176609497</v>
      </c>
      <c r="G63" s="17">
        <f>Tabel14[[#This Row],[Benaderend Verbruik (kWh)]]*0</f>
        <v>0</v>
      </c>
    </row>
    <row r="64" spans="1:7" x14ac:dyDescent="0.35">
      <c r="A64" s="2" t="s">
        <v>652</v>
      </c>
      <c r="B64" s="2" t="s">
        <v>17</v>
      </c>
      <c r="C64" s="2" t="s">
        <v>9</v>
      </c>
      <c r="D64" s="17">
        <v>113934.16210866961</v>
      </c>
      <c r="E64" s="2">
        <v>2022</v>
      </c>
      <c r="F64" s="17">
        <f>Tabel14[[#This Row],[Benaderend Verbruik (kWh)]]*2.5</f>
        <v>284835.40527167404</v>
      </c>
      <c r="G64" s="17">
        <f>Tabel14[[#This Row],[Benaderend Verbruik (kWh)]]*0</f>
        <v>0</v>
      </c>
    </row>
    <row r="65" spans="1:7" x14ac:dyDescent="0.35">
      <c r="A65" s="2" t="s">
        <v>652</v>
      </c>
      <c r="B65" s="2" t="s">
        <v>17</v>
      </c>
      <c r="C65" s="2" t="s">
        <v>8</v>
      </c>
      <c r="D65" s="17">
        <v>289365.07733316545</v>
      </c>
      <c r="E65" s="2">
        <v>2022</v>
      </c>
      <c r="F65" s="17">
        <f>Tabel14[[#This Row],[Benaderend Verbruik (kWh)]]</f>
        <v>289365.07733316545</v>
      </c>
      <c r="G65" s="17">
        <f>Tabel14[[#This Row],[Benaderend Verbruik (kWh)]]*0.000182</f>
        <v>52.664444074636116</v>
      </c>
    </row>
    <row r="66" spans="1:7" x14ac:dyDescent="0.35">
      <c r="A66" s="2" t="s">
        <v>25</v>
      </c>
      <c r="B66" s="2" t="s">
        <v>17</v>
      </c>
      <c r="C66" s="2" t="s">
        <v>8</v>
      </c>
      <c r="D66" s="17">
        <v>1490218.4880685208</v>
      </c>
      <c r="E66" s="2">
        <v>2019</v>
      </c>
      <c r="F66" s="17">
        <f>Tabel14[[#This Row],[Benaderend Verbruik (kWh)]]</f>
        <v>1490218.4880685208</v>
      </c>
      <c r="G66" s="17">
        <f>Tabel14[[#This Row],[Benaderend Verbruik (kWh)]]*0.000182</f>
        <v>271.21976482847077</v>
      </c>
    </row>
    <row r="67" spans="1:7" x14ac:dyDescent="0.35">
      <c r="A67" s="2" t="s">
        <v>25</v>
      </c>
      <c r="B67" s="2" t="s">
        <v>17</v>
      </c>
      <c r="C67" s="2" t="s">
        <v>9</v>
      </c>
      <c r="D67" s="17">
        <v>545639.46232050005</v>
      </c>
      <c r="E67" s="2">
        <v>2019</v>
      </c>
      <c r="F67" s="17">
        <f>Tabel14[[#This Row],[Benaderend Verbruik (kWh)]]*2.5</f>
        <v>1364098.6558012501</v>
      </c>
      <c r="G67" s="17">
        <f>Tabel14[[#This Row],[Benaderend Verbruik (kWh)]]*0</f>
        <v>0</v>
      </c>
    </row>
    <row r="68" spans="1:7" x14ac:dyDescent="0.35">
      <c r="A68" s="2" t="s">
        <v>653</v>
      </c>
      <c r="B68" s="2" t="s">
        <v>17</v>
      </c>
      <c r="C68" s="2" t="s">
        <v>9</v>
      </c>
      <c r="D68" s="17">
        <v>409282.77372338</v>
      </c>
      <c r="E68" s="2">
        <v>2022</v>
      </c>
      <c r="F68" s="17">
        <f>Tabel14[[#This Row],[Benaderend Verbruik (kWh)]]*2.5</f>
        <v>1023206.93430845</v>
      </c>
      <c r="G68" s="17">
        <f>Tabel14[[#This Row],[Benaderend Verbruik (kWh)]]*0</f>
        <v>0</v>
      </c>
    </row>
    <row r="69" spans="1:7" x14ac:dyDescent="0.35">
      <c r="A69" s="2" t="s">
        <v>653</v>
      </c>
      <c r="B69" s="2" t="s">
        <v>17</v>
      </c>
      <c r="C69" s="2" t="s">
        <v>8</v>
      </c>
      <c r="D69" s="17">
        <v>1387865.2366854334</v>
      </c>
      <c r="E69" s="2">
        <v>2022</v>
      </c>
      <c r="F69" s="17">
        <f>Tabel14[[#This Row],[Benaderend Verbruik (kWh)]]</f>
        <v>1387865.2366854334</v>
      </c>
      <c r="G69" s="17">
        <f>Tabel14[[#This Row],[Benaderend Verbruik (kWh)]]*0.000182</f>
        <v>252.59147307674888</v>
      </c>
    </row>
    <row r="70" spans="1:7" x14ac:dyDescent="0.35">
      <c r="A70" s="2" t="s">
        <v>26</v>
      </c>
      <c r="B70" s="2" t="s">
        <v>17</v>
      </c>
      <c r="C70" s="2" t="s">
        <v>8</v>
      </c>
      <c r="D70" s="17">
        <v>1427605.0808601449</v>
      </c>
      <c r="E70" s="2">
        <v>2019</v>
      </c>
      <c r="F70" s="17">
        <f>Tabel14[[#This Row],[Benaderend Verbruik (kWh)]]</f>
        <v>1427605.0808601449</v>
      </c>
      <c r="G70" s="17">
        <f>Tabel14[[#This Row],[Benaderend Verbruik (kWh)]]*0.000182</f>
        <v>259.82412471654641</v>
      </c>
    </row>
    <row r="71" spans="1:7" x14ac:dyDescent="0.35">
      <c r="A71" s="2" t="s">
        <v>26</v>
      </c>
      <c r="B71" s="2" t="s">
        <v>17</v>
      </c>
      <c r="C71" s="2" t="s">
        <v>9</v>
      </c>
      <c r="D71" s="17">
        <v>493254.80954003561</v>
      </c>
      <c r="E71" s="2">
        <v>2019</v>
      </c>
      <c r="F71" s="17">
        <f>Tabel14[[#This Row],[Benaderend Verbruik (kWh)]]*2.5</f>
        <v>1233137.0238500889</v>
      </c>
      <c r="G71" s="17">
        <f>Tabel14[[#This Row],[Benaderend Verbruik (kWh)]]*0</f>
        <v>0</v>
      </c>
    </row>
    <row r="72" spans="1:7" x14ac:dyDescent="0.35">
      <c r="A72" s="2" t="s">
        <v>654</v>
      </c>
      <c r="B72" s="2" t="s">
        <v>17</v>
      </c>
      <c r="C72" s="2" t="s">
        <v>9</v>
      </c>
      <c r="D72" s="17">
        <v>358769.00112104206</v>
      </c>
      <c r="E72" s="2">
        <v>2022</v>
      </c>
      <c r="F72" s="17">
        <f>Tabel14[[#This Row],[Benaderend Verbruik (kWh)]]*2.5</f>
        <v>896922.50280260516</v>
      </c>
      <c r="G72" s="17">
        <f>Tabel14[[#This Row],[Benaderend Verbruik (kWh)]]*0</f>
        <v>0</v>
      </c>
    </row>
    <row r="73" spans="1:7" x14ac:dyDescent="0.35">
      <c r="A73" s="2" t="s">
        <v>654</v>
      </c>
      <c r="B73" s="2" t="s">
        <v>17</v>
      </c>
      <c r="C73" s="2" t="s">
        <v>8</v>
      </c>
      <c r="D73" s="17">
        <v>1000986.5825791641</v>
      </c>
      <c r="E73" s="2">
        <v>2022</v>
      </c>
      <c r="F73" s="17">
        <f>Tabel14[[#This Row],[Benaderend Verbruik (kWh)]]</f>
        <v>1000986.5825791641</v>
      </c>
      <c r="G73" s="17">
        <f>Tabel14[[#This Row],[Benaderend Verbruik (kWh)]]*0.000182</f>
        <v>182.17955802940787</v>
      </c>
    </row>
    <row r="74" spans="1:7" x14ac:dyDescent="0.35">
      <c r="A74" s="2" t="s">
        <v>27</v>
      </c>
      <c r="B74" s="2" t="s">
        <v>17</v>
      </c>
      <c r="C74" s="2" t="s">
        <v>8</v>
      </c>
      <c r="D74" s="17">
        <v>229686.94607581801</v>
      </c>
      <c r="E74" s="2">
        <v>2019</v>
      </c>
      <c r="F74" s="17">
        <f>Tabel14[[#This Row],[Benaderend Verbruik (kWh)]]</f>
        <v>229686.94607581801</v>
      </c>
      <c r="G74" s="17">
        <f>Tabel14[[#This Row],[Benaderend Verbruik (kWh)]]*0.000182</f>
        <v>41.803024185798876</v>
      </c>
    </row>
    <row r="75" spans="1:7" x14ac:dyDescent="0.35">
      <c r="A75" s="2" t="s">
        <v>27</v>
      </c>
      <c r="B75" s="2" t="s">
        <v>17</v>
      </c>
      <c r="C75" s="2" t="s">
        <v>9</v>
      </c>
      <c r="D75" s="17">
        <v>178581.08248254997</v>
      </c>
      <c r="E75" s="2">
        <v>2019</v>
      </c>
      <c r="F75" s="17">
        <f>Tabel14[[#This Row],[Benaderend Verbruik (kWh)]]*2.5</f>
        <v>446452.70620637492</v>
      </c>
      <c r="G75" s="17">
        <f>Tabel14[[#This Row],[Benaderend Verbruik (kWh)]]*0</f>
        <v>0</v>
      </c>
    </row>
    <row r="76" spans="1:7" x14ac:dyDescent="0.35">
      <c r="A76" s="2" t="s">
        <v>655</v>
      </c>
      <c r="B76" s="2" t="s">
        <v>17</v>
      </c>
      <c r="C76" s="2" t="s">
        <v>9</v>
      </c>
      <c r="D76" s="17">
        <v>143307.5407945629</v>
      </c>
      <c r="E76" s="2">
        <v>2022</v>
      </c>
      <c r="F76" s="17">
        <f>Tabel14[[#This Row],[Benaderend Verbruik (kWh)]]*2.5</f>
        <v>358268.85198640724</v>
      </c>
      <c r="G76" s="17">
        <f>Tabel14[[#This Row],[Benaderend Verbruik (kWh)]]*0</f>
        <v>0</v>
      </c>
    </row>
    <row r="77" spans="1:7" x14ac:dyDescent="0.35">
      <c r="A77" s="2" t="s">
        <v>655</v>
      </c>
      <c r="B77" s="2" t="s">
        <v>17</v>
      </c>
      <c r="C77" s="2" t="s">
        <v>8</v>
      </c>
      <c r="D77" s="17">
        <v>175532.27358581801</v>
      </c>
      <c r="E77" s="2">
        <v>2022</v>
      </c>
      <c r="F77" s="17">
        <f>Tabel14[[#This Row],[Benaderend Verbruik (kWh)]]</f>
        <v>175532.27358581801</v>
      </c>
      <c r="G77" s="17">
        <f>Tabel14[[#This Row],[Benaderend Verbruik (kWh)]]*0.000182</f>
        <v>31.946873792618877</v>
      </c>
    </row>
    <row r="78" spans="1:7" x14ac:dyDescent="0.35">
      <c r="A78" s="2" t="s">
        <v>28</v>
      </c>
      <c r="B78" s="2" t="s">
        <v>17</v>
      </c>
      <c r="C78" s="2" t="s">
        <v>8</v>
      </c>
      <c r="D78" s="17">
        <v>2198819.6188461445</v>
      </c>
      <c r="E78" s="2">
        <v>2019</v>
      </c>
      <c r="F78" s="17">
        <f>Tabel14[[#This Row],[Benaderend Verbruik (kWh)]]</f>
        <v>2198819.6188461445</v>
      </c>
      <c r="G78" s="17">
        <f>Tabel14[[#This Row],[Benaderend Verbruik (kWh)]]*0.000182</f>
        <v>400.18517062999831</v>
      </c>
    </row>
    <row r="79" spans="1:7" x14ac:dyDescent="0.35">
      <c r="A79" s="2" t="s">
        <v>28</v>
      </c>
      <c r="B79" s="2" t="s">
        <v>17</v>
      </c>
      <c r="C79" s="2" t="s">
        <v>9</v>
      </c>
      <c r="D79" s="17">
        <v>1213217.3014492921</v>
      </c>
      <c r="E79" s="2">
        <v>2019</v>
      </c>
      <c r="F79" s="17">
        <f>Tabel14[[#This Row],[Benaderend Verbruik (kWh)]]*2.5</f>
        <v>3033043.2536232304</v>
      </c>
      <c r="G79" s="17">
        <f>Tabel14[[#This Row],[Benaderend Verbruik (kWh)]]*0</f>
        <v>0</v>
      </c>
    </row>
    <row r="80" spans="1:7" x14ac:dyDescent="0.35">
      <c r="A80" s="2" t="s">
        <v>656</v>
      </c>
      <c r="B80" s="2" t="s">
        <v>17</v>
      </c>
      <c r="C80" s="2" t="s">
        <v>9</v>
      </c>
      <c r="D80" s="17">
        <v>1143309.0527143294</v>
      </c>
      <c r="E80" s="2">
        <v>2022</v>
      </c>
      <c r="F80" s="17">
        <f>Tabel14[[#This Row],[Benaderend Verbruik (kWh)]]*2.5</f>
        <v>2858272.6317858235</v>
      </c>
      <c r="G80" s="17">
        <f>Tabel14[[#This Row],[Benaderend Verbruik (kWh)]]*0</f>
        <v>0</v>
      </c>
    </row>
    <row r="81" spans="1:7" x14ac:dyDescent="0.35">
      <c r="A81" s="2" t="s">
        <v>656</v>
      </c>
      <c r="B81" s="2" t="s">
        <v>17</v>
      </c>
      <c r="C81" s="2" t="s">
        <v>8</v>
      </c>
      <c r="D81" s="17">
        <v>1523195.4007497979</v>
      </c>
      <c r="E81" s="2">
        <v>2022</v>
      </c>
      <c r="F81" s="17">
        <f>Tabel14[[#This Row],[Benaderend Verbruik (kWh)]]</f>
        <v>1523195.4007497979</v>
      </c>
      <c r="G81" s="17">
        <f>Tabel14[[#This Row],[Benaderend Verbruik (kWh)]]*0.000182</f>
        <v>277.22156293646322</v>
      </c>
    </row>
    <row r="82" spans="1:7" x14ac:dyDescent="0.35">
      <c r="A82" s="11" t="s">
        <v>1238</v>
      </c>
      <c r="B82" s="11" t="s">
        <v>17</v>
      </c>
      <c r="C82" s="2" t="s">
        <v>1262</v>
      </c>
      <c r="D82" s="17"/>
      <c r="E82" s="2">
        <v>2019</v>
      </c>
      <c r="F82" s="2"/>
      <c r="G82" s="17">
        <v>185.73234520000003</v>
      </c>
    </row>
    <row r="83" spans="1:7" x14ac:dyDescent="0.35">
      <c r="A83" s="11" t="s">
        <v>1238</v>
      </c>
      <c r="B83" s="11" t="s">
        <v>17</v>
      </c>
      <c r="C83" s="2" t="s">
        <v>1262</v>
      </c>
      <c r="D83" s="17"/>
      <c r="E83" s="2">
        <v>2022</v>
      </c>
      <c r="F83" s="2"/>
      <c r="G83" s="17">
        <v>139.26606268</v>
      </c>
    </row>
    <row r="84" spans="1:7" x14ac:dyDescent="0.35">
      <c r="A84" s="2" t="s">
        <v>29</v>
      </c>
      <c r="B84" s="2" t="s">
        <v>17</v>
      </c>
      <c r="C84" s="2" t="s">
        <v>8</v>
      </c>
      <c r="D84" s="17">
        <v>838172.37200000009</v>
      </c>
      <c r="E84" s="2">
        <v>2019</v>
      </c>
      <c r="F84" s="17">
        <f>Tabel14[[#This Row],[Benaderend Verbruik (kWh)]]</f>
        <v>838172.37200000009</v>
      </c>
      <c r="G84" s="17">
        <f>Tabel14[[#This Row],[Benaderend Verbruik (kWh)]]*0.000182</f>
        <v>152.54737170400003</v>
      </c>
    </row>
    <row r="85" spans="1:7" x14ac:dyDescent="0.35">
      <c r="A85" s="2" t="s">
        <v>29</v>
      </c>
      <c r="B85" s="2" t="s">
        <v>17</v>
      </c>
      <c r="C85" s="2" t="s">
        <v>9</v>
      </c>
      <c r="D85" s="17">
        <v>377939.397</v>
      </c>
      <c r="E85" s="2">
        <v>2019</v>
      </c>
      <c r="F85" s="17">
        <f>Tabel14[[#This Row],[Benaderend Verbruik (kWh)]]*2.5</f>
        <v>944848.49249999993</v>
      </c>
      <c r="G85" s="17">
        <f>Tabel14[[#This Row],[Benaderend Verbruik (kWh)]]*0</f>
        <v>0</v>
      </c>
    </row>
    <row r="86" spans="1:7" x14ac:dyDescent="0.35">
      <c r="A86" s="2" t="s">
        <v>657</v>
      </c>
      <c r="B86" s="2" t="s">
        <v>17</v>
      </c>
      <c r="C86" s="2" t="s">
        <v>9</v>
      </c>
      <c r="D86" s="17">
        <v>304541.07576979167</v>
      </c>
      <c r="E86" s="2">
        <v>2022</v>
      </c>
      <c r="F86" s="17">
        <f>Tabel14[[#This Row],[Benaderend Verbruik (kWh)]]*2.5</f>
        <v>761352.68942447915</v>
      </c>
      <c r="G86" s="17">
        <f>Tabel14[[#This Row],[Benaderend Verbruik (kWh)]]*0</f>
        <v>0</v>
      </c>
    </row>
    <row r="87" spans="1:7" x14ac:dyDescent="0.35">
      <c r="A87" s="2" t="s">
        <v>657</v>
      </c>
      <c r="B87" s="2" t="s">
        <v>17</v>
      </c>
      <c r="C87" s="2" t="s">
        <v>8</v>
      </c>
      <c r="D87" s="17">
        <v>798655.23217321141</v>
      </c>
      <c r="E87" s="2">
        <v>2022</v>
      </c>
      <c r="F87" s="17">
        <f>Tabel14[[#This Row],[Benaderend Verbruik (kWh)]]</f>
        <v>798655.23217321141</v>
      </c>
      <c r="G87" s="17">
        <f>Tabel14[[#This Row],[Benaderend Verbruik (kWh)]]*0.000182</f>
        <v>145.35525225552448</v>
      </c>
    </row>
    <row r="88" spans="1:7" x14ac:dyDescent="0.35">
      <c r="A88" s="2" t="s">
        <v>30</v>
      </c>
      <c r="B88" s="2" t="s">
        <v>17</v>
      </c>
      <c r="C88" s="2" t="s">
        <v>9</v>
      </c>
      <c r="D88" s="17">
        <v>342105</v>
      </c>
      <c r="E88" s="2">
        <v>2019</v>
      </c>
      <c r="F88" s="17">
        <f>Tabel14[[#This Row],[Benaderend Verbruik (kWh)]]*2.5</f>
        <v>855262.5</v>
      </c>
      <c r="G88" s="17">
        <f>Tabel14[[#This Row],[Benaderend Verbruik (kWh)]]*0</f>
        <v>0</v>
      </c>
    </row>
    <row r="89" spans="1:7" x14ac:dyDescent="0.35">
      <c r="A89" s="2" t="s">
        <v>30</v>
      </c>
      <c r="B89" s="2" t="s">
        <v>17</v>
      </c>
      <c r="C89" s="2" t="s">
        <v>8</v>
      </c>
      <c r="D89" s="17">
        <v>199813</v>
      </c>
      <c r="E89" s="2">
        <v>2019</v>
      </c>
      <c r="F89" s="17">
        <f>Tabel14[[#This Row],[Benaderend Verbruik (kWh)]]</f>
        <v>199813</v>
      </c>
      <c r="G89" s="17">
        <f>Tabel14[[#This Row],[Benaderend Verbruik (kWh)]]*0.000182</f>
        <v>36.365966</v>
      </c>
    </row>
    <row r="90" spans="1:7" x14ac:dyDescent="0.35">
      <c r="A90" s="2" t="s">
        <v>658</v>
      </c>
      <c r="B90" s="2" t="s">
        <v>17</v>
      </c>
      <c r="C90" s="2" t="s">
        <v>9</v>
      </c>
      <c r="D90" s="17">
        <v>351256.75</v>
      </c>
      <c r="E90" s="2">
        <v>2022</v>
      </c>
      <c r="F90" s="17">
        <f>Tabel14[[#This Row],[Benaderend Verbruik (kWh)]]*2.5</f>
        <v>878141.875</v>
      </c>
      <c r="G90" s="17">
        <f>Tabel14[[#This Row],[Benaderend Verbruik (kWh)]]*0</f>
        <v>0</v>
      </c>
    </row>
    <row r="91" spans="1:7" x14ac:dyDescent="0.35">
      <c r="A91" s="2" t="s">
        <v>658</v>
      </c>
      <c r="B91" s="2" t="s">
        <v>17</v>
      </c>
      <c r="C91" s="2" t="s">
        <v>8</v>
      </c>
      <c r="D91" s="17">
        <v>161628.29384153199</v>
      </c>
      <c r="E91" s="2">
        <v>2022</v>
      </c>
      <c r="F91" s="17">
        <f>Tabel14[[#This Row],[Benaderend Verbruik (kWh)]]</f>
        <v>161628.29384153199</v>
      </c>
      <c r="G91" s="17">
        <f>Tabel14[[#This Row],[Benaderend Verbruik (kWh)]]*0.000182</f>
        <v>29.416349479158825</v>
      </c>
    </row>
    <row r="92" spans="1:7" x14ac:dyDescent="0.35">
      <c r="A92" s="2" t="s">
        <v>659</v>
      </c>
      <c r="B92" s="2" t="s">
        <v>17</v>
      </c>
      <c r="C92" s="2" t="s">
        <v>9</v>
      </c>
      <c r="D92" s="17">
        <v>5836.0031676941999</v>
      </c>
      <c r="E92" s="2">
        <v>2019</v>
      </c>
      <c r="F92" s="17">
        <f>Tabel14[[#This Row],[Benaderend Verbruik (kWh)]]*2.5</f>
        <v>14590.007919235501</v>
      </c>
      <c r="G92" s="17">
        <f>Tabel14[[#This Row],[Benaderend Verbruik (kWh)]]*0</f>
        <v>0</v>
      </c>
    </row>
    <row r="93" spans="1:7" x14ac:dyDescent="0.35">
      <c r="A93" s="2" t="s">
        <v>659</v>
      </c>
      <c r="B93" s="2" t="s">
        <v>17</v>
      </c>
      <c r="C93" s="2" t="s">
        <v>9</v>
      </c>
      <c r="D93" s="17">
        <v>6508.2214490635006</v>
      </c>
      <c r="E93" s="2">
        <v>2022</v>
      </c>
      <c r="F93" s="17">
        <f>Tabel14[[#This Row],[Benaderend Verbruik (kWh)]]*2.5</f>
        <v>16270.553622658752</v>
      </c>
      <c r="G93" s="17">
        <f>Tabel14[[#This Row],[Benaderend Verbruik (kWh)]]*0</f>
        <v>0</v>
      </c>
    </row>
    <row r="94" spans="1:7" x14ac:dyDescent="0.35">
      <c r="A94" s="2" t="s">
        <v>659</v>
      </c>
      <c r="B94" s="2" t="s">
        <v>17</v>
      </c>
      <c r="C94" s="2" t="s">
        <v>8</v>
      </c>
      <c r="D94" s="17">
        <v>17479.120598097401</v>
      </c>
      <c r="E94" s="2">
        <v>2019</v>
      </c>
      <c r="F94" s="17">
        <f>Tabel14[[#This Row],[Benaderend Verbruik (kWh)]]</f>
        <v>17479.120598097401</v>
      </c>
      <c r="G94" s="17">
        <f>Tabel14[[#This Row],[Benaderend Verbruik (kWh)]]*0.000182</f>
        <v>3.181199948853727</v>
      </c>
    </row>
    <row r="95" spans="1:7" x14ac:dyDescent="0.35">
      <c r="A95" s="2" t="s">
        <v>659</v>
      </c>
      <c r="B95" s="2" t="s">
        <v>17</v>
      </c>
      <c r="C95" s="2" t="s">
        <v>8</v>
      </c>
      <c r="D95" s="17">
        <v>320.29624104359999</v>
      </c>
      <c r="E95" s="2">
        <v>2022</v>
      </c>
      <c r="F95" s="17">
        <f>Tabel14[[#This Row],[Benaderend Verbruik (kWh)]]</f>
        <v>320.29624104359999</v>
      </c>
      <c r="G95" s="17">
        <f>Tabel14[[#This Row],[Benaderend Verbruik (kWh)]]*0.000182</f>
        <v>5.8293915869935202E-2</v>
      </c>
    </row>
    <row r="96" spans="1:7" x14ac:dyDescent="0.35">
      <c r="A96" s="2" t="s">
        <v>31</v>
      </c>
      <c r="B96" s="2" t="s">
        <v>17</v>
      </c>
      <c r="C96" s="2" t="s">
        <v>8</v>
      </c>
      <c r="D96" s="17">
        <v>271443.80393789883</v>
      </c>
      <c r="E96" s="2">
        <v>2019</v>
      </c>
      <c r="F96" s="17">
        <f>Tabel14[[#This Row],[Benaderend Verbruik (kWh)]]</f>
        <v>271443.80393789883</v>
      </c>
      <c r="G96" s="17">
        <f>Tabel14[[#This Row],[Benaderend Verbruik (kWh)]]*0.000182</f>
        <v>49.402772316697586</v>
      </c>
    </row>
    <row r="97" spans="1:7" x14ac:dyDescent="0.35">
      <c r="A97" s="2" t="s">
        <v>31</v>
      </c>
      <c r="B97" s="2" t="s">
        <v>17</v>
      </c>
      <c r="C97" s="2" t="s">
        <v>9</v>
      </c>
      <c r="D97" s="17">
        <v>87833</v>
      </c>
      <c r="E97" s="2">
        <v>2019</v>
      </c>
      <c r="F97" s="17">
        <f>Tabel14[[#This Row],[Benaderend Verbruik (kWh)]]*2.5</f>
        <v>219582.5</v>
      </c>
      <c r="G97" s="17">
        <f>Tabel14[[#This Row],[Benaderend Verbruik (kWh)]]*0</f>
        <v>0</v>
      </c>
    </row>
    <row r="98" spans="1:7" x14ac:dyDescent="0.35">
      <c r="A98" s="2" t="s">
        <v>660</v>
      </c>
      <c r="B98" s="2" t="s">
        <v>17</v>
      </c>
      <c r="C98" s="2" t="s">
        <v>9</v>
      </c>
      <c r="D98" s="17">
        <v>84316.867926549807</v>
      </c>
      <c r="E98" s="2">
        <v>2022</v>
      </c>
      <c r="F98" s="17">
        <f>Tabel14[[#This Row],[Benaderend Verbruik (kWh)]]*2.5</f>
        <v>210792.16981637452</v>
      </c>
      <c r="G98" s="17">
        <f>Tabel14[[#This Row],[Benaderend Verbruik (kWh)]]*0</f>
        <v>0</v>
      </c>
    </row>
    <row r="99" spans="1:7" x14ac:dyDescent="0.35">
      <c r="A99" s="2" t="s">
        <v>660</v>
      </c>
      <c r="B99" s="2" t="s">
        <v>17</v>
      </c>
      <c r="C99" s="2" t="s">
        <v>8</v>
      </c>
      <c r="D99" s="17">
        <v>227466.260027468</v>
      </c>
      <c r="E99" s="2">
        <v>2022</v>
      </c>
      <c r="F99" s="17">
        <f>Tabel14[[#This Row],[Benaderend Verbruik (kWh)]]</f>
        <v>227466.260027468</v>
      </c>
      <c r="G99" s="17">
        <f>Tabel14[[#This Row],[Benaderend Verbruik (kWh)]]*0.000182</f>
        <v>41.398859324999179</v>
      </c>
    </row>
    <row r="100" spans="1:7" x14ac:dyDescent="0.35">
      <c r="A100" s="2" t="s">
        <v>32</v>
      </c>
      <c r="B100" s="2" t="s">
        <v>17</v>
      </c>
      <c r="C100" s="2" t="s">
        <v>9</v>
      </c>
      <c r="D100" s="17">
        <v>194087.152</v>
      </c>
      <c r="E100" s="2">
        <v>2019</v>
      </c>
      <c r="F100" s="17">
        <f>Tabel14[[#This Row],[Benaderend Verbruik (kWh)]]*2.5</f>
        <v>485217.88</v>
      </c>
      <c r="G100" s="17">
        <f>Tabel14[[#This Row],[Benaderend Verbruik (kWh)]]*0</f>
        <v>0</v>
      </c>
    </row>
    <row r="101" spans="1:7" x14ac:dyDescent="0.35">
      <c r="A101" s="2" t="s">
        <v>32</v>
      </c>
      <c r="B101" s="2" t="s">
        <v>17</v>
      </c>
      <c r="C101" s="2" t="s">
        <v>8</v>
      </c>
      <c r="D101" s="17">
        <v>46474.790999999997</v>
      </c>
      <c r="E101" s="2">
        <v>2019</v>
      </c>
      <c r="F101" s="17">
        <f>Tabel14[[#This Row],[Benaderend Verbruik (kWh)]]</f>
        <v>46474.790999999997</v>
      </c>
      <c r="G101" s="17">
        <f>Tabel14[[#This Row],[Benaderend Verbruik (kWh)]]*0.000182</f>
        <v>8.4584119619999996</v>
      </c>
    </row>
    <row r="102" spans="1:7" x14ac:dyDescent="0.35">
      <c r="A102" s="2" t="s">
        <v>661</v>
      </c>
      <c r="B102" s="2" t="s">
        <v>17</v>
      </c>
      <c r="C102" s="2" t="s">
        <v>9</v>
      </c>
      <c r="D102" s="17">
        <v>149974.06620920429</v>
      </c>
      <c r="E102" s="2">
        <v>2022</v>
      </c>
      <c r="F102" s="17">
        <f>Tabel14[[#This Row],[Benaderend Verbruik (kWh)]]*2.5</f>
        <v>374935.16552301071</v>
      </c>
      <c r="G102" s="17">
        <f>Tabel14[[#This Row],[Benaderend Verbruik (kWh)]]*0</f>
        <v>0</v>
      </c>
    </row>
    <row r="103" spans="1:7" x14ac:dyDescent="0.35">
      <c r="A103" s="2" t="s">
        <v>661</v>
      </c>
      <c r="B103" s="2" t="s">
        <v>17</v>
      </c>
      <c r="C103" s="2" t="s">
        <v>8</v>
      </c>
      <c r="D103" s="17">
        <v>332320.0099421849</v>
      </c>
      <c r="E103" s="2">
        <v>2022</v>
      </c>
      <c r="F103" s="17">
        <f>Tabel14[[#This Row],[Benaderend Verbruik (kWh)]]</f>
        <v>332320.0099421849</v>
      </c>
      <c r="G103" s="17">
        <f>Tabel14[[#This Row],[Benaderend Verbruik (kWh)]]*0.000182</f>
        <v>60.482241809477657</v>
      </c>
    </row>
    <row r="104" spans="1:7" x14ac:dyDescent="0.35">
      <c r="A104" s="2" t="s">
        <v>33</v>
      </c>
      <c r="B104" s="2" t="s">
        <v>17</v>
      </c>
      <c r="C104" s="2" t="s">
        <v>8</v>
      </c>
      <c r="D104" s="17">
        <v>3344932.6995794205</v>
      </c>
      <c r="E104" s="2">
        <v>2019</v>
      </c>
      <c r="F104" s="17">
        <f>Tabel14[[#This Row],[Benaderend Verbruik (kWh)]]</f>
        <v>3344932.6995794205</v>
      </c>
      <c r="G104" s="17">
        <f>Tabel14[[#This Row],[Benaderend Verbruik (kWh)]]*0.000182</f>
        <v>608.77775132345459</v>
      </c>
    </row>
    <row r="105" spans="1:7" x14ac:dyDescent="0.35">
      <c r="A105" s="2" t="s">
        <v>33</v>
      </c>
      <c r="B105" s="2" t="s">
        <v>17</v>
      </c>
      <c r="C105" s="2" t="s">
        <v>9</v>
      </c>
      <c r="D105" s="17">
        <v>1325802.3024408296</v>
      </c>
      <c r="E105" s="2">
        <v>2019</v>
      </c>
      <c r="F105" s="17">
        <f>Tabel14[[#This Row],[Benaderend Verbruik (kWh)]]*2.5</f>
        <v>3314505.7561020739</v>
      </c>
      <c r="G105" s="17">
        <f>Tabel14[[#This Row],[Benaderend Verbruik (kWh)]]*0</f>
        <v>0</v>
      </c>
    </row>
    <row r="106" spans="1:7" x14ac:dyDescent="0.35">
      <c r="A106" s="2" t="s">
        <v>662</v>
      </c>
      <c r="B106" s="2" t="s">
        <v>17</v>
      </c>
      <c r="C106" s="2" t="s">
        <v>9</v>
      </c>
      <c r="D106" s="17">
        <v>1265010.1806312243</v>
      </c>
      <c r="E106" s="2">
        <v>2022</v>
      </c>
      <c r="F106" s="17">
        <f>Tabel14[[#This Row],[Benaderend Verbruik (kWh)]]*2.5</f>
        <v>3162525.4515780606</v>
      </c>
      <c r="G106" s="17">
        <f>Tabel14[[#This Row],[Benaderend Verbruik (kWh)]]*0</f>
        <v>0</v>
      </c>
    </row>
    <row r="107" spans="1:7" x14ac:dyDescent="0.35">
      <c r="A107" s="2" t="s">
        <v>662</v>
      </c>
      <c r="B107" s="2" t="s">
        <v>17</v>
      </c>
      <c r="C107" s="2" t="s">
        <v>8</v>
      </c>
      <c r="D107" s="17">
        <v>2595939.1802359298</v>
      </c>
      <c r="E107" s="2">
        <v>2022</v>
      </c>
      <c r="F107" s="17">
        <f>Tabel14[[#This Row],[Benaderend Verbruik (kWh)]]</f>
        <v>2595939.1802359298</v>
      </c>
      <c r="G107" s="17">
        <f>Tabel14[[#This Row],[Benaderend Verbruik (kWh)]]*0.000182</f>
        <v>472.46093080293923</v>
      </c>
    </row>
    <row r="108" spans="1:7" x14ac:dyDescent="0.35">
      <c r="A108" s="2" t="s">
        <v>34</v>
      </c>
      <c r="B108" s="2" t="s">
        <v>17</v>
      </c>
      <c r="C108" s="2" t="s">
        <v>9</v>
      </c>
      <c r="D108" s="17">
        <v>207703.30862009001</v>
      </c>
      <c r="E108" s="2">
        <v>2019</v>
      </c>
      <c r="F108" s="17">
        <f>Tabel14[[#This Row],[Benaderend Verbruik (kWh)]]*2.5</f>
        <v>519258.27155022504</v>
      </c>
      <c r="G108" s="17">
        <f>Tabel14[[#This Row],[Benaderend Verbruik (kWh)]]*0</f>
        <v>0</v>
      </c>
    </row>
    <row r="109" spans="1:7" x14ac:dyDescent="0.35">
      <c r="A109" s="2" t="s">
        <v>34</v>
      </c>
      <c r="B109" s="2" t="s">
        <v>17</v>
      </c>
      <c r="C109" s="2" t="s">
        <v>8</v>
      </c>
      <c r="D109" s="17">
        <v>21849.552017735401</v>
      </c>
      <c r="E109" s="2">
        <v>2019</v>
      </c>
      <c r="F109" s="17">
        <f>Tabel14[[#This Row],[Benaderend Verbruik (kWh)]]</f>
        <v>21849.552017735401</v>
      </c>
      <c r="G109" s="17">
        <f>Tabel14[[#This Row],[Benaderend Verbruik (kWh)]]*0.000182</f>
        <v>3.9766184672278433</v>
      </c>
    </row>
    <row r="110" spans="1:7" x14ac:dyDescent="0.35">
      <c r="A110" s="2" t="s">
        <v>663</v>
      </c>
      <c r="B110" s="2" t="s">
        <v>17</v>
      </c>
      <c r="C110" s="2" t="s">
        <v>9</v>
      </c>
      <c r="D110" s="17">
        <v>360102.06406737003</v>
      </c>
      <c r="E110" s="2">
        <v>2022</v>
      </c>
      <c r="F110" s="17">
        <f>Tabel14[[#This Row],[Benaderend Verbruik (kWh)]]*2.5</f>
        <v>900255.16016842506</v>
      </c>
      <c r="G110" s="17">
        <f>Tabel14[[#This Row],[Benaderend Verbruik (kWh)]]*0</f>
        <v>0</v>
      </c>
    </row>
    <row r="111" spans="1:7" x14ac:dyDescent="0.35">
      <c r="A111" s="2" t="s">
        <v>663</v>
      </c>
      <c r="B111" s="2" t="s">
        <v>17</v>
      </c>
      <c r="C111" s="2" t="s">
        <v>8</v>
      </c>
      <c r="D111" s="17">
        <v>164084.78630106599</v>
      </c>
      <c r="E111" s="2">
        <v>2022</v>
      </c>
      <c r="F111" s="17">
        <f>Tabel14[[#This Row],[Benaderend Verbruik (kWh)]]</f>
        <v>164084.78630106599</v>
      </c>
      <c r="G111" s="17">
        <f>Tabel14[[#This Row],[Benaderend Verbruik (kWh)]]*0.000182</f>
        <v>29.86343110679401</v>
      </c>
    </row>
    <row r="112" spans="1:7" x14ac:dyDescent="0.35">
      <c r="A112" s="2" t="s">
        <v>35</v>
      </c>
      <c r="B112" s="2" t="s">
        <v>17</v>
      </c>
      <c r="C112" s="2" t="s">
        <v>8</v>
      </c>
      <c r="D112" s="17">
        <v>434974.21307531081</v>
      </c>
      <c r="E112" s="2">
        <v>2019</v>
      </c>
      <c r="F112" s="17">
        <f>Tabel14[[#This Row],[Benaderend Verbruik (kWh)]]</f>
        <v>434974.21307531081</v>
      </c>
      <c r="G112" s="17">
        <f>Tabel14[[#This Row],[Benaderend Verbruik (kWh)]]*0.000182</f>
        <v>79.165306779706569</v>
      </c>
    </row>
    <row r="113" spans="1:7" x14ac:dyDescent="0.35">
      <c r="A113" s="2" t="s">
        <v>35</v>
      </c>
      <c r="B113" s="2" t="s">
        <v>17</v>
      </c>
      <c r="C113" s="2" t="s">
        <v>9</v>
      </c>
      <c r="D113" s="17">
        <v>234436.77329092997</v>
      </c>
      <c r="E113" s="2">
        <v>2019</v>
      </c>
      <c r="F113" s="17">
        <f>Tabel14[[#This Row],[Benaderend Verbruik (kWh)]]*2.5</f>
        <v>586091.93322732486</v>
      </c>
      <c r="G113" s="17">
        <f>Tabel14[[#This Row],[Benaderend Verbruik (kWh)]]*0</f>
        <v>0</v>
      </c>
    </row>
    <row r="114" spans="1:7" x14ac:dyDescent="0.35">
      <c r="A114" s="2" t="s">
        <v>664</v>
      </c>
      <c r="B114" s="2" t="s">
        <v>17</v>
      </c>
      <c r="C114" s="2" t="s">
        <v>9</v>
      </c>
      <c r="D114" s="17">
        <v>211856.75677589999</v>
      </c>
      <c r="E114" s="2">
        <v>2022</v>
      </c>
      <c r="F114" s="17">
        <f>Tabel14[[#This Row],[Benaderend Verbruik (kWh)]]*2.5</f>
        <v>529641.89193974994</v>
      </c>
      <c r="G114" s="17">
        <f>Tabel14[[#This Row],[Benaderend Verbruik (kWh)]]*0</f>
        <v>0</v>
      </c>
    </row>
    <row r="115" spans="1:7" x14ac:dyDescent="0.35">
      <c r="A115" s="2" t="s">
        <v>664</v>
      </c>
      <c r="B115" s="2" t="s">
        <v>17</v>
      </c>
      <c r="C115" s="2" t="s">
        <v>8</v>
      </c>
      <c r="D115" s="17">
        <v>581337.53023036802</v>
      </c>
      <c r="E115" s="2">
        <v>2022</v>
      </c>
      <c r="F115" s="17">
        <f>Tabel14[[#This Row],[Benaderend Verbruik (kWh)]]</f>
        <v>581337.53023036802</v>
      </c>
      <c r="G115" s="17">
        <f>Tabel14[[#This Row],[Benaderend Verbruik (kWh)]]*0.000182</f>
        <v>105.80343050192698</v>
      </c>
    </row>
    <row r="116" spans="1:7" x14ac:dyDescent="0.35">
      <c r="A116" s="2" t="s">
        <v>36</v>
      </c>
      <c r="B116" s="2" t="s">
        <v>17</v>
      </c>
      <c r="C116" s="2" t="s">
        <v>8</v>
      </c>
      <c r="D116" s="17">
        <v>2140902.6069999998</v>
      </c>
      <c r="E116" s="2">
        <v>2019</v>
      </c>
      <c r="F116" s="17">
        <f>Tabel14[[#This Row],[Benaderend Verbruik (kWh)]]</f>
        <v>2140902.6069999998</v>
      </c>
      <c r="G116" s="17">
        <f>Tabel14[[#This Row],[Benaderend Verbruik (kWh)]]*0.000182</f>
        <v>389.64427447399999</v>
      </c>
    </row>
    <row r="117" spans="1:7" x14ac:dyDescent="0.35">
      <c r="A117" s="2" t="s">
        <v>36</v>
      </c>
      <c r="B117" s="2" t="s">
        <v>17</v>
      </c>
      <c r="C117" s="2" t="s">
        <v>9</v>
      </c>
      <c r="D117" s="17">
        <v>671610.26500000001</v>
      </c>
      <c r="E117" s="2">
        <v>2019</v>
      </c>
      <c r="F117" s="17">
        <f>Tabel14[[#This Row],[Benaderend Verbruik (kWh)]]*2.5</f>
        <v>1679025.6625000001</v>
      </c>
      <c r="G117" s="17">
        <f>Tabel14[[#This Row],[Benaderend Verbruik (kWh)]]*0</f>
        <v>0</v>
      </c>
    </row>
    <row r="118" spans="1:7" x14ac:dyDescent="0.35">
      <c r="A118" s="2" t="s">
        <v>665</v>
      </c>
      <c r="B118" s="2" t="s">
        <v>17</v>
      </c>
      <c r="C118" s="2" t="s">
        <v>9</v>
      </c>
      <c r="D118" s="17">
        <v>640182.20651133335</v>
      </c>
      <c r="E118" s="2">
        <v>2022</v>
      </c>
      <c r="F118" s="17">
        <f>Tabel14[[#This Row],[Benaderend Verbruik (kWh)]]*2.5</f>
        <v>1600455.5162783335</v>
      </c>
      <c r="G118" s="17">
        <f>Tabel14[[#This Row],[Benaderend Verbruik (kWh)]]*0</f>
        <v>0</v>
      </c>
    </row>
    <row r="119" spans="1:7" x14ac:dyDescent="0.35">
      <c r="A119" s="2" t="s">
        <v>665</v>
      </c>
      <c r="B119" s="2" t="s">
        <v>17</v>
      </c>
      <c r="C119" s="2" t="s">
        <v>8</v>
      </c>
      <c r="D119" s="17">
        <v>1891905.7178277217</v>
      </c>
      <c r="E119" s="2">
        <v>2022</v>
      </c>
      <c r="F119" s="17">
        <f>Tabel14[[#This Row],[Benaderend Verbruik (kWh)]]</f>
        <v>1891905.7178277217</v>
      </c>
      <c r="G119" s="17">
        <f>Tabel14[[#This Row],[Benaderend Verbruik (kWh)]]*0.000182</f>
        <v>344.32684064464536</v>
      </c>
    </row>
    <row r="120" spans="1:7" x14ac:dyDescent="0.35">
      <c r="A120" s="2" t="s">
        <v>666</v>
      </c>
      <c r="B120" s="2" t="s">
        <v>17</v>
      </c>
      <c r="C120" s="2" t="s">
        <v>9</v>
      </c>
      <c r="D120" s="17">
        <v>338132.01890868996</v>
      </c>
      <c r="E120" s="2">
        <v>2022</v>
      </c>
      <c r="F120" s="17">
        <f>Tabel14[[#This Row],[Benaderend Verbruik (kWh)]]*2.5</f>
        <v>845330.04727172491</v>
      </c>
      <c r="G120" s="17">
        <f>Tabel14[[#This Row],[Benaderend Verbruik (kWh)]]*0</f>
        <v>0</v>
      </c>
    </row>
    <row r="121" spans="1:7" x14ac:dyDescent="0.35">
      <c r="A121" s="2" t="s">
        <v>666</v>
      </c>
      <c r="B121" s="2" t="s">
        <v>17</v>
      </c>
      <c r="C121" s="2" t="s">
        <v>8</v>
      </c>
      <c r="D121" s="17">
        <v>584975.95280579897</v>
      </c>
      <c r="E121" s="2">
        <v>2022</v>
      </c>
      <c r="F121" s="17">
        <f>Tabel14[[#This Row],[Benaderend Verbruik (kWh)]]</f>
        <v>584975.95280579897</v>
      </c>
      <c r="G121" s="17">
        <f>Tabel14[[#This Row],[Benaderend Verbruik (kWh)]]*0.000182</f>
        <v>106.46562341065541</v>
      </c>
    </row>
    <row r="122" spans="1:7" x14ac:dyDescent="0.35">
      <c r="A122" s="2" t="s">
        <v>37</v>
      </c>
      <c r="B122" s="2" t="s">
        <v>17</v>
      </c>
      <c r="C122" s="2" t="s">
        <v>9</v>
      </c>
      <c r="D122" s="17">
        <v>190801</v>
      </c>
      <c r="E122" s="2">
        <v>2019</v>
      </c>
      <c r="F122" s="17">
        <f>Tabel14[[#This Row],[Benaderend Verbruik (kWh)]]*2.5</f>
        <v>477002.5</v>
      </c>
      <c r="G122" s="17">
        <f>Tabel14[[#This Row],[Benaderend Verbruik (kWh)]]*0</f>
        <v>0</v>
      </c>
    </row>
    <row r="123" spans="1:7" x14ac:dyDescent="0.35">
      <c r="A123" s="2" t="s">
        <v>667</v>
      </c>
      <c r="B123" s="2" t="s">
        <v>17</v>
      </c>
      <c r="C123" s="2" t="s">
        <v>9</v>
      </c>
      <c r="D123" s="17">
        <v>161137.19617615</v>
      </c>
      <c r="E123" s="2">
        <v>2022</v>
      </c>
      <c r="F123" s="17">
        <f>Tabel14[[#This Row],[Benaderend Verbruik (kWh)]]*2.5</f>
        <v>402842.990440375</v>
      </c>
      <c r="G123" s="17">
        <f>Tabel14[[#This Row],[Benaderend Verbruik (kWh)]]*0</f>
        <v>0</v>
      </c>
    </row>
    <row r="124" spans="1:7" x14ac:dyDescent="0.35">
      <c r="A124" s="11" t="s">
        <v>37</v>
      </c>
      <c r="B124" s="11" t="s">
        <v>17</v>
      </c>
      <c r="C124" s="2" t="s">
        <v>1262</v>
      </c>
      <c r="D124" s="17"/>
      <c r="E124" s="2">
        <v>2019</v>
      </c>
      <c r="F124" s="2"/>
      <c r="G124" s="17">
        <v>1.399</v>
      </c>
    </row>
    <row r="125" spans="1:7" x14ac:dyDescent="0.35">
      <c r="A125" s="11" t="s">
        <v>37</v>
      </c>
      <c r="B125" s="11" t="s">
        <v>17</v>
      </c>
      <c r="C125" s="2" t="s">
        <v>1262</v>
      </c>
      <c r="D125" s="17"/>
      <c r="E125" s="2">
        <v>2022</v>
      </c>
      <c r="F125" s="2"/>
      <c r="G125" s="17">
        <v>0</v>
      </c>
    </row>
    <row r="126" spans="1:7" x14ac:dyDescent="0.35">
      <c r="A126" s="2" t="s">
        <v>38</v>
      </c>
      <c r="B126" s="2" t="s">
        <v>17</v>
      </c>
      <c r="C126" s="2" t="s">
        <v>8</v>
      </c>
      <c r="D126" s="17">
        <v>417448.7308164913</v>
      </c>
      <c r="E126" s="2">
        <v>2019</v>
      </c>
      <c r="F126" s="17">
        <f>Tabel14[[#This Row],[Benaderend Verbruik (kWh)]]</f>
        <v>417448.7308164913</v>
      </c>
      <c r="G126" s="17">
        <f>Tabel14[[#This Row],[Benaderend Verbruik (kWh)]]*0.000182</f>
        <v>75.975669008601415</v>
      </c>
    </row>
    <row r="127" spans="1:7" x14ac:dyDescent="0.35">
      <c r="A127" s="2" t="s">
        <v>38</v>
      </c>
      <c r="B127" s="2" t="s">
        <v>17</v>
      </c>
      <c r="C127" s="2" t="s">
        <v>9</v>
      </c>
      <c r="D127" s="17">
        <v>219523.75799556953</v>
      </c>
      <c r="E127" s="2">
        <v>2019</v>
      </c>
      <c r="F127" s="17">
        <f>Tabel14[[#This Row],[Benaderend Verbruik (kWh)]]*2.5</f>
        <v>548809.3949889238</v>
      </c>
      <c r="G127" s="17">
        <f>Tabel14[[#This Row],[Benaderend Verbruik (kWh)]]*0</f>
        <v>0</v>
      </c>
    </row>
    <row r="128" spans="1:7" x14ac:dyDescent="0.35">
      <c r="A128" s="2" t="s">
        <v>668</v>
      </c>
      <c r="B128" s="2" t="s">
        <v>17</v>
      </c>
      <c r="C128" s="2" t="s">
        <v>9</v>
      </c>
      <c r="D128" s="17">
        <v>175483.392998642</v>
      </c>
      <c r="E128" s="2">
        <v>2022</v>
      </c>
      <c r="F128" s="17">
        <f>Tabel14[[#This Row],[Benaderend Verbruik (kWh)]]*2.5</f>
        <v>438708.48249660502</v>
      </c>
      <c r="G128" s="17">
        <f>Tabel14[[#This Row],[Benaderend Verbruik (kWh)]]*0</f>
        <v>0</v>
      </c>
    </row>
    <row r="129" spans="1:7" x14ac:dyDescent="0.35">
      <c r="A129" s="2" t="s">
        <v>668</v>
      </c>
      <c r="B129" s="2" t="s">
        <v>17</v>
      </c>
      <c r="C129" s="2" t="s">
        <v>8</v>
      </c>
      <c r="D129" s="17">
        <v>301413.70170737122</v>
      </c>
      <c r="E129" s="2">
        <v>2022</v>
      </c>
      <c r="F129" s="17">
        <f>Tabel14[[#This Row],[Benaderend Verbruik (kWh)]]</f>
        <v>301413.70170737122</v>
      </c>
      <c r="G129" s="17">
        <f>Tabel14[[#This Row],[Benaderend Verbruik (kWh)]]*0.000182</f>
        <v>54.857293710741565</v>
      </c>
    </row>
    <row r="130" spans="1:7" x14ac:dyDescent="0.35">
      <c r="A130" s="2" t="s">
        <v>39</v>
      </c>
      <c r="B130" s="2" t="s">
        <v>17</v>
      </c>
      <c r="C130" s="2" t="s">
        <v>8</v>
      </c>
      <c r="D130" s="17">
        <v>2863791.7569884979</v>
      </c>
      <c r="E130" s="2">
        <v>2019</v>
      </c>
      <c r="F130" s="17">
        <f>Tabel14[[#This Row],[Benaderend Verbruik (kWh)]]</f>
        <v>2863791.7569884979</v>
      </c>
      <c r="G130" s="17">
        <f>Tabel14[[#This Row],[Benaderend Verbruik (kWh)]]*0.000182</f>
        <v>521.21009977190658</v>
      </c>
    </row>
    <row r="131" spans="1:7" x14ac:dyDescent="0.35">
      <c r="A131" s="2" t="s">
        <v>39</v>
      </c>
      <c r="B131" s="2" t="s">
        <v>17</v>
      </c>
      <c r="C131" s="2" t="s">
        <v>9</v>
      </c>
      <c r="D131" s="17">
        <v>1154652.8757540311</v>
      </c>
      <c r="E131" s="2">
        <v>2019</v>
      </c>
      <c r="F131" s="17">
        <f>Tabel14[[#This Row],[Benaderend Verbruik (kWh)]]*2.5</f>
        <v>2886632.1893850779</v>
      </c>
      <c r="G131" s="17">
        <f>Tabel14[[#This Row],[Benaderend Verbruik (kWh)]]*0</f>
        <v>0</v>
      </c>
    </row>
    <row r="132" spans="1:7" x14ac:dyDescent="0.35">
      <c r="A132" s="2" t="s">
        <v>669</v>
      </c>
      <c r="B132" s="2" t="s">
        <v>17</v>
      </c>
      <c r="C132" s="2" t="s">
        <v>9</v>
      </c>
      <c r="D132" s="17">
        <v>1179890.0831730138</v>
      </c>
      <c r="E132" s="2">
        <v>2022</v>
      </c>
      <c r="F132" s="17">
        <f>Tabel14[[#This Row],[Benaderend Verbruik (kWh)]]*2.5</f>
        <v>2949725.2079325346</v>
      </c>
      <c r="G132" s="17">
        <f>Tabel14[[#This Row],[Benaderend Verbruik (kWh)]]*0</f>
        <v>0</v>
      </c>
    </row>
    <row r="133" spans="1:7" x14ac:dyDescent="0.35">
      <c r="A133" s="2" t="s">
        <v>669</v>
      </c>
      <c r="B133" s="2" t="s">
        <v>17</v>
      </c>
      <c r="C133" s="2" t="s">
        <v>8</v>
      </c>
      <c r="D133" s="17">
        <v>2340463.7861788026</v>
      </c>
      <c r="E133" s="2">
        <v>2022</v>
      </c>
      <c r="F133" s="17">
        <f>Tabel14[[#This Row],[Benaderend Verbruik (kWh)]]</f>
        <v>2340463.7861788026</v>
      </c>
      <c r="G133" s="17">
        <f>Tabel14[[#This Row],[Benaderend Verbruik (kWh)]]*0.000182</f>
        <v>425.96440908454207</v>
      </c>
    </row>
    <row r="134" spans="1:7" x14ac:dyDescent="0.35">
      <c r="A134" s="11" t="s">
        <v>39</v>
      </c>
      <c r="B134" s="11" t="s">
        <v>17</v>
      </c>
      <c r="C134" s="2" t="s">
        <v>1262</v>
      </c>
      <c r="D134" s="17"/>
      <c r="E134" s="2">
        <v>2019</v>
      </c>
      <c r="F134" s="2"/>
      <c r="G134" s="17">
        <v>0.74142972000000007</v>
      </c>
    </row>
    <row r="135" spans="1:7" x14ac:dyDescent="0.35">
      <c r="A135" s="11" t="s">
        <v>39</v>
      </c>
      <c r="B135" s="11" t="s">
        <v>17</v>
      </c>
      <c r="C135" s="2" t="s">
        <v>1262</v>
      </c>
      <c r="D135" s="17"/>
      <c r="E135" s="2">
        <v>2022</v>
      </c>
      <c r="F135" s="2"/>
      <c r="G135" s="17">
        <v>0.63353291999999994</v>
      </c>
    </row>
    <row r="136" spans="1:7" x14ac:dyDescent="0.35">
      <c r="A136" s="2" t="s">
        <v>40</v>
      </c>
      <c r="B136" s="2" t="s">
        <v>17</v>
      </c>
      <c r="C136" s="2" t="s">
        <v>9</v>
      </c>
      <c r="D136" s="17">
        <v>357179</v>
      </c>
      <c r="E136" s="2">
        <v>2019</v>
      </c>
      <c r="F136" s="17">
        <f>Tabel14[[#This Row],[Benaderend Verbruik (kWh)]]*2.5</f>
        <v>892947.5</v>
      </c>
      <c r="G136" s="17">
        <f>Tabel14[[#This Row],[Benaderend Verbruik (kWh)]]*0</f>
        <v>0</v>
      </c>
    </row>
    <row r="137" spans="1:7" x14ac:dyDescent="0.35">
      <c r="A137" s="2" t="s">
        <v>40</v>
      </c>
      <c r="B137" s="2" t="s">
        <v>17</v>
      </c>
      <c r="C137" s="2" t="s">
        <v>8</v>
      </c>
      <c r="D137" s="17">
        <v>326996.13087417552</v>
      </c>
      <c r="E137" s="2">
        <v>2019</v>
      </c>
      <c r="F137" s="17">
        <f>Tabel14[[#This Row],[Benaderend Verbruik (kWh)]]</f>
        <v>326996.13087417552</v>
      </c>
      <c r="G137" s="17">
        <f>Tabel14[[#This Row],[Benaderend Verbruik (kWh)]]*0.000182</f>
        <v>59.513295819099945</v>
      </c>
    </row>
    <row r="138" spans="1:7" x14ac:dyDescent="0.35">
      <c r="A138" s="2" t="s">
        <v>670</v>
      </c>
      <c r="B138" s="2" t="s">
        <v>17</v>
      </c>
      <c r="C138" s="2" t="s">
        <v>9</v>
      </c>
      <c r="D138" s="17">
        <v>366965</v>
      </c>
      <c r="E138" s="2">
        <v>2022</v>
      </c>
      <c r="F138" s="17">
        <f>Tabel14[[#This Row],[Benaderend Verbruik (kWh)]]*2.5</f>
        <v>917412.5</v>
      </c>
      <c r="G138" s="17">
        <f>Tabel14[[#This Row],[Benaderend Verbruik (kWh)]]*0</f>
        <v>0</v>
      </c>
    </row>
    <row r="139" spans="1:7" x14ac:dyDescent="0.35">
      <c r="A139" s="2" t="s">
        <v>670</v>
      </c>
      <c r="B139" s="2" t="s">
        <v>17</v>
      </c>
      <c r="C139" s="2" t="s">
        <v>8</v>
      </c>
      <c r="D139" s="17">
        <v>422347.17022767698</v>
      </c>
      <c r="E139" s="2">
        <v>2022</v>
      </c>
      <c r="F139" s="17">
        <f>Tabel14[[#This Row],[Benaderend Verbruik (kWh)]]</f>
        <v>422347.17022767698</v>
      </c>
      <c r="G139" s="17">
        <f>Tabel14[[#This Row],[Benaderend Verbruik (kWh)]]*0.000182</f>
        <v>76.867184981437219</v>
      </c>
    </row>
    <row r="140" spans="1:7" x14ac:dyDescent="0.35">
      <c r="A140" s="2" t="s">
        <v>41</v>
      </c>
      <c r="B140" s="2" t="s">
        <v>17</v>
      </c>
      <c r="C140" s="2" t="s">
        <v>8</v>
      </c>
      <c r="D140" s="17">
        <v>200644.40383459401</v>
      </c>
      <c r="E140" s="2">
        <v>2019</v>
      </c>
      <c r="F140" s="17">
        <f>Tabel14[[#This Row],[Benaderend Verbruik (kWh)]]</f>
        <v>200644.40383459401</v>
      </c>
      <c r="G140" s="17">
        <f>Tabel14[[#This Row],[Benaderend Verbruik (kWh)]]*0.000182</f>
        <v>36.517281497896107</v>
      </c>
    </row>
    <row r="141" spans="1:7" x14ac:dyDescent="0.35">
      <c r="A141" s="2" t="s">
        <v>41</v>
      </c>
      <c r="B141" s="2" t="s">
        <v>17</v>
      </c>
      <c r="C141" s="2" t="s">
        <v>9</v>
      </c>
      <c r="D141" s="17">
        <v>182298.24205500001</v>
      </c>
      <c r="E141" s="2">
        <v>2019</v>
      </c>
      <c r="F141" s="17">
        <f>Tabel14[[#This Row],[Benaderend Verbruik (kWh)]]*2.5</f>
        <v>455745.60513750004</v>
      </c>
      <c r="G141" s="17">
        <f>Tabel14[[#This Row],[Benaderend Verbruik (kWh)]]*0</f>
        <v>0</v>
      </c>
    </row>
    <row r="142" spans="1:7" x14ac:dyDescent="0.35">
      <c r="A142" s="2" t="s">
        <v>671</v>
      </c>
      <c r="B142" s="2" t="s">
        <v>17</v>
      </c>
      <c r="C142" s="2" t="s">
        <v>9</v>
      </c>
      <c r="D142" s="17">
        <v>140811.23904525</v>
      </c>
      <c r="E142" s="2">
        <v>2022</v>
      </c>
      <c r="F142" s="17">
        <f>Tabel14[[#This Row],[Benaderend Verbruik (kWh)]]*2.5</f>
        <v>352028.09761312499</v>
      </c>
      <c r="G142" s="17">
        <f>Tabel14[[#This Row],[Benaderend Verbruik (kWh)]]*0</f>
        <v>0</v>
      </c>
    </row>
    <row r="143" spans="1:7" x14ac:dyDescent="0.35">
      <c r="A143" s="2" t="s">
        <v>671</v>
      </c>
      <c r="B143" s="2" t="s">
        <v>17</v>
      </c>
      <c r="C143" s="2" t="s">
        <v>8</v>
      </c>
      <c r="D143" s="17">
        <v>181644.91671078201</v>
      </c>
      <c r="E143" s="2">
        <v>2022</v>
      </c>
      <c r="F143" s="17">
        <f>Tabel14[[#This Row],[Benaderend Verbruik (kWh)]]</f>
        <v>181644.91671078201</v>
      </c>
      <c r="G143" s="17">
        <f>Tabel14[[#This Row],[Benaderend Verbruik (kWh)]]*0.000182</f>
        <v>33.059374841362327</v>
      </c>
    </row>
    <row r="144" spans="1:7" x14ac:dyDescent="0.35">
      <c r="A144" s="2" t="s">
        <v>42</v>
      </c>
      <c r="B144" s="2" t="s">
        <v>17</v>
      </c>
      <c r="C144" s="2" t="s">
        <v>8</v>
      </c>
      <c r="D144" s="17">
        <v>4215596.4909851085</v>
      </c>
      <c r="E144" s="2">
        <v>2019</v>
      </c>
      <c r="F144" s="17">
        <f>Tabel14[[#This Row],[Benaderend Verbruik (kWh)]]</f>
        <v>4215596.4909851085</v>
      </c>
      <c r="G144" s="17">
        <f>Tabel14[[#This Row],[Benaderend Verbruik (kWh)]]*0.000182</f>
        <v>767.23856135928975</v>
      </c>
    </row>
    <row r="145" spans="1:7" x14ac:dyDescent="0.35">
      <c r="A145" s="2" t="s">
        <v>42</v>
      </c>
      <c r="B145" s="2" t="s">
        <v>17</v>
      </c>
      <c r="C145" s="2" t="s">
        <v>9</v>
      </c>
      <c r="D145" s="17">
        <v>1477654.7834280799</v>
      </c>
      <c r="E145" s="2">
        <v>2019</v>
      </c>
      <c r="F145" s="17">
        <f>Tabel14[[#This Row],[Benaderend Verbruik (kWh)]]*2.5</f>
        <v>3694136.9585702</v>
      </c>
      <c r="G145" s="17">
        <f>Tabel14[[#This Row],[Benaderend Verbruik (kWh)]]*0</f>
        <v>0</v>
      </c>
    </row>
    <row r="146" spans="1:7" x14ac:dyDescent="0.35">
      <c r="A146" s="2" t="s">
        <v>672</v>
      </c>
      <c r="B146" s="2" t="s">
        <v>17</v>
      </c>
      <c r="C146" s="2" t="s">
        <v>9</v>
      </c>
      <c r="D146" s="17">
        <v>1461752.892566497</v>
      </c>
      <c r="E146" s="2">
        <v>2022</v>
      </c>
      <c r="F146" s="17">
        <f>Tabel14[[#This Row],[Benaderend Verbruik (kWh)]]*2.5</f>
        <v>3654382.2314162422</v>
      </c>
      <c r="G146" s="17">
        <f>Tabel14[[#This Row],[Benaderend Verbruik (kWh)]]*0</f>
        <v>0</v>
      </c>
    </row>
    <row r="147" spans="1:7" x14ac:dyDescent="0.35">
      <c r="A147" s="2" t="s">
        <v>672</v>
      </c>
      <c r="B147" s="2" t="s">
        <v>17</v>
      </c>
      <c r="C147" s="2" t="s">
        <v>8</v>
      </c>
      <c r="D147" s="17">
        <v>3276977.0938131399</v>
      </c>
      <c r="E147" s="2">
        <v>2022</v>
      </c>
      <c r="F147" s="17">
        <f>Tabel14[[#This Row],[Benaderend Verbruik (kWh)]]</f>
        <v>3276977.0938131399</v>
      </c>
      <c r="G147" s="17">
        <f>Tabel14[[#This Row],[Benaderend Verbruik (kWh)]]*0.000182</f>
        <v>596.40983107399154</v>
      </c>
    </row>
    <row r="148" spans="1:7" x14ac:dyDescent="0.35">
      <c r="A148" s="2" t="s">
        <v>43</v>
      </c>
      <c r="B148" s="2" t="s">
        <v>17</v>
      </c>
      <c r="C148" s="2" t="s">
        <v>8</v>
      </c>
      <c r="D148" s="17">
        <v>563501.12300000002</v>
      </c>
      <c r="E148" s="2">
        <v>2019</v>
      </c>
      <c r="F148" s="17">
        <f>Tabel14[[#This Row],[Benaderend Verbruik (kWh)]]</f>
        <v>563501.12300000002</v>
      </c>
      <c r="G148" s="17">
        <f>Tabel14[[#This Row],[Benaderend Verbruik (kWh)]]*0.000182</f>
        <v>102.55720438600001</v>
      </c>
    </row>
    <row r="149" spans="1:7" x14ac:dyDescent="0.35">
      <c r="A149" s="2" t="s">
        <v>43</v>
      </c>
      <c r="B149" s="2" t="s">
        <v>17</v>
      </c>
      <c r="C149" s="2" t="s">
        <v>9</v>
      </c>
      <c r="D149" s="17">
        <v>159015.37599999999</v>
      </c>
      <c r="E149" s="2">
        <v>2019</v>
      </c>
      <c r="F149" s="17">
        <f>Tabel14[[#This Row],[Benaderend Verbruik (kWh)]]*2.5</f>
        <v>397538.43999999994</v>
      </c>
      <c r="G149" s="17">
        <f>Tabel14[[#This Row],[Benaderend Verbruik (kWh)]]*0</f>
        <v>0</v>
      </c>
    </row>
    <row r="150" spans="1:7" x14ac:dyDescent="0.35">
      <c r="A150" s="2" t="s">
        <v>673</v>
      </c>
      <c r="B150" s="2" t="s">
        <v>17</v>
      </c>
      <c r="C150" s="2" t="s">
        <v>9</v>
      </c>
      <c r="D150" s="17">
        <v>124437.6714322737</v>
      </c>
      <c r="E150" s="2">
        <v>2022</v>
      </c>
      <c r="F150" s="17">
        <f>Tabel14[[#This Row],[Benaderend Verbruik (kWh)]]*2.5</f>
        <v>311094.17858068424</v>
      </c>
      <c r="G150" s="17">
        <f>Tabel14[[#This Row],[Benaderend Verbruik (kWh)]]*0</f>
        <v>0</v>
      </c>
    </row>
    <row r="151" spans="1:7" x14ac:dyDescent="0.35">
      <c r="A151" s="2" t="s">
        <v>673</v>
      </c>
      <c r="B151" s="2" t="s">
        <v>17</v>
      </c>
      <c r="C151" s="2" t="s">
        <v>8</v>
      </c>
      <c r="D151" s="17">
        <v>483417.92357115401</v>
      </c>
      <c r="E151" s="2">
        <v>2022</v>
      </c>
      <c r="F151" s="17">
        <f>Tabel14[[#This Row],[Benaderend Verbruik (kWh)]]</f>
        <v>483417.92357115401</v>
      </c>
      <c r="G151" s="17">
        <f>Tabel14[[#This Row],[Benaderend Verbruik (kWh)]]*0.000182</f>
        <v>87.982062089950034</v>
      </c>
    </row>
    <row r="152" spans="1:7" x14ac:dyDescent="0.35">
      <c r="A152" s="2" t="s">
        <v>44</v>
      </c>
      <c r="B152" s="2" t="s">
        <v>17</v>
      </c>
      <c r="C152" s="2" t="s">
        <v>8</v>
      </c>
      <c r="D152" s="17">
        <v>655918.67719962145</v>
      </c>
      <c r="E152" s="2">
        <v>2019</v>
      </c>
      <c r="F152" s="17">
        <f>Tabel14[[#This Row],[Benaderend Verbruik (kWh)]]</f>
        <v>655918.67719962145</v>
      </c>
      <c r="G152" s="17">
        <f>Tabel14[[#This Row],[Benaderend Verbruik (kWh)]]*0.000182</f>
        <v>119.3771992503311</v>
      </c>
    </row>
    <row r="153" spans="1:7" x14ac:dyDescent="0.35">
      <c r="A153" s="2" t="s">
        <v>44</v>
      </c>
      <c r="B153" s="2" t="s">
        <v>17</v>
      </c>
      <c r="C153" s="2" t="s">
        <v>9</v>
      </c>
      <c r="D153" s="17">
        <v>47757.7235621168</v>
      </c>
      <c r="E153" s="2">
        <v>2019</v>
      </c>
      <c r="F153" s="17">
        <f>Tabel14[[#This Row],[Benaderend Verbruik (kWh)]]*2.5</f>
        <v>119394.308905292</v>
      </c>
      <c r="G153" s="17">
        <f>Tabel14[[#This Row],[Benaderend Verbruik (kWh)]]*0</f>
        <v>0</v>
      </c>
    </row>
    <row r="154" spans="1:7" x14ac:dyDescent="0.35">
      <c r="A154" s="2" t="s">
        <v>674</v>
      </c>
      <c r="B154" s="2" t="s">
        <v>17</v>
      </c>
      <c r="C154" s="2" t="s">
        <v>9</v>
      </c>
      <c r="D154" s="17">
        <v>99938.357713323101</v>
      </c>
      <c r="E154" s="2">
        <v>2022</v>
      </c>
      <c r="F154" s="17">
        <f>Tabel14[[#This Row],[Benaderend Verbruik (kWh)]]*2.5</f>
        <v>249845.89428330775</v>
      </c>
      <c r="G154" s="17">
        <f>Tabel14[[#This Row],[Benaderend Verbruik (kWh)]]*0</f>
        <v>0</v>
      </c>
    </row>
    <row r="155" spans="1:7" x14ac:dyDescent="0.35">
      <c r="A155" s="2" t="s">
        <v>674</v>
      </c>
      <c r="B155" s="2" t="s">
        <v>17</v>
      </c>
      <c r="C155" s="2" t="s">
        <v>8</v>
      </c>
      <c r="D155" s="17">
        <v>681451.03819684661</v>
      </c>
      <c r="E155" s="2">
        <v>2022</v>
      </c>
      <c r="F155" s="17">
        <f>Tabel14[[#This Row],[Benaderend Verbruik (kWh)]]</f>
        <v>681451.03819684661</v>
      </c>
      <c r="G155" s="17">
        <f>Tabel14[[#This Row],[Benaderend Verbruik (kWh)]]*0.000182</f>
        <v>124.02408895182609</v>
      </c>
    </row>
    <row r="156" spans="1:7" x14ac:dyDescent="0.35">
      <c r="A156" s="2" t="s">
        <v>45</v>
      </c>
      <c r="B156" s="2" t="s">
        <v>17</v>
      </c>
      <c r="C156" s="2" t="s">
        <v>9</v>
      </c>
      <c r="D156" s="17">
        <v>577167.88693831884</v>
      </c>
      <c r="E156" s="2">
        <v>2019</v>
      </c>
      <c r="F156" s="17">
        <f>Tabel14[[#This Row],[Benaderend Verbruik (kWh)]]*2.5</f>
        <v>1442919.717345797</v>
      </c>
      <c r="G156" s="17">
        <f>Tabel14[[#This Row],[Benaderend Verbruik (kWh)]]*0</f>
        <v>0</v>
      </c>
    </row>
    <row r="157" spans="1:7" x14ac:dyDescent="0.35">
      <c r="A157" s="2" t="s">
        <v>675</v>
      </c>
      <c r="B157" s="2" t="s">
        <v>17</v>
      </c>
      <c r="C157" s="2" t="s">
        <v>9</v>
      </c>
      <c r="D157" s="17">
        <v>483312.82346518798</v>
      </c>
      <c r="E157" s="2">
        <v>2022</v>
      </c>
      <c r="F157" s="17">
        <f>Tabel14[[#This Row],[Benaderend Verbruik (kWh)]]*2.5</f>
        <v>1208282.0586629699</v>
      </c>
      <c r="G157" s="17">
        <f>Tabel14[[#This Row],[Benaderend Verbruik (kWh)]]*0</f>
        <v>0</v>
      </c>
    </row>
    <row r="158" spans="1:7" x14ac:dyDescent="0.35">
      <c r="A158" s="2" t="s">
        <v>46</v>
      </c>
      <c r="B158" s="2" t="s">
        <v>17</v>
      </c>
      <c r="C158" s="2" t="s">
        <v>8</v>
      </c>
      <c r="D158" s="17">
        <v>270248.86490813404</v>
      </c>
      <c r="E158" s="2">
        <v>2019</v>
      </c>
      <c r="F158" s="17">
        <f>Tabel14[[#This Row],[Benaderend Verbruik (kWh)]]</f>
        <v>270248.86490813404</v>
      </c>
      <c r="G158" s="17">
        <f>Tabel14[[#This Row],[Benaderend Verbruik (kWh)]]*0.000182</f>
        <v>49.185293413280398</v>
      </c>
    </row>
    <row r="159" spans="1:7" x14ac:dyDescent="0.35">
      <c r="A159" s="2" t="s">
        <v>46</v>
      </c>
      <c r="B159" s="2" t="s">
        <v>17</v>
      </c>
      <c r="C159" s="2" t="s">
        <v>9</v>
      </c>
      <c r="D159" s="17">
        <v>109221.54100000001</v>
      </c>
      <c r="E159" s="2">
        <v>2019</v>
      </c>
      <c r="F159" s="17">
        <f>Tabel14[[#This Row],[Benaderend Verbruik (kWh)]]*2.5</f>
        <v>273053.85250000004</v>
      </c>
      <c r="G159" s="17">
        <f>Tabel14[[#This Row],[Benaderend Verbruik (kWh)]]*0</f>
        <v>0</v>
      </c>
    </row>
    <row r="160" spans="1:7" x14ac:dyDescent="0.35">
      <c r="A160" s="2" t="s">
        <v>676</v>
      </c>
      <c r="B160" s="2" t="s">
        <v>17</v>
      </c>
      <c r="C160" s="2" t="s">
        <v>9</v>
      </c>
      <c r="D160" s="17">
        <v>95267.766077509616</v>
      </c>
      <c r="E160" s="2">
        <v>2022</v>
      </c>
      <c r="F160" s="17">
        <f>Tabel14[[#This Row],[Benaderend Verbruik (kWh)]]*2.5</f>
        <v>238169.41519377404</v>
      </c>
      <c r="G160" s="17">
        <f>Tabel14[[#This Row],[Benaderend Verbruik (kWh)]]*0</f>
        <v>0</v>
      </c>
    </row>
    <row r="161" spans="1:7" x14ac:dyDescent="0.35">
      <c r="A161" s="2" t="s">
        <v>676</v>
      </c>
      <c r="B161" s="2" t="s">
        <v>17</v>
      </c>
      <c r="C161" s="2" t="s">
        <v>8</v>
      </c>
      <c r="D161" s="17">
        <v>218543.08851114399</v>
      </c>
      <c r="E161" s="2">
        <v>2022</v>
      </c>
      <c r="F161" s="17">
        <f>Tabel14[[#This Row],[Benaderend Verbruik (kWh)]]</f>
        <v>218543.08851114399</v>
      </c>
      <c r="G161" s="17">
        <f>Tabel14[[#This Row],[Benaderend Verbruik (kWh)]]*0.000182</f>
        <v>39.774842109028206</v>
      </c>
    </row>
    <row r="162" spans="1:7" x14ac:dyDescent="0.35">
      <c r="A162" s="2" t="s">
        <v>47</v>
      </c>
      <c r="B162" s="2" t="s">
        <v>17</v>
      </c>
      <c r="C162" s="2" t="s">
        <v>8</v>
      </c>
      <c r="D162" s="17">
        <v>2458995.3024861463</v>
      </c>
      <c r="E162" s="2">
        <v>2019</v>
      </c>
      <c r="F162" s="17">
        <f>Tabel14[[#This Row],[Benaderend Verbruik (kWh)]]</f>
        <v>2458995.3024861463</v>
      </c>
      <c r="G162" s="17">
        <f>Tabel14[[#This Row],[Benaderend Verbruik (kWh)]]*0.000182</f>
        <v>447.53714505247865</v>
      </c>
    </row>
    <row r="163" spans="1:7" x14ac:dyDescent="0.35">
      <c r="A163" s="2" t="s">
        <v>47</v>
      </c>
      <c r="B163" s="2" t="s">
        <v>17</v>
      </c>
      <c r="C163" s="2" t="s">
        <v>9</v>
      </c>
      <c r="D163" s="17">
        <v>776666.31527031981</v>
      </c>
      <c r="E163" s="2">
        <v>2019</v>
      </c>
      <c r="F163" s="17">
        <f>Tabel14[[#This Row],[Benaderend Verbruik (kWh)]]*2.5</f>
        <v>1941665.7881757994</v>
      </c>
      <c r="G163" s="17">
        <f>Tabel14[[#This Row],[Benaderend Verbruik (kWh)]]*0</f>
        <v>0</v>
      </c>
    </row>
    <row r="164" spans="1:7" x14ac:dyDescent="0.35">
      <c r="A164" s="2" t="s">
        <v>677</v>
      </c>
      <c r="B164" s="2" t="s">
        <v>17</v>
      </c>
      <c r="C164" s="2" t="s">
        <v>9</v>
      </c>
      <c r="D164" s="17">
        <v>594629.3486472005</v>
      </c>
      <c r="E164" s="2">
        <v>2022</v>
      </c>
      <c r="F164" s="17">
        <f>Tabel14[[#This Row],[Benaderend Verbruik (kWh)]]*2.5</f>
        <v>1486573.3716180013</v>
      </c>
      <c r="G164" s="17">
        <f>Tabel14[[#This Row],[Benaderend Verbruik (kWh)]]*0</f>
        <v>0</v>
      </c>
    </row>
    <row r="165" spans="1:7" x14ac:dyDescent="0.35">
      <c r="A165" s="2" t="s">
        <v>677</v>
      </c>
      <c r="B165" s="2" t="s">
        <v>17</v>
      </c>
      <c r="C165" s="2" t="s">
        <v>8</v>
      </c>
      <c r="D165" s="17">
        <v>1933432.008736134</v>
      </c>
      <c r="E165" s="2">
        <v>2022</v>
      </c>
      <c r="F165" s="17">
        <f>Tabel14[[#This Row],[Benaderend Verbruik (kWh)]]</f>
        <v>1933432.008736134</v>
      </c>
      <c r="G165" s="17">
        <f>Tabel14[[#This Row],[Benaderend Verbruik (kWh)]]*0.000182</f>
        <v>351.88462558997639</v>
      </c>
    </row>
    <row r="166" spans="1:7" x14ac:dyDescent="0.35">
      <c r="A166" s="2" t="s">
        <v>48</v>
      </c>
      <c r="B166" s="2" t="s">
        <v>17</v>
      </c>
      <c r="C166" s="2" t="s">
        <v>8</v>
      </c>
      <c r="D166" s="17">
        <v>8890503.629999999</v>
      </c>
      <c r="E166" s="2">
        <v>2019</v>
      </c>
      <c r="F166" s="17">
        <f>Tabel14[[#This Row],[Benaderend Verbruik (kWh)]]</f>
        <v>8890503.629999999</v>
      </c>
      <c r="G166" s="17">
        <f>Tabel14[[#This Row],[Benaderend Verbruik (kWh)]]*0.000182</f>
        <v>1618.0716606599999</v>
      </c>
    </row>
    <row r="167" spans="1:7" x14ac:dyDescent="0.35">
      <c r="A167" s="2" t="s">
        <v>48</v>
      </c>
      <c r="B167" s="2" t="s">
        <v>17</v>
      </c>
      <c r="C167" s="2" t="s">
        <v>9</v>
      </c>
      <c r="D167" s="17">
        <v>2083033.5449999999</v>
      </c>
      <c r="E167" s="2">
        <v>2019</v>
      </c>
      <c r="F167" s="17">
        <f>Tabel14[[#This Row],[Benaderend Verbruik (kWh)]]*2.5</f>
        <v>5207583.8624999998</v>
      </c>
      <c r="G167" s="17">
        <f>Tabel14[[#This Row],[Benaderend Verbruik (kWh)]]*0</f>
        <v>0</v>
      </c>
    </row>
    <row r="168" spans="1:7" x14ac:dyDescent="0.35">
      <c r="A168" s="2" t="s">
        <v>678</v>
      </c>
      <c r="B168" s="2" t="s">
        <v>17</v>
      </c>
      <c r="C168" s="2" t="s">
        <v>9</v>
      </c>
      <c r="D168" s="17">
        <v>2506316.1814144361</v>
      </c>
      <c r="E168" s="2">
        <v>2022</v>
      </c>
      <c r="F168" s="17">
        <f>Tabel14[[#This Row],[Benaderend Verbruik (kWh)]]*2.5</f>
        <v>6265790.4535360904</v>
      </c>
      <c r="G168" s="17">
        <f>Tabel14[[#This Row],[Benaderend Verbruik (kWh)]]*0</f>
        <v>0</v>
      </c>
    </row>
    <row r="169" spans="1:7" x14ac:dyDescent="0.35">
      <c r="A169" s="2" t="s">
        <v>678</v>
      </c>
      <c r="B169" s="2" t="s">
        <v>17</v>
      </c>
      <c r="C169" s="2" t="s">
        <v>8</v>
      </c>
      <c r="D169" s="17">
        <v>5580376.5772292605</v>
      </c>
      <c r="E169" s="2">
        <v>2022</v>
      </c>
      <c r="F169" s="17">
        <f>Tabel14[[#This Row],[Benaderend Verbruik (kWh)]]</f>
        <v>5580376.5772292605</v>
      </c>
      <c r="G169" s="17">
        <f>Tabel14[[#This Row],[Benaderend Verbruik (kWh)]]*0.000182</f>
        <v>1015.6285370557255</v>
      </c>
    </row>
    <row r="170" spans="1:7" x14ac:dyDescent="0.35">
      <c r="A170" s="2" t="s">
        <v>49</v>
      </c>
      <c r="B170" s="2" t="s">
        <v>17</v>
      </c>
      <c r="C170" s="2" t="s">
        <v>8</v>
      </c>
      <c r="D170" s="17">
        <v>799807.34276465082</v>
      </c>
      <c r="E170" s="2">
        <v>2019</v>
      </c>
      <c r="F170" s="17">
        <f>Tabel14[[#This Row],[Benaderend Verbruik (kWh)]]</f>
        <v>799807.34276465082</v>
      </c>
      <c r="G170" s="17">
        <f>Tabel14[[#This Row],[Benaderend Verbruik (kWh)]]*0.000182</f>
        <v>145.56493638316644</v>
      </c>
    </row>
    <row r="171" spans="1:7" x14ac:dyDescent="0.35">
      <c r="A171" s="2" t="s">
        <v>49</v>
      </c>
      <c r="B171" s="2" t="s">
        <v>17</v>
      </c>
      <c r="C171" s="2" t="s">
        <v>9</v>
      </c>
      <c r="D171" s="17">
        <v>324842.35574010259</v>
      </c>
      <c r="E171" s="2">
        <v>2019</v>
      </c>
      <c r="F171" s="17">
        <f>Tabel14[[#This Row],[Benaderend Verbruik (kWh)]]*2.5</f>
        <v>812105.88935025642</v>
      </c>
      <c r="G171" s="17">
        <f>Tabel14[[#This Row],[Benaderend Verbruik (kWh)]]*0</f>
        <v>0</v>
      </c>
    </row>
    <row r="172" spans="1:7" x14ac:dyDescent="0.35">
      <c r="A172" s="2" t="s">
        <v>679</v>
      </c>
      <c r="B172" s="2" t="s">
        <v>17</v>
      </c>
      <c r="C172" s="2" t="s">
        <v>9</v>
      </c>
      <c r="D172" s="17">
        <v>314157.21736233332</v>
      </c>
      <c r="E172" s="2">
        <v>2022</v>
      </c>
      <c r="F172" s="17">
        <f>Tabel14[[#This Row],[Benaderend Verbruik (kWh)]]*2.5</f>
        <v>785393.0434058333</v>
      </c>
      <c r="G172" s="17">
        <f>Tabel14[[#This Row],[Benaderend Verbruik (kWh)]]*0</f>
        <v>0</v>
      </c>
    </row>
    <row r="173" spans="1:7" x14ac:dyDescent="0.35">
      <c r="A173" s="2" t="s">
        <v>679</v>
      </c>
      <c r="B173" s="2" t="s">
        <v>17</v>
      </c>
      <c r="C173" s="2" t="s">
        <v>8</v>
      </c>
      <c r="D173" s="17">
        <v>621320.07709431439</v>
      </c>
      <c r="E173" s="2">
        <v>2022</v>
      </c>
      <c r="F173" s="17">
        <f>Tabel14[[#This Row],[Benaderend Verbruik (kWh)]]</f>
        <v>621320.07709431439</v>
      </c>
      <c r="G173" s="17">
        <f>Tabel14[[#This Row],[Benaderend Verbruik (kWh)]]*0.000182</f>
        <v>113.08025403116523</v>
      </c>
    </row>
    <row r="174" spans="1:7" x14ac:dyDescent="0.35">
      <c r="A174" s="2" t="s">
        <v>50</v>
      </c>
      <c r="B174" s="2" t="s">
        <v>17</v>
      </c>
      <c r="C174" s="2" t="s">
        <v>8</v>
      </c>
      <c r="D174" s="17">
        <v>155505.78700000001</v>
      </c>
      <c r="E174" s="2">
        <v>2019</v>
      </c>
      <c r="F174" s="17">
        <f>Tabel14[[#This Row],[Benaderend Verbruik (kWh)]]</f>
        <v>155505.78700000001</v>
      </c>
      <c r="G174" s="17">
        <f>Tabel14[[#This Row],[Benaderend Verbruik (kWh)]]*0.000182</f>
        <v>28.302053234000002</v>
      </c>
    </row>
    <row r="175" spans="1:7" x14ac:dyDescent="0.35">
      <c r="A175" s="2" t="s">
        <v>50</v>
      </c>
      <c r="B175" s="2" t="s">
        <v>17</v>
      </c>
      <c r="C175" s="2" t="s">
        <v>9</v>
      </c>
      <c r="D175" s="17">
        <v>52700.78</v>
      </c>
      <c r="E175" s="2">
        <v>2019</v>
      </c>
      <c r="F175" s="17">
        <f>Tabel14[[#This Row],[Benaderend Verbruik (kWh)]]*2.5</f>
        <v>131751.95000000001</v>
      </c>
      <c r="G175" s="17">
        <f>Tabel14[[#This Row],[Benaderend Verbruik (kWh)]]*0</f>
        <v>0</v>
      </c>
    </row>
    <row r="176" spans="1:7" x14ac:dyDescent="0.35">
      <c r="A176" s="2" t="s">
        <v>680</v>
      </c>
      <c r="B176" s="2" t="s">
        <v>17</v>
      </c>
      <c r="C176" s="2" t="s">
        <v>9</v>
      </c>
      <c r="D176" s="17">
        <v>32605.496722043299</v>
      </c>
      <c r="E176" s="2">
        <v>2022</v>
      </c>
      <c r="F176" s="17">
        <f>Tabel14[[#This Row],[Benaderend Verbruik (kWh)]]*2.5</f>
        <v>81513.74180510825</v>
      </c>
      <c r="G176" s="17">
        <f>Tabel14[[#This Row],[Benaderend Verbruik (kWh)]]*0</f>
        <v>0</v>
      </c>
    </row>
    <row r="177" spans="1:7" x14ac:dyDescent="0.35">
      <c r="A177" s="2" t="s">
        <v>680</v>
      </c>
      <c r="B177" s="2" t="s">
        <v>17</v>
      </c>
      <c r="C177" s="2" t="s">
        <v>8</v>
      </c>
      <c r="D177" s="17">
        <v>236013.53700214831</v>
      </c>
      <c r="E177" s="2">
        <v>2022</v>
      </c>
      <c r="F177" s="17">
        <f>Tabel14[[#This Row],[Benaderend Verbruik (kWh)]]</f>
        <v>236013.53700214831</v>
      </c>
      <c r="G177" s="17">
        <f>Tabel14[[#This Row],[Benaderend Verbruik (kWh)]]*0.000182</f>
        <v>42.954463734390991</v>
      </c>
    </row>
    <row r="178" spans="1:7" x14ac:dyDescent="0.35">
      <c r="A178" s="2" t="s">
        <v>51</v>
      </c>
      <c r="B178" s="2" t="s">
        <v>17</v>
      </c>
      <c r="C178" s="2" t="s">
        <v>8</v>
      </c>
      <c r="D178" s="17">
        <v>155625.11400000003</v>
      </c>
      <c r="E178" s="2">
        <v>2019</v>
      </c>
      <c r="F178" s="17">
        <f>Tabel14[[#This Row],[Benaderend Verbruik (kWh)]]</f>
        <v>155625.11400000003</v>
      </c>
      <c r="G178" s="17">
        <f>Tabel14[[#This Row],[Benaderend Verbruik (kWh)]]*0.000182</f>
        <v>28.323770748000005</v>
      </c>
    </row>
    <row r="179" spans="1:7" x14ac:dyDescent="0.35">
      <c r="A179" s="2" t="s">
        <v>51</v>
      </c>
      <c r="B179" s="2" t="s">
        <v>17</v>
      </c>
      <c r="C179" s="2" t="s">
        <v>9</v>
      </c>
      <c r="D179" s="17">
        <v>70748.997999999992</v>
      </c>
      <c r="E179" s="2">
        <v>2019</v>
      </c>
      <c r="F179" s="17">
        <f>Tabel14[[#This Row],[Benaderend Verbruik (kWh)]]*2.5</f>
        <v>176872.495</v>
      </c>
      <c r="G179" s="17">
        <f>Tabel14[[#This Row],[Benaderend Verbruik (kWh)]]*0</f>
        <v>0</v>
      </c>
    </row>
    <row r="180" spans="1:7" x14ac:dyDescent="0.35">
      <c r="A180" s="2" t="s">
        <v>681</v>
      </c>
      <c r="B180" s="2" t="s">
        <v>17</v>
      </c>
      <c r="C180" s="2" t="s">
        <v>9</v>
      </c>
      <c r="D180" s="17">
        <v>77303.318769976802</v>
      </c>
      <c r="E180" s="2">
        <v>2022</v>
      </c>
      <c r="F180" s="17">
        <f>Tabel14[[#This Row],[Benaderend Verbruik (kWh)]]*2.5</f>
        <v>193258.296924942</v>
      </c>
      <c r="G180" s="17">
        <f>Tabel14[[#This Row],[Benaderend Verbruik (kWh)]]*0</f>
        <v>0</v>
      </c>
    </row>
    <row r="181" spans="1:7" x14ac:dyDescent="0.35">
      <c r="A181" s="2" t="s">
        <v>681</v>
      </c>
      <c r="B181" s="2" t="s">
        <v>17</v>
      </c>
      <c r="C181" s="2" t="s">
        <v>8</v>
      </c>
      <c r="D181" s="17">
        <v>242044.216448822</v>
      </c>
      <c r="E181" s="2">
        <v>2022</v>
      </c>
      <c r="F181" s="17">
        <f>Tabel14[[#This Row],[Benaderend Verbruik (kWh)]]</f>
        <v>242044.216448822</v>
      </c>
      <c r="G181" s="17">
        <f>Tabel14[[#This Row],[Benaderend Verbruik (kWh)]]*0.000182</f>
        <v>44.052047393685605</v>
      </c>
    </row>
    <row r="182" spans="1:7" x14ac:dyDescent="0.35">
      <c r="A182" s="2" t="s">
        <v>52</v>
      </c>
      <c r="B182" s="2" t="s">
        <v>17</v>
      </c>
      <c r="C182" s="2" t="s">
        <v>8</v>
      </c>
      <c r="D182" s="17">
        <v>1946041.8438035375</v>
      </c>
      <c r="E182" s="2">
        <v>2019</v>
      </c>
      <c r="F182" s="17">
        <f>Tabel14[[#This Row],[Benaderend Verbruik (kWh)]]</f>
        <v>1946041.8438035375</v>
      </c>
      <c r="G182" s="17">
        <f>Tabel14[[#This Row],[Benaderend Verbruik (kWh)]]*0.000182</f>
        <v>354.17961557224385</v>
      </c>
    </row>
    <row r="183" spans="1:7" x14ac:dyDescent="0.35">
      <c r="A183" s="2" t="s">
        <v>52</v>
      </c>
      <c r="B183" s="2" t="s">
        <v>17</v>
      </c>
      <c r="C183" s="2" t="s">
        <v>9</v>
      </c>
      <c r="D183" s="17">
        <v>935435.18657844956</v>
      </c>
      <c r="E183" s="2">
        <v>2019</v>
      </c>
      <c r="F183" s="17">
        <f>Tabel14[[#This Row],[Benaderend Verbruik (kWh)]]*2.5</f>
        <v>2338587.966446124</v>
      </c>
      <c r="G183" s="17">
        <f>Tabel14[[#This Row],[Benaderend Verbruik (kWh)]]*0</f>
        <v>0</v>
      </c>
    </row>
    <row r="184" spans="1:7" x14ac:dyDescent="0.35">
      <c r="A184" s="2" t="s">
        <v>682</v>
      </c>
      <c r="B184" s="2" t="s">
        <v>17</v>
      </c>
      <c r="C184" s="2" t="s">
        <v>9</v>
      </c>
      <c r="D184" s="17">
        <v>85220.308604839607</v>
      </c>
      <c r="E184" s="2">
        <v>2022</v>
      </c>
      <c r="F184" s="17">
        <f>Tabel14[[#This Row],[Benaderend Verbruik (kWh)]]*2.5</f>
        <v>213050.77151209902</v>
      </c>
      <c r="G184" s="17">
        <f>Tabel14[[#This Row],[Benaderend Verbruik (kWh)]]*0</f>
        <v>0</v>
      </c>
    </row>
    <row r="185" spans="1:7" x14ac:dyDescent="0.35">
      <c r="A185" s="2" t="s">
        <v>682</v>
      </c>
      <c r="B185" s="2" t="s">
        <v>17</v>
      </c>
      <c r="C185" s="2" t="s">
        <v>8</v>
      </c>
      <c r="D185" s="17">
        <v>279551.26372591581</v>
      </c>
      <c r="E185" s="2">
        <v>2022</v>
      </c>
      <c r="F185" s="17">
        <f>Tabel14[[#This Row],[Benaderend Verbruik (kWh)]]</f>
        <v>279551.26372591581</v>
      </c>
      <c r="G185" s="17">
        <f>Tabel14[[#This Row],[Benaderend Verbruik (kWh)]]*0.000182</f>
        <v>50.878329998116676</v>
      </c>
    </row>
    <row r="186" spans="1:7" x14ac:dyDescent="0.35">
      <c r="A186" s="2" t="s">
        <v>53</v>
      </c>
      <c r="B186" s="2" t="s">
        <v>17</v>
      </c>
      <c r="C186" s="2" t="s">
        <v>8</v>
      </c>
      <c r="D186" s="17">
        <v>685110.42769986484</v>
      </c>
      <c r="E186" s="2">
        <v>2019</v>
      </c>
      <c r="F186" s="17">
        <f>Tabel14[[#This Row],[Benaderend Verbruik (kWh)]]</f>
        <v>685110.42769986484</v>
      </c>
      <c r="G186" s="17">
        <f>Tabel14[[#This Row],[Benaderend Verbruik (kWh)]]*0.000182</f>
        <v>124.6900978413754</v>
      </c>
    </row>
    <row r="187" spans="1:7" x14ac:dyDescent="0.35">
      <c r="A187" s="2" t="s">
        <v>53</v>
      </c>
      <c r="B187" s="2" t="s">
        <v>17</v>
      </c>
      <c r="C187" s="2" t="s">
        <v>9</v>
      </c>
      <c r="D187" s="17">
        <v>426924.25</v>
      </c>
      <c r="E187" s="2">
        <v>2019</v>
      </c>
      <c r="F187" s="17">
        <f>Tabel14[[#This Row],[Benaderend Verbruik (kWh)]]*2.5</f>
        <v>1067310.625</v>
      </c>
      <c r="G187" s="17">
        <f>Tabel14[[#This Row],[Benaderend Verbruik (kWh)]]*0</f>
        <v>0</v>
      </c>
    </row>
    <row r="188" spans="1:7" x14ac:dyDescent="0.35">
      <c r="A188" s="2" t="s">
        <v>683</v>
      </c>
      <c r="B188" s="2" t="s">
        <v>17</v>
      </c>
      <c r="C188" s="2" t="s">
        <v>9</v>
      </c>
      <c r="D188" s="17">
        <v>469859.25</v>
      </c>
      <c r="E188" s="2">
        <v>2022</v>
      </c>
      <c r="F188" s="17">
        <f>Tabel14[[#This Row],[Benaderend Verbruik (kWh)]]*2.5</f>
        <v>1174648.125</v>
      </c>
      <c r="G188" s="17">
        <f>Tabel14[[#This Row],[Benaderend Verbruik (kWh)]]*0</f>
        <v>0</v>
      </c>
    </row>
    <row r="189" spans="1:7" x14ac:dyDescent="0.35">
      <c r="A189" s="2" t="s">
        <v>683</v>
      </c>
      <c r="B189" s="2" t="s">
        <v>17</v>
      </c>
      <c r="C189" s="2" t="s">
        <v>8</v>
      </c>
      <c r="D189" s="17">
        <v>673313.42362885689</v>
      </c>
      <c r="E189" s="2">
        <v>2022</v>
      </c>
      <c r="F189" s="17">
        <f>Tabel14[[#This Row],[Benaderend Verbruik (kWh)]]</f>
        <v>673313.42362885689</v>
      </c>
      <c r="G189" s="17">
        <f>Tabel14[[#This Row],[Benaderend Verbruik (kWh)]]*0.000182</f>
        <v>122.54304310045195</v>
      </c>
    </row>
    <row r="190" spans="1:7" x14ac:dyDescent="0.35">
      <c r="A190" s="2" t="s">
        <v>54</v>
      </c>
      <c r="B190" s="2" t="s">
        <v>17</v>
      </c>
      <c r="C190" s="2" t="s">
        <v>8</v>
      </c>
      <c r="D190" s="17">
        <v>2760285.7613585945</v>
      </c>
      <c r="E190" s="2">
        <v>2019</v>
      </c>
      <c r="F190" s="17">
        <f>Tabel14[[#This Row],[Benaderend Verbruik (kWh)]]</f>
        <v>2760285.7613585945</v>
      </c>
      <c r="G190" s="17">
        <f>Tabel14[[#This Row],[Benaderend Verbruik (kWh)]]*0.000182</f>
        <v>502.37200856726423</v>
      </c>
    </row>
    <row r="191" spans="1:7" x14ac:dyDescent="0.35">
      <c r="A191" s="2" t="s">
        <v>54</v>
      </c>
      <c r="B191" s="2" t="s">
        <v>17</v>
      </c>
      <c r="C191" s="2" t="s">
        <v>9</v>
      </c>
      <c r="D191" s="17">
        <v>1249122.253280459</v>
      </c>
      <c r="E191" s="2">
        <v>2019</v>
      </c>
      <c r="F191" s="17">
        <f>Tabel14[[#This Row],[Benaderend Verbruik (kWh)]]*2.5</f>
        <v>3122805.6332011474</v>
      </c>
      <c r="G191" s="17">
        <f>Tabel14[[#This Row],[Benaderend Verbruik (kWh)]]*0</f>
        <v>0</v>
      </c>
    </row>
    <row r="192" spans="1:7" x14ac:dyDescent="0.35">
      <c r="A192" s="2" t="s">
        <v>684</v>
      </c>
      <c r="B192" s="2" t="s">
        <v>17</v>
      </c>
      <c r="C192" s="2" t="s">
        <v>9</v>
      </c>
      <c r="D192" s="17">
        <v>1030953.0099201391</v>
      </c>
      <c r="E192" s="2">
        <v>2022</v>
      </c>
      <c r="F192" s="17">
        <f>Tabel14[[#This Row],[Benaderend Verbruik (kWh)]]*2.5</f>
        <v>2577382.5248003476</v>
      </c>
      <c r="G192" s="17">
        <f>Tabel14[[#This Row],[Benaderend Verbruik (kWh)]]*0</f>
        <v>0</v>
      </c>
    </row>
    <row r="193" spans="1:7" x14ac:dyDescent="0.35">
      <c r="A193" s="2" t="s">
        <v>684</v>
      </c>
      <c r="B193" s="2" t="s">
        <v>17</v>
      </c>
      <c r="C193" s="2" t="s">
        <v>8</v>
      </c>
      <c r="D193" s="17">
        <v>1673474.8814751618</v>
      </c>
      <c r="E193" s="2">
        <v>2022</v>
      </c>
      <c r="F193" s="17">
        <f>Tabel14[[#This Row],[Benaderend Verbruik (kWh)]]</f>
        <v>1673474.8814751618</v>
      </c>
      <c r="G193" s="17">
        <f>Tabel14[[#This Row],[Benaderend Verbruik (kWh)]]*0.000182</f>
        <v>304.57242842847944</v>
      </c>
    </row>
    <row r="194" spans="1:7" x14ac:dyDescent="0.35">
      <c r="A194" s="2" t="s">
        <v>55</v>
      </c>
      <c r="B194" s="2" t="s">
        <v>17</v>
      </c>
      <c r="C194" s="2" t="s">
        <v>8</v>
      </c>
      <c r="D194" s="17">
        <v>233257.31499999997</v>
      </c>
      <c r="E194" s="2">
        <v>2019</v>
      </c>
      <c r="F194" s="17">
        <f>Tabel14[[#This Row],[Benaderend Verbruik (kWh)]]</f>
        <v>233257.31499999997</v>
      </c>
      <c r="G194" s="17">
        <f>Tabel14[[#This Row],[Benaderend Verbruik (kWh)]]*0.000182</f>
        <v>42.452831329999995</v>
      </c>
    </row>
    <row r="195" spans="1:7" x14ac:dyDescent="0.35">
      <c r="A195" s="2" t="s">
        <v>55</v>
      </c>
      <c r="B195" s="2" t="s">
        <v>17</v>
      </c>
      <c r="C195" s="2" t="s">
        <v>9</v>
      </c>
      <c r="D195" s="17">
        <v>77930</v>
      </c>
      <c r="E195" s="2">
        <v>2019</v>
      </c>
      <c r="F195" s="17">
        <f>Tabel14[[#This Row],[Benaderend Verbruik (kWh)]]*2.5</f>
        <v>194825</v>
      </c>
      <c r="G195" s="17">
        <f>Tabel14[[#This Row],[Benaderend Verbruik (kWh)]]*0</f>
        <v>0</v>
      </c>
    </row>
    <row r="196" spans="1:7" x14ac:dyDescent="0.35">
      <c r="A196" s="2" t="s">
        <v>685</v>
      </c>
      <c r="B196" s="2" t="s">
        <v>17</v>
      </c>
      <c r="C196" s="2" t="s">
        <v>9</v>
      </c>
      <c r="D196" s="17">
        <v>78837.725008509995</v>
      </c>
      <c r="E196" s="2">
        <v>2022</v>
      </c>
      <c r="F196" s="17">
        <f>Tabel14[[#This Row],[Benaderend Verbruik (kWh)]]*2.5</f>
        <v>197094.31252127499</v>
      </c>
      <c r="G196" s="17">
        <f>Tabel14[[#This Row],[Benaderend Verbruik (kWh)]]*0</f>
        <v>0</v>
      </c>
    </row>
    <row r="197" spans="1:7" x14ac:dyDescent="0.35">
      <c r="A197" s="2" t="s">
        <v>685</v>
      </c>
      <c r="B197" s="2" t="s">
        <v>17</v>
      </c>
      <c r="C197" s="2" t="s">
        <v>8</v>
      </c>
      <c r="D197" s="17">
        <v>207580.61981611099</v>
      </c>
      <c r="E197" s="2">
        <v>2022</v>
      </c>
      <c r="F197" s="17">
        <f>Tabel14[[#This Row],[Benaderend Verbruik (kWh)]]</f>
        <v>207580.61981611099</v>
      </c>
      <c r="G197" s="17">
        <f>Tabel14[[#This Row],[Benaderend Verbruik (kWh)]]*0.000182</f>
        <v>37.779672806532204</v>
      </c>
    </row>
    <row r="198" spans="1:7" x14ac:dyDescent="0.35">
      <c r="A198" s="2" t="s">
        <v>56</v>
      </c>
      <c r="B198" s="2" t="s">
        <v>17</v>
      </c>
      <c r="C198" s="2" t="s">
        <v>8</v>
      </c>
      <c r="D198" s="17">
        <v>186158.02100000001</v>
      </c>
      <c r="E198" s="2">
        <v>2019</v>
      </c>
      <c r="F198" s="17">
        <f>Tabel14[[#This Row],[Benaderend Verbruik (kWh)]]</f>
        <v>186158.02100000001</v>
      </c>
      <c r="G198" s="17">
        <f>Tabel14[[#This Row],[Benaderend Verbruik (kWh)]]*0.000182</f>
        <v>33.880759822000002</v>
      </c>
    </row>
    <row r="199" spans="1:7" x14ac:dyDescent="0.35">
      <c r="A199" s="2" t="s">
        <v>56</v>
      </c>
      <c r="B199" s="2" t="s">
        <v>17</v>
      </c>
      <c r="C199" s="2" t="s">
        <v>9</v>
      </c>
      <c r="D199" s="17">
        <v>112431</v>
      </c>
      <c r="E199" s="2">
        <v>2019</v>
      </c>
      <c r="F199" s="17">
        <f>Tabel14[[#This Row],[Benaderend Verbruik (kWh)]]*2.5</f>
        <v>281077.5</v>
      </c>
      <c r="G199" s="17">
        <f>Tabel14[[#This Row],[Benaderend Verbruik (kWh)]]*0</f>
        <v>0</v>
      </c>
    </row>
    <row r="200" spans="1:7" x14ac:dyDescent="0.35">
      <c r="A200" s="2" t="s">
        <v>686</v>
      </c>
      <c r="B200" s="2" t="s">
        <v>17</v>
      </c>
      <c r="C200" s="2" t="s">
        <v>9</v>
      </c>
      <c r="D200" s="17">
        <v>96833.850034040006</v>
      </c>
      <c r="E200" s="2">
        <v>2022</v>
      </c>
      <c r="F200" s="17">
        <f>Tabel14[[#This Row],[Benaderend Verbruik (kWh)]]*2.5</f>
        <v>242084.62508510001</v>
      </c>
      <c r="G200" s="17">
        <f>Tabel14[[#This Row],[Benaderend Verbruik (kWh)]]*0</f>
        <v>0</v>
      </c>
    </row>
    <row r="201" spans="1:7" x14ac:dyDescent="0.35">
      <c r="A201" s="2" t="s">
        <v>686</v>
      </c>
      <c r="B201" s="2" t="s">
        <v>17</v>
      </c>
      <c r="C201" s="2" t="s">
        <v>8</v>
      </c>
      <c r="D201" s="17">
        <v>203211.51218737301</v>
      </c>
      <c r="E201" s="2">
        <v>2022</v>
      </c>
      <c r="F201" s="17">
        <f>Tabel14[[#This Row],[Benaderend Verbruik (kWh)]]</f>
        <v>203211.51218737301</v>
      </c>
      <c r="G201" s="17">
        <f>Tabel14[[#This Row],[Benaderend Verbruik (kWh)]]*0.000182</f>
        <v>36.984495218101891</v>
      </c>
    </row>
    <row r="202" spans="1:7" x14ac:dyDescent="0.35">
      <c r="A202" s="2" t="s">
        <v>57</v>
      </c>
      <c r="B202" s="2" t="s">
        <v>17</v>
      </c>
      <c r="C202" s="2" t="s">
        <v>8</v>
      </c>
      <c r="D202" s="17">
        <v>455711.08205982851</v>
      </c>
      <c r="E202" s="2">
        <v>2019</v>
      </c>
      <c r="F202" s="17">
        <f>Tabel14[[#This Row],[Benaderend Verbruik (kWh)]]</f>
        <v>455711.08205982851</v>
      </c>
      <c r="G202" s="17">
        <f>Tabel14[[#This Row],[Benaderend Verbruik (kWh)]]*0.000182</f>
        <v>82.939416934888797</v>
      </c>
    </row>
    <row r="203" spans="1:7" x14ac:dyDescent="0.35">
      <c r="A203" s="2" t="s">
        <v>57</v>
      </c>
      <c r="B203" s="2" t="s">
        <v>17</v>
      </c>
      <c r="C203" s="2" t="s">
        <v>9</v>
      </c>
      <c r="D203" s="17">
        <v>215389.92865146589</v>
      </c>
      <c r="E203" s="2">
        <v>2019</v>
      </c>
      <c r="F203" s="17">
        <f>Tabel14[[#This Row],[Benaderend Verbruik (kWh)]]*2.5</f>
        <v>538474.82162866474</v>
      </c>
      <c r="G203" s="17">
        <f>Tabel14[[#This Row],[Benaderend Verbruik (kWh)]]*0</f>
        <v>0</v>
      </c>
    </row>
    <row r="204" spans="1:7" x14ac:dyDescent="0.35">
      <c r="A204" s="2" t="s">
        <v>687</v>
      </c>
      <c r="B204" s="2" t="s">
        <v>17</v>
      </c>
      <c r="C204" s="2" t="s">
        <v>9</v>
      </c>
      <c r="D204" s="17">
        <v>218756.55838902891</v>
      </c>
      <c r="E204" s="2">
        <v>2022</v>
      </c>
      <c r="F204" s="17">
        <f>Tabel14[[#This Row],[Benaderend Verbruik (kWh)]]*2.5</f>
        <v>546891.39597257227</v>
      </c>
      <c r="G204" s="17">
        <f>Tabel14[[#This Row],[Benaderend Verbruik (kWh)]]*0</f>
        <v>0</v>
      </c>
    </row>
    <row r="205" spans="1:7" x14ac:dyDescent="0.35">
      <c r="A205" s="2" t="s">
        <v>687</v>
      </c>
      <c r="B205" s="2" t="s">
        <v>17</v>
      </c>
      <c r="C205" s="2" t="s">
        <v>8</v>
      </c>
      <c r="D205" s="17">
        <v>396593.29326920974</v>
      </c>
      <c r="E205" s="2">
        <v>2022</v>
      </c>
      <c r="F205" s="17">
        <f>Tabel14[[#This Row],[Benaderend Verbruik (kWh)]]</f>
        <v>396593.29326920974</v>
      </c>
      <c r="G205" s="17">
        <f>Tabel14[[#This Row],[Benaderend Verbruik (kWh)]]*0.000182</f>
        <v>72.179979374996179</v>
      </c>
    </row>
    <row r="206" spans="1:7" x14ac:dyDescent="0.35">
      <c r="A206" s="2" t="s">
        <v>58</v>
      </c>
      <c r="B206" s="2" t="s">
        <v>17</v>
      </c>
      <c r="C206" s="2" t="s">
        <v>8</v>
      </c>
      <c r="D206" s="17">
        <v>315204.77152841812</v>
      </c>
      <c r="E206" s="2">
        <v>2019</v>
      </c>
      <c r="F206" s="17">
        <f>Tabel14[[#This Row],[Benaderend Verbruik (kWh)]]</f>
        <v>315204.77152841812</v>
      </c>
      <c r="G206" s="17">
        <f>Tabel14[[#This Row],[Benaderend Verbruik (kWh)]]*0.000182</f>
        <v>57.367268418172102</v>
      </c>
    </row>
    <row r="207" spans="1:7" x14ac:dyDescent="0.35">
      <c r="A207" s="2" t="s">
        <v>58</v>
      </c>
      <c r="B207" s="2" t="s">
        <v>17</v>
      </c>
      <c r="C207" s="2" t="s">
        <v>9</v>
      </c>
      <c r="D207" s="17">
        <v>104887.59454770401</v>
      </c>
      <c r="E207" s="2">
        <v>2019</v>
      </c>
      <c r="F207" s="17">
        <f>Tabel14[[#This Row],[Benaderend Verbruik (kWh)]]*2.5</f>
        <v>262218.98636926</v>
      </c>
      <c r="G207" s="17">
        <f>Tabel14[[#This Row],[Benaderend Verbruik (kWh)]]*0</f>
        <v>0</v>
      </c>
    </row>
    <row r="208" spans="1:7" x14ac:dyDescent="0.35">
      <c r="A208" s="2" t="s">
        <v>688</v>
      </c>
      <c r="B208" s="2" t="s">
        <v>17</v>
      </c>
      <c r="C208" s="2" t="s">
        <v>9</v>
      </c>
      <c r="D208" s="17">
        <v>88591.113719587913</v>
      </c>
      <c r="E208" s="2">
        <v>2022</v>
      </c>
      <c r="F208" s="17">
        <f>Tabel14[[#This Row],[Benaderend Verbruik (kWh)]]*2.5</f>
        <v>221477.78429896978</v>
      </c>
      <c r="G208" s="17">
        <f>Tabel14[[#This Row],[Benaderend Verbruik (kWh)]]*0</f>
        <v>0</v>
      </c>
    </row>
    <row r="209" spans="1:7" x14ac:dyDescent="0.35">
      <c r="A209" s="2" t="s">
        <v>688</v>
      </c>
      <c r="B209" s="2" t="s">
        <v>17</v>
      </c>
      <c r="C209" s="2" t="s">
        <v>8</v>
      </c>
      <c r="D209" s="17">
        <v>285698.98183709249</v>
      </c>
      <c r="E209" s="2">
        <v>2022</v>
      </c>
      <c r="F209" s="17">
        <f>Tabel14[[#This Row],[Benaderend Verbruik (kWh)]]</f>
        <v>285698.98183709249</v>
      </c>
      <c r="G209" s="17">
        <f>Tabel14[[#This Row],[Benaderend Verbruik (kWh)]]*0.000182</f>
        <v>51.997214694350838</v>
      </c>
    </row>
    <row r="210" spans="1:7" x14ac:dyDescent="0.35">
      <c r="A210" s="2" t="s">
        <v>59</v>
      </c>
      <c r="B210" s="2" t="s">
        <v>17</v>
      </c>
      <c r="C210" s="2" t="s">
        <v>8</v>
      </c>
      <c r="D210" s="17">
        <v>751129.5337499188</v>
      </c>
      <c r="E210" s="2">
        <v>2019</v>
      </c>
      <c r="F210" s="17">
        <f>Tabel14[[#This Row],[Benaderend Verbruik (kWh)]]</f>
        <v>751129.5337499188</v>
      </c>
      <c r="G210" s="17">
        <f>Tabel14[[#This Row],[Benaderend Verbruik (kWh)]]*0.000182</f>
        <v>136.70557514248523</v>
      </c>
    </row>
    <row r="211" spans="1:7" x14ac:dyDescent="0.35">
      <c r="A211" s="2" t="s">
        <v>59</v>
      </c>
      <c r="B211" s="2" t="s">
        <v>17</v>
      </c>
      <c r="C211" s="2" t="s">
        <v>9</v>
      </c>
      <c r="D211" s="17">
        <v>225481.25489963999</v>
      </c>
      <c r="E211" s="2">
        <v>2019</v>
      </c>
      <c r="F211" s="17">
        <f>Tabel14[[#This Row],[Benaderend Verbruik (kWh)]]*2.5</f>
        <v>563703.13724910002</v>
      </c>
      <c r="G211" s="17">
        <f>Tabel14[[#This Row],[Benaderend Verbruik (kWh)]]*0</f>
        <v>0</v>
      </c>
    </row>
    <row r="212" spans="1:7" x14ac:dyDescent="0.35">
      <c r="A212" s="2" t="s">
        <v>689</v>
      </c>
      <c r="B212" s="2" t="s">
        <v>17</v>
      </c>
      <c r="C212" s="2" t="s">
        <v>9</v>
      </c>
      <c r="D212" s="17">
        <v>260980.62584984</v>
      </c>
      <c r="E212" s="2">
        <v>2022</v>
      </c>
      <c r="F212" s="17">
        <f>Tabel14[[#This Row],[Benaderend Verbruik (kWh)]]*2.5</f>
        <v>652451.5646246</v>
      </c>
      <c r="G212" s="17">
        <f>Tabel14[[#This Row],[Benaderend Verbruik (kWh)]]*0</f>
        <v>0</v>
      </c>
    </row>
    <row r="213" spans="1:7" x14ac:dyDescent="0.35">
      <c r="A213" s="2" t="s">
        <v>689</v>
      </c>
      <c r="B213" s="2" t="s">
        <v>17</v>
      </c>
      <c r="C213" s="2" t="s">
        <v>8</v>
      </c>
      <c r="D213" s="17">
        <v>434833.19627197197</v>
      </c>
      <c r="E213" s="2">
        <v>2022</v>
      </c>
      <c r="F213" s="17">
        <f>Tabel14[[#This Row],[Benaderend Verbruik (kWh)]]</f>
        <v>434833.19627197197</v>
      </c>
      <c r="G213" s="17">
        <f>Tabel14[[#This Row],[Benaderend Verbruik (kWh)]]*0.000182</f>
        <v>79.139641721498904</v>
      </c>
    </row>
    <row r="214" spans="1:7" x14ac:dyDescent="0.35">
      <c r="A214" s="2" t="s">
        <v>60</v>
      </c>
      <c r="B214" s="2" t="s">
        <v>17</v>
      </c>
      <c r="C214" s="2" t="s">
        <v>8</v>
      </c>
      <c r="D214" s="17">
        <v>6089646.3819999993</v>
      </c>
      <c r="E214" s="2">
        <v>2019</v>
      </c>
      <c r="F214" s="17">
        <f>Tabel14[[#This Row],[Benaderend Verbruik (kWh)]]</f>
        <v>6089646.3819999993</v>
      </c>
      <c r="G214" s="17">
        <f>Tabel14[[#This Row],[Benaderend Verbruik (kWh)]]*0.000182</f>
        <v>1108.3156415239998</v>
      </c>
    </row>
    <row r="215" spans="1:7" x14ac:dyDescent="0.35">
      <c r="A215" s="2" t="s">
        <v>60</v>
      </c>
      <c r="B215" s="2" t="s">
        <v>17</v>
      </c>
      <c r="C215" s="2" t="s">
        <v>9</v>
      </c>
      <c r="D215" s="17">
        <v>773787.43499999994</v>
      </c>
      <c r="E215" s="2">
        <v>2019</v>
      </c>
      <c r="F215" s="17">
        <f>Tabel14[[#This Row],[Benaderend Verbruik (kWh)]]*2.5</f>
        <v>1934468.5874999999</v>
      </c>
      <c r="G215" s="17">
        <f>Tabel14[[#This Row],[Benaderend Verbruik (kWh)]]*0</f>
        <v>0</v>
      </c>
    </row>
    <row r="216" spans="1:7" x14ac:dyDescent="0.35">
      <c r="A216" s="2" t="s">
        <v>690</v>
      </c>
      <c r="B216" s="2" t="s">
        <v>17</v>
      </c>
      <c r="C216" s="2" t="s">
        <v>9</v>
      </c>
      <c r="D216" s="17">
        <v>757587.24300736305</v>
      </c>
      <c r="E216" s="2">
        <v>2022</v>
      </c>
      <c r="F216" s="17">
        <f>Tabel14[[#This Row],[Benaderend Verbruik (kWh)]]*2.5</f>
        <v>1893968.1075184075</v>
      </c>
      <c r="G216" s="17">
        <f>Tabel14[[#This Row],[Benaderend Verbruik (kWh)]]*0</f>
        <v>0</v>
      </c>
    </row>
    <row r="217" spans="1:7" x14ac:dyDescent="0.35">
      <c r="A217" s="2" t="s">
        <v>690</v>
      </c>
      <c r="B217" s="2" t="s">
        <v>17</v>
      </c>
      <c r="C217" s="2" t="s">
        <v>8</v>
      </c>
      <c r="D217" s="17">
        <v>4514339.7159194732</v>
      </c>
      <c r="E217" s="2">
        <v>2022</v>
      </c>
      <c r="F217" s="17">
        <f>Tabel14[[#This Row],[Benaderend Verbruik (kWh)]]</f>
        <v>4514339.7159194732</v>
      </c>
      <c r="G217" s="17">
        <f>Tabel14[[#This Row],[Benaderend Verbruik (kWh)]]*0.000182</f>
        <v>821.60982829734417</v>
      </c>
    </row>
    <row r="218" spans="1:7" x14ac:dyDescent="0.35">
      <c r="A218" s="2" t="s">
        <v>61</v>
      </c>
      <c r="B218" s="2" t="s">
        <v>17</v>
      </c>
      <c r="C218" s="2" t="s">
        <v>8</v>
      </c>
      <c r="D218" s="17">
        <v>214946.44153569898</v>
      </c>
      <c r="E218" s="2">
        <v>2019</v>
      </c>
      <c r="F218" s="17">
        <f>Tabel14[[#This Row],[Benaderend Verbruik (kWh)]]</f>
        <v>214946.44153569898</v>
      </c>
      <c r="G218" s="17">
        <f>Tabel14[[#This Row],[Benaderend Verbruik (kWh)]]*0.000182</f>
        <v>39.120252359497215</v>
      </c>
    </row>
    <row r="219" spans="1:7" x14ac:dyDescent="0.35">
      <c r="A219" s="2" t="s">
        <v>61</v>
      </c>
      <c r="B219" s="2" t="s">
        <v>17</v>
      </c>
      <c r="C219" s="2" t="s">
        <v>9</v>
      </c>
      <c r="D219" s="17">
        <v>78098</v>
      </c>
      <c r="E219" s="2">
        <v>2019</v>
      </c>
      <c r="F219" s="17">
        <f>Tabel14[[#This Row],[Benaderend Verbruik (kWh)]]*2.5</f>
        <v>195245</v>
      </c>
      <c r="G219" s="17">
        <f>Tabel14[[#This Row],[Benaderend Verbruik (kWh)]]*0</f>
        <v>0</v>
      </c>
    </row>
    <row r="220" spans="1:7" x14ac:dyDescent="0.35">
      <c r="A220" s="2" t="s">
        <v>691</v>
      </c>
      <c r="B220" s="2" t="s">
        <v>17</v>
      </c>
      <c r="C220" s="2" t="s">
        <v>9</v>
      </c>
      <c r="D220" s="17">
        <v>73790.668154700004</v>
      </c>
      <c r="E220" s="2">
        <v>2022</v>
      </c>
      <c r="F220" s="17">
        <f>Tabel14[[#This Row],[Benaderend Verbruik (kWh)]]*2.5</f>
        <v>184476.67038675002</v>
      </c>
      <c r="G220" s="17">
        <f>Tabel14[[#This Row],[Benaderend Verbruik (kWh)]]*0</f>
        <v>0</v>
      </c>
    </row>
    <row r="221" spans="1:7" x14ac:dyDescent="0.35">
      <c r="A221" s="2" t="s">
        <v>691</v>
      </c>
      <c r="B221" s="2" t="s">
        <v>17</v>
      </c>
      <c r="C221" s="2" t="s">
        <v>8</v>
      </c>
      <c r="D221" s="17">
        <v>193065.314801903</v>
      </c>
      <c r="E221" s="2">
        <v>2022</v>
      </c>
      <c r="F221" s="17">
        <f>Tabel14[[#This Row],[Benaderend Verbruik (kWh)]]</f>
        <v>193065.314801903</v>
      </c>
      <c r="G221" s="17">
        <f>Tabel14[[#This Row],[Benaderend Verbruik (kWh)]]*0.000182</f>
        <v>35.137887293946349</v>
      </c>
    </row>
    <row r="222" spans="1:7" x14ac:dyDescent="0.35">
      <c r="A222" s="2" t="s">
        <v>62</v>
      </c>
      <c r="B222" s="2" t="s">
        <v>17</v>
      </c>
      <c r="C222" s="2" t="s">
        <v>8</v>
      </c>
      <c r="D222" s="17">
        <v>789471.80124790606</v>
      </c>
      <c r="E222" s="2">
        <v>2019</v>
      </c>
      <c r="F222" s="17">
        <f>Tabel14[[#This Row],[Benaderend Verbruik (kWh)]]</f>
        <v>789471.80124790606</v>
      </c>
      <c r="G222" s="17">
        <f>Tabel14[[#This Row],[Benaderend Verbruik (kWh)]]*0.000182</f>
        <v>143.68386782711892</v>
      </c>
    </row>
    <row r="223" spans="1:7" x14ac:dyDescent="0.35">
      <c r="A223" s="2" t="s">
        <v>62</v>
      </c>
      <c r="B223" s="2" t="s">
        <v>17</v>
      </c>
      <c r="C223" s="2" t="s">
        <v>9</v>
      </c>
      <c r="D223" s="17">
        <v>337711.68052292202</v>
      </c>
      <c r="E223" s="2">
        <v>2019</v>
      </c>
      <c r="F223" s="17">
        <f>Tabel14[[#This Row],[Benaderend Verbruik (kWh)]]*2.5</f>
        <v>844279.20130730502</v>
      </c>
      <c r="G223" s="17">
        <f>Tabel14[[#This Row],[Benaderend Verbruik (kWh)]]*0</f>
        <v>0</v>
      </c>
    </row>
    <row r="224" spans="1:7" x14ac:dyDescent="0.35">
      <c r="A224" s="2" t="s">
        <v>692</v>
      </c>
      <c r="B224" s="2" t="s">
        <v>17</v>
      </c>
      <c r="C224" s="2" t="s">
        <v>9</v>
      </c>
      <c r="D224" s="17">
        <v>365647.67278135364</v>
      </c>
      <c r="E224" s="2">
        <v>2022</v>
      </c>
      <c r="F224" s="17">
        <f>Tabel14[[#This Row],[Benaderend Verbruik (kWh)]]*2.5</f>
        <v>914119.18195338408</v>
      </c>
      <c r="G224" s="17">
        <f>Tabel14[[#This Row],[Benaderend Verbruik (kWh)]]*0</f>
        <v>0</v>
      </c>
    </row>
    <row r="225" spans="1:7" x14ac:dyDescent="0.35">
      <c r="A225" s="2" t="s">
        <v>692</v>
      </c>
      <c r="B225" s="2" t="s">
        <v>17</v>
      </c>
      <c r="C225" s="2" t="s">
        <v>8</v>
      </c>
      <c r="D225" s="17">
        <v>816210.83297147765</v>
      </c>
      <c r="E225" s="2">
        <v>2022</v>
      </c>
      <c r="F225" s="17">
        <f>Tabel14[[#This Row],[Benaderend Verbruik (kWh)]]</f>
        <v>816210.83297147765</v>
      </c>
      <c r="G225" s="17">
        <f>Tabel14[[#This Row],[Benaderend Verbruik (kWh)]]*0.000182</f>
        <v>148.55037160080894</v>
      </c>
    </row>
    <row r="226" spans="1:7" x14ac:dyDescent="0.35">
      <c r="A226" s="2" t="s">
        <v>63</v>
      </c>
      <c r="B226" s="2" t="s">
        <v>17</v>
      </c>
      <c r="C226" s="2" t="s">
        <v>8</v>
      </c>
      <c r="D226" s="17">
        <v>1378187.4909735553</v>
      </c>
      <c r="E226" s="2">
        <v>2019</v>
      </c>
      <c r="F226" s="17">
        <f>Tabel14[[#This Row],[Benaderend Verbruik (kWh)]]</f>
        <v>1378187.4909735553</v>
      </c>
      <c r="G226" s="17">
        <f>Tabel14[[#This Row],[Benaderend Verbruik (kWh)]]*0.000182</f>
        <v>250.83012335718706</v>
      </c>
    </row>
    <row r="227" spans="1:7" x14ac:dyDescent="0.35">
      <c r="A227" s="2" t="s">
        <v>63</v>
      </c>
      <c r="B227" s="2" t="s">
        <v>17</v>
      </c>
      <c r="C227" s="2" t="s">
        <v>9</v>
      </c>
      <c r="D227" s="17">
        <v>667883.15616965713</v>
      </c>
      <c r="E227" s="2">
        <v>2019</v>
      </c>
      <c r="F227" s="17">
        <f>Tabel14[[#This Row],[Benaderend Verbruik (kWh)]]*2.5</f>
        <v>1669707.8904241428</v>
      </c>
      <c r="G227" s="17">
        <f>Tabel14[[#This Row],[Benaderend Verbruik (kWh)]]*0</f>
        <v>0</v>
      </c>
    </row>
    <row r="228" spans="1:7" x14ac:dyDescent="0.35">
      <c r="A228" s="2" t="s">
        <v>693</v>
      </c>
      <c r="B228" s="2" t="s">
        <v>17</v>
      </c>
      <c r="C228" s="2" t="s">
        <v>9</v>
      </c>
      <c r="D228" s="17">
        <v>920924.58027355489</v>
      </c>
      <c r="E228" s="2">
        <v>2022</v>
      </c>
      <c r="F228" s="17">
        <f>Tabel14[[#This Row],[Benaderend Verbruik (kWh)]]*2.5</f>
        <v>2302311.4506838871</v>
      </c>
      <c r="G228" s="17">
        <f>Tabel14[[#This Row],[Benaderend Verbruik (kWh)]]*0</f>
        <v>0</v>
      </c>
    </row>
    <row r="229" spans="1:7" x14ac:dyDescent="0.35">
      <c r="A229" s="2" t="s">
        <v>693</v>
      </c>
      <c r="B229" s="2" t="s">
        <v>17</v>
      </c>
      <c r="C229" s="2" t="s">
        <v>8</v>
      </c>
      <c r="D229" s="17">
        <v>1174004.1071820448</v>
      </c>
      <c r="E229" s="2">
        <v>2022</v>
      </c>
      <c r="F229" s="17">
        <f>Tabel14[[#This Row],[Benaderend Verbruik (kWh)]]</f>
        <v>1174004.1071820448</v>
      </c>
      <c r="G229" s="17">
        <f>Tabel14[[#This Row],[Benaderend Verbruik (kWh)]]*0.000182</f>
        <v>213.66874750713217</v>
      </c>
    </row>
    <row r="230" spans="1:7" x14ac:dyDescent="0.35">
      <c r="A230" s="2" t="s">
        <v>64</v>
      </c>
      <c r="B230" s="2" t="s">
        <v>17</v>
      </c>
      <c r="C230" s="2" t="s">
        <v>8</v>
      </c>
      <c r="D230" s="17">
        <v>91601.245931434212</v>
      </c>
      <c r="E230" s="2">
        <v>2019</v>
      </c>
      <c r="F230" s="17">
        <f>Tabel14[[#This Row],[Benaderend Verbruik (kWh)]]</f>
        <v>91601.245931434212</v>
      </c>
      <c r="G230" s="17">
        <f>Tabel14[[#This Row],[Benaderend Verbruik (kWh)]]*0.000182</f>
        <v>16.671426759521026</v>
      </c>
    </row>
    <row r="231" spans="1:7" x14ac:dyDescent="0.35">
      <c r="A231" s="2" t="s">
        <v>64</v>
      </c>
      <c r="B231" s="2" t="s">
        <v>17</v>
      </c>
      <c r="C231" s="2" t="s">
        <v>9</v>
      </c>
      <c r="D231" s="17">
        <v>24841.450044339999</v>
      </c>
      <c r="E231" s="2">
        <v>2019</v>
      </c>
      <c r="F231" s="17">
        <f>Tabel14[[#This Row],[Benaderend Verbruik (kWh)]]*2.5</f>
        <v>62103.62511085</v>
      </c>
      <c r="G231" s="17">
        <f>Tabel14[[#This Row],[Benaderend Verbruik (kWh)]]*0</f>
        <v>0</v>
      </c>
    </row>
    <row r="232" spans="1:7" x14ac:dyDescent="0.35">
      <c r="A232" s="2" t="s">
        <v>694</v>
      </c>
      <c r="B232" s="2" t="s">
        <v>17</v>
      </c>
      <c r="C232" s="2" t="s">
        <v>9</v>
      </c>
      <c r="D232" s="17">
        <v>25708.31255296</v>
      </c>
      <c r="E232" s="2">
        <v>2022</v>
      </c>
      <c r="F232" s="17">
        <f>Tabel14[[#This Row],[Benaderend Verbruik (kWh)]]*2.5</f>
        <v>64270.781382400004</v>
      </c>
      <c r="G232" s="17">
        <f>Tabel14[[#This Row],[Benaderend Verbruik (kWh)]]*0</f>
        <v>0</v>
      </c>
    </row>
    <row r="233" spans="1:7" x14ac:dyDescent="0.35">
      <c r="A233" s="2" t="s">
        <v>694</v>
      </c>
      <c r="B233" s="2" t="s">
        <v>17</v>
      </c>
      <c r="C233" s="2" t="s">
        <v>8</v>
      </c>
      <c r="D233" s="17">
        <v>58862.335589990696</v>
      </c>
      <c r="E233" s="2">
        <v>2022</v>
      </c>
      <c r="F233" s="17">
        <f>Tabel14[[#This Row],[Benaderend Verbruik (kWh)]]</f>
        <v>58862.335589990696</v>
      </c>
      <c r="G233" s="17">
        <f>Tabel14[[#This Row],[Benaderend Verbruik (kWh)]]*0.000182</f>
        <v>10.712945077378308</v>
      </c>
    </row>
    <row r="234" spans="1:7" x14ac:dyDescent="0.35">
      <c r="A234" s="2" t="s">
        <v>65</v>
      </c>
      <c r="B234" s="2" t="s">
        <v>17</v>
      </c>
      <c r="C234" s="2" t="s">
        <v>8</v>
      </c>
      <c r="D234" s="17">
        <v>589521.96096732572</v>
      </c>
      <c r="E234" s="2">
        <v>2019</v>
      </c>
      <c r="F234" s="17">
        <f>Tabel14[[#This Row],[Benaderend Verbruik (kWh)]]</f>
        <v>589521.96096732572</v>
      </c>
      <c r="G234" s="17">
        <f>Tabel14[[#This Row],[Benaderend Verbruik (kWh)]]*0.000182</f>
        <v>107.29299689605328</v>
      </c>
    </row>
    <row r="235" spans="1:7" x14ac:dyDescent="0.35">
      <c r="A235" s="2" t="s">
        <v>65</v>
      </c>
      <c r="B235" s="2" t="s">
        <v>17</v>
      </c>
      <c r="C235" s="2" t="s">
        <v>9</v>
      </c>
      <c r="D235" s="17">
        <v>426813.22805028158</v>
      </c>
      <c r="E235" s="2">
        <v>2019</v>
      </c>
      <c r="F235" s="17">
        <f>Tabel14[[#This Row],[Benaderend Verbruik (kWh)]]*2.5</f>
        <v>1067033.0701257039</v>
      </c>
      <c r="G235" s="17">
        <f>Tabel14[[#This Row],[Benaderend Verbruik (kWh)]]*0</f>
        <v>0</v>
      </c>
    </row>
    <row r="236" spans="1:7" x14ac:dyDescent="0.35">
      <c r="A236" s="2" t="s">
        <v>695</v>
      </c>
      <c r="B236" s="2" t="s">
        <v>17</v>
      </c>
      <c r="C236" s="2" t="s">
        <v>9</v>
      </c>
      <c r="D236" s="17">
        <v>490493.71952616831</v>
      </c>
      <c r="E236" s="2">
        <v>2022</v>
      </c>
      <c r="F236" s="17">
        <f>Tabel14[[#This Row],[Benaderend Verbruik (kWh)]]*2.5</f>
        <v>1226234.2988154208</v>
      </c>
      <c r="G236" s="17">
        <f>Tabel14[[#This Row],[Benaderend Verbruik (kWh)]]*0</f>
        <v>0</v>
      </c>
    </row>
    <row r="237" spans="1:7" x14ac:dyDescent="0.35">
      <c r="A237" s="2" t="s">
        <v>695</v>
      </c>
      <c r="B237" s="2" t="s">
        <v>17</v>
      </c>
      <c r="C237" s="2" t="s">
        <v>8</v>
      </c>
      <c r="D237" s="17">
        <v>458351.99412911199</v>
      </c>
      <c r="E237" s="2">
        <v>2022</v>
      </c>
      <c r="F237" s="17">
        <f>Tabel14[[#This Row],[Benaderend Verbruik (kWh)]]</f>
        <v>458351.99412911199</v>
      </c>
      <c r="G237" s="17">
        <f>Tabel14[[#This Row],[Benaderend Verbruik (kWh)]]*0.000182</f>
        <v>83.420062931498379</v>
      </c>
    </row>
    <row r="238" spans="1:7" x14ac:dyDescent="0.35">
      <c r="A238" s="2" t="s">
        <v>66</v>
      </c>
      <c r="B238" s="2" t="s">
        <v>17</v>
      </c>
      <c r="C238" s="2" t="s">
        <v>8</v>
      </c>
      <c r="D238" s="17">
        <v>538629.71199999994</v>
      </c>
      <c r="E238" s="2">
        <v>2019</v>
      </c>
      <c r="F238" s="17">
        <f>Tabel14[[#This Row],[Benaderend Verbruik (kWh)]]</f>
        <v>538629.71199999994</v>
      </c>
      <c r="G238" s="17">
        <f>Tabel14[[#This Row],[Benaderend Verbruik (kWh)]]*0.000182</f>
        <v>98.030607583999995</v>
      </c>
    </row>
    <row r="239" spans="1:7" x14ac:dyDescent="0.35">
      <c r="A239" s="2" t="s">
        <v>66</v>
      </c>
      <c r="B239" s="2" t="s">
        <v>17</v>
      </c>
      <c r="C239" s="2" t="s">
        <v>9</v>
      </c>
      <c r="D239" s="17">
        <v>289361.54499999998</v>
      </c>
      <c r="E239" s="2">
        <v>2019</v>
      </c>
      <c r="F239" s="17">
        <f>Tabel14[[#This Row],[Benaderend Verbruik (kWh)]]*2.5</f>
        <v>723403.86249999993</v>
      </c>
      <c r="G239" s="17">
        <f>Tabel14[[#This Row],[Benaderend Verbruik (kWh)]]*0</f>
        <v>0</v>
      </c>
    </row>
    <row r="240" spans="1:7" x14ac:dyDescent="0.35">
      <c r="A240" s="2" t="s">
        <v>696</v>
      </c>
      <c r="B240" s="2" t="s">
        <v>17</v>
      </c>
      <c r="C240" s="2" t="s">
        <v>9</v>
      </c>
      <c r="D240" s="17">
        <v>281159.588606829</v>
      </c>
      <c r="E240" s="2">
        <v>2022</v>
      </c>
      <c r="F240" s="17">
        <f>Tabel14[[#This Row],[Benaderend Verbruik (kWh)]]*2.5</f>
        <v>702898.97151707252</v>
      </c>
      <c r="G240" s="17">
        <f>Tabel14[[#This Row],[Benaderend Verbruik (kWh)]]*0</f>
        <v>0</v>
      </c>
    </row>
    <row r="241" spans="1:7" x14ac:dyDescent="0.35">
      <c r="A241" s="2" t="s">
        <v>696</v>
      </c>
      <c r="B241" s="2" t="s">
        <v>17</v>
      </c>
      <c r="C241" s="2" t="s">
        <v>8</v>
      </c>
      <c r="D241" s="17">
        <v>650664.56302367733</v>
      </c>
      <c r="E241" s="2">
        <v>2022</v>
      </c>
      <c r="F241" s="17">
        <f>Tabel14[[#This Row],[Benaderend Verbruik (kWh)]]</f>
        <v>650664.56302367733</v>
      </c>
      <c r="G241" s="17">
        <f>Tabel14[[#This Row],[Benaderend Verbruik (kWh)]]*0.000182</f>
        <v>118.42095047030928</v>
      </c>
    </row>
    <row r="242" spans="1:7" x14ac:dyDescent="0.35">
      <c r="A242" s="2" t="s">
        <v>67</v>
      </c>
      <c r="B242" s="2" t="s">
        <v>17</v>
      </c>
      <c r="C242" s="2" t="s">
        <v>8</v>
      </c>
      <c r="D242" s="17">
        <v>2107803.7694246154</v>
      </c>
      <c r="E242" s="2">
        <v>2019</v>
      </c>
      <c r="F242" s="17">
        <f>Tabel14[[#This Row],[Benaderend Verbruik (kWh)]]</f>
        <v>2107803.7694246154</v>
      </c>
      <c r="G242" s="17">
        <f>Tabel14[[#This Row],[Benaderend Verbruik (kWh)]]*0.000182</f>
        <v>383.62028603528</v>
      </c>
    </row>
    <row r="243" spans="1:7" x14ac:dyDescent="0.35">
      <c r="A243" s="2" t="s">
        <v>67</v>
      </c>
      <c r="B243" s="2" t="s">
        <v>17</v>
      </c>
      <c r="C243" s="2" t="s">
        <v>9</v>
      </c>
      <c r="D243" s="17">
        <v>1150038.6322993697</v>
      </c>
      <c r="E243" s="2">
        <v>2019</v>
      </c>
      <c r="F243" s="17">
        <f>Tabel14[[#This Row],[Benaderend Verbruik (kWh)]]*2.5</f>
        <v>2875096.5807484239</v>
      </c>
      <c r="G243" s="17">
        <f>Tabel14[[#This Row],[Benaderend Verbruik (kWh)]]*0</f>
        <v>0</v>
      </c>
    </row>
    <row r="244" spans="1:7" x14ac:dyDescent="0.35">
      <c r="A244" s="2" t="s">
        <v>697</v>
      </c>
      <c r="B244" s="2" t="s">
        <v>17</v>
      </c>
      <c r="C244" s="2" t="s">
        <v>9</v>
      </c>
      <c r="D244" s="17">
        <v>1045540.5746626108</v>
      </c>
      <c r="E244" s="2">
        <v>2022</v>
      </c>
      <c r="F244" s="17">
        <f>Tabel14[[#This Row],[Benaderend Verbruik (kWh)]]*2.5</f>
        <v>2613851.4366565268</v>
      </c>
      <c r="G244" s="17">
        <f>Tabel14[[#This Row],[Benaderend Verbruik (kWh)]]*0</f>
        <v>0</v>
      </c>
    </row>
    <row r="245" spans="1:7" x14ac:dyDescent="0.35">
      <c r="A245" s="2" t="s">
        <v>697</v>
      </c>
      <c r="B245" s="2" t="s">
        <v>17</v>
      </c>
      <c r="C245" s="2" t="s">
        <v>8</v>
      </c>
      <c r="D245" s="17">
        <v>1618780.358148044</v>
      </c>
      <c r="E245" s="2">
        <v>2022</v>
      </c>
      <c r="F245" s="17">
        <f>Tabel14[[#This Row],[Benaderend Verbruik (kWh)]]</f>
        <v>1618780.358148044</v>
      </c>
      <c r="G245" s="17">
        <f>Tabel14[[#This Row],[Benaderend Verbruik (kWh)]]*0.000182</f>
        <v>294.618025182944</v>
      </c>
    </row>
    <row r="246" spans="1:7" x14ac:dyDescent="0.35">
      <c r="A246" s="11" t="s">
        <v>67</v>
      </c>
      <c r="B246" s="11" t="s">
        <v>17</v>
      </c>
      <c r="C246" s="2" t="s">
        <v>1262</v>
      </c>
      <c r="D246" s="17"/>
      <c r="E246" s="2">
        <v>2019</v>
      </c>
      <c r="F246" s="2"/>
      <c r="G246" s="17">
        <v>24.526100336520347</v>
      </c>
    </row>
    <row r="247" spans="1:7" x14ac:dyDescent="0.35">
      <c r="A247" s="11" t="s">
        <v>67</v>
      </c>
      <c r="B247" s="11" t="s">
        <v>17</v>
      </c>
      <c r="C247" s="2" t="s">
        <v>1262</v>
      </c>
      <c r="D247" s="17"/>
      <c r="E247" s="2">
        <v>2022</v>
      </c>
      <c r="F247" s="2"/>
      <c r="G247" s="17">
        <v>28.370586695853934</v>
      </c>
    </row>
    <row r="248" spans="1:7" x14ac:dyDescent="0.35">
      <c r="A248" s="2" t="s">
        <v>68</v>
      </c>
      <c r="B248" s="2" t="s">
        <v>17</v>
      </c>
      <c r="C248" s="2" t="s">
        <v>8</v>
      </c>
      <c r="D248" s="17">
        <v>1023494.9264811761</v>
      </c>
      <c r="E248" s="2">
        <v>2019</v>
      </c>
      <c r="F248" s="17">
        <f>Tabel14[[#This Row],[Benaderend Verbruik (kWh)]]</f>
        <v>1023494.9264811761</v>
      </c>
      <c r="G248" s="17">
        <f>Tabel14[[#This Row],[Benaderend Verbruik (kWh)]]*0.000182</f>
        <v>186.27607661957404</v>
      </c>
    </row>
    <row r="249" spans="1:7" x14ac:dyDescent="0.35">
      <c r="A249" s="2" t="s">
        <v>68</v>
      </c>
      <c r="B249" s="2" t="s">
        <v>17</v>
      </c>
      <c r="C249" s="2" t="s">
        <v>9</v>
      </c>
      <c r="D249" s="17">
        <v>619864.07108010002</v>
      </c>
      <c r="E249" s="2">
        <v>2019</v>
      </c>
      <c r="F249" s="17">
        <f>Tabel14[[#This Row],[Benaderend Verbruik (kWh)]]*2.5</f>
        <v>1549660.1777002499</v>
      </c>
      <c r="G249" s="17">
        <f>Tabel14[[#This Row],[Benaderend Verbruik (kWh)]]*0</f>
        <v>0</v>
      </c>
    </row>
    <row r="250" spans="1:7" x14ac:dyDescent="0.35">
      <c r="A250" s="2" t="s">
        <v>698</v>
      </c>
      <c r="B250" s="2" t="s">
        <v>17</v>
      </c>
      <c r="C250" s="2" t="s">
        <v>9</v>
      </c>
      <c r="D250" s="17">
        <v>458628.32471601991</v>
      </c>
      <c r="E250" s="2">
        <v>2022</v>
      </c>
      <c r="F250" s="17">
        <f>Tabel14[[#This Row],[Benaderend Verbruik (kWh)]]*2.5</f>
        <v>1146570.8117900498</v>
      </c>
      <c r="G250" s="17">
        <f>Tabel14[[#This Row],[Benaderend Verbruik (kWh)]]*0</f>
        <v>0</v>
      </c>
    </row>
    <row r="251" spans="1:7" x14ac:dyDescent="0.35">
      <c r="A251" s="2" t="s">
        <v>698</v>
      </c>
      <c r="B251" s="2" t="s">
        <v>17</v>
      </c>
      <c r="C251" s="2" t="s">
        <v>8</v>
      </c>
      <c r="D251" s="17">
        <v>859837.68663591403</v>
      </c>
      <c r="E251" s="2">
        <v>2022</v>
      </c>
      <c r="F251" s="17">
        <f>Tabel14[[#This Row],[Benaderend Verbruik (kWh)]]</f>
        <v>859837.68663591403</v>
      </c>
      <c r="G251" s="17">
        <f>Tabel14[[#This Row],[Benaderend Verbruik (kWh)]]*0.000182</f>
        <v>156.49045896773634</v>
      </c>
    </row>
    <row r="252" spans="1:7" x14ac:dyDescent="0.35">
      <c r="A252" s="2" t="s">
        <v>69</v>
      </c>
      <c r="B252" s="2" t="s">
        <v>17</v>
      </c>
      <c r="C252" s="2" t="s">
        <v>8</v>
      </c>
      <c r="D252" s="17">
        <v>138470.54400000002</v>
      </c>
      <c r="E252" s="2">
        <v>2019</v>
      </c>
      <c r="F252" s="17">
        <f>Tabel14[[#This Row],[Benaderend Verbruik (kWh)]]</f>
        <v>138470.54400000002</v>
      </c>
      <c r="G252" s="17">
        <f>Tabel14[[#This Row],[Benaderend Verbruik (kWh)]]*0.000182</f>
        <v>25.201639008000004</v>
      </c>
    </row>
    <row r="253" spans="1:7" x14ac:dyDescent="0.35">
      <c r="A253" s="2" t="s">
        <v>69</v>
      </c>
      <c r="B253" s="2" t="s">
        <v>17</v>
      </c>
      <c r="C253" s="2" t="s">
        <v>9</v>
      </c>
      <c r="D253" s="17">
        <v>52388.571000000004</v>
      </c>
      <c r="E253" s="2">
        <v>2019</v>
      </c>
      <c r="F253" s="17">
        <f>Tabel14[[#This Row],[Benaderend Verbruik (kWh)]]*2.5</f>
        <v>130971.42750000001</v>
      </c>
      <c r="G253" s="17">
        <f>Tabel14[[#This Row],[Benaderend Verbruik (kWh)]]*0</f>
        <v>0</v>
      </c>
    </row>
    <row r="254" spans="1:7" x14ac:dyDescent="0.35">
      <c r="A254" s="2" t="s">
        <v>699</v>
      </c>
      <c r="B254" s="2" t="s">
        <v>17</v>
      </c>
      <c r="C254" s="2" t="s">
        <v>9</v>
      </c>
      <c r="D254" s="17">
        <v>70067.040722998398</v>
      </c>
      <c r="E254" s="2">
        <v>2022</v>
      </c>
      <c r="F254" s="17">
        <f>Tabel14[[#This Row],[Benaderend Verbruik (kWh)]]*2.5</f>
        <v>175167.60180749599</v>
      </c>
      <c r="G254" s="17">
        <f>Tabel14[[#This Row],[Benaderend Verbruik (kWh)]]*0</f>
        <v>0</v>
      </c>
    </row>
    <row r="255" spans="1:7" x14ac:dyDescent="0.35">
      <c r="A255" s="2" t="s">
        <v>699</v>
      </c>
      <c r="B255" s="2" t="s">
        <v>17</v>
      </c>
      <c r="C255" s="2" t="s">
        <v>8</v>
      </c>
      <c r="D255" s="17">
        <v>99055.978399738902</v>
      </c>
      <c r="E255" s="2">
        <v>2022</v>
      </c>
      <c r="F255" s="17">
        <f>Tabel14[[#This Row],[Benaderend Verbruik (kWh)]]</f>
        <v>99055.978399738902</v>
      </c>
      <c r="G255" s="17">
        <f>Tabel14[[#This Row],[Benaderend Verbruik (kWh)]]*0.000182</f>
        <v>18.028188068752481</v>
      </c>
    </row>
    <row r="256" spans="1:7" x14ac:dyDescent="0.35">
      <c r="A256" s="2" t="s">
        <v>70</v>
      </c>
      <c r="B256" s="2" t="s">
        <v>17</v>
      </c>
      <c r="C256" s="2" t="s">
        <v>9</v>
      </c>
      <c r="D256" s="17">
        <v>2540255.40187498</v>
      </c>
      <c r="E256" s="2">
        <v>2019</v>
      </c>
      <c r="F256" s="17">
        <f>Tabel14[[#This Row],[Benaderend Verbruik (kWh)]]*2.5</f>
        <v>6350638.5046874499</v>
      </c>
      <c r="G256" s="17">
        <f>Tabel14[[#This Row],[Benaderend Verbruik (kWh)]]*0</f>
        <v>0</v>
      </c>
    </row>
    <row r="257" spans="1:7" x14ac:dyDescent="0.35">
      <c r="A257" s="2" t="s">
        <v>700</v>
      </c>
      <c r="B257" s="2" t="s">
        <v>17</v>
      </c>
      <c r="C257" s="2" t="s">
        <v>9</v>
      </c>
      <c r="D257" s="17">
        <v>2132333.2680189698</v>
      </c>
      <c r="E257" s="2">
        <v>2022</v>
      </c>
      <c r="F257" s="17">
        <f>Tabel14[[#This Row],[Benaderend Verbruik (kWh)]]*2.5</f>
        <v>5330833.1700474247</v>
      </c>
      <c r="G257" s="17">
        <f>Tabel14[[#This Row],[Benaderend Verbruik (kWh)]]*0</f>
        <v>0</v>
      </c>
    </row>
    <row r="258" spans="1:7" x14ac:dyDescent="0.35">
      <c r="A258" s="2" t="s">
        <v>71</v>
      </c>
      <c r="B258" s="2" t="s">
        <v>17</v>
      </c>
      <c r="C258" s="2" t="s">
        <v>8</v>
      </c>
      <c r="D258" s="17">
        <v>1861270.1570000001</v>
      </c>
      <c r="E258" s="2">
        <v>2019</v>
      </c>
      <c r="F258" s="17">
        <f>Tabel14[[#This Row],[Benaderend Verbruik (kWh)]]</f>
        <v>1861270.1570000001</v>
      </c>
      <c r="G258" s="17">
        <f>Tabel14[[#This Row],[Benaderend Verbruik (kWh)]]*0.000182</f>
        <v>338.75116857400002</v>
      </c>
    </row>
    <row r="259" spans="1:7" x14ac:dyDescent="0.35">
      <c r="A259" s="2" t="s">
        <v>71</v>
      </c>
      <c r="B259" s="2" t="s">
        <v>17</v>
      </c>
      <c r="C259" s="2" t="s">
        <v>9</v>
      </c>
      <c r="D259" s="17">
        <v>513835.255</v>
      </c>
      <c r="E259" s="2">
        <v>2019</v>
      </c>
      <c r="F259" s="17">
        <f>Tabel14[[#This Row],[Benaderend Verbruik (kWh)]]*2.5</f>
        <v>1284588.1375</v>
      </c>
      <c r="G259" s="17">
        <f>Tabel14[[#This Row],[Benaderend Verbruik (kWh)]]*0</f>
        <v>0</v>
      </c>
    </row>
    <row r="260" spans="1:7" x14ac:dyDescent="0.35">
      <c r="A260" s="2" t="s">
        <v>701</v>
      </c>
      <c r="B260" s="2" t="s">
        <v>17</v>
      </c>
      <c r="C260" s="2" t="s">
        <v>9</v>
      </c>
      <c r="D260" s="17">
        <v>302411.85874495481</v>
      </c>
      <c r="E260" s="2">
        <v>2022</v>
      </c>
      <c r="F260" s="17">
        <f>Tabel14[[#This Row],[Benaderend Verbruik (kWh)]]*2.5</f>
        <v>756029.64686238696</v>
      </c>
      <c r="G260" s="17">
        <f>Tabel14[[#This Row],[Benaderend Verbruik (kWh)]]*0</f>
        <v>0</v>
      </c>
    </row>
    <row r="261" spans="1:7" x14ac:dyDescent="0.35">
      <c r="A261" s="2" t="s">
        <v>701</v>
      </c>
      <c r="B261" s="2" t="s">
        <v>17</v>
      </c>
      <c r="C261" s="2" t="s">
        <v>8</v>
      </c>
      <c r="D261" s="17">
        <v>957770.60991769575</v>
      </c>
      <c r="E261" s="2">
        <v>2022</v>
      </c>
      <c r="F261" s="17">
        <f>Tabel14[[#This Row],[Benaderend Verbruik (kWh)]]</f>
        <v>957770.60991769575</v>
      </c>
      <c r="G261" s="17">
        <f>Tabel14[[#This Row],[Benaderend Verbruik (kWh)]]*0.000182</f>
        <v>174.31425100502062</v>
      </c>
    </row>
    <row r="262" spans="1:7" x14ac:dyDescent="0.35">
      <c r="A262" s="2" t="s">
        <v>72</v>
      </c>
      <c r="B262" s="2" t="s">
        <v>17</v>
      </c>
      <c r="C262" s="2" t="s">
        <v>9</v>
      </c>
      <c r="D262" s="17">
        <v>476245.26600000006</v>
      </c>
      <c r="E262" s="2">
        <v>2019</v>
      </c>
      <c r="F262" s="17">
        <f>Tabel14[[#This Row],[Benaderend Verbruik (kWh)]]*2.5</f>
        <v>1190613.165</v>
      </c>
      <c r="G262" s="17">
        <f>Tabel14[[#This Row],[Benaderend Verbruik (kWh)]]*0</f>
        <v>0</v>
      </c>
    </row>
    <row r="263" spans="1:7" x14ac:dyDescent="0.35">
      <c r="A263" s="2" t="s">
        <v>72</v>
      </c>
      <c r="B263" s="2" t="s">
        <v>17</v>
      </c>
      <c r="C263" s="2" t="s">
        <v>8</v>
      </c>
      <c r="D263" s="17">
        <v>21009.310000000005</v>
      </c>
      <c r="E263" s="2">
        <v>2019</v>
      </c>
      <c r="F263" s="17">
        <f>Tabel14[[#This Row],[Benaderend Verbruik (kWh)]]</f>
        <v>21009.310000000005</v>
      </c>
      <c r="G263" s="17">
        <f>Tabel14[[#This Row],[Benaderend Verbruik (kWh)]]*0.000182</f>
        <v>3.8236944200000011</v>
      </c>
    </row>
    <row r="264" spans="1:7" x14ac:dyDescent="0.35">
      <c r="A264" s="2" t="s">
        <v>702</v>
      </c>
      <c r="B264" s="2" t="s">
        <v>17</v>
      </c>
      <c r="C264" s="2" t="s">
        <v>9</v>
      </c>
      <c r="D264" s="17">
        <v>175340.79436416383</v>
      </c>
      <c r="E264" s="2">
        <v>2022</v>
      </c>
      <c r="F264" s="17">
        <f>Tabel14[[#This Row],[Benaderend Verbruik (kWh)]]*2.5</f>
        <v>438351.9859104096</v>
      </c>
      <c r="G264" s="17">
        <f>Tabel14[[#This Row],[Benaderend Verbruik (kWh)]]*0</f>
        <v>0</v>
      </c>
    </row>
    <row r="265" spans="1:7" x14ac:dyDescent="0.35">
      <c r="A265" s="2" t="s">
        <v>702</v>
      </c>
      <c r="B265" s="2" t="s">
        <v>17</v>
      </c>
      <c r="C265" s="2" t="s">
        <v>8</v>
      </c>
      <c r="D265" s="17">
        <v>4484.9879982394004</v>
      </c>
      <c r="E265" s="2">
        <v>2022</v>
      </c>
      <c r="F265" s="17">
        <f>Tabel14[[#This Row],[Benaderend Verbruik (kWh)]]</f>
        <v>4484.9879982394004</v>
      </c>
      <c r="G265" s="17">
        <f>Tabel14[[#This Row],[Benaderend Verbruik (kWh)]]*0.000182</f>
        <v>0.81626781567957085</v>
      </c>
    </row>
    <row r="266" spans="1:7" x14ac:dyDescent="0.35">
      <c r="A266" s="2" t="s">
        <v>73</v>
      </c>
      <c r="B266" s="2" t="s">
        <v>17</v>
      </c>
      <c r="C266" s="2" t="s">
        <v>8</v>
      </c>
      <c r="D266" s="17">
        <v>469595.58259857754</v>
      </c>
      <c r="E266" s="2">
        <v>2019</v>
      </c>
      <c r="F266" s="17">
        <f>Tabel14[[#This Row],[Benaderend Verbruik (kWh)]]</f>
        <v>469595.58259857754</v>
      </c>
      <c r="G266" s="17">
        <f>Tabel14[[#This Row],[Benaderend Verbruik (kWh)]]*0.000182</f>
        <v>85.46639603294112</v>
      </c>
    </row>
    <row r="267" spans="1:7" x14ac:dyDescent="0.35">
      <c r="A267" s="2" t="s">
        <v>73</v>
      </c>
      <c r="B267" s="2" t="s">
        <v>17</v>
      </c>
      <c r="C267" s="2" t="s">
        <v>9</v>
      </c>
      <c r="D267" s="17">
        <v>222493.25934624998</v>
      </c>
      <c r="E267" s="2">
        <v>2019</v>
      </c>
      <c r="F267" s="17">
        <f>Tabel14[[#This Row],[Benaderend Verbruik (kWh)]]*2.5</f>
        <v>556233.14836562495</v>
      </c>
      <c r="G267" s="17">
        <f>Tabel14[[#This Row],[Benaderend Verbruik (kWh)]]*0</f>
        <v>0</v>
      </c>
    </row>
    <row r="268" spans="1:7" x14ac:dyDescent="0.35">
      <c r="A268" s="2" t="s">
        <v>703</v>
      </c>
      <c r="B268" s="2" t="s">
        <v>17</v>
      </c>
      <c r="C268" s="2" t="s">
        <v>9</v>
      </c>
      <c r="D268" s="17">
        <v>152874.39944693001</v>
      </c>
      <c r="E268" s="2">
        <v>2022</v>
      </c>
      <c r="F268" s="17">
        <f>Tabel14[[#This Row],[Benaderend Verbruik (kWh)]]*2.5</f>
        <v>382185.99861732504</v>
      </c>
      <c r="G268" s="17">
        <f>Tabel14[[#This Row],[Benaderend Verbruik (kWh)]]*0</f>
        <v>0</v>
      </c>
    </row>
    <row r="269" spans="1:7" x14ac:dyDescent="0.35">
      <c r="A269" s="2" t="s">
        <v>703</v>
      </c>
      <c r="B269" s="2" t="s">
        <v>17</v>
      </c>
      <c r="C269" s="2" t="s">
        <v>8</v>
      </c>
      <c r="D269" s="17">
        <v>399997.05634826998</v>
      </c>
      <c r="E269" s="2">
        <v>2022</v>
      </c>
      <c r="F269" s="17">
        <f>Tabel14[[#This Row],[Benaderend Verbruik (kWh)]]</f>
        <v>399997.05634826998</v>
      </c>
      <c r="G269" s="17">
        <f>Tabel14[[#This Row],[Benaderend Verbruik (kWh)]]*0.000182</f>
        <v>72.799464255385132</v>
      </c>
    </row>
    <row r="270" spans="1:7" x14ac:dyDescent="0.35">
      <c r="A270" s="2" t="s">
        <v>74</v>
      </c>
      <c r="B270" s="2" t="s">
        <v>17</v>
      </c>
      <c r="C270" s="2" t="s">
        <v>8</v>
      </c>
      <c r="D270" s="17">
        <v>627219.14</v>
      </c>
      <c r="E270" s="2">
        <v>2019</v>
      </c>
      <c r="F270" s="17">
        <f>Tabel14[[#This Row],[Benaderend Verbruik (kWh)]]</f>
        <v>627219.14</v>
      </c>
      <c r="G270" s="17">
        <f>Tabel14[[#This Row],[Benaderend Verbruik (kWh)]]*0.000182</f>
        <v>114.15388348</v>
      </c>
    </row>
    <row r="271" spans="1:7" x14ac:dyDescent="0.35">
      <c r="A271" s="2" t="s">
        <v>74</v>
      </c>
      <c r="B271" s="2" t="s">
        <v>17</v>
      </c>
      <c r="C271" s="2" t="s">
        <v>9</v>
      </c>
      <c r="D271" s="17">
        <v>119786</v>
      </c>
      <c r="E271" s="2">
        <v>2019</v>
      </c>
      <c r="F271" s="17">
        <f>Tabel14[[#This Row],[Benaderend Verbruik (kWh)]]*2.5</f>
        <v>299465</v>
      </c>
      <c r="G271" s="17">
        <f>Tabel14[[#This Row],[Benaderend Verbruik (kWh)]]*0</f>
        <v>0</v>
      </c>
    </row>
    <row r="272" spans="1:7" x14ac:dyDescent="0.35">
      <c r="A272" s="2" t="s">
        <v>704</v>
      </c>
      <c r="B272" s="2" t="s">
        <v>17</v>
      </c>
      <c r="C272" s="2" t="s">
        <v>9</v>
      </c>
      <c r="D272" s="17">
        <v>105334.03126837</v>
      </c>
      <c r="E272" s="2">
        <v>2022</v>
      </c>
      <c r="F272" s="17">
        <f>Tabel14[[#This Row],[Benaderend Verbruik (kWh)]]*2.5</f>
        <v>263335.07817092503</v>
      </c>
      <c r="G272" s="17">
        <f>Tabel14[[#This Row],[Benaderend Verbruik (kWh)]]*0</f>
        <v>0</v>
      </c>
    </row>
    <row r="273" spans="1:7" x14ac:dyDescent="0.35">
      <c r="A273" s="2" t="s">
        <v>704</v>
      </c>
      <c r="B273" s="2" t="s">
        <v>17</v>
      </c>
      <c r="C273" s="2" t="s">
        <v>8</v>
      </c>
      <c r="D273" s="17">
        <v>586889.93060028506</v>
      </c>
      <c r="E273" s="2">
        <v>2022</v>
      </c>
      <c r="F273" s="17">
        <f>Tabel14[[#This Row],[Benaderend Verbruik (kWh)]]</f>
        <v>586889.93060028506</v>
      </c>
      <c r="G273" s="17">
        <f>Tabel14[[#This Row],[Benaderend Verbruik (kWh)]]*0.000182</f>
        <v>106.81396736925188</v>
      </c>
    </row>
    <row r="274" spans="1:7" x14ac:dyDescent="0.35">
      <c r="A274" s="2" t="s">
        <v>75</v>
      </c>
      <c r="B274" s="2" t="s">
        <v>17</v>
      </c>
      <c r="C274" s="2" t="s">
        <v>8</v>
      </c>
      <c r="D274" s="17">
        <v>332378.52730910428</v>
      </c>
      <c r="E274" s="2">
        <v>2019</v>
      </c>
      <c r="F274" s="17">
        <f>Tabel14[[#This Row],[Benaderend Verbruik (kWh)]]</f>
        <v>332378.52730910428</v>
      </c>
      <c r="G274" s="17">
        <f>Tabel14[[#This Row],[Benaderend Verbruik (kWh)]]*0.000182</f>
        <v>60.492891970256977</v>
      </c>
    </row>
    <row r="275" spans="1:7" x14ac:dyDescent="0.35">
      <c r="A275" s="2" t="s">
        <v>75</v>
      </c>
      <c r="B275" s="2" t="s">
        <v>17</v>
      </c>
      <c r="C275" s="2" t="s">
        <v>9</v>
      </c>
      <c r="D275" s="17">
        <v>192881.66285330002</v>
      </c>
      <c r="E275" s="2">
        <v>2019</v>
      </c>
      <c r="F275" s="17">
        <f>Tabel14[[#This Row],[Benaderend Verbruik (kWh)]]*2.5</f>
        <v>482204.15713325003</v>
      </c>
      <c r="G275" s="17">
        <f>Tabel14[[#This Row],[Benaderend Verbruik (kWh)]]*0</f>
        <v>0</v>
      </c>
    </row>
    <row r="276" spans="1:7" x14ac:dyDescent="0.35">
      <c r="A276" s="2" t="s">
        <v>705</v>
      </c>
      <c r="B276" s="2" t="s">
        <v>17</v>
      </c>
      <c r="C276" s="2" t="s">
        <v>9</v>
      </c>
      <c r="D276" s="17">
        <v>190842.21715754233</v>
      </c>
      <c r="E276" s="2">
        <v>2022</v>
      </c>
      <c r="F276" s="17">
        <f>Tabel14[[#This Row],[Benaderend Verbruik (kWh)]]*2.5</f>
        <v>477105.54289385583</v>
      </c>
      <c r="G276" s="17">
        <f>Tabel14[[#This Row],[Benaderend Verbruik (kWh)]]*0</f>
        <v>0</v>
      </c>
    </row>
    <row r="277" spans="1:7" x14ac:dyDescent="0.35">
      <c r="A277" s="2" t="s">
        <v>705</v>
      </c>
      <c r="B277" s="2" t="s">
        <v>17</v>
      </c>
      <c r="C277" s="2" t="s">
        <v>8</v>
      </c>
      <c r="D277" s="17">
        <v>341041.74181558198</v>
      </c>
      <c r="E277" s="2">
        <v>2022</v>
      </c>
      <c r="F277" s="17">
        <f>Tabel14[[#This Row],[Benaderend Verbruik (kWh)]]</f>
        <v>341041.74181558198</v>
      </c>
      <c r="G277" s="17">
        <f>Tabel14[[#This Row],[Benaderend Verbruik (kWh)]]*0.000182</f>
        <v>62.06959701043592</v>
      </c>
    </row>
    <row r="278" spans="1:7" x14ac:dyDescent="0.35">
      <c r="A278" s="2" t="s">
        <v>76</v>
      </c>
      <c r="B278" s="2" t="s">
        <v>17</v>
      </c>
      <c r="C278" s="2" t="s">
        <v>9</v>
      </c>
      <c r="D278" s="17">
        <v>296254</v>
      </c>
      <c r="E278" s="2">
        <v>2019</v>
      </c>
      <c r="F278" s="17">
        <f>Tabel14[[#This Row],[Benaderend Verbruik (kWh)]]*2.5</f>
        <v>740635</v>
      </c>
      <c r="G278" s="17">
        <f>Tabel14[[#This Row],[Benaderend Verbruik (kWh)]]*0</f>
        <v>0</v>
      </c>
    </row>
    <row r="279" spans="1:7" x14ac:dyDescent="0.35">
      <c r="A279" s="2" t="s">
        <v>706</v>
      </c>
      <c r="B279" s="2" t="s">
        <v>17</v>
      </c>
      <c r="C279" s="2" t="s">
        <v>9</v>
      </c>
      <c r="D279" s="17">
        <v>303310.25</v>
      </c>
      <c r="E279" s="2">
        <v>2022</v>
      </c>
      <c r="F279" s="17">
        <f>Tabel14[[#This Row],[Benaderend Verbruik (kWh)]]*2.5</f>
        <v>758275.625</v>
      </c>
      <c r="G279" s="17">
        <f>Tabel14[[#This Row],[Benaderend Verbruik (kWh)]]*0</f>
        <v>0</v>
      </c>
    </row>
    <row r="280" spans="1:7" x14ac:dyDescent="0.35">
      <c r="A280" s="2" t="s">
        <v>77</v>
      </c>
      <c r="B280" s="2" t="s">
        <v>17</v>
      </c>
      <c r="C280" s="2" t="s">
        <v>8</v>
      </c>
      <c r="D280" s="17">
        <v>1313387.520191516</v>
      </c>
      <c r="E280" s="2">
        <v>2019</v>
      </c>
      <c r="F280" s="17">
        <f>Tabel14[[#This Row],[Benaderend Verbruik (kWh)]]</f>
        <v>1313387.520191516</v>
      </c>
      <c r="G280" s="17">
        <f>Tabel14[[#This Row],[Benaderend Verbruik (kWh)]]*0.000182</f>
        <v>239.03652867485593</v>
      </c>
    </row>
    <row r="281" spans="1:7" x14ac:dyDescent="0.35">
      <c r="A281" s="2" t="s">
        <v>77</v>
      </c>
      <c r="B281" s="2" t="s">
        <v>17</v>
      </c>
      <c r="C281" s="2" t="s">
        <v>9</v>
      </c>
      <c r="D281" s="17">
        <v>435702.83427714999</v>
      </c>
      <c r="E281" s="2">
        <v>2019</v>
      </c>
      <c r="F281" s="17">
        <f>Tabel14[[#This Row],[Benaderend Verbruik (kWh)]]*2.5</f>
        <v>1089257.0856928751</v>
      </c>
      <c r="G281" s="17">
        <f>Tabel14[[#This Row],[Benaderend Verbruik (kWh)]]*0</f>
        <v>0</v>
      </c>
    </row>
    <row r="282" spans="1:7" x14ac:dyDescent="0.35">
      <c r="A282" s="2" t="s">
        <v>707</v>
      </c>
      <c r="B282" s="2" t="s">
        <v>17</v>
      </c>
      <c r="C282" s="2" t="s">
        <v>9</v>
      </c>
      <c r="D282" s="17">
        <v>442200.92367321003</v>
      </c>
      <c r="E282" s="2">
        <v>2022</v>
      </c>
      <c r="F282" s="17">
        <f>Tabel14[[#This Row],[Benaderend Verbruik (kWh)]]*2.5</f>
        <v>1105502.309183025</v>
      </c>
      <c r="G282" s="17">
        <f>Tabel14[[#This Row],[Benaderend Verbruik (kWh)]]*0</f>
        <v>0</v>
      </c>
    </row>
    <row r="283" spans="1:7" x14ac:dyDescent="0.35">
      <c r="A283" s="2" t="s">
        <v>707</v>
      </c>
      <c r="B283" s="2" t="s">
        <v>17</v>
      </c>
      <c r="C283" s="2" t="s">
        <v>8</v>
      </c>
      <c r="D283" s="17">
        <v>861376.71410195692</v>
      </c>
      <c r="E283" s="2">
        <v>2022</v>
      </c>
      <c r="F283" s="17">
        <f>Tabel14[[#This Row],[Benaderend Verbruik (kWh)]]</f>
        <v>861376.71410195692</v>
      </c>
      <c r="G283" s="17">
        <f>Tabel14[[#This Row],[Benaderend Verbruik (kWh)]]*0.000182</f>
        <v>156.77056196655616</v>
      </c>
    </row>
    <row r="284" spans="1:7" x14ac:dyDescent="0.35">
      <c r="A284" s="2" t="s">
        <v>78</v>
      </c>
      <c r="B284" s="2" t="s">
        <v>17</v>
      </c>
      <c r="C284" s="2" t="s">
        <v>8</v>
      </c>
      <c r="D284" s="17">
        <v>2149936.371692712</v>
      </c>
      <c r="E284" s="2">
        <v>2019</v>
      </c>
      <c r="F284" s="17">
        <f>Tabel14[[#This Row],[Benaderend Verbruik (kWh)]]</f>
        <v>2149936.371692712</v>
      </c>
      <c r="G284" s="17">
        <f>Tabel14[[#This Row],[Benaderend Verbruik (kWh)]]*0.000182</f>
        <v>391.28841964807361</v>
      </c>
    </row>
    <row r="285" spans="1:7" x14ac:dyDescent="0.35">
      <c r="A285" s="2" t="s">
        <v>78</v>
      </c>
      <c r="B285" s="2" t="s">
        <v>17</v>
      </c>
      <c r="C285" s="2" t="s">
        <v>9</v>
      </c>
      <c r="D285" s="17">
        <v>1216036.4309340704</v>
      </c>
      <c r="E285" s="2">
        <v>2019</v>
      </c>
      <c r="F285" s="17">
        <f>Tabel14[[#This Row],[Benaderend Verbruik (kWh)]]*2.5</f>
        <v>3040091.0773351761</v>
      </c>
      <c r="G285" s="17">
        <f>Tabel14[[#This Row],[Benaderend Verbruik (kWh)]]*0</f>
        <v>0</v>
      </c>
    </row>
    <row r="286" spans="1:7" x14ac:dyDescent="0.35">
      <c r="A286" s="2" t="s">
        <v>708</v>
      </c>
      <c r="B286" s="2" t="s">
        <v>17</v>
      </c>
      <c r="C286" s="2" t="s">
        <v>9</v>
      </c>
      <c r="D286" s="17">
        <v>1216758.2556469869</v>
      </c>
      <c r="E286" s="2">
        <v>2022</v>
      </c>
      <c r="F286" s="17">
        <f>Tabel14[[#This Row],[Benaderend Verbruik (kWh)]]*2.5</f>
        <v>3041895.6391174672</v>
      </c>
      <c r="G286" s="17">
        <f>Tabel14[[#This Row],[Benaderend Verbruik (kWh)]]*0</f>
        <v>0</v>
      </c>
    </row>
    <row r="287" spans="1:7" x14ac:dyDescent="0.35">
      <c r="A287" s="2" t="s">
        <v>708</v>
      </c>
      <c r="B287" s="2" t="s">
        <v>17</v>
      </c>
      <c r="C287" s="2" t="s">
        <v>8</v>
      </c>
      <c r="D287" s="17">
        <v>1599849.9455560858</v>
      </c>
      <c r="E287" s="2">
        <v>2022</v>
      </c>
      <c r="F287" s="17">
        <f>Tabel14[[#This Row],[Benaderend Verbruik (kWh)]]</f>
        <v>1599849.9455560858</v>
      </c>
      <c r="G287" s="17">
        <f>Tabel14[[#This Row],[Benaderend Verbruik (kWh)]]*0.000182</f>
        <v>291.17269009120764</v>
      </c>
    </row>
    <row r="288" spans="1:7" x14ac:dyDescent="0.35">
      <c r="A288" s="2" t="s">
        <v>79</v>
      </c>
      <c r="B288" s="2" t="s">
        <v>17</v>
      </c>
      <c r="C288" s="2" t="s">
        <v>9</v>
      </c>
      <c r="D288" s="17">
        <v>336913.23541892204</v>
      </c>
      <c r="E288" s="2">
        <v>2019</v>
      </c>
      <c r="F288" s="17">
        <f>Tabel14[[#This Row],[Benaderend Verbruik (kWh)]]*2.5</f>
        <v>842283.08854730509</v>
      </c>
      <c r="G288" s="17">
        <f>Tabel14[[#This Row],[Benaderend Verbruik (kWh)]]*0</f>
        <v>0</v>
      </c>
    </row>
    <row r="289" spans="1:7" x14ac:dyDescent="0.35">
      <c r="A289" s="2" t="s">
        <v>79</v>
      </c>
      <c r="B289" s="2" t="s">
        <v>17</v>
      </c>
      <c r="C289" s="2" t="s">
        <v>8</v>
      </c>
      <c r="D289" s="17">
        <v>238966.25568124262</v>
      </c>
      <c r="E289" s="2">
        <v>2019</v>
      </c>
      <c r="F289" s="17">
        <f>Tabel14[[#This Row],[Benaderend Verbruik (kWh)]]</f>
        <v>238966.25568124262</v>
      </c>
      <c r="G289" s="17">
        <f>Tabel14[[#This Row],[Benaderend Verbruik (kWh)]]*0.000182</f>
        <v>43.491858533986161</v>
      </c>
    </row>
    <row r="290" spans="1:7" x14ac:dyDescent="0.35">
      <c r="A290" s="2" t="s">
        <v>709</v>
      </c>
      <c r="B290" s="2" t="s">
        <v>17</v>
      </c>
      <c r="C290" s="2" t="s">
        <v>9</v>
      </c>
      <c r="D290" s="17">
        <v>160175.801769629</v>
      </c>
      <c r="E290" s="2">
        <v>2022</v>
      </c>
      <c r="F290" s="17">
        <f>Tabel14[[#This Row],[Benaderend Verbruik (kWh)]]*2.5</f>
        <v>400439.50442407251</v>
      </c>
      <c r="G290" s="17">
        <f>Tabel14[[#This Row],[Benaderend Verbruik (kWh)]]*0</f>
        <v>0</v>
      </c>
    </row>
    <row r="291" spans="1:7" x14ac:dyDescent="0.35">
      <c r="A291" s="2" t="s">
        <v>709</v>
      </c>
      <c r="B291" s="2" t="s">
        <v>17</v>
      </c>
      <c r="C291" s="2" t="s">
        <v>8</v>
      </c>
      <c r="D291" s="17">
        <v>209828.32710221509</v>
      </c>
      <c r="E291" s="2">
        <v>2022</v>
      </c>
      <c r="F291" s="17">
        <f>Tabel14[[#This Row],[Benaderend Verbruik (kWh)]]</f>
        <v>209828.32710221509</v>
      </c>
      <c r="G291" s="17">
        <f>Tabel14[[#This Row],[Benaderend Verbruik (kWh)]]*0.000182</f>
        <v>38.188755532603146</v>
      </c>
    </row>
    <row r="292" spans="1:7" x14ac:dyDescent="0.35">
      <c r="A292" s="2" t="s">
        <v>80</v>
      </c>
      <c r="B292" s="2" t="s">
        <v>17</v>
      </c>
      <c r="C292" s="2" t="s">
        <v>8</v>
      </c>
      <c r="D292" s="17">
        <v>590842.07126701076</v>
      </c>
      <c r="E292" s="2">
        <v>2019</v>
      </c>
      <c r="F292" s="17">
        <f>Tabel14[[#This Row],[Benaderend Verbruik (kWh)]]</f>
        <v>590842.07126701076</v>
      </c>
      <c r="G292" s="17">
        <f>Tabel14[[#This Row],[Benaderend Verbruik (kWh)]]*0.000182</f>
        <v>107.53325697059596</v>
      </c>
    </row>
    <row r="293" spans="1:7" x14ac:dyDescent="0.35">
      <c r="A293" s="2" t="s">
        <v>80</v>
      </c>
      <c r="B293" s="2" t="s">
        <v>17</v>
      </c>
      <c r="C293" s="2" t="s">
        <v>9</v>
      </c>
      <c r="D293" s="17">
        <v>269384.56774583959</v>
      </c>
      <c r="E293" s="2">
        <v>2019</v>
      </c>
      <c r="F293" s="17">
        <f>Tabel14[[#This Row],[Benaderend Verbruik (kWh)]]*2.5</f>
        <v>673461.41936459905</v>
      </c>
      <c r="G293" s="17">
        <f>Tabel14[[#This Row],[Benaderend Verbruik (kWh)]]*0</f>
        <v>0</v>
      </c>
    </row>
    <row r="294" spans="1:7" x14ac:dyDescent="0.35">
      <c r="A294" s="2" t="s">
        <v>710</v>
      </c>
      <c r="B294" s="2" t="s">
        <v>17</v>
      </c>
      <c r="C294" s="2" t="s">
        <v>9</v>
      </c>
      <c r="D294" s="17">
        <v>198414.02734883188</v>
      </c>
      <c r="E294" s="2">
        <v>2022</v>
      </c>
      <c r="F294" s="17">
        <f>Tabel14[[#This Row],[Benaderend Verbruik (kWh)]]*2.5</f>
        <v>496035.0683720797</v>
      </c>
      <c r="G294" s="17">
        <f>Tabel14[[#This Row],[Benaderend Verbruik (kWh)]]*0</f>
        <v>0</v>
      </c>
    </row>
    <row r="295" spans="1:7" x14ac:dyDescent="0.35">
      <c r="A295" s="2" t="s">
        <v>710</v>
      </c>
      <c r="B295" s="2" t="s">
        <v>17</v>
      </c>
      <c r="C295" s="2" t="s">
        <v>8</v>
      </c>
      <c r="D295" s="17">
        <v>505501.49515931174</v>
      </c>
      <c r="E295" s="2">
        <v>2022</v>
      </c>
      <c r="F295" s="17">
        <f>Tabel14[[#This Row],[Benaderend Verbruik (kWh)]]</f>
        <v>505501.49515931174</v>
      </c>
      <c r="G295" s="17">
        <f>Tabel14[[#This Row],[Benaderend Verbruik (kWh)]]*0.000182</f>
        <v>92.001272118994734</v>
      </c>
    </row>
    <row r="296" spans="1:7" x14ac:dyDescent="0.35">
      <c r="A296" s="2" t="s">
        <v>81</v>
      </c>
      <c r="B296" s="2" t="s">
        <v>17</v>
      </c>
      <c r="C296" s="2" t="s">
        <v>8</v>
      </c>
      <c r="D296" s="17">
        <v>2679408.6532242503</v>
      </c>
      <c r="E296" s="2">
        <v>2019</v>
      </c>
      <c r="F296" s="17">
        <f>Tabel14[[#This Row],[Benaderend Verbruik (kWh)]]</f>
        <v>2679408.6532242503</v>
      </c>
      <c r="G296" s="17">
        <f>Tabel14[[#This Row],[Benaderend Verbruik (kWh)]]*0.000182</f>
        <v>487.65237488681356</v>
      </c>
    </row>
    <row r="297" spans="1:7" x14ac:dyDescent="0.35">
      <c r="A297" s="2" t="s">
        <v>81</v>
      </c>
      <c r="B297" s="2" t="s">
        <v>17</v>
      </c>
      <c r="C297" s="2" t="s">
        <v>9</v>
      </c>
      <c r="D297" s="17">
        <v>994837.23726703785</v>
      </c>
      <c r="E297" s="2">
        <v>2019</v>
      </c>
      <c r="F297" s="17">
        <f>Tabel14[[#This Row],[Benaderend Verbruik (kWh)]]*2.5</f>
        <v>2487093.0931675946</v>
      </c>
      <c r="G297" s="17">
        <f>Tabel14[[#This Row],[Benaderend Verbruik (kWh)]]*0</f>
        <v>0</v>
      </c>
    </row>
    <row r="298" spans="1:7" x14ac:dyDescent="0.35">
      <c r="A298" s="2" t="s">
        <v>711</v>
      </c>
      <c r="B298" s="2" t="s">
        <v>17</v>
      </c>
      <c r="C298" s="2" t="s">
        <v>9</v>
      </c>
      <c r="D298" s="17">
        <v>955626.58516996645</v>
      </c>
      <c r="E298" s="2">
        <v>2022</v>
      </c>
      <c r="F298" s="17">
        <f>Tabel14[[#This Row],[Benaderend Verbruik (kWh)]]*2.5</f>
        <v>2389066.4629249163</v>
      </c>
      <c r="G298" s="17">
        <f>Tabel14[[#This Row],[Benaderend Verbruik (kWh)]]*0</f>
        <v>0</v>
      </c>
    </row>
    <row r="299" spans="1:7" x14ac:dyDescent="0.35">
      <c r="A299" s="2" t="s">
        <v>711</v>
      </c>
      <c r="B299" s="2" t="s">
        <v>17</v>
      </c>
      <c r="C299" s="2" t="s">
        <v>8</v>
      </c>
      <c r="D299" s="17">
        <v>2286697.6183621297</v>
      </c>
      <c r="E299" s="2">
        <v>2022</v>
      </c>
      <c r="F299" s="17">
        <f>Tabel14[[#This Row],[Benaderend Verbruik (kWh)]]</f>
        <v>2286697.6183621297</v>
      </c>
      <c r="G299" s="17">
        <f>Tabel14[[#This Row],[Benaderend Verbruik (kWh)]]*0.000182</f>
        <v>416.17896654190758</v>
      </c>
    </row>
    <row r="300" spans="1:7" x14ac:dyDescent="0.35">
      <c r="A300" s="2" t="s">
        <v>82</v>
      </c>
      <c r="B300" s="2" t="s">
        <v>17</v>
      </c>
      <c r="C300" s="2" t="s">
        <v>8</v>
      </c>
      <c r="D300" s="17">
        <v>686971.34600000002</v>
      </c>
      <c r="E300" s="2">
        <v>2019</v>
      </c>
      <c r="F300" s="17">
        <f>Tabel14[[#This Row],[Benaderend Verbruik (kWh)]]</f>
        <v>686971.34600000002</v>
      </c>
      <c r="G300" s="17">
        <f>Tabel14[[#This Row],[Benaderend Verbruik (kWh)]]*0.000182</f>
        <v>125.02878497200001</v>
      </c>
    </row>
    <row r="301" spans="1:7" x14ac:dyDescent="0.35">
      <c r="A301" s="2" t="s">
        <v>82</v>
      </c>
      <c r="B301" s="2" t="s">
        <v>17</v>
      </c>
      <c r="C301" s="2" t="s">
        <v>9</v>
      </c>
      <c r="D301" s="17">
        <v>366068.71399999998</v>
      </c>
      <c r="E301" s="2">
        <v>2019</v>
      </c>
      <c r="F301" s="17">
        <f>Tabel14[[#This Row],[Benaderend Verbruik (kWh)]]*2.5</f>
        <v>915171.78499999992</v>
      </c>
      <c r="G301" s="17">
        <f>Tabel14[[#This Row],[Benaderend Verbruik (kWh)]]*0</f>
        <v>0</v>
      </c>
    </row>
    <row r="302" spans="1:7" x14ac:dyDescent="0.35">
      <c r="A302" s="2" t="s">
        <v>712</v>
      </c>
      <c r="B302" s="2" t="s">
        <v>17</v>
      </c>
      <c r="C302" s="2" t="s">
        <v>9</v>
      </c>
      <c r="D302" s="17">
        <v>253962.1257448447</v>
      </c>
      <c r="E302" s="2">
        <v>2022</v>
      </c>
      <c r="F302" s="17">
        <f>Tabel14[[#This Row],[Benaderend Verbruik (kWh)]]*2.5</f>
        <v>634905.31436211173</v>
      </c>
      <c r="G302" s="17">
        <f>Tabel14[[#This Row],[Benaderend Verbruik (kWh)]]*0</f>
        <v>0</v>
      </c>
    </row>
    <row r="303" spans="1:7" x14ac:dyDescent="0.35">
      <c r="A303" s="2" t="s">
        <v>712</v>
      </c>
      <c r="B303" s="2" t="s">
        <v>17</v>
      </c>
      <c r="C303" s="2" t="s">
        <v>8</v>
      </c>
      <c r="D303" s="17">
        <v>457031.45212053595</v>
      </c>
      <c r="E303" s="2">
        <v>2022</v>
      </c>
      <c r="F303" s="17">
        <f>Tabel14[[#This Row],[Benaderend Verbruik (kWh)]]</f>
        <v>457031.45212053595</v>
      </c>
      <c r="G303" s="17">
        <f>Tabel14[[#This Row],[Benaderend Verbruik (kWh)]]*0.000182</f>
        <v>83.179724285937539</v>
      </c>
    </row>
    <row r="304" spans="1:7" x14ac:dyDescent="0.35">
      <c r="A304" s="2" t="s">
        <v>83</v>
      </c>
      <c r="B304" s="2" t="s">
        <v>17</v>
      </c>
      <c r="C304" s="2" t="s">
        <v>8</v>
      </c>
      <c r="D304" s="17">
        <v>800164.6216802327</v>
      </c>
      <c r="E304" s="2">
        <v>2019</v>
      </c>
      <c r="F304" s="17">
        <f>Tabel14[[#This Row],[Benaderend Verbruik (kWh)]]</f>
        <v>800164.6216802327</v>
      </c>
      <c r="G304" s="17">
        <f>Tabel14[[#This Row],[Benaderend Verbruik (kWh)]]*0.000182</f>
        <v>145.62996114580235</v>
      </c>
    </row>
    <row r="305" spans="1:7" x14ac:dyDescent="0.35">
      <c r="A305" s="2" t="s">
        <v>83</v>
      </c>
      <c r="B305" s="2" t="s">
        <v>17</v>
      </c>
      <c r="C305" s="2" t="s">
        <v>9</v>
      </c>
      <c r="D305" s="17">
        <v>312930.10834823758</v>
      </c>
      <c r="E305" s="2">
        <v>2019</v>
      </c>
      <c r="F305" s="17">
        <f>Tabel14[[#This Row],[Benaderend Verbruik (kWh)]]*2.5</f>
        <v>782325.27087059396</v>
      </c>
      <c r="G305" s="17">
        <f>Tabel14[[#This Row],[Benaderend Verbruik (kWh)]]*0</f>
        <v>0</v>
      </c>
    </row>
    <row r="306" spans="1:7" x14ac:dyDescent="0.35">
      <c r="A306" s="2" t="s">
        <v>713</v>
      </c>
      <c r="B306" s="2" t="s">
        <v>17</v>
      </c>
      <c r="C306" s="2" t="s">
        <v>9</v>
      </c>
      <c r="D306" s="17">
        <v>318004.6075676484</v>
      </c>
      <c r="E306" s="2">
        <v>2022</v>
      </c>
      <c r="F306" s="17">
        <f>Tabel14[[#This Row],[Benaderend Verbruik (kWh)]]*2.5</f>
        <v>795011.51891912101</v>
      </c>
      <c r="G306" s="17">
        <f>Tabel14[[#This Row],[Benaderend Verbruik (kWh)]]*0</f>
        <v>0</v>
      </c>
    </row>
    <row r="307" spans="1:7" x14ac:dyDescent="0.35">
      <c r="A307" s="2" t="s">
        <v>713</v>
      </c>
      <c r="B307" s="2" t="s">
        <v>17</v>
      </c>
      <c r="C307" s="2" t="s">
        <v>8</v>
      </c>
      <c r="D307" s="17">
        <v>1116642.9914680335</v>
      </c>
      <c r="E307" s="2">
        <v>2022</v>
      </c>
      <c r="F307" s="17">
        <f>Tabel14[[#This Row],[Benaderend Verbruik (kWh)]]</f>
        <v>1116642.9914680335</v>
      </c>
      <c r="G307" s="17">
        <f>Tabel14[[#This Row],[Benaderend Verbruik (kWh)]]*0.000182</f>
        <v>203.2290244471821</v>
      </c>
    </row>
    <row r="308" spans="1:7" x14ac:dyDescent="0.35">
      <c r="A308" s="2" t="s">
        <v>84</v>
      </c>
      <c r="B308" s="2" t="s">
        <v>17</v>
      </c>
      <c r="C308" s="2" t="s">
        <v>8</v>
      </c>
      <c r="D308" s="17">
        <v>2765228.13056935</v>
      </c>
      <c r="E308" s="2">
        <v>2019</v>
      </c>
      <c r="F308" s="17">
        <f>Tabel14[[#This Row],[Benaderend Verbruik (kWh)]]</f>
        <v>2765228.13056935</v>
      </c>
      <c r="G308" s="17">
        <f>Tabel14[[#This Row],[Benaderend Verbruik (kWh)]]*0.000182</f>
        <v>503.27151976362171</v>
      </c>
    </row>
    <row r="309" spans="1:7" x14ac:dyDescent="0.35">
      <c r="A309" s="2" t="s">
        <v>84</v>
      </c>
      <c r="B309" s="2" t="s">
        <v>17</v>
      </c>
      <c r="C309" s="2" t="s">
        <v>9</v>
      </c>
      <c r="D309" s="17">
        <v>1479173.0757586095</v>
      </c>
      <c r="E309" s="2">
        <v>2019</v>
      </c>
      <c r="F309" s="17">
        <f>Tabel14[[#This Row],[Benaderend Verbruik (kWh)]]*2.5</f>
        <v>3697932.6893965239</v>
      </c>
      <c r="G309" s="17">
        <f>Tabel14[[#This Row],[Benaderend Verbruik (kWh)]]*0</f>
        <v>0</v>
      </c>
    </row>
    <row r="310" spans="1:7" x14ac:dyDescent="0.35">
      <c r="A310" s="2" t="s">
        <v>714</v>
      </c>
      <c r="B310" s="2" t="s">
        <v>17</v>
      </c>
      <c r="C310" s="2" t="s">
        <v>9</v>
      </c>
      <c r="D310" s="17">
        <v>1321090.2378556891</v>
      </c>
      <c r="E310" s="2">
        <v>2022</v>
      </c>
      <c r="F310" s="17">
        <f>Tabel14[[#This Row],[Benaderend Verbruik (kWh)]]*2.5</f>
        <v>3302725.5946392231</v>
      </c>
      <c r="G310" s="17">
        <f>Tabel14[[#This Row],[Benaderend Verbruik (kWh)]]*0</f>
        <v>0</v>
      </c>
    </row>
    <row r="311" spans="1:7" x14ac:dyDescent="0.35">
      <c r="A311" s="2" t="s">
        <v>714</v>
      </c>
      <c r="B311" s="2" t="s">
        <v>17</v>
      </c>
      <c r="C311" s="2" t="s">
        <v>8</v>
      </c>
      <c r="D311" s="17">
        <v>2481814.4698329479</v>
      </c>
      <c r="E311" s="2">
        <v>2022</v>
      </c>
      <c r="F311" s="17">
        <f>Tabel14[[#This Row],[Benaderend Verbruik (kWh)]]</f>
        <v>2481814.4698329479</v>
      </c>
      <c r="G311" s="17">
        <f>Tabel14[[#This Row],[Benaderend Verbruik (kWh)]]*0.000182</f>
        <v>451.69023350959657</v>
      </c>
    </row>
    <row r="312" spans="1:7" x14ac:dyDescent="0.35">
      <c r="A312" s="2" t="s">
        <v>85</v>
      </c>
      <c r="B312" s="2" t="s">
        <v>17</v>
      </c>
      <c r="C312" s="2" t="s">
        <v>8</v>
      </c>
      <c r="D312" s="17">
        <v>924521.62865326775</v>
      </c>
      <c r="E312" s="2">
        <v>2019</v>
      </c>
      <c r="F312" s="17">
        <f>Tabel14[[#This Row],[Benaderend Verbruik (kWh)]]</f>
        <v>924521.62865326775</v>
      </c>
      <c r="G312" s="17">
        <f>Tabel14[[#This Row],[Benaderend Verbruik (kWh)]]*0.000182</f>
        <v>168.26293641489474</v>
      </c>
    </row>
    <row r="313" spans="1:7" x14ac:dyDescent="0.35">
      <c r="A313" s="2" t="s">
        <v>85</v>
      </c>
      <c r="B313" s="2" t="s">
        <v>17</v>
      </c>
      <c r="C313" s="2" t="s">
        <v>9</v>
      </c>
      <c r="D313" s="17">
        <v>381989.50843848399</v>
      </c>
      <c r="E313" s="2">
        <v>2019</v>
      </c>
      <c r="F313" s="17">
        <f>Tabel14[[#This Row],[Benaderend Verbruik (kWh)]]*2.5</f>
        <v>954973.77109621</v>
      </c>
      <c r="G313" s="17">
        <f>Tabel14[[#This Row],[Benaderend Verbruik (kWh)]]*0</f>
        <v>0</v>
      </c>
    </row>
    <row r="314" spans="1:7" x14ac:dyDescent="0.35">
      <c r="A314" s="2" t="s">
        <v>715</v>
      </c>
      <c r="B314" s="2" t="s">
        <v>17</v>
      </c>
      <c r="C314" s="2" t="s">
        <v>9</v>
      </c>
      <c r="D314" s="17">
        <v>352455.11498299253</v>
      </c>
      <c r="E314" s="2">
        <v>2022</v>
      </c>
      <c r="F314" s="17">
        <f>Tabel14[[#This Row],[Benaderend Verbruik (kWh)]]*2.5</f>
        <v>881137.78745748126</v>
      </c>
      <c r="G314" s="17">
        <f>Tabel14[[#This Row],[Benaderend Verbruik (kWh)]]*0</f>
        <v>0</v>
      </c>
    </row>
    <row r="315" spans="1:7" x14ac:dyDescent="0.35">
      <c r="A315" s="2" t="s">
        <v>715</v>
      </c>
      <c r="B315" s="2" t="s">
        <v>17</v>
      </c>
      <c r="C315" s="2" t="s">
        <v>8</v>
      </c>
      <c r="D315" s="17">
        <v>997516.743107819</v>
      </c>
      <c r="E315" s="2">
        <v>2022</v>
      </c>
      <c r="F315" s="17">
        <f>Tabel14[[#This Row],[Benaderend Verbruik (kWh)]]</f>
        <v>997516.743107819</v>
      </c>
      <c r="G315" s="17">
        <f>Tabel14[[#This Row],[Benaderend Verbruik (kWh)]]*0.000182</f>
        <v>181.54804724562305</v>
      </c>
    </row>
    <row r="316" spans="1:7" x14ac:dyDescent="0.35">
      <c r="A316" s="2" t="s">
        <v>86</v>
      </c>
      <c r="B316" s="2" t="s">
        <v>17</v>
      </c>
      <c r="C316" s="2" t="s">
        <v>8</v>
      </c>
      <c r="D316" s="17">
        <v>2038825.3711645072</v>
      </c>
      <c r="E316" s="2">
        <v>2019</v>
      </c>
      <c r="F316" s="17">
        <f>Tabel14[[#This Row],[Benaderend Verbruik (kWh)]]</f>
        <v>2038825.3711645072</v>
      </c>
      <c r="G316" s="17">
        <f>Tabel14[[#This Row],[Benaderend Verbruik (kWh)]]*0.000182</f>
        <v>371.06621755194033</v>
      </c>
    </row>
    <row r="317" spans="1:7" x14ac:dyDescent="0.35">
      <c r="A317" s="2" t="s">
        <v>86</v>
      </c>
      <c r="B317" s="2" t="s">
        <v>17</v>
      </c>
      <c r="C317" s="2" t="s">
        <v>9</v>
      </c>
      <c r="D317" s="17">
        <v>938449.10051961336</v>
      </c>
      <c r="E317" s="2">
        <v>2019</v>
      </c>
      <c r="F317" s="17">
        <f>Tabel14[[#This Row],[Benaderend Verbruik (kWh)]]*2.5</f>
        <v>2346122.7512990334</v>
      </c>
      <c r="G317" s="17">
        <f>Tabel14[[#This Row],[Benaderend Verbruik (kWh)]]*0</f>
        <v>0</v>
      </c>
    </row>
    <row r="318" spans="1:7" x14ac:dyDescent="0.35">
      <c r="A318" s="2" t="s">
        <v>716</v>
      </c>
      <c r="B318" s="2" t="s">
        <v>17</v>
      </c>
      <c r="C318" s="2" t="s">
        <v>9</v>
      </c>
      <c r="D318" s="17">
        <v>874844.46557452553</v>
      </c>
      <c r="E318" s="2">
        <v>2022</v>
      </c>
      <c r="F318" s="17">
        <f>Tabel14[[#This Row],[Benaderend Verbruik (kWh)]]*2.5</f>
        <v>2187111.1639363137</v>
      </c>
      <c r="G318" s="17">
        <f>Tabel14[[#This Row],[Benaderend Verbruik (kWh)]]*0</f>
        <v>0</v>
      </c>
    </row>
    <row r="319" spans="1:7" x14ac:dyDescent="0.35">
      <c r="A319" s="2" t="s">
        <v>716</v>
      </c>
      <c r="B319" s="2" t="s">
        <v>17</v>
      </c>
      <c r="C319" s="2" t="s">
        <v>8</v>
      </c>
      <c r="D319" s="17">
        <v>1678552.4161831331</v>
      </c>
      <c r="E319" s="2">
        <v>2022</v>
      </c>
      <c r="F319" s="17">
        <f>Tabel14[[#This Row],[Benaderend Verbruik (kWh)]]</f>
        <v>1678552.4161831331</v>
      </c>
      <c r="G319" s="17">
        <f>Tabel14[[#This Row],[Benaderend Verbruik (kWh)]]*0.000182</f>
        <v>305.49653974533027</v>
      </c>
    </row>
    <row r="320" spans="1:7" x14ac:dyDescent="0.35">
      <c r="A320" s="2" t="s">
        <v>87</v>
      </c>
      <c r="B320" s="2" t="s">
        <v>17</v>
      </c>
      <c r="C320" s="2" t="s">
        <v>8</v>
      </c>
      <c r="D320" s="17">
        <v>1399431.1610000001</v>
      </c>
      <c r="E320" s="2">
        <v>2019</v>
      </c>
      <c r="F320" s="17">
        <f>Tabel14[[#This Row],[Benaderend Verbruik (kWh)]]</f>
        <v>1399431.1610000001</v>
      </c>
      <c r="G320" s="17">
        <f>Tabel14[[#This Row],[Benaderend Verbruik (kWh)]]*0.000182</f>
        <v>254.69647130200002</v>
      </c>
    </row>
    <row r="321" spans="1:7" x14ac:dyDescent="0.35">
      <c r="A321" s="2" t="s">
        <v>87</v>
      </c>
      <c r="B321" s="2" t="s">
        <v>17</v>
      </c>
      <c r="C321" s="2" t="s">
        <v>9</v>
      </c>
      <c r="D321" s="17">
        <v>451675.99900000001</v>
      </c>
      <c r="E321" s="2">
        <v>2019</v>
      </c>
      <c r="F321" s="17">
        <f>Tabel14[[#This Row],[Benaderend Verbruik (kWh)]]*2.5</f>
        <v>1129189.9975000001</v>
      </c>
      <c r="G321" s="17">
        <f>Tabel14[[#This Row],[Benaderend Verbruik (kWh)]]*0</f>
        <v>0</v>
      </c>
    </row>
    <row r="322" spans="1:7" x14ac:dyDescent="0.35">
      <c r="A322" s="2" t="s">
        <v>717</v>
      </c>
      <c r="B322" s="2" t="s">
        <v>17</v>
      </c>
      <c r="C322" s="2" t="s">
        <v>9</v>
      </c>
      <c r="D322" s="17">
        <v>565777.23831125046</v>
      </c>
      <c r="E322" s="2">
        <v>2022</v>
      </c>
      <c r="F322" s="17">
        <f>Tabel14[[#This Row],[Benaderend Verbruik (kWh)]]*2.5</f>
        <v>1414443.0957781263</v>
      </c>
      <c r="G322" s="17">
        <f>Tabel14[[#This Row],[Benaderend Verbruik (kWh)]]*0</f>
        <v>0</v>
      </c>
    </row>
    <row r="323" spans="1:7" x14ac:dyDescent="0.35">
      <c r="A323" s="2" t="s">
        <v>717</v>
      </c>
      <c r="B323" s="2" t="s">
        <v>17</v>
      </c>
      <c r="C323" s="2" t="s">
        <v>8</v>
      </c>
      <c r="D323" s="17">
        <v>1293410.3561798644</v>
      </c>
      <c r="E323" s="2">
        <v>2022</v>
      </c>
      <c r="F323" s="17">
        <f>Tabel14[[#This Row],[Benaderend Verbruik (kWh)]]</f>
        <v>1293410.3561798644</v>
      </c>
      <c r="G323" s="17">
        <f>Tabel14[[#This Row],[Benaderend Verbruik (kWh)]]*0.000182</f>
        <v>235.40068482473532</v>
      </c>
    </row>
    <row r="324" spans="1:7" x14ac:dyDescent="0.35">
      <c r="A324" s="2" t="s">
        <v>88</v>
      </c>
      <c r="B324" s="2" t="s">
        <v>17</v>
      </c>
      <c r="C324" s="2" t="s">
        <v>8</v>
      </c>
      <c r="D324" s="17">
        <v>1370975.9904794612</v>
      </c>
      <c r="E324" s="2">
        <v>2019</v>
      </c>
      <c r="F324" s="17">
        <f>Tabel14[[#This Row],[Benaderend Verbruik (kWh)]]</f>
        <v>1370975.9904794612</v>
      </c>
      <c r="G324" s="17">
        <f>Tabel14[[#This Row],[Benaderend Verbruik (kWh)]]*0.000182</f>
        <v>249.51763026726195</v>
      </c>
    </row>
    <row r="325" spans="1:7" x14ac:dyDescent="0.35">
      <c r="A325" s="2" t="s">
        <v>88</v>
      </c>
      <c r="B325" s="2" t="s">
        <v>17</v>
      </c>
      <c r="C325" s="2" t="s">
        <v>9</v>
      </c>
      <c r="D325" s="17">
        <v>552952.95780020952</v>
      </c>
      <c r="E325" s="2">
        <v>2019</v>
      </c>
      <c r="F325" s="17">
        <f>Tabel14[[#This Row],[Benaderend Verbruik (kWh)]]*2.5</f>
        <v>1382382.3945005238</v>
      </c>
      <c r="G325" s="17">
        <f>Tabel14[[#This Row],[Benaderend Verbruik (kWh)]]*0</f>
        <v>0</v>
      </c>
    </row>
    <row r="326" spans="1:7" x14ac:dyDescent="0.35">
      <c r="A326" s="2" t="s">
        <v>718</v>
      </c>
      <c r="B326" s="2" t="s">
        <v>17</v>
      </c>
      <c r="C326" s="2" t="s">
        <v>9</v>
      </c>
      <c r="D326" s="17">
        <v>526620.76132682781</v>
      </c>
      <c r="E326" s="2">
        <v>2022</v>
      </c>
      <c r="F326" s="17">
        <f>Tabel14[[#This Row],[Benaderend Verbruik (kWh)]]*2.5</f>
        <v>1316551.9033170696</v>
      </c>
      <c r="G326" s="17">
        <f>Tabel14[[#This Row],[Benaderend Verbruik (kWh)]]*0</f>
        <v>0</v>
      </c>
    </row>
    <row r="327" spans="1:7" x14ac:dyDescent="0.35">
      <c r="A327" s="2" t="s">
        <v>718</v>
      </c>
      <c r="B327" s="2" t="s">
        <v>17</v>
      </c>
      <c r="C327" s="2" t="s">
        <v>8</v>
      </c>
      <c r="D327" s="17">
        <v>1121620.57888739</v>
      </c>
      <c r="E327" s="2">
        <v>2022</v>
      </c>
      <c r="F327" s="17">
        <f>Tabel14[[#This Row],[Benaderend Verbruik (kWh)]]</f>
        <v>1121620.57888739</v>
      </c>
      <c r="G327" s="17">
        <f>Tabel14[[#This Row],[Benaderend Verbruik (kWh)]]*0.000182</f>
        <v>204.13494535750499</v>
      </c>
    </row>
    <row r="328" spans="1:7" x14ac:dyDescent="0.35">
      <c r="A328" s="2" t="s">
        <v>89</v>
      </c>
      <c r="B328" s="2" t="s">
        <v>17</v>
      </c>
      <c r="C328" s="2" t="s">
        <v>8</v>
      </c>
      <c r="D328" s="17">
        <v>1381549.8318210195</v>
      </c>
      <c r="E328" s="2">
        <v>2019</v>
      </c>
      <c r="F328" s="17">
        <f>Tabel14[[#This Row],[Benaderend Verbruik (kWh)]]</f>
        <v>1381549.8318210195</v>
      </c>
      <c r="G328" s="17">
        <f>Tabel14[[#This Row],[Benaderend Verbruik (kWh)]]*0.000182</f>
        <v>251.44206939142555</v>
      </c>
    </row>
    <row r="329" spans="1:7" x14ac:dyDescent="0.35">
      <c r="A329" s="2" t="s">
        <v>89</v>
      </c>
      <c r="B329" s="2" t="s">
        <v>17</v>
      </c>
      <c r="C329" s="2" t="s">
        <v>9</v>
      </c>
      <c r="D329" s="17">
        <v>756903.35042773001</v>
      </c>
      <c r="E329" s="2">
        <v>2019</v>
      </c>
      <c r="F329" s="17">
        <f>Tabel14[[#This Row],[Benaderend Verbruik (kWh)]]*2.5</f>
        <v>1892258.376069325</v>
      </c>
      <c r="G329" s="17">
        <f>Tabel14[[#This Row],[Benaderend Verbruik (kWh)]]*0</f>
        <v>0</v>
      </c>
    </row>
    <row r="330" spans="1:7" x14ac:dyDescent="0.35">
      <c r="A330" s="2" t="s">
        <v>719</v>
      </c>
      <c r="B330" s="2" t="s">
        <v>17</v>
      </c>
      <c r="C330" s="2" t="s">
        <v>9</v>
      </c>
      <c r="D330" s="17">
        <v>592244.20327886997</v>
      </c>
      <c r="E330" s="2">
        <v>2022</v>
      </c>
      <c r="F330" s="17">
        <f>Tabel14[[#This Row],[Benaderend Verbruik (kWh)]]*2.5</f>
        <v>1480610.5081971749</v>
      </c>
      <c r="G330" s="17">
        <f>Tabel14[[#This Row],[Benaderend Verbruik (kWh)]]*0</f>
        <v>0</v>
      </c>
    </row>
    <row r="331" spans="1:7" x14ac:dyDescent="0.35">
      <c r="A331" s="2" t="s">
        <v>719</v>
      </c>
      <c r="B331" s="2" t="s">
        <v>17</v>
      </c>
      <c r="C331" s="2" t="s">
        <v>8</v>
      </c>
      <c r="D331" s="17">
        <v>1182925.8010509619</v>
      </c>
      <c r="E331" s="2">
        <v>2022</v>
      </c>
      <c r="F331" s="17">
        <f>Tabel14[[#This Row],[Benaderend Verbruik (kWh)]]</f>
        <v>1182925.8010509619</v>
      </c>
      <c r="G331" s="17">
        <f>Tabel14[[#This Row],[Benaderend Verbruik (kWh)]]*0.000182</f>
        <v>215.29249579127509</v>
      </c>
    </row>
    <row r="332" spans="1:7" x14ac:dyDescent="0.35">
      <c r="A332" s="2" t="s">
        <v>90</v>
      </c>
      <c r="B332" s="2" t="s">
        <v>17</v>
      </c>
      <c r="C332" s="2" t="s">
        <v>8</v>
      </c>
      <c r="D332" s="17">
        <v>1590253.8049999999</v>
      </c>
      <c r="E332" s="2">
        <v>2019</v>
      </c>
      <c r="F332" s="17">
        <f>Tabel14[[#This Row],[Benaderend Verbruik (kWh)]]</f>
        <v>1590253.8049999999</v>
      </c>
      <c r="G332" s="17">
        <f>Tabel14[[#This Row],[Benaderend Verbruik (kWh)]]*0.000182</f>
        <v>289.42619251000002</v>
      </c>
    </row>
    <row r="333" spans="1:7" x14ac:dyDescent="0.35">
      <c r="A333" s="2" t="s">
        <v>90</v>
      </c>
      <c r="B333" s="2" t="s">
        <v>17</v>
      </c>
      <c r="C333" s="2" t="s">
        <v>9</v>
      </c>
      <c r="D333" s="17">
        <v>627047.11800000002</v>
      </c>
      <c r="E333" s="2">
        <v>2019</v>
      </c>
      <c r="F333" s="17">
        <f>Tabel14[[#This Row],[Benaderend Verbruik (kWh)]]*2.5</f>
        <v>1567617.7949999999</v>
      </c>
      <c r="G333" s="17">
        <f>Tabel14[[#This Row],[Benaderend Verbruik (kWh)]]*0</f>
        <v>0</v>
      </c>
    </row>
    <row r="334" spans="1:7" x14ac:dyDescent="0.35">
      <c r="A334" s="2" t="s">
        <v>721</v>
      </c>
      <c r="B334" s="2" t="s">
        <v>17</v>
      </c>
      <c r="C334" s="2" t="s">
        <v>9</v>
      </c>
      <c r="D334" s="17">
        <v>548951.54352201626</v>
      </c>
      <c r="E334" s="2">
        <v>2022</v>
      </c>
      <c r="F334" s="17">
        <f>Tabel14[[#This Row],[Benaderend Verbruik (kWh)]]*2.5</f>
        <v>1372378.8588050406</v>
      </c>
      <c r="G334" s="17">
        <f>Tabel14[[#This Row],[Benaderend Verbruik (kWh)]]*0</f>
        <v>0</v>
      </c>
    </row>
    <row r="335" spans="1:7" x14ac:dyDescent="0.35">
      <c r="A335" s="2" t="s">
        <v>721</v>
      </c>
      <c r="B335" s="2" t="s">
        <v>17</v>
      </c>
      <c r="C335" s="2" t="s">
        <v>8</v>
      </c>
      <c r="D335" s="17">
        <v>1360947.9806523812</v>
      </c>
      <c r="E335" s="2">
        <v>2022</v>
      </c>
      <c r="F335" s="17">
        <f>Tabel14[[#This Row],[Benaderend Verbruik (kWh)]]</f>
        <v>1360947.9806523812</v>
      </c>
      <c r="G335" s="17">
        <f>Tabel14[[#This Row],[Benaderend Verbruik (kWh)]]*0.000182</f>
        <v>247.6925324787334</v>
      </c>
    </row>
    <row r="336" spans="1:7" x14ac:dyDescent="0.35">
      <c r="A336" s="2" t="s">
        <v>91</v>
      </c>
      <c r="B336" s="2" t="s">
        <v>17</v>
      </c>
      <c r="C336" s="2" t="s">
        <v>8</v>
      </c>
      <c r="D336" s="17">
        <v>366530.48328270367</v>
      </c>
      <c r="E336" s="2">
        <v>2019</v>
      </c>
      <c r="F336" s="17">
        <f>Tabel14[[#This Row],[Benaderend Verbruik (kWh)]]</f>
        <v>366530.48328270367</v>
      </c>
      <c r="G336" s="17">
        <f>Tabel14[[#This Row],[Benaderend Verbruik (kWh)]]*0.000182</f>
        <v>66.708547957452069</v>
      </c>
    </row>
    <row r="337" spans="1:7" x14ac:dyDescent="0.35">
      <c r="A337" s="2" t="s">
        <v>91</v>
      </c>
      <c r="B337" s="2" t="s">
        <v>17</v>
      </c>
      <c r="C337" s="2" t="s">
        <v>9</v>
      </c>
      <c r="D337" s="17">
        <v>182187.35865759</v>
      </c>
      <c r="E337" s="2">
        <v>2019</v>
      </c>
      <c r="F337" s="17">
        <f>Tabel14[[#This Row],[Benaderend Verbruik (kWh)]]*2.5</f>
        <v>455468.39664397499</v>
      </c>
      <c r="G337" s="17">
        <f>Tabel14[[#This Row],[Benaderend Verbruik (kWh)]]*0</f>
        <v>0</v>
      </c>
    </row>
    <row r="338" spans="1:7" x14ac:dyDescent="0.35">
      <c r="A338" s="2" t="s">
        <v>720</v>
      </c>
      <c r="B338" s="2" t="s">
        <v>17</v>
      </c>
      <c r="C338" s="2" t="s">
        <v>9</v>
      </c>
      <c r="D338" s="17">
        <v>153949.98243455999</v>
      </c>
      <c r="E338" s="2">
        <v>2022</v>
      </c>
      <c r="F338" s="17">
        <f>Tabel14[[#This Row],[Benaderend Verbruik (kWh)]]*2.5</f>
        <v>384874.95608639996</v>
      </c>
      <c r="G338" s="17">
        <f>Tabel14[[#This Row],[Benaderend Verbruik (kWh)]]*0</f>
        <v>0</v>
      </c>
    </row>
    <row r="339" spans="1:7" x14ac:dyDescent="0.35">
      <c r="A339" s="2" t="s">
        <v>720</v>
      </c>
      <c r="B339" s="2" t="s">
        <v>17</v>
      </c>
      <c r="C339" s="2" t="s">
        <v>8</v>
      </c>
      <c r="D339" s="17">
        <v>264577.67290576099</v>
      </c>
      <c r="E339" s="2">
        <v>2022</v>
      </c>
      <c r="F339" s="17">
        <f>Tabel14[[#This Row],[Benaderend Verbruik (kWh)]]</f>
        <v>264577.67290576099</v>
      </c>
      <c r="G339" s="17">
        <f>Tabel14[[#This Row],[Benaderend Verbruik (kWh)]]*0.000182</f>
        <v>48.153136468848501</v>
      </c>
    </row>
    <row r="340" spans="1:7" x14ac:dyDescent="0.35">
      <c r="A340" s="2" t="s">
        <v>92</v>
      </c>
      <c r="B340" s="2" t="s">
        <v>17</v>
      </c>
      <c r="C340" s="2" t="s">
        <v>8</v>
      </c>
      <c r="D340" s="17">
        <v>1198967.531</v>
      </c>
      <c r="E340" s="2">
        <v>2019</v>
      </c>
      <c r="F340" s="17">
        <f>Tabel14[[#This Row],[Benaderend Verbruik (kWh)]]</f>
        <v>1198967.531</v>
      </c>
      <c r="G340" s="17">
        <f>Tabel14[[#This Row],[Benaderend Verbruik (kWh)]]*0.000182</f>
        <v>218.21209064199999</v>
      </c>
    </row>
    <row r="341" spans="1:7" x14ac:dyDescent="0.35">
      <c r="A341" s="2" t="s">
        <v>92</v>
      </c>
      <c r="B341" s="2" t="s">
        <v>17</v>
      </c>
      <c r="C341" s="2" t="s">
        <v>9</v>
      </c>
      <c r="D341" s="17">
        <v>1109729.8019999999</v>
      </c>
      <c r="E341" s="2">
        <v>2019</v>
      </c>
      <c r="F341" s="17">
        <f>Tabel14[[#This Row],[Benaderend Verbruik (kWh)]]*2.5</f>
        <v>2774324.5049999999</v>
      </c>
      <c r="G341" s="17">
        <f>Tabel14[[#This Row],[Benaderend Verbruik (kWh)]]*0</f>
        <v>0</v>
      </c>
    </row>
    <row r="342" spans="1:7" x14ac:dyDescent="0.35">
      <c r="A342" s="2" t="s">
        <v>92</v>
      </c>
      <c r="B342" s="2" t="s">
        <v>17</v>
      </c>
      <c r="C342" s="2" t="s">
        <v>9</v>
      </c>
      <c r="D342" s="17">
        <v>1394626.4174522469</v>
      </c>
      <c r="E342" s="2">
        <v>2022</v>
      </c>
      <c r="F342" s="17">
        <f>Tabel14[[#This Row],[Benaderend Verbruik (kWh)]]*2.5</f>
        <v>3486566.0436306172</v>
      </c>
      <c r="G342" s="17">
        <f>Tabel14[[#This Row],[Benaderend Verbruik (kWh)]]*0</f>
        <v>0</v>
      </c>
    </row>
    <row r="343" spans="1:7" x14ac:dyDescent="0.35">
      <c r="A343" s="2" t="s">
        <v>92</v>
      </c>
      <c r="B343" s="2" t="s">
        <v>17</v>
      </c>
      <c r="C343" s="2" t="s">
        <v>8</v>
      </c>
      <c r="D343" s="17">
        <v>2267869.1211008606</v>
      </c>
      <c r="E343" s="2">
        <v>2022</v>
      </c>
      <c r="F343" s="17">
        <f>Tabel14[[#This Row],[Benaderend Verbruik (kWh)]]</f>
        <v>2267869.1211008606</v>
      </c>
      <c r="G343" s="17">
        <f>Tabel14[[#This Row],[Benaderend Verbruik (kWh)]]*0.000182</f>
        <v>412.75218004035668</v>
      </c>
    </row>
    <row r="344" spans="1:7" x14ac:dyDescent="0.35">
      <c r="A344" s="2" t="s">
        <v>93</v>
      </c>
      <c r="B344" s="2" t="s">
        <v>17</v>
      </c>
      <c r="C344" s="2" t="s">
        <v>8</v>
      </c>
      <c r="D344" s="17">
        <v>307188.21062565467</v>
      </c>
      <c r="E344" s="2">
        <v>2019</v>
      </c>
      <c r="F344" s="17">
        <f>Tabel14[[#This Row],[Benaderend Verbruik (kWh)]]</f>
        <v>307188.21062565467</v>
      </c>
      <c r="G344" s="17">
        <f>Tabel14[[#This Row],[Benaderend Verbruik (kWh)]]*0.000182</f>
        <v>55.908254333869152</v>
      </c>
    </row>
    <row r="345" spans="1:7" x14ac:dyDescent="0.35">
      <c r="A345" s="2" t="s">
        <v>93</v>
      </c>
      <c r="B345" s="2" t="s">
        <v>17</v>
      </c>
      <c r="C345" s="2" t="s">
        <v>9</v>
      </c>
      <c r="D345" s="17">
        <v>215119.50889011996</v>
      </c>
      <c r="E345" s="2">
        <v>2019</v>
      </c>
      <c r="F345" s="17">
        <f>Tabel14[[#This Row],[Benaderend Verbruik (kWh)]]*2.5</f>
        <v>537798.77222529985</v>
      </c>
      <c r="G345" s="17">
        <f>Tabel14[[#This Row],[Benaderend Verbruik (kWh)]]*0</f>
        <v>0</v>
      </c>
    </row>
    <row r="346" spans="1:7" x14ac:dyDescent="0.35">
      <c r="A346" s="2" t="s">
        <v>722</v>
      </c>
      <c r="B346" s="2" t="s">
        <v>17</v>
      </c>
      <c r="C346" s="2" t="s">
        <v>9</v>
      </c>
      <c r="D346" s="17">
        <v>267509.01090981002</v>
      </c>
      <c r="E346" s="2">
        <v>2022</v>
      </c>
      <c r="F346" s="17">
        <f>Tabel14[[#This Row],[Benaderend Verbruik (kWh)]]*2.5</f>
        <v>668772.52727452503</v>
      </c>
      <c r="G346" s="17">
        <f>Tabel14[[#This Row],[Benaderend Verbruik (kWh)]]*0</f>
        <v>0</v>
      </c>
    </row>
    <row r="347" spans="1:7" x14ac:dyDescent="0.35">
      <c r="A347" s="2" t="s">
        <v>722</v>
      </c>
      <c r="B347" s="2" t="s">
        <v>17</v>
      </c>
      <c r="C347" s="2" t="s">
        <v>8</v>
      </c>
      <c r="D347" s="17">
        <v>349137.97235638503</v>
      </c>
      <c r="E347" s="2">
        <v>2022</v>
      </c>
      <c r="F347" s="17">
        <f>Tabel14[[#This Row],[Benaderend Verbruik (kWh)]]</f>
        <v>349137.97235638503</v>
      </c>
      <c r="G347" s="17">
        <f>Tabel14[[#This Row],[Benaderend Verbruik (kWh)]]*0.000182</f>
        <v>63.543110968862074</v>
      </c>
    </row>
    <row r="348" spans="1:7" x14ac:dyDescent="0.35">
      <c r="A348" s="2" t="s">
        <v>94</v>
      </c>
      <c r="B348" s="2" t="s">
        <v>17</v>
      </c>
      <c r="C348" s="2" t="s">
        <v>8</v>
      </c>
      <c r="D348" s="17">
        <v>157410.83346746402</v>
      </c>
      <c r="E348" s="2">
        <v>2019</v>
      </c>
      <c r="F348" s="17">
        <f>Tabel14[[#This Row],[Benaderend Verbruik (kWh)]]</f>
        <v>157410.83346746402</v>
      </c>
      <c r="G348" s="17">
        <f>Tabel14[[#This Row],[Benaderend Verbruik (kWh)]]*0.000182</f>
        <v>28.648771691078451</v>
      </c>
    </row>
    <row r="349" spans="1:7" x14ac:dyDescent="0.35">
      <c r="A349" s="2" t="s">
        <v>94</v>
      </c>
      <c r="B349" s="2" t="s">
        <v>17</v>
      </c>
      <c r="C349" s="2" t="s">
        <v>9</v>
      </c>
      <c r="D349" s="17">
        <v>78292.313506620005</v>
      </c>
      <c r="E349" s="2">
        <v>2019</v>
      </c>
      <c r="F349" s="17">
        <f>Tabel14[[#This Row],[Benaderend Verbruik (kWh)]]*2.5</f>
        <v>195730.78376655001</v>
      </c>
      <c r="G349" s="17">
        <f>Tabel14[[#This Row],[Benaderend Verbruik (kWh)]]*0</f>
        <v>0</v>
      </c>
    </row>
    <row r="350" spans="1:7" x14ac:dyDescent="0.35">
      <c r="A350" s="2" t="s">
        <v>723</v>
      </c>
      <c r="B350" s="2" t="s">
        <v>17</v>
      </c>
      <c r="C350" s="2" t="s">
        <v>9</v>
      </c>
      <c r="D350" s="17">
        <v>63662.680203680895</v>
      </c>
      <c r="E350" s="2">
        <v>2022</v>
      </c>
      <c r="F350" s="17">
        <f>Tabel14[[#This Row],[Benaderend Verbruik (kWh)]]*2.5</f>
        <v>159156.70050920223</v>
      </c>
      <c r="G350" s="17">
        <f>Tabel14[[#This Row],[Benaderend Verbruik (kWh)]]*0</f>
        <v>0</v>
      </c>
    </row>
    <row r="351" spans="1:7" x14ac:dyDescent="0.35">
      <c r="A351" s="2" t="s">
        <v>723</v>
      </c>
      <c r="B351" s="2" t="s">
        <v>17</v>
      </c>
      <c r="C351" s="2" t="s">
        <v>8</v>
      </c>
      <c r="D351" s="17">
        <v>140964.31206795381</v>
      </c>
      <c r="E351" s="2">
        <v>2022</v>
      </c>
      <c r="F351" s="17">
        <f>Tabel14[[#This Row],[Benaderend Verbruik (kWh)]]</f>
        <v>140964.31206795381</v>
      </c>
      <c r="G351" s="17">
        <f>Tabel14[[#This Row],[Benaderend Verbruik (kWh)]]*0.000182</f>
        <v>25.655504796367595</v>
      </c>
    </row>
    <row r="352" spans="1:7" x14ac:dyDescent="0.35">
      <c r="A352" s="2" t="s">
        <v>95</v>
      </c>
      <c r="B352" s="2" t="s">
        <v>17</v>
      </c>
      <c r="C352" s="2" t="s">
        <v>8</v>
      </c>
      <c r="D352" s="17">
        <v>980847.42399999988</v>
      </c>
      <c r="E352" s="2">
        <v>2019</v>
      </c>
      <c r="F352" s="17">
        <f>Tabel14[[#This Row],[Benaderend Verbruik (kWh)]]</f>
        <v>980847.42399999988</v>
      </c>
      <c r="G352" s="17">
        <f>Tabel14[[#This Row],[Benaderend Verbruik (kWh)]]*0.000182</f>
        <v>178.51423116799998</v>
      </c>
    </row>
    <row r="353" spans="1:7" x14ac:dyDescent="0.35">
      <c r="A353" s="2" t="s">
        <v>95</v>
      </c>
      <c r="B353" s="2" t="s">
        <v>17</v>
      </c>
      <c r="C353" s="2" t="s">
        <v>9</v>
      </c>
      <c r="D353" s="17">
        <v>400932.478</v>
      </c>
      <c r="E353" s="2">
        <v>2019</v>
      </c>
      <c r="F353" s="17">
        <f>Tabel14[[#This Row],[Benaderend Verbruik (kWh)]]*2.5</f>
        <v>1002331.1950000001</v>
      </c>
      <c r="G353" s="17">
        <f>Tabel14[[#This Row],[Benaderend Verbruik (kWh)]]*0</f>
        <v>0</v>
      </c>
    </row>
    <row r="354" spans="1:7" x14ac:dyDescent="0.35">
      <c r="A354" s="2" t="s">
        <v>724</v>
      </c>
      <c r="B354" s="2" t="s">
        <v>17</v>
      </c>
      <c r="C354" s="2" t="s">
        <v>9</v>
      </c>
      <c r="D354" s="17">
        <v>385316.10578422679</v>
      </c>
      <c r="E354" s="2">
        <v>2022</v>
      </c>
      <c r="F354" s="17">
        <f>Tabel14[[#This Row],[Benaderend Verbruik (kWh)]]*2.5</f>
        <v>963290.26446056692</v>
      </c>
      <c r="G354" s="17">
        <f>Tabel14[[#This Row],[Benaderend Verbruik (kWh)]]*0</f>
        <v>0</v>
      </c>
    </row>
    <row r="355" spans="1:7" x14ac:dyDescent="0.35">
      <c r="A355" s="2" t="s">
        <v>724</v>
      </c>
      <c r="B355" s="2" t="s">
        <v>17</v>
      </c>
      <c r="C355" s="2" t="s">
        <v>8</v>
      </c>
      <c r="D355" s="17">
        <v>1013350.2333753591</v>
      </c>
      <c r="E355" s="2">
        <v>2022</v>
      </c>
      <c r="F355" s="17">
        <f>Tabel14[[#This Row],[Benaderend Verbruik (kWh)]]</f>
        <v>1013350.2333753591</v>
      </c>
      <c r="G355" s="17">
        <f>Tabel14[[#This Row],[Benaderend Verbruik (kWh)]]*0.000182</f>
        <v>184.42974247431536</v>
      </c>
    </row>
    <row r="356" spans="1:7" x14ac:dyDescent="0.35">
      <c r="A356" s="2" t="s">
        <v>96</v>
      </c>
      <c r="B356" s="2" t="s">
        <v>17</v>
      </c>
      <c r="C356" s="2" t="s">
        <v>8</v>
      </c>
      <c r="D356" s="17">
        <v>22922.933999999997</v>
      </c>
      <c r="E356" s="2">
        <v>2019</v>
      </c>
      <c r="F356" s="17">
        <f>Tabel14[[#This Row],[Benaderend Verbruik (kWh)]]</f>
        <v>22922.933999999997</v>
      </c>
      <c r="G356" s="17">
        <f>Tabel14[[#This Row],[Benaderend Verbruik (kWh)]]*0.000182</f>
        <v>4.1719739879999995</v>
      </c>
    </row>
    <row r="357" spans="1:7" x14ac:dyDescent="0.35">
      <c r="A357" s="2" t="s">
        <v>96</v>
      </c>
      <c r="B357" s="2" t="s">
        <v>17</v>
      </c>
      <c r="C357" s="2" t="s">
        <v>9</v>
      </c>
      <c r="D357" s="17">
        <v>10261.261999999999</v>
      </c>
      <c r="E357" s="2">
        <v>2019</v>
      </c>
      <c r="F357" s="17">
        <f>Tabel14[[#This Row],[Benaderend Verbruik (kWh)]]*2.5</f>
        <v>25653.154999999999</v>
      </c>
      <c r="G357" s="17">
        <f>Tabel14[[#This Row],[Benaderend Verbruik (kWh)]]*0</f>
        <v>0</v>
      </c>
    </row>
    <row r="358" spans="1:7" x14ac:dyDescent="0.35">
      <c r="A358" s="2" t="s">
        <v>725</v>
      </c>
      <c r="B358" s="2" t="s">
        <v>17</v>
      </c>
      <c r="C358" s="2" t="s">
        <v>9</v>
      </c>
      <c r="D358" s="17">
        <v>7145.9405059204</v>
      </c>
      <c r="E358" s="2">
        <v>2022</v>
      </c>
      <c r="F358" s="17">
        <f>Tabel14[[#This Row],[Benaderend Verbruik (kWh)]]*2.5</f>
        <v>17864.851264801</v>
      </c>
      <c r="G358" s="17">
        <f>Tabel14[[#This Row],[Benaderend Verbruik (kWh)]]*0</f>
        <v>0</v>
      </c>
    </row>
    <row r="359" spans="1:7" x14ac:dyDescent="0.35">
      <c r="A359" s="2" t="s">
        <v>725</v>
      </c>
      <c r="B359" s="2" t="s">
        <v>17</v>
      </c>
      <c r="C359" s="2" t="s">
        <v>8</v>
      </c>
      <c r="D359" s="17">
        <v>18089.4793330092</v>
      </c>
      <c r="E359" s="2">
        <v>2022</v>
      </c>
      <c r="F359" s="17">
        <f>Tabel14[[#This Row],[Benaderend Verbruik (kWh)]]</f>
        <v>18089.4793330092</v>
      </c>
      <c r="G359" s="17">
        <f>Tabel14[[#This Row],[Benaderend Verbruik (kWh)]]*0.000182</f>
        <v>3.2922852386076746</v>
      </c>
    </row>
    <row r="360" spans="1:7" x14ac:dyDescent="0.35">
      <c r="A360" s="2" t="s">
        <v>97</v>
      </c>
      <c r="B360" s="2" t="s">
        <v>17</v>
      </c>
      <c r="C360" s="2" t="s">
        <v>8</v>
      </c>
      <c r="D360" s="17">
        <v>2083749.832082157</v>
      </c>
      <c r="E360" s="2">
        <v>2019</v>
      </c>
      <c r="F360" s="17">
        <f>Tabel14[[#This Row],[Benaderend Verbruik (kWh)]]</f>
        <v>2083749.832082157</v>
      </c>
      <c r="G360" s="17">
        <f>Tabel14[[#This Row],[Benaderend Verbruik (kWh)]]*0.000182</f>
        <v>379.24246943895258</v>
      </c>
    </row>
    <row r="361" spans="1:7" x14ac:dyDescent="0.35">
      <c r="A361" s="2" t="s">
        <v>97</v>
      </c>
      <c r="B361" s="2" t="s">
        <v>17</v>
      </c>
      <c r="C361" s="2" t="s">
        <v>9</v>
      </c>
      <c r="D361" s="17">
        <v>1547777.2493813275</v>
      </c>
      <c r="E361" s="2">
        <v>2019</v>
      </c>
      <c r="F361" s="17">
        <f>Tabel14[[#This Row],[Benaderend Verbruik (kWh)]]*2.5</f>
        <v>3869443.1234533191</v>
      </c>
      <c r="G361" s="17">
        <f>Tabel14[[#This Row],[Benaderend Verbruik (kWh)]]*0</f>
        <v>0</v>
      </c>
    </row>
    <row r="362" spans="1:7" x14ac:dyDescent="0.35">
      <c r="A362" s="2" t="s">
        <v>726</v>
      </c>
      <c r="B362" s="2" t="s">
        <v>17</v>
      </c>
      <c r="C362" s="2" t="s">
        <v>9</v>
      </c>
      <c r="D362" s="17">
        <v>1490456.2640809934</v>
      </c>
      <c r="E362" s="2">
        <v>2022</v>
      </c>
      <c r="F362" s="17">
        <f>Tabel14[[#This Row],[Benaderend Verbruik (kWh)]]*2.5</f>
        <v>3726140.6602024836</v>
      </c>
      <c r="G362" s="17">
        <f>Tabel14[[#This Row],[Benaderend Verbruik (kWh)]]*0</f>
        <v>0</v>
      </c>
    </row>
    <row r="363" spans="1:7" x14ac:dyDescent="0.35">
      <c r="A363" s="2" t="s">
        <v>726</v>
      </c>
      <c r="B363" s="2" t="s">
        <v>17</v>
      </c>
      <c r="C363" s="2" t="s">
        <v>8</v>
      </c>
      <c r="D363" s="17">
        <v>1593516.2594816198</v>
      </c>
      <c r="E363" s="2">
        <v>2022</v>
      </c>
      <c r="F363" s="17">
        <f>Tabel14[[#This Row],[Benaderend Verbruik (kWh)]]</f>
        <v>1593516.2594816198</v>
      </c>
      <c r="G363" s="17">
        <f>Tabel14[[#This Row],[Benaderend Verbruik (kWh)]]*0.000182</f>
        <v>290.01995922565482</v>
      </c>
    </row>
    <row r="364" spans="1:7" x14ac:dyDescent="0.35">
      <c r="A364" s="2" t="s">
        <v>98</v>
      </c>
      <c r="B364" s="2" t="s">
        <v>17</v>
      </c>
      <c r="C364" s="2" t="s">
        <v>8</v>
      </c>
      <c r="D364" s="17">
        <v>1191479.7079235488</v>
      </c>
      <c r="E364" s="2">
        <v>2019</v>
      </c>
      <c r="F364" s="17">
        <f>Tabel14[[#This Row],[Benaderend Verbruik (kWh)]]</f>
        <v>1191479.7079235488</v>
      </c>
      <c r="G364" s="17">
        <f>Tabel14[[#This Row],[Benaderend Verbruik (kWh)]]*0.000182</f>
        <v>216.84930684208589</v>
      </c>
    </row>
    <row r="365" spans="1:7" x14ac:dyDescent="0.35">
      <c r="A365" s="2" t="s">
        <v>98</v>
      </c>
      <c r="B365" s="2" t="s">
        <v>17</v>
      </c>
      <c r="C365" s="2" t="s">
        <v>9</v>
      </c>
      <c r="D365" s="17">
        <v>592606.50012605998</v>
      </c>
      <c r="E365" s="2">
        <v>2019</v>
      </c>
      <c r="F365" s="17">
        <f>Tabel14[[#This Row],[Benaderend Verbruik (kWh)]]*2.5</f>
        <v>1481516.25031515</v>
      </c>
      <c r="G365" s="17">
        <f>Tabel14[[#This Row],[Benaderend Verbruik (kWh)]]*0</f>
        <v>0</v>
      </c>
    </row>
    <row r="366" spans="1:7" x14ac:dyDescent="0.35">
      <c r="A366" s="2" t="s">
        <v>727</v>
      </c>
      <c r="B366" s="2" t="s">
        <v>17</v>
      </c>
      <c r="C366" s="2" t="s">
        <v>9</v>
      </c>
      <c r="D366" s="17">
        <v>685330.50021964998</v>
      </c>
      <c r="E366" s="2">
        <v>2022</v>
      </c>
      <c r="F366" s="17">
        <f>Tabel14[[#This Row],[Benaderend Verbruik (kWh)]]*2.5</f>
        <v>1713326.250549125</v>
      </c>
      <c r="G366" s="17">
        <f>Tabel14[[#This Row],[Benaderend Verbruik (kWh)]]*0</f>
        <v>0</v>
      </c>
    </row>
    <row r="367" spans="1:7" x14ac:dyDescent="0.35">
      <c r="A367" s="2" t="s">
        <v>727</v>
      </c>
      <c r="B367" s="2" t="s">
        <v>17</v>
      </c>
      <c r="C367" s="2" t="s">
        <v>8</v>
      </c>
      <c r="D367" s="17">
        <v>1191547.074543515</v>
      </c>
      <c r="E367" s="2">
        <v>2022</v>
      </c>
      <c r="F367" s="17">
        <f>Tabel14[[#This Row],[Benaderend Verbruik (kWh)]]</f>
        <v>1191547.074543515</v>
      </c>
      <c r="G367" s="17">
        <f>Tabel14[[#This Row],[Benaderend Verbruik (kWh)]]*0.000182</f>
        <v>216.86156756691975</v>
      </c>
    </row>
    <row r="368" spans="1:7" x14ac:dyDescent="0.35">
      <c r="A368" s="2" t="s">
        <v>99</v>
      </c>
      <c r="B368" s="2" t="s">
        <v>17</v>
      </c>
      <c r="C368" s="2" t="s">
        <v>8</v>
      </c>
      <c r="D368" s="17">
        <v>141336.3945564738</v>
      </c>
      <c r="E368" s="2">
        <v>2019</v>
      </c>
      <c r="F368" s="17">
        <f>Tabel14[[#This Row],[Benaderend Verbruik (kWh)]]</f>
        <v>141336.3945564738</v>
      </c>
      <c r="G368" s="17">
        <f>Tabel14[[#This Row],[Benaderend Verbruik (kWh)]]*0.000182</f>
        <v>25.723223809278231</v>
      </c>
    </row>
    <row r="369" spans="1:7" x14ac:dyDescent="0.35">
      <c r="A369" s="2" t="s">
        <v>99</v>
      </c>
      <c r="B369" s="2" t="s">
        <v>17</v>
      </c>
      <c r="C369" s="2" t="s">
        <v>9</v>
      </c>
      <c r="D369" s="17">
        <v>83636.542787004</v>
      </c>
      <c r="E369" s="2">
        <v>2019</v>
      </c>
      <c r="F369" s="17">
        <f>Tabel14[[#This Row],[Benaderend Verbruik (kWh)]]*2.5</f>
        <v>209091.35696751002</v>
      </c>
      <c r="G369" s="17">
        <f>Tabel14[[#This Row],[Benaderend Verbruik (kWh)]]*0</f>
        <v>0</v>
      </c>
    </row>
    <row r="370" spans="1:7" x14ac:dyDescent="0.35">
      <c r="A370" s="2" t="s">
        <v>728</v>
      </c>
      <c r="B370" s="2" t="s">
        <v>17</v>
      </c>
      <c r="C370" s="2" t="s">
        <v>9</v>
      </c>
      <c r="D370" s="17">
        <v>67886.446208210895</v>
      </c>
      <c r="E370" s="2">
        <v>2022</v>
      </c>
      <c r="F370" s="17">
        <f>Tabel14[[#This Row],[Benaderend Verbruik (kWh)]]*2.5</f>
        <v>169716.11552052724</v>
      </c>
      <c r="G370" s="17">
        <f>Tabel14[[#This Row],[Benaderend Verbruik (kWh)]]*0</f>
        <v>0</v>
      </c>
    </row>
    <row r="371" spans="1:7" x14ac:dyDescent="0.35">
      <c r="A371" s="2" t="s">
        <v>728</v>
      </c>
      <c r="B371" s="2" t="s">
        <v>17</v>
      </c>
      <c r="C371" s="2" t="s">
        <v>8</v>
      </c>
      <c r="D371" s="17">
        <v>125986.270089071</v>
      </c>
      <c r="E371" s="2">
        <v>2022</v>
      </c>
      <c r="F371" s="17">
        <f>Tabel14[[#This Row],[Benaderend Verbruik (kWh)]]</f>
        <v>125986.270089071</v>
      </c>
      <c r="G371" s="17">
        <f>Tabel14[[#This Row],[Benaderend Verbruik (kWh)]]*0.000182</f>
        <v>22.929501156210922</v>
      </c>
    </row>
    <row r="372" spans="1:7" x14ac:dyDescent="0.35">
      <c r="A372" s="11" t="s">
        <v>99</v>
      </c>
      <c r="B372" s="11" t="s">
        <v>17</v>
      </c>
      <c r="C372" s="2" t="s">
        <v>1262</v>
      </c>
      <c r="D372" s="17"/>
      <c r="E372" s="2">
        <v>2019</v>
      </c>
      <c r="F372" s="2"/>
      <c r="G372" s="17">
        <v>0.17176391958460924</v>
      </c>
    </row>
    <row r="373" spans="1:7" x14ac:dyDescent="0.35">
      <c r="A373" s="11" t="s">
        <v>99</v>
      </c>
      <c r="B373" s="11" t="s">
        <v>17</v>
      </c>
      <c r="C373" s="2" t="s">
        <v>1262</v>
      </c>
      <c r="D373" s="17"/>
      <c r="E373" s="2">
        <v>2022</v>
      </c>
      <c r="F373" s="2"/>
      <c r="G373" s="17">
        <v>0.19678342438923821</v>
      </c>
    </row>
    <row r="374" spans="1:7" x14ac:dyDescent="0.35">
      <c r="A374" s="2" t="s">
        <v>100</v>
      </c>
      <c r="B374" s="2" t="s">
        <v>17</v>
      </c>
      <c r="C374" s="2" t="s">
        <v>8</v>
      </c>
      <c r="D374" s="17">
        <v>534437.1010087519</v>
      </c>
      <c r="E374" s="2">
        <v>2019</v>
      </c>
      <c r="F374" s="17">
        <f>Tabel14[[#This Row],[Benaderend Verbruik (kWh)]]</f>
        <v>534437.1010087519</v>
      </c>
      <c r="G374" s="17">
        <f>Tabel14[[#This Row],[Benaderend Verbruik (kWh)]]*0.000182</f>
        <v>97.267552383592843</v>
      </c>
    </row>
    <row r="375" spans="1:7" x14ac:dyDescent="0.35">
      <c r="A375" s="2" t="s">
        <v>100</v>
      </c>
      <c r="B375" s="2" t="s">
        <v>17</v>
      </c>
      <c r="C375" s="2" t="s">
        <v>9</v>
      </c>
      <c r="D375" s="17">
        <v>253891.24809454608</v>
      </c>
      <c r="E375" s="2">
        <v>2019</v>
      </c>
      <c r="F375" s="17">
        <f>Tabel14[[#This Row],[Benaderend Verbruik (kWh)]]*2.5</f>
        <v>634728.12023636524</v>
      </c>
      <c r="G375" s="17">
        <f>Tabel14[[#This Row],[Benaderend Verbruik (kWh)]]*0</f>
        <v>0</v>
      </c>
    </row>
    <row r="376" spans="1:7" x14ac:dyDescent="0.35">
      <c r="A376" s="2" t="s">
        <v>729</v>
      </c>
      <c r="B376" s="2" t="s">
        <v>17</v>
      </c>
      <c r="C376" s="2" t="s">
        <v>9</v>
      </c>
      <c r="D376" s="17">
        <v>245576.49958628509</v>
      </c>
      <c r="E376" s="2">
        <v>2022</v>
      </c>
      <c r="F376" s="17">
        <f>Tabel14[[#This Row],[Benaderend Verbruik (kWh)]]*2.5</f>
        <v>613941.24896571273</v>
      </c>
      <c r="G376" s="17">
        <f>Tabel14[[#This Row],[Benaderend Verbruik (kWh)]]*0</f>
        <v>0</v>
      </c>
    </row>
    <row r="377" spans="1:7" x14ac:dyDescent="0.35">
      <c r="A377" s="2" t="s">
        <v>729</v>
      </c>
      <c r="B377" s="2" t="s">
        <v>17</v>
      </c>
      <c r="C377" s="2" t="s">
        <v>8</v>
      </c>
      <c r="D377" s="17">
        <v>542950.86700589419</v>
      </c>
      <c r="E377" s="2">
        <v>2022</v>
      </c>
      <c r="F377" s="17">
        <f>Tabel14[[#This Row],[Benaderend Verbruik (kWh)]]</f>
        <v>542950.86700589419</v>
      </c>
      <c r="G377" s="17">
        <f>Tabel14[[#This Row],[Benaderend Verbruik (kWh)]]*0.000182</f>
        <v>98.817057795072742</v>
      </c>
    </row>
    <row r="378" spans="1:7" x14ac:dyDescent="0.35">
      <c r="A378" s="2" t="s">
        <v>101</v>
      </c>
      <c r="B378" s="2" t="s">
        <v>17</v>
      </c>
      <c r="C378" s="2" t="s">
        <v>8</v>
      </c>
      <c r="D378" s="17">
        <v>334266.02728993964</v>
      </c>
      <c r="E378" s="2">
        <v>2019</v>
      </c>
      <c r="F378" s="17">
        <f>Tabel14[[#This Row],[Benaderend Verbruik (kWh)]]</f>
        <v>334266.02728993964</v>
      </c>
      <c r="G378" s="17">
        <f>Tabel14[[#This Row],[Benaderend Verbruik (kWh)]]*0.000182</f>
        <v>60.836416966769015</v>
      </c>
    </row>
    <row r="379" spans="1:7" x14ac:dyDescent="0.35">
      <c r="A379" s="2" t="s">
        <v>101</v>
      </c>
      <c r="B379" s="2" t="s">
        <v>17</v>
      </c>
      <c r="C379" s="2" t="s">
        <v>9</v>
      </c>
      <c r="D379" s="17">
        <v>85254.298788870001</v>
      </c>
      <c r="E379" s="2">
        <v>2019</v>
      </c>
      <c r="F379" s="17">
        <f>Tabel14[[#This Row],[Benaderend Verbruik (kWh)]]*2.5</f>
        <v>213135.74697217499</v>
      </c>
      <c r="G379" s="17">
        <f>Tabel14[[#This Row],[Benaderend Verbruik (kWh)]]*0</f>
        <v>0</v>
      </c>
    </row>
    <row r="380" spans="1:7" x14ac:dyDescent="0.35">
      <c r="A380" s="2" t="s">
        <v>730</v>
      </c>
      <c r="B380" s="2" t="s">
        <v>17</v>
      </c>
      <c r="C380" s="2" t="s">
        <v>9</v>
      </c>
      <c r="D380" s="17">
        <v>65377.688863188901</v>
      </c>
      <c r="E380" s="2">
        <v>2022</v>
      </c>
      <c r="F380" s="17">
        <f>Tabel14[[#This Row],[Benaderend Verbruik (kWh)]]*2.5</f>
        <v>163444.22215797225</v>
      </c>
      <c r="G380" s="17">
        <f>Tabel14[[#This Row],[Benaderend Verbruik (kWh)]]*0</f>
        <v>0</v>
      </c>
    </row>
    <row r="381" spans="1:7" x14ac:dyDescent="0.35">
      <c r="A381" s="2" t="s">
        <v>730</v>
      </c>
      <c r="B381" s="2" t="s">
        <v>17</v>
      </c>
      <c r="C381" s="2" t="s">
        <v>8</v>
      </c>
      <c r="D381" s="17">
        <v>316789.24477223493</v>
      </c>
      <c r="E381" s="2">
        <v>2022</v>
      </c>
      <c r="F381" s="17">
        <f>Tabel14[[#This Row],[Benaderend Verbruik (kWh)]]</f>
        <v>316789.24477223493</v>
      </c>
      <c r="G381" s="17">
        <f>Tabel14[[#This Row],[Benaderend Verbruik (kWh)]]*0.000182</f>
        <v>57.655642548546759</v>
      </c>
    </row>
    <row r="382" spans="1:7" x14ac:dyDescent="0.35">
      <c r="A382" s="2" t="s">
        <v>102</v>
      </c>
      <c r="B382" s="2" t="s">
        <v>17</v>
      </c>
      <c r="C382" s="2" t="s">
        <v>8</v>
      </c>
      <c r="D382" s="17">
        <v>218058.98842940226</v>
      </c>
      <c r="E382" s="2">
        <v>2019</v>
      </c>
      <c r="F382" s="17">
        <f>Tabel14[[#This Row],[Benaderend Verbruik (kWh)]]</f>
        <v>218058.98842940226</v>
      </c>
      <c r="G382" s="17">
        <f>Tabel14[[#This Row],[Benaderend Verbruik (kWh)]]*0.000182</f>
        <v>39.686735894151212</v>
      </c>
    </row>
    <row r="383" spans="1:7" x14ac:dyDescent="0.35">
      <c r="A383" s="2" t="s">
        <v>102</v>
      </c>
      <c r="B383" s="2" t="s">
        <v>17</v>
      </c>
      <c r="C383" s="2" t="s">
        <v>9</v>
      </c>
      <c r="D383" s="17">
        <v>203636.14964843003</v>
      </c>
      <c r="E383" s="2">
        <v>2019</v>
      </c>
      <c r="F383" s="17">
        <f>Tabel14[[#This Row],[Benaderend Verbruik (kWh)]]*2.5</f>
        <v>509090.37412107509</v>
      </c>
      <c r="G383" s="17">
        <f>Tabel14[[#This Row],[Benaderend Verbruik (kWh)]]*0</f>
        <v>0</v>
      </c>
    </row>
    <row r="384" spans="1:7" x14ac:dyDescent="0.35">
      <c r="A384" s="2" t="s">
        <v>731</v>
      </c>
      <c r="B384" s="2" t="s">
        <v>17</v>
      </c>
      <c r="C384" s="2" t="s">
        <v>9</v>
      </c>
      <c r="D384" s="17">
        <v>209117.19208525491</v>
      </c>
      <c r="E384" s="2">
        <v>2022</v>
      </c>
      <c r="F384" s="17">
        <f>Tabel14[[#This Row],[Benaderend Verbruik (kWh)]]*2.5</f>
        <v>522792.98021313729</v>
      </c>
      <c r="G384" s="17">
        <f>Tabel14[[#This Row],[Benaderend Verbruik (kWh)]]*0</f>
        <v>0</v>
      </c>
    </row>
    <row r="385" spans="1:7" x14ac:dyDescent="0.35">
      <c r="A385" s="2" t="s">
        <v>731</v>
      </c>
      <c r="B385" s="2" t="s">
        <v>17</v>
      </c>
      <c r="C385" s="2" t="s">
        <v>8</v>
      </c>
      <c r="D385" s="17">
        <v>127096.4134266374</v>
      </c>
      <c r="E385" s="2">
        <v>2022</v>
      </c>
      <c r="F385" s="17">
        <f>Tabel14[[#This Row],[Benaderend Verbruik (kWh)]]</f>
        <v>127096.4134266374</v>
      </c>
      <c r="G385" s="17">
        <f>Tabel14[[#This Row],[Benaderend Verbruik (kWh)]]*0.000182</f>
        <v>23.131547243648008</v>
      </c>
    </row>
    <row r="386" spans="1:7" x14ac:dyDescent="0.35">
      <c r="A386" s="2" t="s">
        <v>103</v>
      </c>
      <c r="B386" s="2" t="s">
        <v>17</v>
      </c>
      <c r="C386" s="2" t="s">
        <v>8</v>
      </c>
      <c r="D386" s="17">
        <v>726818.32127539092</v>
      </c>
      <c r="E386" s="2">
        <v>2019</v>
      </c>
      <c r="F386" s="17">
        <f>Tabel14[[#This Row],[Benaderend Verbruik (kWh)]]</f>
        <v>726818.32127539092</v>
      </c>
      <c r="G386" s="17">
        <f>Tabel14[[#This Row],[Benaderend Verbruik (kWh)]]*0.000182</f>
        <v>132.28093447212115</v>
      </c>
    </row>
    <row r="387" spans="1:7" x14ac:dyDescent="0.35">
      <c r="A387" s="2" t="s">
        <v>103</v>
      </c>
      <c r="B387" s="2" t="s">
        <v>17</v>
      </c>
      <c r="C387" s="2" t="s">
        <v>9</v>
      </c>
      <c r="D387" s="17">
        <v>237377.72889661</v>
      </c>
      <c r="E387" s="2">
        <v>2019</v>
      </c>
      <c r="F387" s="17">
        <f>Tabel14[[#This Row],[Benaderend Verbruik (kWh)]]*2.5</f>
        <v>593444.32224152505</v>
      </c>
      <c r="G387" s="17">
        <f>Tabel14[[#This Row],[Benaderend Verbruik (kWh)]]*0</f>
        <v>0</v>
      </c>
    </row>
    <row r="388" spans="1:7" x14ac:dyDescent="0.35">
      <c r="A388" s="2" t="s">
        <v>732</v>
      </c>
      <c r="B388" s="2" t="s">
        <v>17</v>
      </c>
      <c r="C388" s="2" t="s">
        <v>9</v>
      </c>
      <c r="D388" s="17">
        <v>234582.07902291999</v>
      </c>
      <c r="E388" s="2">
        <v>2022</v>
      </c>
      <c r="F388" s="17">
        <f>Tabel14[[#This Row],[Benaderend Verbruik (kWh)]]*2.5</f>
        <v>586455.19755729998</v>
      </c>
      <c r="G388" s="17">
        <f>Tabel14[[#This Row],[Benaderend Verbruik (kWh)]]*0</f>
        <v>0</v>
      </c>
    </row>
    <row r="389" spans="1:7" x14ac:dyDescent="0.35">
      <c r="A389" s="2" t="s">
        <v>732</v>
      </c>
      <c r="B389" s="2" t="s">
        <v>17</v>
      </c>
      <c r="C389" s="2" t="s">
        <v>8</v>
      </c>
      <c r="D389" s="17">
        <v>553348.710693951</v>
      </c>
      <c r="E389" s="2">
        <v>2022</v>
      </c>
      <c r="F389" s="17">
        <f>Tabel14[[#This Row],[Benaderend Verbruik (kWh)]]</f>
        <v>553348.710693951</v>
      </c>
      <c r="G389" s="17">
        <f>Tabel14[[#This Row],[Benaderend Verbruik (kWh)]]*0.000182</f>
        <v>100.70946534629908</v>
      </c>
    </row>
    <row r="390" spans="1:7" x14ac:dyDescent="0.35">
      <c r="A390" s="2" t="s">
        <v>104</v>
      </c>
      <c r="B390" s="2" t="s">
        <v>17</v>
      </c>
      <c r="C390" s="2" t="s">
        <v>8</v>
      </c>
      <c r="D390" s="17">
        <v>2370133.2753128102</v>
      </c>
      <c r="E390" s="2">
        <v>2019</v>
      </c>
      <c r="F390" s="17">
        <f>Tabel14[[#This Row],[Benaderend Verbruik (kWh)]]</f>
        <v>2370133.2753128102</v>
      </c>
      <c r="G390" s="17">
        <f>Tabel14[[#This Row],[Benaderend Verbruik (kWh)]]*0.000182</f>
        <v>431.36425610693146</v>
      </c>
    </row>
    <row r="391" spans="1:7" x14ac:dyDescent="0.35">
      <c r="A391" s="2" t="s">
        <v>104</v>
      </c>
      <c r="B391" s="2" t="s">
        <v>17</v>
      </c>
      <c r="C391" s="2" t="s">
        <v>9</v>
      </c>
      <c r="D391" s="17">
        <v>506284.02279293002</v>
      </c>
      <c r="E391" s="2">
        <v>2019</v>
      </c>
      <c r="F391" s="17">
        <f>Tabel14[[#This Row],[Benaderend Verbruik (kWh)]]*2.5</f>
        <v>1265710.0569823249</v>
      </c>
      <c r="G391" s="17">
        <f>Tabel14[[#This Row],[Benaderend Verbruik (kWh)]]*0</f>
        <v>0</v>
      </c>
    </row>
    <row r="392" spans="1:7" x14ac:dyDescent="0.35">
      <c r="A392" s="2" t="s">
        <v>733</v>
      </c>
      <c r="B392" s="2" t="s">
        <v>17</v>
      </c>
      <c r="C392" s="2" t="s">
        <v>9</v>
      </c>
      <c r="D392" s="17">
        <v>502385.62021554523</v>
      </c>
      <c r="E392" s="2">
        <v>2022</v>
      </c>
      <c r="F392" s="17">
        <f>Tabel14[[#This Row],[Benaderend Verbruik (kWh)]]*2.5</f>
        <v>1255964.0505388631</v>
      </c>
      <c r="G392" s="17">
        <f>Tabel14[[#This Row],[Benaderend Verbruik (kWh)]]*0</f>
        <v>0</v>
      </c>
    </row>
    <row r="393" spans="1:7" x14ac:dyDescent="0.35">
      <c r="A393" s="2" t="s">
        <v>733</v>
      </c>
      <c r="B393" s="2" t="s">
        <v>17</v>
      </c>
      <c r="C393" s="2" t="s">
        <v>8</v>
      </c>
      <c r="D393" s="17">
        <v>1614436.1049036398</v>
      </c>
      <c r="E393" s="2">
        <v>2022</v>
      </c>
      <c r="F393" s="17">
        <f>Tabel14[[#This Row],[Benaderend Verbruik (kWh)]]</f>
        <v>1614436.1049036398</v>
      </c>
      <c r="G393" s="17">
        <f>Tabel14[[#This Row],[Benaderend Verbruik (kWh)]]*0.000182</f>
        <v>293.82737109246244</v>
      </c>
    </row>
    <row r="394" spans="1:7" x14ac:dyDescent="0.35">
      <c r="A394" s="2" t="s">
        <v>105</v>
      </c>
      <c r="B394" s="2" t="s">
        <v>17</v>
      </c>
      <c r="C394" s="2" t="s">
        <v>8</v>
      </c>
      <c r="D394" s="17">
        <v>60316418.041797586</v>
      </c>
      <c r="E394" s="2">
        <v>2019</v>
      </c>
      <c r="F394" s="17">
        <f>Tabel14[[#This Row],[Benaderend Verbruik (kWh)]]</f>
        <v>60316418.041797586</v>
      </c>
      <c r="G394" s="17">
        <f>Tabel14[[#This Row],[Benaderend Verbruik (kWh)]]*0.000182</f>
        <v>10977.588083607161</v>
      </c>
    </row>
    <row r="395" spans="1:7" x14ac:dyDescent="0.35">
      <c r="A395" s="2" t="s">
        <v>105</v>
      </c>
      <c r="B395" s="2" t="s">
        <v>17</v>
      </c>
      <c r="C395" s="2" t="s">
        <v>9</v>
      </c>
      <c r="D395" s="17">
        <v>11594240.831928253</v>
      </c>
      <c r="E395" s="2">
        <v>2019</v>
      </c>
      <c r="F395" s="17">
        <f>Tabel14[[#This Row],[Benaderend Verbruik (kWh)]]*2.5</f>
        <v>28985602.079820633</v>
      </c>
      <c r="G395" s="17">
        <f>Tabel14[[#This Row],[Benaderend Verbruik (kWh)]]*0</f>
        <v>0</v>
      </c>
    </row>
    <row r="396" spans="1:7" x14ac:dyDescent="0.35">
      <c r="A396" s="2" t="s">
        <v>734</v>
      </c>
      <c r="B396" s="2" t="s">
        <v>17</v>
      </c>
      <c r="C396" s="2" t="s">
        <v>9</v>
      </c>
      <c r="D396" s="17">
        <v>11918386.616099786</v>
      </c>
      <c r="E396" s="2">
        <v>2022</v>
      </c>
      <c r="F396" s="17">
        <f>Tabel14[[#This Row],[Benaderend Verbruik (kWh)]]*2.5</f>
        <v>29795966.540249467</v>
      </c>
      <c r="G396" s="17">
        <f>Tabel14[[#This Row],[Benaderend Verbruik (kWh)]]*0</f>
        <v>0</v>
      </c>
    </row>
    <row r="397" spans="1:7" x14ac:dyDescent="0.35">
      <c r="A397" s="2" t="s">
        <v>734</v>
      </c>
      <c r="B397" s="2" t="s">
        <v>17</v>
      </c>
      <c r="C397" s="2" t="s">
        <v>8</v>
      </c>
      <c r="D397" s="17">
        <v>52732196.678466648</v>
      </c>
      <c r="E397" s="2">
        <v>2022</v>
      </c>
      <c r="F397" s="17">
        <f>Tabel14[[#This Row],[Benaderend Verbruik (kWh)]]</f>
        <v>52732196.678466648</v>
      </c>
      <c r="G397" s="17">
        <f>Tabel14[[#This Row],[Benaderend Verbruik (kWh)]]*0.000182</f>
        <v>9597.2597954809298</v>
      </c>
    </row>
    <row r="398" spans="1:7" x14ac:dyDescent="0.35">
      <c r="A398" s="2" t="s">
        <v>105</v>
      </c>
      <c r="B398" s="2" t="s">
        <v>17</v>
      </c>
      <c r="C398" s="2" t="s">
        <v>106</v>
      </c>
      <c r="D398" s="17">
        <v>1044413.3400000001</v>
      </c>
      <c r="E398" s="2">
        <v>2019</v>
      </c>
      <c r="F398" s="17">
        <f>Tabel14[[#This Row],[Benaderend Verbruik (kWh)]]</f>
        <v>1044413.3400000001</v>
      </c>
      <c r="G398" s="17">
        <f>Tabel14[[#This Row],[Benaderend Verbruik (kWh)]]*0.000182</f>
        <v>190.08322788000001</v>
      </c>
    </row>
    <row r="399" spans="1:7" x14ac:dyDescent="0.35">
      <c r="A399" s="2" t="s">
        <v>105</v>
      </c>
      <c r="B399" s="2" t="s">
        <v>17</v>
      </c>
      <c r="C399" s="2" t="s">
        <v>106</v>
      </c>
      <c r="D399" s="17">
        <v>404672</v>
      </c>
      <c r="E399" s="2">
        <v>2022</v>
      </c>
      <c r="F399" s="17">
        <f>Tabel14[[#This Row],[Benaderend Verbruik (kWh)]]</f>
        <v>404672</v>
      </c>
      <c r="G399" s="17">
        <f>Tabel14[[#This Row],[Benaderend Verbruik (kWh)]]*0.000182</f>
        <v>73.650304000000006</v>
      </c>
    </row>
    <row r="400" spans="1:7" x14ac:dyDescent="0.35">
      <c r="A400" s="11" t="s">
        <v>105</v>
      </c>
      <c r="B400" s="11" t="s">
        <v>17</v>
      </c>
      <c r="C400" s="2" t="s">
        <v>1262</v>
      </c>
      <c r="D400" s="17"/>
      <c r="E400" s="2">
        <v>2019</v>
      </c>
      <c r="F400" s="2"/>
      <c r="G400" s="17">
        <v>157.99706154439585</v>
      </c>
    </row>
    <row r="401" spans="1:7" x14ac:dyDescent="0.35">
      <c r="A401" s="11" t="s">
        <v>105</v>
      </c>
      <c r="B401" s="11" t="s">
        <v>17</v>
      </c>
      <c r="C401" s="2" t="s">
        <v>1262</v>
      </c>
      <c r="D401" s="17"/>
      <c r="E401" s="2">
        <v>2022</v>
      </c>
      <c r="F401" s="2"/>
      <c r="G401" s="17">
        <v>88.786228722903047</v>
      </c>
    </row>
    <row r="402" spans="1:7" x14ac:dyDescent="0.35">
      <c r="A402" s="2" t="s">
        <v>107</v>
      </c>
      <c r="B402" s="2" t="s">
        <v>17</v>
      </c>
      <c r="C402" s="2" t="s">
        <v>8</v>
      </c>
      <c r="D402" s="17">
        <v>706796.3999582004</v>
      </c>
      <c r="E402" s="2">
        <v>2019</v>
      </c>
      <c r="F402" s="17">
        <f>Tabel14[[#This Row],[Benaderend Verbruik (kWh)]]</f>
        <v>706796.3999582004</v>
      </c>
      <c r="G402" s="17">
        <f>Tabel14[[#This Row],[Benaderend Verbruik (kWh)]]*0.000182</f>
        <v>128.63694479239248</v>
      </c>
    </row>
    <row r="403" spans="1:7" x14ac:dyDescent="0.35">
      <c r="A403" s="2" t="s">
        <v>107</v>
      </c>
      <c r="B403" s="2" t="s">
        <v>17</v>
      </c>
      <c r="C403" s="2" t="s">
        <v>9</v>
      </c>
      <c r="D403" s="17">
        <v>284150.07437391381</v>
      </c>
      <c r="E403" s="2">
        <v>2019</v>
      </c>
      <c r="F403" s="17">
        <f>Tabel14[[#This Row],[Benaderend Verbruik (kWh)]]*2.5</f>
        <v>710375.18593478459</v>
      </c>
      <c r="G403" s="17">
        <f>Tabel14[[#This Row],[Benaderend Verbruik (kWh)]]*0</f>
        <v>0</v>
      </c>
    </row>
    <row r="404" spans="1:7" x14ac:dyDescent="0.35">
      <c r="A404" s="2" t="s">
        <v>735</v>
      </c>
      <c r="B404" s="2" t="s">
        <v>17</v>
      </c>
      <c r="C404" s="2" t="s">
        <v>9</v>
      </c>
      <c r="D404" s="17">
        <v>625281.55217885179</v>
      </c>
      <c r="E404" s="2">
        <v>2022</v>
      </c>
      <c r="F404" s="17">
        <f>Tabel14[[#This Row],[Benaderend Verbruik (kWh)]]*2.5</f>
        <v>1563203.8804471295</v>
      </c>
      <c r="G404" s="17">
        <f>Tabel14[[#This Row],[Benaderend Verbruik (kWh)]]*0</f>
        <v>0</v>
      </c>
    </row>
    <row r="405" spans="1:7" x14ac:dyDescent="0.35">
      <c r="A405" s="2" t="s">
        <v>735</v>
      </c>
      <c r="B405" s="2" t="s">
        <v>17</v>
      </c>
      <c r="C405" s="2" t="s">
        <v>8</v>
      </c>
      <c r="D405" s="17">
        <v>510190.01153105649</v>
      </c>
      <c r="E405" s="2">
        <v>2022</v>
      </c>
      <c r="F405" s="17">
        <f>Tabel14[[#This Row],[Benaderend Verbruik (kWh)]]</f>
        <v>510190.01153105649</v>
      </c>
      <c r="G405" s="17">
        <f>Tabel14[[#This Row],[Benaderend Verbruik (kWh)]]*0.000182</f>
        <v>92.854582098652287</v>
      </c>
    </row>
    <row r="406" spans="1:7" x14ac:dyDescent="0.35">
      <c r="A406" s="2" t="s">
        <v>108</v>
      </c>
      <c r="B406" s="2" t="s">
        <v>17</v>
      </c>
      <c r="C406" s="2" t="s">
        <v>8</v>
      </c>
      <c r="D406" s="17">
        <v>3720629.6665677424</v>
      </c>
      <c r="E406" s="2">
        <v>2019</v>
      </c>
      <c r="F406" s="17">
        <f>Tabel14[[#This Row],[Benaderend Verbruik (kWh)]]</f>
        <v>3720629.6665677424</v>
      </c>
      <c r="G406" s="17">
        <f>Tabel14[[#This Row],[Benaderend Verbruik (kWh)]]*0.000182</f>
        <v>677.15459931532916</v>
      </c>
    </row>
    <row r="407" spans="1:7" x14ac:dyDescent="0.35">
      <c r="A407" s="2" t="s">
        <v>108</v>
      </c>
      <c r="B407" s="2" t="s">
        <v>17</v>
      </c>
      <c r="C407" s="2" t="s">
        <v>9</v>
      </c>
      <c r="D407" s="17">
        <v>1101111.2890222985</v>
      </c>
      <c r="E407" s="2">
        <v>2019</v>
      </c>
      <c r="F407" s="17">
        <f>Tabel14[[#This Row],[Benaderend Verbruik (kWh)]]*2.5</f>
        <v>2752778.2225557463</v>
      </c>
      <c r="G407" s="17">
        <f>Tabel14[[#This Row],[Benaderend Verbruik (kWh)]]*0</f>
        <v>0</v>
      </c>
    </row>
    <row r="408" spans="1:7" x14ac:dyDescent="0.35">
      <c r="A408" s="2" t="s">
        <v>736</v>
      </c>
      <c r="B408" s="2" t="s">
        <v>17</v>
      </c>
      <c r="C408" s="2" t="s">
        <v>9</v>
      </c>
      <c r="D408" s="17">
        <v>995547.43659192021</v>
      </c>
      <c r="E408" s="2">
        <v>2022</v>
      </c>
      <c r="F408" s="17">
        <f>Tabel14[[#This Row],[Benaderend Verbruik (kWh)]]*2.5</f>
        <v>2488868.5914798006</v>
      </c>
      <c r="G408" s="17">
        <f>Tabel14[[#This Row],[Benaderend Verbruik (kWh)]]*0</f>
        <v>0</v>
      </c>
    </row>
    <row r="409" spans="1:7" x14ac:dyDescent="0.35">
      <c r="A409" s="2" t="s">
        <v>736</v>
      </c>
      <c r="B409" s="2" t="s">
        <v>17</v>
      </c>
      <c r="C409" s="2" t="s">
        <v>8</v>
      </c>
      <c r="D409" s="17">
        <v>2754776.0053931382</v>
      </c>
      <c r="E409" s="2">
        <v>2022</v>
      </c>
      <c r="F409" s="17">
        <f>Tabel14[[#This Row],[Benaderend Verbruik (kWh)]]</f>
        <v>2754776.0053931382</v>
      </c>
      <c r="G409" s="17">
        <f>Tabel14[[#This Row],[Benaderend Verbruik (kWh)]]*0.000182</f>
        <v>501.36923298155114</v>
      </c>
    </row>
    <row r="410" spans="1:7" x14ac:dyDescent="0.35">
      <c r="A410" s="2" t="s">
        <v>109</v>
      </c>
      <c r="B410" s="2" t="s">
        <v>17</v>
      </c>
      <c r="C410" s="2" t="s">
        <v>9</v>
      </c>
      <c r="D410" s="17">
        <v>253914.41253745998</v>
      </c>
      <c r="E410" s="2">
        <v>2019</v>
      </c>
      <c r="F410" s="17">
        <f>Tabel14[[#This Row],[Benaderend Verbruik (kWh)]]*2.5</f>
        <v>634786.03134364996</v>
      </c>
      <c r="G410" s="17">
        <f>Tabel14[[#This Row],[Benaderend Verbruik (kWh)]]*0</f>
        <v>0</v>
      </c>
    </row>
    <row r="411" spans="1:7" x14ac:dyDescent="0.35">
      <c r="A411" s="2" t="s">
        <v>109</v>
      </c>
      <c r="B411" s="2" t="s">
        <v>17</v>
      </c>
      <c r="C411" s="2" t="s">
        <v>8</v>
      </c>
      <c r="D411" s="17">
        <v>162937.65797140021</v>
      </c>
      <c r="E411" s="2">
        <v>2019</v>
      </c>
      <c r="F411" s="17">
        <f>Tabel14[[#This Row],[Benaderend Verbruik (kWh)]]</f>
        <v>162937.65797140021</v>
      </c>
      <c r="G411" s="17">
        <f>Tabel14[[#This Row],[Benaderend Verbruik (kWh)]]*0.000182</f>
        <v>29.654653750794839</v>
      </c>
    </row>
    <row r="412" spans="1:7" x14ac:dyDescent="0.35">
      <c r="A412" s="2" t="s">
        <v>737</v>
      </c>
      <c r="B412" s="2" t="s">
        <v>17</v>
      </c>
      <c r="C412" s="2" t="s">
        <v>9</v>
      </c>
      <c r="D412" s="17">
        <v>170839.0288979777</v>
      </c>
      <c r="E412" s="2">
        <v>2022</v>
      </c>
      <c r="F412" s="17">
        <f>Tabel14[[#This Row],[Benaderend Verbruik (kWh)]]*2.5</f>
        <v>427097.57224494423</v>
      </c>
      <c r="G412" s="17">
        <f>Tabel14[[#This Row],[Benaderend Verbruik (kWh)]]*0</f>
        <v>0</v>
      </c>
    </row>
    <row r="413" spans="1:7" x14ac:dyDescent="0.35">
      <c r="A413" s="2" t="s">
        <v>737</v>
      </c>
      <c r="B413" s="2" t="s">
        <v>17</v>
      </c>
      <c r="C413" s="2" t="s">
        <v>8</v>
      </c>
      <c r="D413" s="17">
        <v>147330.78918016871</v>
      </c>
      <c r="E413" s="2">
        <v>2022</v>
      </c>
      <c r="F413" s="17">
        <f>Tabel14[[#This Row],[Benaderend Verbruik (kWh)]]</f>
        <v>147330.78918016871</v>
      </c>
      <c r="G413" s="17">
        <f>Tabel14[[#This Row],[Benaderend Verbruik (kWh)]]*0.000182</f>
        <v>26.814203630790704</v>
      </c>
    </row>
    <row r="414" spans="1:7" x14ac:dyDescent="0.35">
      <c r="A414" s="2" t="s">
        <v>110</v>
      </c>
      <c r="B414" s="2" t="s">
        <v>17</v>
      </c>
      <c r="C414" s="2" t="s">
        <v>8</v>
      </c>
      <c r="D414" s="17">
        <v>2820811.1749069504</v>
      </c>
      <c r="E414" s="2">
        <v>2019</v>
      </c>
      <c r="F414" s="17">
        <f>Tabel14[[#This Row],[Benaderend Verbruik (kWh)]]</f>
        <v>2820811.1749069504</v>
      </c>
      <c r="G414" s="17">
        <f>Tabel14[[#This Row],[Benaderend Verbruik (kWh)]]*0.000182</f>
        <v>513.38763383306502</v>
      </c>
    </row>
    <row r="415" spans="1:7" x14ac:dyDescent="0.35">
      <c r="A415" s="2" t="s">
        <v>110</v>
      </c>
      <c r="B415" s="2" t="s">
        <v>17</v>
      </c>
      <c r="C415" s="2" t="s">
        <v>9</v>
      </c>
      <c r="D415" s="17">
        <v>1147528.9410358977</v>
      </c>
      <c r="E415" s="2">
        <v>2019</v>
      </c>
      <c r="F415" s="17">
        <f>Tabel14[[#This Row],[Benaderend Verbruik (kWh)]]*2.5</f>
        <v>2868822.3525897441</v>
      </c>
      <c r="G415" s="17">
        <f>Tabel14[[#This Row],[Benaderend Verbruik (kWh)]]*0</f>
        <v>0</v>
      </c>
    </row>
    <row r="416" spans="1:7" x14ac:dyDescent="0.35">
      <c r="A416" s="2" t="s">
        <v>738</v>
      </c>
      <c r="B416" s="2" t="s">
        <v>17</v>
      </c>
      <c r="C416" s="2" t="s">
        <v>9</v>
      </c>
      <c r="D416" s="17">
        <v>1108726.0910485669</v>
      </c>
      <c r="E416" s="2">
        <v>2022</v>
      </c>
      <c r="F416" s="17">
        <f>Tabel14[[#This Row],[Benaderend Verbruik (kWh)]]*2.5</f>
        <v>2771815.227621417</v>
      </c>
      <c r="G416" s="17">
        <f>Tabel14[[#This Row],[Benaderend Verbruik (kWh)]]*0</f>
        <v>0</v>
      </c>
    </row>
    <row r="417" spans="1:7" x14ac:dyDescent="0.35">
      <c r="A417" s="2" t="s">
        <v>738</v>
      </c>
      <c r="B417" s="2" t="s">
        <v>17</v>
      </c>
      <c r="C417" s="2" t="s">
        <v>8</v>
      </c>
      <c r="D417" s="17">
        <v>2167789.1114293048</v>
      </c>
      <c r="E417" s="2">
        <v>2022</v>
      </c>
      <c r="F417" s="17">
        <f>Tabel14[[#This Row],[Benaderend Verbruik (kWh)]]</f>
        <v>2167789.1114293048</v>
      </c>
      <c r="G417" s="17">
        <f>Tabel14[[#This Row],[Benaderend Verbruik (kWh)]]*0.000182</f>
        <v>394.53761828013347</v>
      </c>
    </row>
    <row r="418" spans="1:7" x14ac:dyDescent="0.35">
      <c r="A418" s="2" t="s">
        <v>111</v>
      </c>
      <c r="B418" s="2" t="s">
        <v>17</v>
      </c>
      <c r="C418" s="2" t="s">
        <v>8</v>
      </c>
      <c r="D418" s="17">
        <v>1433892.0079999997</v>
      </c>
      <c r="E418" s="2">
        <v>2019</v>
      </c>
      <c r="F418" s="17">
        <f>Tabel14[[#This Row],[Benaderend Verbruik (kWh)]]</f>
        <v>1433892.0079999997</v>
      </c>
      <c r="G418" s="17">
        <f>Tabel14[[#This Row],[Benaderend Verbruik (kWh)]]*0.000182</f>
        <v>260.96834545599995</v>
      </c>
    </row>
    <row r="419" spans="1:7" x14ac:dyDescent="0.35">
      <c r="A419" s="2" t="s">
        <v>111</v>
      </c>
      <c r="B419" s="2" t="s">
        <v>17</v>
      </c>
      <c r="C419" s="2" t="s">
        <v>9</v>
      </c>
      <c r="D419" s="17">
        <v>610360.5</v>
      </c>
      <c r="E419" s="2">
        <v>2019</v>
      </c>
      <c r="F419" s="17">
        <f>Tabel14[[#This Row],[Benaderend Verbruik (kWh)]]*2.5</f>
        <v>1525901.25</v>
      </c>
      <c r="G419" s="17">
        <f>Tabel14[[#This Row],[Benaderend Verbruik (kWh)]]*0</f>
        <v>0</v>
      </c>
    </row>
    <row r="420" spans="1:7" x14ac:dyDescent="0.35">
      <c r="A420" s="2" t="s">
        <v>739</v>
      </c>
      <c r="B420" s="2" t="s">
        <v>17</v>
      </c>
      <c r="C420" s="2" t="s">
        <v>9</v>
      </c>
      <c r="D420" s="17">
        <v>650710.22577608889</v>
      </c>
      <c r="E420" s="2">
        <v>2022</v>
      </c>
      <c r="F420" s="17">
        <f>Tabel14[[#This Row],[Benaderend Verbruik (kWh)]]*2.5</f>
        <v>1626775.5644402222</v>
      </c>
      <c r="G420" s="17">
        <f>Tabel14[[#This Row],[Benaderend Verbruik (kWh)]]*0</f>
        <v>0</v>
      </c>
    </row>
    <row r="421" spans="1:7" x14ac:dyDescent="0.35">
      <c r="A421" s="2" t="s">
        <v>739</v>
      </c>
      <c r="B421" s="2" t="s">
        <v>17</v>
      </c>
      <c r="C421" s="2" t="s">
        <v>8</v>
      </c>
      <c r="D421" s="17">
        <v>1490811.4392574001</v>
      </c>
      <c r="E421" s="2">
        <v>2022</v>
      </c>
      <c r="F421" s="17">
        <f>Tabel14[[#This Row],[Benaderend Verbruik (kWh)]]</f>
        <v>1490811.4392574001</v>
      </c>
      <c r="G421" s="17">
        <f>Tabel14[[#This Row],[Benaderend Verbruik (kWh)]]*0.000182</f>
        <v>271.3276819448468</v>
      </c>
    </row>
    <row r="422" spans="1:7" x14ac:dyDescent="0.35">
      <c r="A422" s="11" t="s">
        <v>111</v>
      </c>
      <c r="B422" s="11" t="s">
        <v>17</v>
      </c>
      <c r="C422" s="2" t="s">
        <v>1262</v>
      </c>
      <c r="D422" s="17"/>
      <c r="E422" s="2">
        <v>2019</v>
      </c>
      <c r="F422" s="2"/>
      <c r="G422" s="17">
        <v>0.26424120000000001</v>
      </c>
    </row>
    <row r="423" spans="1:7" x14ac:dyDescent="0.35">
      <c r="A423" s="11" t="s">
        <v>111</v>
      </c>
      <c r="B423" s="11" t="s">
        <v>17</v>
      </c>
      <c r="C423" s="2" t="s">
        <v>1262</v>
      </c>
      <c r="D423" s="17"/>
      <c r="E423" s="2">
        <v>2022</v>
      </c>
      <c r="F423" s="2"/>
      <c r="G423" s="17">
        <v>0.36589089999999996</v>
      </c>
    </row>
    <row r="424" spans="1:7" x14ac:dyDescent="0.35">
      <c r="A424" s="2" t="s">
        <v>740</v>
      </c>
      <c r="B424" s="2" t="s">
        <v>17</v>
      </c>
      <c r="C424" s="2" t="s">
        <v>9</v>
      </c>
      <c r="D424" s="17">
        <v>852293.77072807518</v>
      </c>
      <c r="E424" s="2">
        <v>2022</v>
      </c>
      <c r="F424" s="17">
        <f>Tabel14[[#This Row],[Benaderend Verbruik (kWh)]]*2.5</f>
        <v>2130734.4268201878</v>
      </c>
      <c r="G424" s="17">
        <f>Tabel14[[#This Row],[Benaderend Verbruik (kWh)]]*0</f>
        <v>0</v>
      </c>
    </row>
    <row r="425" spans="1:7" x14ac:dyDescent="0.35">
      <c r="A425" s="2" t="s">
        <v>740</v>
      </c>
      <c r="B425" s="2" t="s">
        <v>17</v>
      </c>
      <c r="C425" s="2" t="s">
        <v>8</v>
      </c>
      <c r="D425" s="17">
        <v>1899163.3891044299</v>
      </c>
      <c r="E425" s="2">
        <v>2022</v>
      </c>
      <c r="F425" s="17">
        <f>Tabel14[[#This Row],[Benaderend Verbruik (kWh)]]</f>
        <v>1899163.3891044299</v>
      </c>
      <c r="G425" s="17">
        <f>Tabel14[[#This Row],[Benaderend Verbruik (kWh)]]*0.000182</f>
        <v>345.64773681700626</v>
      </c>
    </row>
    <row r="426" spans="1:7" x14ac:dyDescent="0.35">
      <c r="A426" s="2" t="s">
        <v>112</v>
      </c>
      <c r="B426" s="2" t="s">
        <v>17</v>
      </c>
      <c r="C426" s="2" t="s">
        <v>9</v>
      </c>
      <c r="D426" s="17">
        <v>347943.44576002005</v>
      </c>
      <c r="E426" s="2">
        <v>2019</v>
      </c>
      <c r="F426" s="17">
        <f>Tabel14[[#This Row],[Benaderend Verbruik (kWh)]]*2.5</f>
        <v>869858.61440005014</v>
      </c>
      <c r="G426" s="17">
        <f>Tabel14[[#This Row],[Benaderend Verbruik (kWh)]]*0</f>
        <v>0</v>
      </c>
    </row>
    <row r="427" spans="1:7" x14ac:dyDescent="0.35">
      <c r="A427" s="2" t="s">
        <v>741</v>
      </c>
      <c r="B427" s="2" t="s">
        <v>17</v>
      </c>
      <c r="C427" s="2" t="s">
        <v>9</v>
      </c>
      <c r="D427" s="17">
        <v>364185.04961435002</v>
      </c>
      <c r="E427" s="2">
        <v>2022</v>
      </c>
      <c r="F427" s="17">
        <f>Tabel14[[#This Row],[Benaderend Verbruik (kWh)]]*2.5</f>
        <v>910462.62403587508</v>
      </c>
      <c r="G427" s="17">
        <f>Tabel14[[#This Row],[Benaderend Verbruik (kWh)]]*0</f>
        <v>0</v>
      </c>
    </row>
    <row r="428" spans="1:7" x14ac:dyDescent="0.35">
      <c r="A428" s="2" t="s">
        <v>113</v>
      </c>
      <c r="B428" s="2" t="s">
        <v>17</v>
      </c>
      <c r="C428" s="2" t="s">
        <v>8</v>
      </c>
      <c r="D428" s="17">
        <v>295020.29543638404</v>
      </c>
      <c r="E428" s="2">
        <v>2019</v>
      </c>
      <c r="F428" s="17">
        <f>Tabel14[[#This Row],[Benaderend Verbruik (kWh)]]</f>
        <v>295020.29543638404</v>
      </c>
      <c r="G428" s="17">
        <f>Tabel14[[#This Row],[Benaderend Verbruik (kWh)]]*0.000182</f>
        <v>53.693693769421898</v>
      </c>
    </row>
    <row r="429" spans="1:7" x14ac:dyDescent="0.35">
      <c r="A429" s="2" t="s">
        <v>113</v>
      </c>
      <c r="B429" s="2" t="s">
        <v>17</v>
      </c>
      <c r="C429" s="2" t="s">
        <v>9</v>
      </c>
      <c r="D429" s="17">
        <v>143271.50099194801</v>
      </c>
      <c r="E429" s="2">
        <v>2019</v>
      </c>
      <c r="F429" s="17">
        <f>Tabel14[[#This Row],[Benaderend Verbruik (kWh)]]*2.5</f>
        <v>358178.75247986999</v>
      </c>
      <c r="G429" s="17">
        <f>Tabel14[[#This Row],[Benaderend Verbruik (kWh)]]*0</f>
        <v>0</v>
      </c>
    </row>
    <row r="430" spans="1:7" x14ac:dyDescent="0.35">
      <c r="A430" s="2" t="s">
        <v>742</v>
      </c>
      <c r="B430" s="2" t="s">
        <v>17</v>
      </c>
      <c r="C430" s="2" t="s">
        <v>9</v>
      </c>
      <c r="D430" s="17">
        <v>171804.04390579258</v>
      </c>
      <c r="E430" s="2">
        <v>2022</v>
      </c>
      <c r="F430" s="17">
        <f>Tabel14[[#This Row],[Benaderend Verbruik (kWh)]]*2.5</f>
        <v>429510.10976448143</v>
      </c>
      <c r="G430" s="17">
        <f>Tabel14[[#This Row],[Benaderend Verbruik (kWh)]]*0</f>
        <v>0</v>
      </c>
    </row>
    <row r="431" spans="1:7" x14ac:dyDescent="0.35">
      <c r="A431" s="2" t="s">
        <v>742</v>
      </c>
      <c r="B431" s="2" t="s">
        <v>17</v>
      </c>
      <c r="C431" s="2" t="s">
        <v>8</v>
      </c>
      <c r="D431" s="17">
        <v>401324.47628036101</v>
      </c>
      <c r="E431" s="2">
        <v>2022</v>
      </c>
      <c r="F431" s="17">
        <f>Tabel14[[#This Row],[Benaderend Verbruik (kWh)]]</f>
        <v>401324.47628036101</v>
      </c>
      <c r="G431" s="17">
        <f>Tabel14[[#This Row],[Benaderend Verbruik (kWh)]]*0.000182</f>
        <v>73.041054683025706</v>
      </c>
    </row>
    <row r="432" spans="1:7" x14ac:dyDescent="0.35">
      <c r="A432" s="2" t="s">
        <v>114</v>
      </c>
      <c r="B432" s="2" t="s">
        <v>17</v>
      </c>
      <c r="C432" s="2" t="s">
        <v>8</v>
      </c>
      <c r="D432" s="17">
        <v>3300843.710817317</v>
      </c>
      <c r="E432" s="2">
        <v>2019</v>
      </c>
      <c r="F432" s="17">
        <f>Tabel14[[#This Row],[Benaderend Verbruik (kWh)]]</f>
        <v>3300843.710817317</v>
      </c>
      <c r="G432" s="17">
        <f>Tabel14[[#This Row],[Benaderend Verbruik (kWh)]]*0.000182</f>
        <v>600.75355536875168</v>
      </c>
    </row>
    <row r="433" spans="1:7" x14ac:dyDescent="0.35">
      <c r="A433" s="2" t="s">
        <v>114</v>
      </c>
      <c r="B433" s="2" t="s">
        <v>17</v>
      </c>
      <c r="C433" s="2" t="s">
        <v>9</v>
      </c>
      <c r="D433" s="17">
        <v>1735560.9888780285</v>
      </c>
      <c r="E433" s="2">
        <v>2019</v>
      </c>
      <c r="F433" s="17">
        <f>Tabel14[[#This Row],[Benaderend Verbruik (kWh)]]*2.5</f>
        <v>4338902.4721950712</v>
      </c>
      <c r="G433" s="17">
        <f>Tabel14[[#This Row],[Benaderend Verbruik (kWh)]]*0</f>
        <v>0</v>
      </c>
    </row>
    <row r="434" spans="1:7" x14ac:dyDescent="0.35">
      <c r="A434" s="2" t="s">
        <v>743</v>
      </c>
      <c r="B434" s="2" t="s">
        <v>17</v>
      </c>
      <c r="C434" s="2" t="s">
        <v>9</v>
      </c>
      <c r="D434" s="17">
        <v>1876148.8041198014</v>
      </c>
      <c r="E434" s="2">
        <v>2022</v>
      </c>
      <c r="F434" s="17">
        <f>Tabel14[[#This Row],[Benaderend Verbruik (kWh)]]*2.5</f>
        <v>4690372.0102995038</v>
      </c>
      <c r="G434" s="17">
        <f>Tabel14[[#This Row],[Benaderend Verbruik (kWh)]]*0</f>
        <v>0</v>
      </c>
    </row>
    <row r="435" spans="1:7" x14ac:dyDescent="0.35">
      <c r="A435" s="2" t="s">
        <v>743</v>
      </c>
      <c r="B435" s="2" t="s">
        <v>17</v>
      </c>
      <c r="C435" s="2" t="s">
        <v>8</v>
      </c>
      <c r="D435" s="17">
        <v>3173235.3842817121</v>
      </c>
      <c r="E435" s="2">
        <v>2022</v>
      </c>
      <c r="F435" s="17">
        <f>Tabel14[[#This Row],[Benaderend Verbruik (kWh)]]</f>
        <v>3173235.3842817121</v>
      </c>
      <c r="G435" s="17">
        <f>Tabel14[[#This Row],[Benaderend Verbruik (kWh)]]*0.000182</f>
        <v>577.52883993927162</v>
      </c>
    </row>
    <row r="436" spans="1:7" x14ac:dyDescent="0.35">
      <c r="A436" s="2" t="s">
        <v>115</v>
      </c>
      <c r="B436" s="2" t="s">
        <v>17</v>
      </c>
      <c r="C436" s="2" t="s">
        <v>8</v>
      </c>
      <c r="D436" s="17">
        <v>2690360.5970000005</v>
      </c>
      <c r="E436" s="2">
        <v>2019</v>
      </c>
      <c r="F436" s="17">
        <f>Tabel14[[#This Row],[Benaderend Verbruik (kWh)]]</f>
        <v>2690360.5970000005</v>
      </c>
      <c r="G436" s="17">
        <f>Tabel14[[#This Row],[Benaderend Verbruik (kWh)]]*0.000182</f>
        <v>489.64562865400012</v>
      </c>
    </row>
    <row r="437" spans="1:7" x14ac:dyDescent="0.35">
      <c r="A437" s="2" t="s">
        <v>115</v>
      </c>
      <c r="B437" s="2" t="s">
        <v>17</v>
      </c>
      <c r="C437" s="2" t="s">
        <v>9</v>
      </c>
      <c r="D437" s="17">
        <v>1169226.496</v>
      </c>
      <c r="E437" s="2">
        <v>2019</v>
      </c>
      <c r="F437" s="17">
        <f>Tabel14[[#This Row],[Benaderend Verbruik (kWh)]]*2.5</f>
        <v>2923066.24</v>
      </c>
      <c r="G437" s="17">
        <f>Tabel14[[#This Row],[Benaderend Verbruik (kWh)]]*0</f>
        <v>0</v>
      </c>
    </row>
    <row r="438" spans="1:7" x14ac:dyDescent="0.35">
      <c r="A438" s="2" t="s">
        <v>744</v>
      </c>
      <c r="B438" s="2" t="s">
        <v>17</v>
      </c>
      <c r="C438" s="2" t="s">
        <v>9</v>
      </c>
      <c r="D438" s="17">
        <v>1093190.5266742255</v>
      </c>
      <c r="E438" s="2">
        <v>2022</v>
      </c>
      <c r="F438" s="17">
        <f>Tabel14[[#This Row],[Benaderend Verbruik (kWh)]]*2.5</f>
        <v>2732976.3166855639</v>
      </c>
      <c r="G438" s="17">
        <f>Tabel14[[#This Row],[Benaderend Verbruik (kWh)]]*0</f>
        <v>0</v>
      </c>
    </row>
    <row r="439" spans="1:7" x14ac:dyDescent="0.35">
      <c r="A439" s="2" t="s">
        <v>744</v>
      </c>
      <c r="B439" s="2" t="s">
        <v>17</v>
      </c>
      <c r="C439" s="2" t="s">
        <v>8</v>
      </c>
      <c r="D439" s="17">
        <v>1994601.1221510086</v>
      </c>
      <c r="E439" s="2">
        <v>2022</v>
      </c>
      <c r="F439" s="17">
        <f>Tabel14[[#This Row],[Benaderend Verbruik (kWh)]]</f>
        <v>1994601.1221510086</v>
      </c>
      <c r="G439" s="17">
        <f>Tabel14[[#This Row],[Benaderend Verbruik (kWh)]]*0.000182</f>
        <v>363.01740423148357</v>
      </c>
    </row>
    <row r="440" spans="1:7" x14ac:dyDescent="0.35">
      <c r="A440" s="2" t="s">
        <v>116</v>
      </c>
      <c r="B440" s="2" t="s">
        <v>17</v>
      </c>
      <c r="C440" s="2" t="s">
        <v>8</v>
      </c>
      <c r="D440" s="17">
        <v>654466.17800000007</v>
      </c>
      <c r="E440" s="2">
        <v>2019</v>
      </c>
      <c r="F440" s="17">
        <f>Tabel14[[#This Row],[Benaderend Verbruik (kWh)]]</f>
        <v>654466.17800000007</v>
      </c>
      <c r="G440" s="17">
        <f>Tabel14[[#This Row],[Benaderend Verbruik (kWh)]]*0.000182</f>
        <v>119.11284439600001</v>
      </c>
    </row>
    <row r="441" spans="1:7" x14ac:dyDescent="0.35">
      <c r="A441" s="2" t="s">
        <v>116</v>
      </c>
      <c r="B441" s="2" t="s">
        <v>17</v>
      </c>
      <c r="C441" s="2" t="s">
        <v>9</v>
      </c>
      <c r="D441" s="17">
        <v>242551.85600000003</v>
      </c>
      <c r="E441" s="2">
        <v>2019</v>
      </c>
      <c r="F441" s="17">
        <f>Tabel14[[#This Row],[Benaderend Verbruik (kWh)]]*2.5</f>
        <v>606379.64000000013</v>
      </c>
      <c r="G441" s="17">
        <f>Tabel14[[#This Row],[Benaderend Verbruik (kWh)]]*0</f>
        <v>0</v>
      </c>
    </row>
    <row r="442" spans="1:7" x14ac:dyDescent="0.35">
      <c r="A442" s="2" t="s">
        <v>745</v>
      </c>
      <c r="B442" s="2" t="s">
        <v>17</v>
      </c>
      <c r="C442" s="2" t="s">
        <v>9</v>
      </c>
      <c r="D442" s="17">
        <v>203432.2958910366</v>
      </c>
      <c r="E442" s="2">
        <v>2022</v>
      </c>
      <c r="F442" s="17">
        <f>Tabel14[[#This Row],[Benaderend Verbruik (kWh)]]*2.5</f>
        <v>508580.73972759151</v>
      </c>
      <c r="G442" s="17">
        <f>Tabel14[[#This Row],[Benaderend Verbruik (kWh)]]*0</f>
        <v>0</v>
      </c>
    </row>
    <row r="443" spans="1:7" x14ac:dyDescent="0.35">
      <c r="A443" s="2" t="s">
        <v>745</v>
      </c>
      <c r="B443" s="2" t="s">
        <v>17</v>
      </c>
      <c r="C443" s="2" t="s">
        <v>8</v>
      </c>
      <c r="D443" s="17">
        <v>536931.36501244013</v>
      </c>
      <c r="E443" s="2">
        <v>2022</v>
      </c>
      <c r="F443" s="17">
        <f>Tabel14[[#This Row],[Benaderend Verbruik (kWh)]]</f>
        <v>536931.36501244013</v>
      </c>
      <c r="G443" s="17">
        <f>Tabel14[[#This Row],[Benaderend Verbruik (kWh)]]*0.000182</f>
        <v>97.721508432264102</v>
      </c>
    </row>
    <row r="444" spans="1:7" x14ac:dyDescent="0.35">
      <c r="A444" s="2" t="s">
        <v>117</v>
      </c>
      <c r="B444" s="2" t="s">
        <v>17</v>
      </c>
      <c r="C444" s="2" t="s">
        <v>8</v>
      </c>
      <c r="D444" s="17">
        <v>3157613.4540000004</v>
      </c>
      <c r="E444" s="2">
        <v>2019</v>
      </c>
      <c r="F444" s="17">
        <f>Tabel14[[#This Row],[Benaderend Verbruik (kWh)]]</f>
        <v>3157613.4540000004</v>
      </c>
      <c r="G444" s="17">
        <f>Tabel14[[#This Row],[Benaderend Verbruik (kWh)]]*0.000182</f>
        <v>574.68564862800008</v>
      </c>
    </row>
    <row r="445" spans="1:7" x14ac:dyDescent="0.35">
      <c r="A445" s="2" t="s">
        <v>117</v>
      </c>
      <c r="B445" s="2" t="s">
        <v>17</v>
      </c>
      <c r="C445" s="2" t="s">
        <v>9</v>
      </c>
      <c r="D445" s="17">
        <v>2305436.67</v>
      </c>
      <c r="E445" s="2">
        <v>2019</v>
      </c>
      <c r="F445" s="17">
        <f>Tabel14[[#This Row],[Benaderend Verbruik (kWh)]]*2.5</f>
        <v>5763591.6749999998</v>
      </c>
      <c r="G445" s="17">
        <f>Tabel14[[#This Row],[Benaderend Verbruik (kWh)]]*0</f>
        <v>0</v>
      </c>
    </row>
    <row r="446" spans="1:7" x14ac:dyDescent="0.35">
      <c r="A446" s="2" t="s">
        <v>746</v>
      </c>
      <c r="B446" s="2" t="s">
        <v>17</v>
      </c>
      <c r="C446" s="2" t="s">
        <v>9</v>
      </c>
      <c r="D446" s="17">
        <v>3010392.6659698114</v>
      </c>
      <c r="E446" s="2">
        <v>2022</v>
      </c>
      <c r="F446" s="17">
        <f>Tabel14[[#This Row],[Benaderend Verbruik (kWh)]]*2.5</f>
        <v>7525981.6649245284</v>
      </c>
      <c r="G446" s="17">
        <f>Tabel14[[#This Row],[Benaderend Verbruik (kWh)]]*0</f>
        <v>0</v>
      </c>
    </row>
    <row r="447" spans="1:7" x14ac:dyDescent="0.35">
      <c r="A447" s="2" t="s">
        <v>746</v>
      </c>
      <c r="B447" s="2" t="s">
        <v>17</v>
      </c>
      <c r="C447" s="2" t="s">
        <v>8</v>
      </c>
      <c r="D447" s="17">
        <v>2255714.6083556018</v>
      </c>
      <c r="E447" s="2">
        <v>2022</v>
      </c>
      <c r="F447" s="17">
        <f>Tabel14[[#This Row],[Benaderend Verbruik (kWh)]]</f>
        <v>2255714.6083556018</v>
      </c>
      <c r="G447" s="17">
        <f>Tabel14[[#This Row],[Benaderend Verbruik (kWh)]]*0.000182</f>
        <v>410.54005872071951</v>
      </c>
    </row>
    <row r="448" spans="1:7" x14ac:dyDescent="0.35">
      <c r="A448" s="2" t="s">
        <v>118</v>
      </c>
      <c r="B448" s="2" t="s">
        <v>17</v>
      </c>
      <c r="C448" s="2" t="s">
        <v>9</v>
      </c>
      <c r="D448" s="17">
        <v>2329128.7889837027</v>
      </c>
      <c r="E448" s="2">
        <v>2019</v>
      </c>
      <c r="F448" s="17">
        <f>Tabel14[[#This Row],[Benaderend Verbruik (kWh)]]*2.5</f>
        <v>5822821.9724592566</v>
      </c>
      <c r="G448" s="17">
        <f>Tabel14[[#This Row],[Benaderend Verbruik (kWh)]]*0</f>
        <v>0</v>
      </c>
    </row>
    <row r="449" spans="1:7" x14ac:dyDescent="0.35">
      <c r="A449" s="2" t="s">
        <v>118</v>
      </c>
      <c r="B449" s="2" t="s">
        <v>17</v>
      </c>
      <c r="C449" s="2" t="s">
        <v>8</v>
      </c>
      <c r="D449" s="17">
        <v>1944371.7300090552</v>
      </c>
      <c r="E449" s="2">
        <v>2019</v>
      </c>
      <c r="F449" s="17">
        <f>Tabel14[[#This Row],[Benaderend Verbruik (kWh)]]</f>
        <v>1944371.7300090552</v>
      </c>
      <c r="G449" s="17">
        <f>Tabel14[[#This Row],[Benaderend Verbruik (kWh)]]*0.000182</f>
        <v>353.87565486164806</v>
      </c>
    </row>
    <row r="450" spans="1:7" x14ac:dyDescent="0.35">
      <c r="A450" s="2" t="s">
        <v>747</v>
      </c>
      <c r="B450" s="2" t="s">
        <v>17</v>
      </c>
      <c r="C450" s="2" t="s">
        <v>9</v>
      </c>
      <c r="D450" s="17">
        <v>2016763.3170202354</v>
      </c>
      <c r="E450" s="2">
        <v>2022</v>
      </c>
      <c r="F450" s="17">
        <f>Tabel14[[#This Row],[Benaderend Verbruik (kWh)]]*2.5</f>
        <v>5041908.292550588</v>
      </c>
      <c r="G450" s="17">
        <f>Tabel14[[#This Row],[Benaderend Verbruik (kWh)]]*0</f>
        <v>0</v>
      </c>
    </row>
    <row r="451" spans="1:7" x14ac:dyDescent="0.35">
      <c r="A451" s="2" t="s">
        <v>747</v>
      </c>
      <c r="B451" s="2" t="s">
        <v>17</v>
      </c>
      <c r="C451" s="2" t="s">
        <v>8</v>
      </c>
      <c r="D451" s="17">
        <v>1709592.3522055401</v>
      </c>
      <c r="E451" s="2">
        <v>2022</v>
      </c>
      <c r="F451" s="17">
        <f>Tabel14[[#This Row],[Benaderend Verbruik (kWh)]]</f>
        <v>1709592.3522055401</v>
      </c>
      <c r="G451" s="17">
        <f>Tabel14[[#This Row],[Benaderend Verbruik (kWh)]]*0.000182</f>
        <v>311.14580810140831</v>
      </c>
    </row>
    <row r="452" spans="1:7" x14ac:dyDescent="0.35">
      <c r="A452" s="2" t="s">
        <v>119</v>
      </c>
      <c r="B452" s="2" t="s">
        <v>17</v>
      </c>
      <c r="C452" s="2" t="s">
        <v>9</v>
      </c>
      <c r="D452" s="17">
        <v>1059090.6251809099</v>
      </c>
      <c r="E452" s="2">
        <v>2019</v>
      </c>
      <c r="F452" s="17">
        <f>Tabel14[[#This Row],[Benaderend Verbruik (kWh)]]*2.5</f>
        <v>2647726.5629522745</v>
      </c>
      <c r="G452" s="17">
        <f>Tabel14[[#This Row],[Benaderend Verbruik (kWh)]]*0</f>
        <v>0</v>
      </c>
    </row>
    <row r="453" spans="1:7" x14ac:dyDescent="0.35">
      <c r="A453" s="2" t="s">
        <v>119</v>
      </c>
      <c r="B453" s="2" t="s">
        <v>17</v>
      </c>
      <c r="C453" s="2" t="s">
        <v>8</v>
      </c>
      <c r="D453" s="17">
        <v>285408.87780614878</v>
      </c>
      <c r="E453" s="2">
        <v>2019</v>
      </c>
      <c r="F453" s="17">
        <f>Tabel14[[#This Row],[Benaderend Verbruik (kWh)]]</f>
        <v>285408.87780614878</v>
      </c>
      <c r="G453" s="17">
        <f>Tabel14[[#This Row],[Benaderend Verbruik (kWh)]]*0.000182</f>
        <v>51.944415760719082</v>
      </c>
    </row>
    <row r="454" spans="1:7" x14ac:dyDescent="0.35">
      <c r="A454" s="2" t="s">
        <v>748</v>
      </c>
      <c r="B454" s="2" t="s">
        <v>17</v>
      </c>
      <c r="C454" s="2" t="s">
        <v>9</v>
      </c>
      <c r="D454" s="17">
        <v>750073.75005160004</v>
      </c>
      <c r="E454" s="2">
        <v>2022</v>
      </c>
      <c r="F454" s="17">
        <f>Tabel14[[#This Row],[Benaderend Verbruik (kWh)]]*2.5</f>
        <v>1875184.3751290001</v>
      </c>
      <c r="G454" s="17">
        <f>Tabel14[[#This Row],[Benaderend Verbruik (kWh)]]*0</f>
        <v>0</v>
      </c>
    </row>
    <row r="455" spans="1:7" x14ac:dyDescent="0.35">
      <c r="A455" s="2" t="s">
        <v>748</v>
      </c>
      <c r="B455" s="2" t="s">
        <v>17</v>
      </c>
      <c r="C455" s="2" t="s">
        <v>8</v>
      </c>
      <c r="D455" s="17">
        <v>327935.33959928498</v>
      </c>
      <c r="E455" s="2">
        <v>2022</v>
      </c>
      <c r="F455" s="17">
        <f>Tabel14[[#This Row],[Benaderend Verbruik (kWh)]]</f>
        <v>327935.33959928498</v>
      </c>
      <c r="G455" s="17">
        <f>Tabel14[[#This Row],[Benaderend Verbruik (kWh)]]*0.000182</f>
        <v>59.684231807069871</v>
      </c>
    </row>
    <row r="456" spans="1:7" x14ac:dyDescent="0.35">
      <c r="A456" s="2" t="s">
        <v>120</v>
      </c>
      <c r="B456" s="2" t="s">
        <v>17</v>
      </c>
      <c r="C456" s="2" t="s">
        <v>9</v>
      </c>
      <c r="D456" s="17">
        <v>6864</v>
      </c>
      <c r="E456" s="2">
        <v>2019</v>
      </c>
      <c r="F456" s="17">
        <f>Tabel14[[#This Row],[Benaderend Verbruik (kWh)]]*2.5</f>
        <v>17160</v>
      </c>
      <c r="G456" s="17">
        <f>Tabel14[[#This Row],[Benaderend Verbruik (kWh)]]*0</f>
        <v>0</v>
      </c>
    </row>
    <row r="457" spans="1:7" x14ac:dyDescent="0.35">
      <c r="A457" s="2" t="s">
        <v>749</v>
      </c>
      <c r="B457" s="2" t="s">
        <v>17</v>
      </c>
      <c r="C457" s="2" t="s">
        <v>9</v>
      </c>
      <c r="D457" s="17">
        <v>6724.0079999997997</v>
      </c>
      <c r="E457" s="2">
        <v>2022</v>
      </c>
      <c r="F457" s="17">
        <f>Tabel14[[#This Row],[Benaderend Verbruik (kWh)]]*2.5</f>
        <v>16810.019999999498</v>
      </c>
      <c r="G457" s="17">
        <f>Tabel14[[#This Row],[Benaderend Verbruik (kWh)]]*0</f>
        <v>0</v>
      </c>
    </row>
    <row r="458" spans="1:7" x14ac:dyDescent="0.35">
      <c r="A458" s="2" t="s">
        <v>121</v>
      </c>
      <c r="B458" s="2" t="s">
        <v>17</v>
      </c>
      <c r="C458" s="2" t="s">
        <v>8</v>
      </c>
      <c r="D458" s="17">
        <v>263991.84400000004</v>
      </c>
      <c r="E458" s="2">
        <v>2019</v>
      </c>
      <c r="F458" s="17">
        <f>Tabel14[[#This Row],[Benaderend Verbruik (kWh)]]</f>
        <v>263991.84400000004</v>
      </c>
      <c r="G458" s="17">
        <f>Tabel14[[#This Row],[Benaderend Verbruik (kWh)]]*0.000182</f>
        <v>48.046515608000007</v>
      </c>
    </row>
    <row r="459" spans="1:7" x14ac:dyDescent="0.35">
      <c r="A459" s="2" t="s">
        <v>121</v>
      </c>
      <c r="B459" s="2" t="s">
        <v>17</v>
      </c>
      <c r="C459" s="2" t="s">
        <v>9</v>
      </c>
      <c r="D459" s="17">
        <v>72876.543999999994</v>
      </c>
      <c r="E459" s="2">
        <v>2019</v>
      </c>
      <c r="F459" s="17">
        <f>Tabel14[[#This Row],[Benaderend Verbruik (kWh)]]*2.5</f>
        <v>182191.35999999999</v>
      </c>
      <c r="G459" s="17">
        <f>Tabel14[[#This Row],[Benaderend Verbruik (kWh)]]*0</f>
        <v>0</v>
      </c>
    </row>
    <row r="460" spans="1:7" x14ac:dyDescent="0.35">
      <c r="A460" s="2" t="s">
        <v>750</v>
      </c>
      <c r="B460" s="2" t="s">
        <v>17</v>
      </c>
      <c r="C460" s="2" t="s">
        <v>9</v>
      </c>
      <c r="D460" s="17">
        <v>59374.7985187671</v>
      </c>
      <c r="E460" s="2">
        <v>2022</v>
      </c>
      <c r="F460" s="17">
        <f>Tabel14[[#This Row],[Benaderend Verbruik (kWh)]]*2.5</f>
        <v>148436.99629691776</v>
      </c>
      <c r="G460" s="17">
        <f>Tabel14[[#This Row],[Benaderend Verbruik (kWh)]]*0</f>
        <v>0</v>
      </c>
    </row>
    <row r="461" spans="1:7" x14ac:dyDescent="0.35">
      <c r="A461" s="2" t="s">
        <v>750</v>
      </c>
      <c r="B461" s="2" t="s">
        <v>17</v>
      </c>
      <c r="C461" s="2" t="s">
        <v>8</v>
      </c>
      <c r="D461" s="17">
        <v>157438.40476361083</v>
      </c>
      <c r="E461" s="2">
        <v>2022</v>
      </c>
      <c r="F461" s="17">
        <f>Tabel14[[#This Row],[Benaderend Verbruik (kWh)]]</f>
        <v>157438.40476361083</v>
      </c>
      <c r="G461" s="17">
        <f>Tabel14[[#This Row],[Benaderend Verbruik (kWh)]]*0.000182</f>
        <v>28.653789666977172</v>
      </c>
    </row>
    <row r="462" spans="1:7" x14ac:dyDescent="0.35">
      <c r="A462" s="2" t="s">
        <v>122</v>
      </c>
      <c r="B462" s="2" t="s">
        <v>17</v>
      </c>
      <c r="C462" s="2" t="s">
        <v>8</v>
      </c>
      <c r="D462" s="17">
        <v>553225.83624236926</v>
      </c>
      <c r="E462" s="2">
        <v>2019</v>
      </c>
      <c r="F462" s="17">
        <f>Tabel14[[#This Row],[Benaderend Verbruik (kWh)]]</f>
        <v>553225.83624236926</v>
      </c>
      <c r="G462" s="17">
        <f>Tabel14[[#This Row],[Benaderend Verbruik (kWh)]]*0.000182</f>
        <v>100.68710219611121</v>
      </c>
    </row>
    <row r="463" spans="1:7" x14ac:dyDescent="0.35">
      <c r="A463" s="2" t="s">
        <v>122</v>
      </c>
      <c r="B463" s="2" t="s">
        <v>17</v>
      </c>
      <c r="C463" s="2" t="s">
        <v>9</v>
      </c>
      <c r="D463" s="17">
        <v>96731</v>
      </c>
      <c r="E463" s="2">
        <v>2019</v>
      </c>
      <c r="F463" s="17">
        <f>Tabel14[[#This Row],[Benaderend Verbruik (kWh)]]*2.5</f>
        <v>241827.5</v>
      </c>
      <c r="G463" s="17">
        <f>Tabel14[[#This Row],[Benaderend Verbruik (kWh)]]*0</f>
        <v>0</v>
      </c>
    </row>
    <row r="464" spans="1:7" x14ac:dyDescent="0.35">
      <c r="A464" s="2" t="s">
        <v>751</v>
      </c>
      <c r="B464" s="2" t="s">
        <v>17</v>
      </c>
      <c r="C464" s="2" t="s">
        <v>9</v>
      </c>
      <c r="D464" s="17">
        <v>88361.270592040004</v>
      </c>
      <c r="E464" s="2">
        <v>2022</v>
      </c>
      <c r="F464" s="17">
        <f>Tabel14[[#This Row],[Benaderend Verbruik (kWh)]]*2.5</f>
        <v>220903.17648010002</v>
      </c>
      <c r="G464" s="17">
        <f>Tabel14[[#This Row],[Benaderend Verbruik (kWh)]]*0</f>
        <v>0</v>
      </c>
    </row>
    <row r="465" spans="1:7" x14ac:dyDescent="0.35">
      <c r="A465" s="2" t="s">
        <v>751</v>
      </c>
      <c r="B465" s="2" t="s">
        <v>17</v>
      </c>
      <c r="C465" s="2" t="s">
        <v>8</v>
      </c>
      <c r="D465" s="17">
        <v>400265.29565460602</v>
      </c>
      <c r="E465" s="2">
        <v>2022</v>
      </c>
      <c r="F465" s="17">
        <f>Tabel14[[#This Row],[Benaderend Verbruik (kWh)]]</f>
        <v>400265.29565460602</v>
      </c>
      <c r="G465" s="17">
        <f>Tabel14[[#This Row],[Benaderend Verbruik (kWh)]]*0.000182</f>
        <v>72.848283809138294</v>
      </c>
    </row>
    <row r="466" spans="1:7" x14ac:dyDescent="0.35">
      <c r="A466" s="2" t="s">
        <v>123</v>
      </c>
      <c r="B466" s="2" t="s">
        <v>17</v>
      </c>
      <c r="C466" s="2" t="s">
        <v>8</v>
      </c>
      <c r="D466" s="17">
        <v>1341307.639</v>
      </c>
      <c r="E466" s="2">
        <v>2019</v>
      </c>
      <c r="F466" s="17">
        <f>Tabel14[[#This Row],[Benaderend Verbruik (kWh)]]</f>
        <v>1341307.639</v>
      </c>
      <c r="G466" s="17">
        <f>Tabel14[[#This Row],[Benaderend Verbruik (kWh)]]*0.000182</f>
        <v>244.117990298</v>
      </c>
    </row>
    <row r="467" spans="1:7" x14ac:dyDescent="0.35">
      <c r="A467" s="2" t="s">
        <v>123</v>
      </c>
      <c r="B467" s="2" t="s">
        <v>17</v>
      </c>
      <c r="C467" s="2" t="s">
        <v>9</v>
      </c>
      <c r="D467" s="17">
        <v>365160.48800000001</v>
      </c>
      <c r="E467" s="2">
        <v>2019</v>
      </c>
      <c r="F467" s="17">
        <f>Tabel14[[#This Row],[Benaderend Verbruik (kWh)]]*2.5</f>
        <v>912901.22</v>
      </c>
      <c r="G467" s="17">
        <f>Tabel14[[#This Row],[Benaderend Verbruik (kWh)]]*0</f>
        <v>0</v>
      </c>
    </row>
    <row r="468" spans="1:7" x14ac:dyDescent="0.35">
      <c r="A468" s="2" t="s">
        <v>752</v>
      </c>
      <c r="B468" s="2" t="s">
        <v>17</v>
      </c>
      <c r="C468" s="2" t="s">
        <v>9</v>
      </c>
      <c r="D468" s="17">
        <v>360461.22304068983</v>
      </c>
      <c r="E468" s="2">
        <v>2022</v>
      </c>
      <c r="F468" s="17">
        <f>Tabel14[[#This Row],[Benaderend Verbruik (kWh)]]*2.5</f>
        <v>901153.05760172452</v>
      </c>
      <c r="G468" s="17">
        <f>Tabel14[[#This Row],[Benaderend Verbruik (kWh)]]*0</f>
        <v>0</v>
      </c>
    </row>
    <row r="469" spans="1:7" x14ac:dyDescent="0.35">
      <c r="A469" s="2" t="s">
        <v>752</v>
      </c>
      <c r="B469" s="2" t="s">
        <v>17</v>
      </c>
      <c r="C469" s="2" t="s">
        <v>8</v>
      </c>
      <c r="D469" s="17">
        <v>879502.58542756201</v>
      </c>
      <c r="E469" s="2">
        <v>2022</v>
      </c>
      <c r="F469" s="17">
        <f>Tabel14[[#This Row],[Benaderend Verbruik (kWh)]]</f>
        <v>879502.58542756201</v>
      </c>
      <c r="G469" s="17">
        <f>Tabel14[[#This Row],[Benaderend Verbruik (kWh)]]*0.000182</f>
        <v>160.06947054781628</v>
      </c>
    </row>
    <row r="470" spans="1:7" x14ac:dyDescent="0.35">
      <c r="A470" s="2" t="s">
        <v>124</v>
      </c>
      <c r="B470" s="2" t="s">
        <v>17</v>
      </c>
      <c r="C470" s="2" t="s">
        <v>8</v>
      </c>
      <c r="D470" s="17">
        <v>2246596.4689369281</v>
      </c>
      <c r="E470" s="2">
        <v>2019</v>
      </c>
      <c r="F470" s="17">
        <f>Tabel14[[#This Row],[Benaderend Verbruik (kWh)]]</f>
        <v>2246596.4689369281</v>
      </c>
      <c r="G470" s="17">
        <f>Tabel14[[#This Row],[Benaderend Verbruik (kWh)]]*0.000182</f>
        <v>408.8805573465209</v>
      </c>
    </row>
    <row r="471" spans="1:7" x14ac:dyDescent="0.35">
      <c r="A471" s="2" t="s">
        <v>124</v>
      </c>
      <c r="B471" s="2" t="s">
        <v>17</v>
      </c>
      <c r="C471" s="2" t="s">
        <v>9</v>
      </c>
      <c r="D471" s="17">
        <v>950216.37040391401</v>
      </c>
      <c r="E471" s="2">
        <v>2019</v>
      </c>
      <c r="F471" s="17">
        <f>Tabel14[[#This Row],[Benaderend Verbruik (kWh)]]*2.5</f>
        <v>2375540.9260097849</v>
      </c>
      <c r="G471" s="17">
        <f>Tabel14[[#This Row],[Benaderend Verbruik (kWh)]]*0</f>
        <v>0</v>
      </c>
    </row>
    <row r="472" spans="1:7" x14ac:dyDescent="0.35">
      <c r="A472" s="2" t="s">
        <v>753</v>
      </c>
      <c r="B472" s="2" t="s">
        <v>17</v>
      </c>
      <c r="C472" s="2" t="s">
        <v>9</v>
      </c>
      <c r="D472" s="17">
        <v>632309.42219113361</v>
      </c>
      <c r="E472" s="2">
        <v>2022</v>
      </c>
      <c r="F472" s="17">
        <f>Tabel14[[#This Row],[Benaderend Verbruik (kWh)]]*2.5</f>
        <v>1580773.5554778341</v>
      </c>
      <c r="G472" s="17">
        <f>Tabel14[[#This Row],[Benaderend Verbruik (kWh)]]*0</f>
        <v>0</v>
      </c>
    </row>
    <row r="473" spans="1:7" x14ac:dyDescent="0.35">
      <c r="A473" s="2" t="s">
        <v>753</v>
      </c>
      <c r="B473" s="2" t="s">
        <v>17</v>
      </c>
      <c r="C473" s="2" t="s">
        <v>8</v>
      </c>
      <c r="D473" s="17">
        <v>1320853.2730075126</v>
      </c>
      <c r="E473" s="2">
        <v>2022</v>
      </c>
      <c r="F473" s="17">
        <f>Tabel14[[#This Row],[Benaderend Verbruik (kWh)]]</f>
        <v>1320853.2730075126</v>
      </c>
      <c r="G473" s="17">
        <f>Tabel14[[#This Row],[Benaderend Verbruik (kWh)]]*0.000182</f>
        <v>240.39529568736728</v>
      </c>
    </row>
    <row r="474" spans="1:7" x14ac:dyDescent="0.35">
      <c r="A474" s="2" t="s">
        <v>125</v>
      </c>
      <c r="B474" s="2" t="s">
        <v>17</v>
      </c>
      <c r="C474" s="2" t="s">
        <v>8</v>
      </c>
      <c r="D474" s="17">
        <v>4107680.8817199995</v>
      </c>
      <c r="E474" s="2">
        <v>2019</v>
      </c>
      <c r="F474" s="17">
        <f>Tabel14[[#This Row],[Benaderend Verbruik (kWh)]]</f>
        <v>4107680.8817199995</v>
      </c>
      <c r="G474" s="17">
        <f>Tabel14[[#This Row],[Benaderend Verbruik (kWh)]]*0.000182</f>
        <v>747.59792047303995</v>
      </c>
    </row>
    <row r="475" spans="1:7" x14ac:dyDescent="0.35">
      <c r="A475" s="2" t="s">
        <v>125</v>
      </c>
      <c r="B475" s="2" t="s">
        <v>17</v>
      </c>
      <c r="C475" s="2" t="s">
        <v>9</v>
      </c>
      <c r="D475" s="17">
        <v>1716021.4733131328</v>
      </c>
      <c r="E475" s="2">
        <v>2019</v>
      </c>
      <c r="F475" s="17">
        <f>Tabel14[[#This Row],[Benaderend Verbruik (kWh)]]*2.5</f>
        <v>4290053.6832828317</v>
      </c>
      <c r="G475" s="17">
        <f>Tabel14[[#This Row],[Benaderend Verbruik (kWh)]]*0</f>
        <v>0</v>
      </c>
    </row>
    <row r="476" spans="1:7" x14ac:dyDescent="0.35">
      <c r="A476" s="2" t="s">
        <v>754</v>
      </c>
      <c r="B476" s="2" t="s">
        <v>17</v>
      </c>
      <c r="C476" s="2" t="s">
        <v>9</v>
      </c>
      <c r="D476" s="17">
        <v>1477338.1176516789</v>
      </c>
      <c r="E476" s="2">
        <v>2022</v>
      </c>
      <c r="F476" s="17">
        <f>Tabel14[[#This Row],[Benaderend Verbruik (kWh)]]*2.5</f>
        <v>3693345.294129197</v>
      </c>
      <c r="G476" s="17">
        <f>Tabel14[[#This Row],[Benaderend Verbruik (kWh)]]*0</f>
        <v>0</v>
      </c>
    </row>
    <row r="477" spans="1:7" x14ac:dyDescent="0.35">
      <c r="A477" s="2" t="s">
        <v>754</v>
      </c>
      <c r="B477" s="2" t="s">
        <v>17</v>
      </c>
      <c r="C477" s="2" t="s">
        <v>8</v>
      </c>
      <c r="D477" s="17">
        <v>3084797.0667231693</v>
      </c>
      <c r="E477" s="2">
        <v>2022</v>
      </c>
      <c r="F477" s="17">
        <f>Tabel14[[#This Row],[Benaderend Verbruik (kWh)]]</f>
        <v>3084797.0667231693</v>
      </c>
      <c r="G477" s="17">
        <f>Tabel14[[#This Row],[Benaderend Verbruik (kWh)]]*0.000182</f>
        <v>561.43306614361688</v>
      </c>
    </row>
    <row r="478" spans="1:7" x14ac:dyDescent="0.35">
      <c r="A478" s="2" t="s">
        <v>126</v>
      </c>
      <c r="B478" s="2" t="s">
        <v>17</v>
      </c>
      <c r="C478" s="2" t="s">
        <v>8</v>
      </c>
      <c r="D478" s="17">
        <v>888761.02505767136</v>
      </c>
      <c r="E478" s="2">
        <v>2019</v>
      </c>
      <c r="F478" s="17">
        <f>Tabel14[[#This Row],[Benaderend Verbruik (kWh)]]</f>
        <v>888761.02505767136</v>
      </c>
      <c r="G478" s="17">
        <f>Tabel14[[#This Row],[Benaderend Verbruik (kWh)]]*0.000182</f>
        <v>161.7545065604962</v>
      </c>
    </row>
    <row r="479" spans="1:7" x14ac:dyDescent="0.35">
      <c r="A479" s="2" t="s">
        <v>126</v>
      </c>
      <c r="B479" s="2" t="s">
        <v>17</v>
      </c>
      <c r="C479" s="2" t="s">
        <v>9</v>
      </c>
      <c r="D479" s="17">
        <v>40502.072538473607</v>
      </c>
      <c r="E479" s="2">
        <v>2019</v>
      </c>
      <c r="F479" s="17">
        <f>Tabel14[[#This Row],[Benaderend Verbruik (kWh)]]*2.5</f>
        <v>101255.18134618402</v>
      </c>
      <c r="G479" s="17">
        <f>Tabel14[[#This Row],[Benaderend Verbruik (kWh)]]*0</f>
        <v>0</v>
      </c>
    </row>
    <row r="480" spans="1:7" x14ac:dyDescent="0.35">
      <c r="A480" s="2" t="s">
        <v>755</v>
      </c>
      <c r="B480" s="2" t="s">
        <v>17</v>
      </c>
      <c r="C480" s="2" t="s">
        <v>9</v>
      </c>
      <c r="D480" s="17">
        <v>27451.706505128001</v>
      </c>
      <c r="E480" s="2">
        <v>2022</v>
      </c>
      <c r="F480" s="17">
        <f>Tabel14[[#This Row],[Benaderend Verbruik (kWh)]]*2.5</f>
        <v>68629.266262820005</v>
      </c>
      <c r="G480" s="17">
        <f>Tabel14[[#This Row],[Benaderend Verbruik (kWh)]]*0</f>
        <v>0</v>
      </c>
    </row>
    <row r="481" spans="1:7" x14ac:dyDescent="0.35">
      <c r="A481" s="2" t="s">
        <v>755</v>
      </c>
      <c r="B481" s="2" t="s">
        <v>17</v>
      </c>
      <c r="C481" s="2" t="s">
        <v>8</v>
      </c>
      <c r="D481" s="17">
        <v>685653.27162462671</v>
      </c>
      <c r="E481" s="2">
        <v>2022</v>
      </c>
      <c r="F481" s="17">
        <f>Tabel14[[#This Row],[Benaderend Verbruik (kWh)]]</f>
        <v>685653.27162462671</v>
      </c>
      <c r="G481" s="17">
        <f>Tabel14[[#This Row],[Benaderend Verbruik (kWh)]]*0.000182</f>
        <v>124.78889543568206</v>
      </c>
    </row>
    <row r="482" spans="1:7" x14ac:dyDescent="0.35">
      <c r="A482" s="2" t="s">
        <v>127</v>
      </c>
      <c r="B482" s="2" t="s">
        <v>17</v>
      </c>
      <c r="C482" s="2" t="s">
        <v>9</v>
      </c>
      <c r="D482" s="17">
        <v>776554.88107827003</v>
      </c>
      <c r="E482" s="2">
        <v>2019</v>
      </c>
      <c r="F482" s="17">
        <f>Tabel14[[#This Row],[Benaderend Verbruik (kWh)]]*2.5</f>
        <v>1941387.2026956752</v>
      </c>
      <c r="G482" s="17">
        <f>Tabel14[[#This Row],[Benaderend Verbruik (kWh)]]*0</f>
        <v>0</v>
      </c>
    </row>
    <row r="483" spans="1:7" x14ac:dyDescent="0.35">
      <c r="A483" s="2" t="s">
        <v>127</v>
      </c>
      <c r="B483" s="2" t="s">
        <v>17</v>
      </c>
      <c r="C483" s="2" t="s">
        <v>8</v>
      </c>
      <c r="D483" s="17">
        <v>643754.31850242068</v>
      </c>
      <c r="E483" s="2">
        <v>2019</v>
      </c>
      <c r="F483" s="17">
        <f>Tabel14[[#This Row],[Benaderend Verbruik (kWh)]]</f>
        <v>643754.31850242068</v>
      </c>
      <c r="G483" s="17">
        <f>Tabel14[[#This Row],[Benaderend Verbruik (kWh)]]*0.000182</f>
        <v>117.16328596744057</v>
      </c>
    </row>
    <row r="484" spans="1:7" x14ac:dyDescent="0.35">
      <c r="A484" s="2" t="s">
        <v>756</v>
      </c>
      <c r="B484" s="2" t="s">
        <v>17</v>
      </c>
      <c r="C484" s="2" t="s">
        <v>9</v>
      </c>
      <c r="D484" s="17">
        <v>790716.95647673076</v>
      </c>
      <c r="E484" s="2">
        <v>2022</v>
      </c>
      <c r="F484" s="17">
        <f>Tabel14[[#This Row],[Benaderend Verbruik (kWh)]]*2.5</f>
        <v>1976792.3911918269</v>
      </c>
      <c r="G484" s="17">
        <f>Tabel14[[#This Row],[Benaderend Verbruik (kWh)]]*0</f>
        <v>0</v>
      </c>
    </row>
    <row r="485" spans="1:7" x14ac:dyDescent="0.35">
      <c r="A485" s="2" t="s">
        <v>756</v>
      </c>
      <c r="B485" s="2" t="s">
        <v>17</v>
      </c>
      <c r="C485" s="2" t="s">
        <v>8</v>
      </c>
      <c r="D485" s="17">
        <v>663384.14928550995</v>
      </c>
      <c r="E485" s="2">
        <v>2022</v>
      </c>
      <c r="F485" s="17">
        <f>Tabel14[[#This Row],[Benaderend Verbruik (kWh)]]</f>
        <v>663384.14928550995</v>
      </c>
      <c r="G485" s="17">
        <f>Tabel14[[#This Row],[Benaderend Verbruik (kWh)]]*0.000182</f>
        <v>120.73591516996281</v>
      </c>
    </row>
    <row r="486" spans="1:7" x14ac:dyDescent="0.35">
      <c r="A486" s="2" t="s">
        <v>128</v>
      </c>
      <c r="B486" s="2" t="s">
        <v>17</v>
      </c>
      <c r="C486" s="2" t="s">
        <v>8</v>
      </c>
      <c r="D486" s="17">
        <v>232225.08700000003</v>
      </c>
      <c r="E486" s="2">
        <v>2019</v>
      </c>
      <c r="F486" s="17">
        <f>Tabel14[[#This Row],[Benaderend Verbruik (kWh)]]</f>
        <v>232225.08700000003</v>
      </c>
      <c r="G486" s="17">
        <f>Tabel14[[#This Row],[Benaderend Verbruik (kWh)]]*0.000182</f>
        <v>42.264965834000009</v>
      </c>
    </row>
    <row r="487" spans="1:7" x14ac:dyDescent="0.35">
      <c r="A487" s="2" t="s">
        <v>128</v>
      </c>
      <c r="B487" s="2" t="s">
        <v>17</v>
      </c>
      <c r="C487" s="2" t="s">
        <v>9</v>
      </c>
      <c r="D487" s="17">
        <v>215016</v>
      </c>
      <c r="E487" s="2">
        <v>2019</v>
      </c>
      <c r="F487" s="17">
        <f>Tabel14[[#This Row],[Benaderend Verbruik (kWh)]]*2.5</f>
        <v>537540</v>
      </c>
      <c r="G487" s="17">
        <f>Tabel14[[#This Row],[Benaderend Verbruik (kWh)]]*0</f>
        <v>0</v>
      </c>
    </row>
    <row r="488" spans="1:7" x14ac:dyDescent="0.35">
      <c r="A488" s="2" t="s">
        <v>757</v>
      </c>
      <c r="B488" s="2" t="s">
        <v>17</v>
      </c>
      <c r="C488" s="2" t="s">
        <v>9</v>
      </c>
      <c r="D488" s="17">
        <v>180822.41245229001</v>
      </c>
      <c r="E488" s="2">
        <v>2022</v>
      </c>
      <c r="F488" s="17">
        <f>Tabel14[[#This Row],[Benaderend Verbruik (kWh)]]*2.5</f>
        <v>452056.03113072505</v>
      </c>
      <c r="G488" s="17">
        <f>Tabel14[[#This Row],[Benaderend Verbruik (kWh)]]*0</f>
        <v>0</v>
      </c>
    </row>
    <row r="489" spans="1:7" x14ac:dyDescent="0.35">
      <c r="A489" s="2" t="s">
        <v>757</v>
      </c>
      <c r="B489" s="2" t="s">
        <v>17</v>
      </c>
      <c r="C489" s="2" t="s">
        <v>8</v>
      </c>
      <c r="D489" s="17">
        <v>199567.58835340801</v>
      </c>
      <c r="E489" s="2">
        <v>2022</v>
      </c>
      <c r="F489" s="17">
        <f>Tabel14[[#This Row],[Benaderend Verbruik (kWh)]]</f>
        <v>199567.58835340801</v>
      </c>
      <c r="G489" s="17">
        <f>Tabel14[[#This Row],[Benaderend Verbruik (kWh)]]*0.000182</f>
        <v>36.321301080320261</v>
      </c>
    </row>
    <row r="490" spans="1:7" x14ac:dyDescent="0.35">
      <c r="A490" s="2" t="s">
        <v>129</v>
      </c>
      <c r="B490" s="2" t="s">
        <v>17</v>
      </c>
      <c r="C490" s="2" t="s">
        <v>8</v>
      </c>
      <c r="D490" s="17">
        <v>1126518.0879327112</v>
      </c>
      <c r="E490" s="2">
        <v>2019</v>
      </c>
      <c r="F490" s="17">
        <f>Tabel14[[#This Row],[Benaderend Verbruik (kWh)]]</f>
        <v>1126518.0879327112</v>
      </c>
      <c r="G490" s="17">
        <f>Tabel14[[#This Row],[Benaderend Verbruik (kWh)]]*0.000182</f>
        <v>205.02629200375344</v>
      </c>
    </row>
    <row r="491" spans="1:7" x14ac:dyDescent="0.35">
      <c r="A491" s="2" t="s">
        <v>129</v>
      </c>
      <c r="B491" s="2" t="s">
        <v>17</v>
      </c>
      <c r="C491" s="2" t="s">
        <v>9</v>
      </c>
      <c r="D491" s="17">
        <v>392632.82878600125</v>
      </c>
      <c r="E491" s="2">
        <v>2019</v>
      </c>
      <c r="F491" s="17">
        <f>Tabel14[[#This Row],[Benaderend Verbruik (kWh)]]*2.5</f>
        <v>981582.07196500315</v>
      </c>
      <c r="G491" s="17">
        <f>Tabel14[[#This Row],[Benaderend Verbruik (kWh)]]*0</f>
        <v>0</v>
      </c>
    </row>
    <row r="492" spans="1:7" x14ac:dyDescent="0.35">
      <c r="A492" s="2" t="s">
        <v>758</v>
      </c>
      <c r="B492" s="2" t="s">
        <v>17</v>
      </c>
      <c r="C492" s="2" t="s">
        <v>9</v>
      </c>
      <c r="D492" s="17">
        <v>275884.34945993999</v>
      </c>
      <c r="E492" s="2">
        <v>2022</v>
      </c>
      <c r="F492" s="17">
        <f>Tabel14[[#This Row],[Benaderend Verbruik (kWh)]]*2.5</f>
        <v>689710.87364985002</v>
      </c>
      <c r="G492" s="17">
        <f>Tabel14[[#This Row],[Benaderend Verbruik (kWh)]]*0</f>
        <v>0</v>
      </c>
    </row>
    <row r="493" spans="1:7" x14ac:dyDescent="0.35">
      <c r="A493" s="2" t="s">
        <v>758</v>
      </c>
      <c r="B493" s="2" t="s">
        <v>17</v>
      </c>
      <c r="C493" s="2" t="s">
        <v>8</v>
      </c>
      <c r="D493" s="17">
        <v>855929.45988555043</v>
      </c>
      <c r="E493" s="2">
        <v>2022</v>
      </c>
      <c r="F493" s="17">
        <f>Tabel14[[#This Row],[Benaderend Verbruik (kWh)]]</f>
        <v>855929.45988555043</v>
      </c>
      <c r="G493" s="17">
        <f>Tabel14[[#This Row],[Benaderend Verbruik (kWh)]]*0.000182</f>
        <v>155.77916169917017</v>
      </c>
    </row>
    <row r="494" spans="1:7" x14ac:dyDescent="0.35">
      <c r="A494" s="2" t="s">
        <v>130</v>
      </c>
      <c r="B494" s="2" t="s">
        <v>17</v>
      </c>
      <c r="C494" s="2" t="s">
        <v>8</v>
      </c>
      <c r="D494" s="17">
        <v>2277213.2220546948</v>
      </c>
      <c r="E494" s="2">
        <v>2019</v>
      </c>
      <c r="F494" s="17">
        <f>Tabel14[[#This Row],[Benaderend Verbruik (kWh)]]</f>
        <v>2277213.2220546948</v>
      </c>
      <c r="G494" s="17">
        <f>Tabel14[[#This Row],[Benaderend Verbruik (kWh)]]*0.000182</f>
        <v>414.45280641395448</v>
      </c>
    </row>
    <row r="495" spans="1:7" x14ac:dyDescent="0.35">
      <c r="A495" s="2" t="s">
        <v>130</v>
      </c>
      <c r="B495" s="2" t="s">
        <v>17</v>
      </c>
      <c r="C495" s="2" t="s">
        <v>9</v>
      </c>
      <c r="D495" s="17">
        <v>917455.33426142472</v>
      </c>
      <c r="E495" s="2">
        <v>2019</v>
      </c>
      <c r="F495" s="17">
        <f>Tabel14[[#This Row],[Benaderend Verbruik (kWh)]]*2.5</f>
        <v>2293638.3356535616</v>
      </c>
      <c r="G495" s="17">
        <f>Tabel14[[#This Row],[Benaderend Verbruik (kWh)]]*0</f>
        <v>0</v>
      </c>
    </row>
    <row r="496" spans="1:7" x14ac:dyDescent="0.35">
      <c r="A496" s="2" t="s">
        <v>759</v>
      </c>
      <c r="B496" s="2" t="s">
        <v>17</v>
      </c>
      <c r="C496" s="2" t="s">
        <v>9</v>
      </c>
      <c r="D496" s="17">
        <v>1050236.8413101528</v>
      </c>
      <c r="E496" s="2">
        <v>2022</v>
      </c>
      <c r="F496" s="17">
        <f>Tabel14[[#This Row],[Benaderend Verbruik (kWh)]]*2.5</f>
        <v>2625592.103275382</v>
      </c>
      <c r="G496" s="17">
        <f>Tabel14[[#This Row],[Benaderend Verbruik (kWh)]]*0</f>
        <v>0</v>
      </c>
    </row>
    <row r="497" spans="1:7" x14ac:dyDescent="0.35">
      <c r="A497" s="2" t="s">
        <v>759</v>
      </c>
      <c r="B497" s="2" t="s">
        <v>17</v>
      </c>
      <c r="C497" s="2" t="s">
        <v>8</v>
      </c>
      <c r="D497" s="17">
        <v>1399718.006519347</v>
      </c>
      <c r="E497" s="2">
        <v>2022</v>
      </c>
      <c r="F497" s="17">
        <f>Tabel14[[#This Row],[Benaderend Verbruik (kWh)]]</f>
        <v>1399718.006519347</v>
      </c>
      <c r="G497" s="17">
        <f>Tabel14[[#This Row],[Benaderend Verbruik (kWh)]]*0.000182</f>
        <v>254.74867718652115</v>
      </c>
    </row>
    <row r="498" spans="1:7" x14ac:dyDescent="0.35">
      <c r="A498" s="2" t="s">
        <v>131</v>
      </c>
      <c r="B498" s="2" t="s">
        <v>17</v>
      </c>
      <c r="C498" s="2" t="s">
        <v>8</v>
      </c>
      <c r="D498" s="17">
        <v>1670129.2211005997</v>
      </c>
      <c r="E498" s="2">
        <v>2019</v>
      </c>
      <c r="F498" s="17">
        <f>Tabel14[[#This Row],[Benaderend Verbruik (kWh)]]</f>
        <v>1670129.2211005997</v>
      </c>
      <c r="G498" s="17">
        <f>Tabel14[[#This Row],[Benaderend Verbruik (kWh)]]*0.000182</f>
        <v>303.96351824030916</v>
      </c>
    </row>
    <row r="499" spans="1:7" x14ac:dyDescent="0.35">
      <c r="A499" s="2" t="s">
        <v>131</v>
      </c>
      <c r="B499" s="2" t="s">
        <v>17</v>
      </c>
      <c r="C499" s="2" t="s">
        <v>9</v>
      </c>
      <c r="D499" s="17">
        <v>638908.0871169708</v>
      </c>
      <c r="E499" s="2">
        <v>2019</v>
      </c>
      <c r="F499" s="17">
        <f>Tabel14[[#This Row],[Benaderend Verbruik (kWh)]]*2.5</f>
        <v>1597270.2177924269</v>
      </c>
      <c r="G499" s="17">
        <f>Tabel14[[#This Row],[Benaderend Verbruik (kWh)]]*0</f>
        <v>0</v>
      </c>
    </row>
    <row r="500" spans="1:7" x14ac:dyDescent="0.35">
      <c r="A500" s="2" t="s">
        <v>760</v>
      </c>
      <c r="B500" s="2" t="s">
        <v>17</v>
      </c>
      <c r="C500" s="2" t="s">
        <v>9</v>
      </c>
      <c r="D500" s="17">
        <v>272726.89946038055</v>
      </c>
      <c r="E500" s="2">
        <v>2022</v>
      </c>
      <c r="F500" s="17">
        <f>Tabel14[[#This Row],[Benaderend Verbruik (kWh)]]*2.5</f>
        <v>681817.24865095131</v>
      </c>
      <c r="G500" s="17">
        <f>Tabel14[[#This Row],[Benaderend Verbruik (kWh)]]*0</f>
        <v>0</v>
      </c>
    </row>
    <row r="501" spans="1:7" x14ac:dyDescent="0.35">
      <c r="A501" s="2" t="s">
        <v>760</v>
      </c>
      <c r="B501" s="2" t="s">
        <v>17</v>
      </c>
      <c r="C501" s="2" t="s">
        <v>8</v>
      </c>
      <c r="D501" s="17">
        <v>1341849.017475096</v>
      </c>
      <c r="E501" s="2">
        <v>2022</v>
      </c>
      <c r="F501" s="17">
        <f>Tabel14[[#This Row],[Benaderend Verbruik (kWh)]]</f>
        <v>1341849.017475096</v>
      </c>
      <c r="G501" s="17">
        <f>Tabel14[[#This Row],[Benaderend Verbruik (kWh)]]*0.000182</f>
        <v>244.21652118046748</v>
      </c>
    </row>
    <row r="502" spans="1:7" x14ac:dyDescent="0.35">
      <c r="A502" s="11" t="s">
        <v>131</v>
      </c>
      <c r="B502" s="11" t="s">
        <v>17</v>
      </c>
      <c r="C502" s="2" t="s">
        <v>1262</v>
      </c>
      <c r="D502" s="17"/>
      <c r="E502" s="2">
        <v>2019</v>
      </c>
      <c r="F502" s="2"/>
      <c r="G502" s="17">
        <v>0.89248068000000003</v>
      </c>
    </row>
    <row r="503" spans="1:7" x14ac:dyDescent="0.35">
      <c r="A503" s="11" t="s">
        <v>131</v>
      </c>
      <c r="B503" s="11" t="s">
        <v>17</v>
      </c>
      <c r="C503" s="2" t="s">
        <v>1262</v>
      </c>
      <c r="D503" s="17"/>
      <c r="E503" s="2">
        <v>2022</v>
      </c>
      <c r="F503" s="2"/>
      <c r="G503" s="17">
        <v>0.95456399999999997</v>
      </c>
    </row>
    <row r="504" spans="1:7" x14ac:dyDescent="0.35">
      <c r="A504" s="2" t="s">
        <v>132</v>
      </c>
      <c r="B504" s="2" t="s">
        <v>17</v>
      </c>
      <c r="C504" s="2" t="s">
        <v>8</v>
      </c>
      <c r="D504" s="17">
        <v>1888251.3684584729</v>
      </c>
      <c r="E504" s="2">
        <v>2019</v>
      </c>
      <c r="F504" s="17">
        <f>Tabel14[[#This Row],[Benaderend Verbruik (kWh)]]</f>
        <v>1888251.3684584729</v>
      </c>
      <c r="G504" s="17">
        <f>Tabel14[[#This Row],[Benaderend Verbruik (kWh)]]*0.000182</f>
        <v>343.66174905944206</v>
      </c>
    </row>
    <row r="505" spans="1:7" x14ac:dyDescent="0.35">
      <c r="A505" s="2" t="s">
        <v>132</v>
      </c>
      <c r="B505" s="2" t="s">
        <v>17</v>
      </c>
      <c r="C505" s="2" t="s">
        <v>9</v>
      </c>
      <c r="D505" s="17">
        <v>317966.93959803681</v>
      </c>
      <c r="E505" s="2">
        <v>2019</v>
      </c>
      <c r="F505" s="17">
        <f>Tabel14[[#This Row],[Benaderend Verbruik (kWh)]]*2.5</f>
        <v>794917.34899509209</v>
      </c>
      <c r="G505" s="17">
        <f>Tabel14[[#This Row],[Benaderend Verbruik (kWh)]]*0</f>
        <v>0</v>
      </c>
    </row>
    <row r="506" spans="1:7" x14ac:dyDescent="0.35">
      <c r="A506" s="2" t="s">
        <v>761</v>
      </c>
      <c r="B506" s="2" t="s">
        <v>17</v>
      </c>
      <c r="C506" s="2" t="s">
        <v>9</v>
      </c>
      <c r="D506" s="17">
        <v>204329.90504213356</v>
      </c>
      <c r="E506" s="2">
        <v>2022</v>
      </c>
      <c r="F506" s="17">
        <f>Tabel14[[#This Row],[Benaderend Verbruik (kWh)]]*2.5</f>
        <v>510824.76260533388</v>
      </c>
      <c r="G506" s="17">
        <f>Tabel14[[#This Row],[Benaderend Verbruik (kWh)]]*0</f>
        <v>0</v>
      </c>
    </row>
    <row r="507" spans="1:7" x14ac:dyDescent="0.35">
      <c r="A507" s="2" t="s">
        <v>761</v>
      </c>
      <c r="B507" s="2" t="s">
        <v>17</v>
      </c>
      <c r="C507" s="2" t="s">
        <v>8</v>
      </c>
      <c r="D507" s="17">
        <v>1926707.7043519332</v>
      </c>
      <c r="E507" s="2">
        <v>2022</v>
      </c>
      <c r="F507" s="17">
        <f>Tabel14[[#This Row],[Benaderend Verbruik (kWh)]]</f>
        <v>1926707.7043519332</v>
      </c>
      <c r="G507" s="17">
        <f>Tabel14[[#This Row],[Benaderend Verbruik (kWh)]]*0.000182</f>
        <v>350.66080219205185</v>
      </c>
    </row>
    <row r="508" spans="1:7" x14ac:dyDescent="0.35">
      <c r="A508" s="2" t="s">
        <v>133</v>
      </c>
      <c r="B508" s="2" t="s">
        <v>17</v>
      </c>
      <c r="C508" s="2" t="s">
        <v>8</v>
      </c>
      <c r="D508" s="17">
        <v>2002182.9412115938</v>
      </c>
      <c r="E508" s="2">
        <v>2019</v>
      </c>
      <c r="F508" s="17">
        <f>Tabel14[[#This Row],[Benaderend Verbruik (kWh)]]</f>
        <v>2002182.9412115938</v>
      </c>
      <c r="G508" s="17">
        <f>Tabel14[[#This Row],[Benaderend Verbruik (kWh)]]*0.000182</f>
        <v>364.39729530051011</v>
      </c>
    </row>
    <row r="509" spans="1:7" x14ac:dyDescent="0.35">
      <c r="A509" s="2" t="s">
        <v>133</v>
      </c>
      <c r="B509" s="2" t="s">
        <v>17</v>
      </c>
      <c r="C509" s="2" t="s">
        <v>9</v>
      </c>
      <c r="D509" s="17">
        <v>636992.98264943005</v>
      </c>
      <c r="E509" s="2">
        <v>2019</v>
      </c>
      <c r="F509" s="17">
        <f>Tabel14[[#This Row],[Benaderend Verbruik (kWh)]]*2.5</f>
        <v>1592482.4566235752</v>
      </c>
      <c r="G509" s="17">
        <f>Tabel14[[#This Row],[Benaderend Verbruik (kWh)]]*0</f>
        <v>0</v>
      </c>
    </row>
    <row r="510" spans="1:7" x14ac:dyDescent="0.35">
      <c r="A510" s="2" t="s">
        <v>762</v>
      </c>
      <c r="B510" s="2" t="s">
        <v>17</v>
      </c>
      <c r="C510" s="2" t="s">
        <v>9</v>
      </c>
      <c r="D510" s="17">
        <v>486253.29852969002</v>
      </c>
      <c r="E510" s="2">
        <v>2022</v>
      </c>
      <c r="F510" s="17">
        <f>Tabel14[[#This Row],[Benaderend Verbruik (kWh)]]*2.5</f>
        <v>1215633.2463242251</v>
      </c>
      <c r="G510" s="17">
        <f>Tabel14[[#This Row],[Benaderend Verbruik (kWh)]]*0</f>
        <v>0</v>
      </c>
    </row>
    <row r="511" spans="1:7" x14ac:dyDescent="0.35">
      <c r="A511" s="2" t="s">
        <v>762</v>
      </c>
      <c r="B511" s="2" t="s">
        <v>17</v>
      </c>
      <c r="C511" s="2" t="s">
        <v>8</v>
      </c>
      <c r="D511" s="17">
        <v>2174327.4448692519</v>
      </c>
      <c r="E511" s="2">
        <v>2022</v>
      </c>
      <c r="F511" s="17">
        <f>Tabel14[[#This Row],[Benaderend Verbruik (kWh)]]</f>
        <v>2174327.4448692519</v>
      </c>
      <c r="G511" s="17">
        <f>Tabel14[[#This Row],[Benaderend Verbruik (kWh)]]*0.000182</f>
        <v>395.72759496620387</v>
      </c>
    </row>
    <row r="512" spans="1:7" x14ac:dyDescent="0.35">
      <c r="A512" s="2" t="s">
        <v>134</v>
      </c>
      <c r="B512" s="2" t="s">
        <v>17</v>
      </c>
      <c r="C512" s="2" t="s">
        <v>8</v>
      </c>
      <c r="D512" s="17">
        <v>4574139.7281557415</v>
      </c>
      <c r="E512" s="2">
        <v>2019</v>
      </c>
      <c r="F512" s="17">
        <f>Tabel14[[#This Row],[Benaderend Verbruik (kWh)]]</f>
        <v>4574139.7281557415</v>
      </c>
      <c r="G512" s="17">
        <f>Tabel14[[#This Row],[Benaderend Verbruik (kWh)]]*0.000182</f>
        <v>832.49343052434494</v>
      </c>
    </row>
    <row r="513" spans="1:7" x14ac:dyDescent="0.35">
      <c r="A513" s="2" t="s">
        <v>134</v>
      </c>
      <c r="B513" s="2" t="s">
        <v>17</v>
      </c>
      <c r="C513" s="2" t="s">
        <v>9</v>
      </c>
      <c r="D513" s="17">
        <v>1361214.9085457374</v>
      </c>
      <c r="E513" s="2">
        <v>2019</v>
      </c>
      <c r="F513" s="17">
        <f>Tabel14[[#This Row],[Benaderend Verbruik (kWh)]]*2.5</f>
        <v>3403037.2713643434</v>
      </c>
      <c r="G513" s="17">
        <f>Tabel14[[#This Row],[Benaderend Verbruik (kWh)]]*0</f>
        <v>0</v>
      </c>
    </row>
    <row r="514" spans="1:7" x14ac:dyDescent="0.35">
      <c r="A514" s="2" t="s">
        <v>763</v>
      </c>
      <c r="B514" s="2" t="s">
        <v>17</v>
      </c>
      <c r="C514" s="2" t="s">
        <v>9</v>
      </c>
      <c r="D514" s="17">
        <v>1211272.039693749</v>
      </c>
      <c r="E514" s="2">
        <v>2022</v>
      </c>
      <c r="F514" s="17">
        <f>Tabel14[[#This Row],[Benaderend Verbruik (kWh)]]*2.5</f>
        <v>3028180.0992343724</v>
      </c>
      <c r="G514" s="17">
        <f>Tabel14[[#This Row],[Benaderend Verbruik (kWh)]]*0</f>
        <v>0</v>
      </c>
    </row>
    <row r="515" spans="1:7" x14ac:dyDescent="0.35">
      <c r="A515" s="2" t="s">
        <v>763</v>
      </c>
      <c r="B515" s="2" t="s">
        <v>17</v>
      </c>
      <c r="C515" s="2" t="s">
        <v>8</v>
      </c>
      <c r="D515" s="17">
        <v>3551224.6444272902</v>
      </c>
      <c r="E515" s="2">
        <v>2022</v>
      </c>
      <c r="F515" s="17">
        <f>Tabel14[[#This Row],[Benaderend Verbruik (kWh)]]</f>
        <v>3551224.6444272902</v>
      </c>
      <c r="G515" s="17">
        <f>Tabel14[[#This Row],[Benaderend Verbruik (kWh)]]*0.000182</f>
        <v>646.3228852857668</v>
      </c>
    </row>
    <row r="516" spans="1:7" x14ac:dyDescent="0.35">
      <c r="A516" s="2" t="s">
        <v>135</v>
      </c>
      <c r="B516" s="2" t="s">
        <v>17</v>
      </c>
      <c r="C516" s="2" t="s">
        <v>8</v>
      </c>
      <c r="D516" s="17">
        <v>393722.43038413569</v>
      </c>
      <c r="E516" s="2">
        <v>2019</v>
      </c>
      <c r="F516" s="17">
        <f>Tabel14[[#This Row],[Benaderend Verbruik (kWh)]]</f>
        <v>393722.43038413569</v>
      </c>
      <c r="G516" s="17">
        <f>Tabel14[[#This Row],[Benaderend Verbruik (kWh)]]*0.000182</f>
        <v>71.657482329912696</v>
      </c>
    </row>
    <row r="517" spans="1:7" x14ac:dyDescent="0.35">
      <c r="A517" s="2" t="s">
        <v>135</v>
      </c>
      <c r="B517" s="2" t="s">
        <v>17</v>
      </c>
      <c r="C517" s="2" t="s">
        <v>9</v>
      </c>
      <c r="D517" s="17">
        <v>273774.66187698999</v>
      </c>
      <c r="E517" s="2">
        <v>2019</v>
      </c>
      <c r="F517" s="17">
        <f>Tabel14[[#This Row],[Benaderend Verbruik (kWh)]]*2.5</f>
        <v>684436.65469247499</v>
      </c>
      <c r="G517" s="17">
        <f>Tabel14[[#This Row],[Benaderend Verbruik (kWh)]]*0</f>
        <v>0</v>
      </c>
    </row>
    <row r="518" spans="1:7" x14ac:dyDescent="0.35">
      <c r="A518" s="2" t="s">
        <v>764</v>
      </c>
      <c r="B518" s="2" t="s">
        <v>17</v>
      </c>
      <c r="C518" s="2" t="s">
        <v>9</v>
      </c>
      <c r="D518" s="17">
        <v>249379.08962928</v>
      </c>
      <c r="E518" s="2">
        <v>2022</v>
      </c>
      <c r="F518" s="17">
        <f>Tabel14[[#This Row],[Benaderend Verbruik (kWh)]]*2.5</f>
        <v>623447.72407320002</v>
      </c>
      <c r="G518" s="17">
        <f>Tabel14[[#This Row],[Benaderend Verbruik (kWh)]]*0</f>
        <v>0</v>
      </c>
    </row>
    <row r="519" spans="1:7" x14ac:dyDescent="0.35">
      <c r="A519" s="2" t="s">
        <v>764</v>
      </c>
      <c r="B519" s="2" t="s">
        <v>17</v>
      </c>
      <c r="C519" s="2" t="s">
        <v>8</v>
      </c>
      <c r="D519" s="17">
        <v>243095.32068478881</v>
      </c>
      <c r="E519" s="2">
        <v>2022</v>
      </c>
      <c r="F519" s="17">
        <f>Tabel14[[#This Row],[Benaderend Verbruik (kWh)]]</f>
        <v>243095.32068478881</v>
      </c>
      <c r="G519" s="17">
        <f>Tabel14[[#This Row],[Benaderend Verbruik (kWh)]]*0.000182</f>
        <v>44.243348364631565</v>
      </c>
    </row>
    <row r="520" spans="1:7" x14ac:dyDescent="0.35">
      <c r="A520" s="2" t="s">
        <v>136</v>
      </c>
      <c r="B520" s="2" t="s">
        <v>17</v>
      </c>
      <c r="C520" s="2" t="s">
        <v>8</v>
      </c>
      <c r="D520" s="17">
        <v>3399282.8659059191</v>
      </c>
      <c r="E520" s="2">
        <v>2019</v>
      </c>
      <c r="F520" s="17">
        <f>Tabel14[[#This Row],[Benaderend Verbruik (kWh)]]</f>
        <v>3399282.8659059191</v>
      </c>
      <c r="G520" s="17">
        <f>Tabel14[[#This Row],[Benaderend Verbruik (kWh)]]*0.000182</f>
        <v>618.66948159487731</v>
      </c>
    </row>
    <row r="521" spans="1:7" x14ac:dyDescent="0.35">
      <c r="A521" s="2" t="s">
        <v>136</v>
      </c>
      <c r="B521" s="2" t="s">
        <v>17</v>
      </c>
      <c r="C521" s="2" t="s">
        <v>9</v>
      </c>
      <c r="D521" s="17">
        <v>1616712.8957777806</v>
      </c>
      <c r="E521" s="2">
        <v>2019</v>
      </c>
      <c r="F521" s="17">
        <f>Tabel14[[#This Row],[Benaderend Verbruik (kWh)]]*2.5</f>
        <v>4041782.2394444514</v>
      </c>
      <c r="G521" s="17">
        <f>Tabel14[[#This Row],[Benaderend Verbruik (kWh)]]*0</f>
        <v>0</v>
      </c>
    </row>
    <row r="522" spans="1:7" x14ac:dyDescent="0.35">
      <c r="A522" s="2" t="s">
        <v>765</v>
      </c>
      <c r="B522" s="2" t="s">
        <v>17</v>
      </c>
      <c r="C522" s="2" t="s">
        <v>9</v>
      </c>
      <c r="D522" s="17">
        <v>1195148.902571897</v>
      </c>
      <c r="E522" s="2">
        <v>2022</v>
      </c>
      <c r="F522" s="17">
        <f>Tabel14[[#This Row],[Benaderend Verbruik (kWh)]]*2.5</f>
        <v>2987872.2564297426</v>
      </c>
      <c r="G522" s="17">
        <f>Tabel14[[#This Row],[Benaderend Verbruik (kWh)]]*0</f>
        <v>0</v>
      </c>
    </row>
    <row r="523" spans="1:7" x14ac:dyDescent="0.35">
      <c r="A523" s="2" t="s">
        <v>765</v>
      </c>
      <c r="B523" s="2" t="s">
        <v>17</v>
      </c>
      <c r="C523" s="2" t="s">
        <v>8</v>
      </c>
      <c r="D523" s="17">
        <v>2471035.1628431957</v>
      </c>
      <c r="E523" s="2">
        <v>2022</v>
      </c>
      <c r="F523" s="17">
        <f>Tabel14[[#This Row],[Benaderend Verbruik (kWh)]]</f>
        <v>2471035.1628431957</v>
      </c>
      <c r="G523" s="17">
        <f>Tabel14[[#This Row],[Benaderend Verbruik (kWh)]]*0.000182</f>
        <v>449.72839963746162</v>
      </c>
    </row>
    <row r="524" spans="1:7" x14ac:dyDescent="0.35">
      <c r="A524" s="2" t="s">
        <v>137</v>
      </c>
      <c r="B524" s="2" t="s">
        <v>17</v>
      </c>
      <c r="C524" s="2" t="s">
        <v>8</v>
      </c>
      <c r="D524" s="17">
        <v>244040.19258658899</v>
      </c>
      <c r="E524" s="2">
        <v>2019</v>
      </c>
      <c r="F524" s="17">
        <f>Tabel14[[#This Row],[Benaderend Verbruik (kWh)]]</f>
        <v>244040.19258658899</v>
      </c>
      <c r="G524" s="17">
        <f>Tabel14[[#This Row],[Benaderend Verbruik (kWh)]]*0.000182</f>
        <v>44.415315050759197</v>
      </c>
    </row>
    <row r="525" spans="1:7" x14ac:dyDescent="0.35">
      <c r="A525" s="2" t="s">
        <v>137</v>
      </c>
      <c r="B525" s="2" t="s">
        <v>17</v>
      </c>
      <c r="C525" s="2" t="s">
        <v>9</v>
      </c>
      <c r="D525" s="17">
        <v>194305.65795231002</v>
      </c>
      <c r="E525" s="2">
        <v>2019</v>
      </c>
      <c r="F525" s="17">
        <f>Tabel14[[#This Row],[Benaderend Verbruik (kWh)]]*2.5</f>
        <v>485764.14488077507</v>
      </c>
      <c r="G525" s="17">
        <f>Tabel14[[#This Row],[Benaderend Verbruik (kWh)]]*0</f>
        <v>0</v>
      </c>
    </row>
    <row r="526" spans="1:7" x14ac:dyDescent="0.35">
      <c r="A526" s="2" t="s">
        <v>766</v>
      </c>
      <c r="B526" s="2" t="s">
        <v>17</v>
      </c>
      <c r="C526" s="2" t="s">
        <v>9</v>
      </c>
      <c r="D526" s="17">
        <v>240480.07625447999</v>
      </c>
      <c r="E526" s="2">
        <v>2022</v>
      </c>
      <c r="F526" s="17">
        <f>Tabel14[[#This Row],[Benaderend Verbruik (kWh)]]*2.5</f>
        <v>601200.19063620002</v>
      </c>
      <c r="G526" s="17">
        <f>Tabel14[[#This Row],[Benaderend Verbruik (kWh)]]*0</f>
        <v>0</v>
      </c>
    </row>
    <row r="527" spans="1:7" x14ac:dyDescent="0.35">
      <c r="A527" s="2" t="s">
        <v>766</v>
      </c>
      <c r="B527" s="2" t="s">
        <v>17</v>
      </c>
      <c r="C527" s="2" t="s">
        <v>8</v>
      </c>
      <c r="D527" s="17">
        <v>289769.49556628702</v>
      </c>
      <c r="E527" s="2">
        <v>2022</v>
      </c>
      <c r="F527" s="17">
        <f>Tabel14[[#This Row],[Benaderend Verbruik (kWh)]]</f>
        <v>289769.49556628702</v>
      </c>
      <c r="G527" s="17">
        <f>Tabel14[[#This Row],[Benaderend Verbruik (kWh)]]*0.000182</f>
        <v>52.738048193064238</v>
      </c>
    </row>
    <row r="528" spans="1:7" x14ac:dyDescent="0.35">
      <c r="A528" s="2" t="s">
        <v>138</v>
      </c>
      <c r="B528" s="2" t="s">
        <v>17</v>
      </c>
      <c r="C528" s="2" t="s">
        <v>8</v>
      </c>
      <c r="D528" s="17">
        <v>246108.00390409378</v>
      </c>
      <c r="E528" s="2">
        <v>2019</v>
      </c>
      <c r="F528" s="17">
        <f>Tabel14[[#This Row],[Benaderend Verbruik (kWh)]]</f>
        <v>246108.00390409378</v>
      </c>
      <c r="G528" s="17">
        <f>Tabel14[[#This Row],[Benaderend Verbruik (kWh)]]*0.000182</f>
        <v>44.79165671054507</v>
      </c>
    </row>
    <row r="529" spans="1:7" x14ac:dyDescent="0.35">
      <c r="A529" s="2" t="s">
        <v>138</v>
      </c>
      <c r="B529" s="2" t="s">
        <v>17</v>
      </c>
      <c r="C529" s="2" t="s">
        <v>9</v>
      </c>
      <c r="D529" s="17">
        <v>40048</v>
      </c>
      <c r="E529" s="2">
        <v>2019</v>
      </c>
      <c r="F529" s="17">
        <f>Tabel14[[#This Row],[Benaderend Verbruik (kWh)]]*2.5</f>
        <v>100120</v>
      </c>
      <c r="G529" s="17">
        <f>Tabel14[[#This Row],[Benaderend Verbruik (kWh)]]*0</f>
        <v>0</v>
      </c>
    </row>
    <row r="530" spans="1:7" x14ac:dyDescent="0.35">
      <c r="A530" s="2" t="s">
        <v>767</v>
      </c>
      <c r="B530" s="2" t="s">
        <v>17</v>
      </c>
      <c r="C530" s="2" t="s">
        <v>9</v>
      </c>
      <c r="D530" s="17">
        <v>37938.009949874002</v>
      </c>
      <c r="E530" s="2">
        <v>2022</v>
      </c>
      <c r="F530" s="17">
        <f>Tabel14[[#This Row],[Benaderend Verbruik (kWh)]]*2.5</f>
        <v>94845.024874685012</v>
      </c>
      <c r="G530" s="17">
        <f>Tabel14[[#This Row],[Benaderend Verbruik (kWh)]]*0</f>
        <v>0</v>
      </c>
    </row>
    <row r="531" spans="1:7" x14ac:dyDescent="0.35">
      <c r="A531" s="2" t="s">
        <v>767</v>
      </c>
      <c r="B531" s="2" t="s">
        <v>17</v>
      </c>
      <c r="C531" s="2" t="s">
        <v>8</v>
      </c>
      <c r="D531" s="17">
        <v>199480.69734436119</v>
      </c>
      <c r="E531" s="2">
        <v>2022</v>
      </c>
      <c r="F531" s="17">
        <f>Tabel14[[#This Row],[Benaderend Verbruik (kWh)]]</f>
        <v>199480.69734436119</v>
      </c>
      <c r="G531" s="17">
        <f>Tabel14[[#This Row],[Benaderend Verbruik (kWh)]]*0.000182</f>
        <v>36.305486916673736</v>
      </c>
    </row>
    <row r="532" spans="1:7" x14ac:dyDescent="0.35">
      <c r="A532" s="2" t="s">
        <v>139</v>
      </c>
      <c r="B532" s="2" t="s">
        <v>17</v>
      </c>
      <c r="C532" s="2" t="s">
        <v>8</v>
      </c>
      <c r="D532" s="17">
        <v>2276912.1491547199</v>
      </c>
      <c r="E532" s="2">
        <v>2019</v>
      </c>
      <c r="F532" s="17">
        <f>Tabel14[[#This Row],[Benaderend Verbruik (kWh)]]</f>
        <v>2276912.1491547199</v>
      </c>
      <c r="G532" s="17">
        <f>Tabel14[[#This Row],[Benaderend Verbruik (kWh)]]*0.000182</f>
        <v>414.39801114615904</v>
      </c>
    </row>
    <row r="533" spans="1:7" x14ac:dyDescent="0.35">
      <c r="A533" s="2" t="s">
        <v>139</v>
      </c>
      <c r="B533" s="2" t="s">
        <v>17</v>
      </c>
      <c r="C533" s="2" t="s">
        <v>9</v>
      </c>
      <c r="D533" s="17">
        <v>934652.59582842444</v>
      </c>
      <c r="E533" s="2">
        <v>2019</v>
      </c>
      <c r="F533" s="17">
        <f>Tabel14[[#This Row],[Benaderend Verbruik (kWh)]]*2.5</f>
        <v>2336631.489571061</v>
      </c>
      <c r="G533" s="17">
        <f>Tabel14[[#This Row],[Benaderend Verbruik (kWh)]]*0</f>
        <v>0</v>
      </c>
    </row>
    <row r="534" spans="1:7" x14ac:dyDescent="0.35">
      <c r="A534" s="2" t="s">
        <v>768</v>
      </c>
      <c r="B534" s="2" t="s">
        <v>17</v>
      </c>
      <c r="C534" s="2" t="s">
        <v>9</v>
      </c>
      <c r="D534" s="17">
        <v>697130.04760442988</v>
      </c>
      <c r="E534" s="2">
        <v>2022</v>
      </c>
      <c r="F534" s="17">
        <f>Tabel14[[#This Row],[Benaderend Verbruik (kWh)]]*2.5</f>
        <v>1742825.1190110748</v>
      </c>
      <c r="G534" s="17">
        <f>Tabel14[[#This Row],[Benaderend Verbruik (kWh)]]*0</f>
        <v>0</v>
      </c>
    </row>
    <row r="535" spans="1:7" x14ac:dyDescent="0.35">
      <c r="A535" s="2" t="s">
        <v>768</v>
      </c>
      <c r="B535" s="2" t="s">
        <v>17</v>
      </c>
      <c r="C535" s="2" t="s">
        <v>8</v>
      </c>
      <c r="D535" s="17">
        <v>1421166.5839887613</v>
      </c>
      <c r="E535" s="2">
        <v>2022</v>
      </c>
      <c r="F535" s="17">
        <f>Tabel14[[#This Row],[Benaderend Verbruik (kWh)]]</f>
        <v>1421166.5839887613</v>
      </c>
      <c r="G535" s="17">
        <f>Tabel14[[#This Row],[Benaderend Verbruik (kWh)]]*0.000182</f>
        <v>258.65231828595455</v>
      </c>
    </row>
    <row r="536" spans="1:7" x14ac:dyDescent="0.35">
      <c r="A536" s="2" t="s">
        <v>140</v>
      </c>
      <c r="B536" s="2" t="s">
        <v>17</v>
      </c>
      <c r="C536" s="2" t="s">
        <v>8</v>
      </c>
      <c r="D536" s="17">
        <v>306001.02937410632</v>
      </c>
      <c r="E536" s="2">
        <v>2019</v>
      </c>
      <c r="F536" s="17">
        <f>Tabel14[[#This Row],[Benaderend Verbruik (kWh)]]</f>
        <v>306001.02937410632</v>
      </c>
      <c r="G536" s="17">
        <f>Tabel14[[#This Row],[Benaderend Verbruik (kWh)]]*0.000182</f>
        <v>55.692187346087351</v>
      </c>
    </row>
    <row r="537" spans="1:7" x14ac:dyDescent="0.35">
      <c r="A537" s="2" t="s">
        <v>769</v>
      </c>
      <c r="B537" s="2" t="s">
        <v>17</v>
      </c>
      <c r="C537" s="2" t="s">
        <v>8</v>
      </c>
      <c r="D537" s="17">
        <v>278819.66481809702</v>
      </c>
      <c r="E537" s="2">
        <v>2022</v>
      </c>
      <c r="F537" s="17">
        <f>Tabel14[[#This Row],[Benaderend Verbruik (kWh)]]</f>
        <v>278819.66481809702</v>
      </c>
      <c r="G537" s="17">
        <f>Tabel14[[#This Row],[Benaderend Verbruik (kWh)]]*0.000182</f>
        <v>50.745178996893657</v>
      </c>
    </row>
    <row r="538" spans="1:7" x14ac:dyDescent="0.35">
      <c r="A538" s="2" t="s">
        <v>141</v>
      </c>
      <c r="B538" s="2" t="s">
        <v>17</v>
      </c>
      <c r="C538" s="2" t="s">
        <v>9</v>
      </c>
      <c r="D538" s="17">
        <v>24552.169000000002</v>
      </c>
      <c r="E538" s="2">
        <v>2019</v>
      </c>
      <c r="F538" s="17">
        <f>Tabel14[[#This Row],[Benaderend Verbruik (kWh)]]*2.5</f>
        <v>61380.422500000001</v>
      </c>
      <c r="G538" s="17">
        <f>Tabel14[[#This Row],[Benaderend Verbruik (kWh)]]*0</f>
        <v>0</v>
      </c>
    </row>
    <row r="539" spans="1:7" x14ac:dyDescent="0.35">
      <c r="A539" s="2" t="s">
        <v>141</v>
      </c>
      <c r="B539" s="2" t="s">
        <v>17</v>
      </c>
      <c r="C539" s="2" t="s">
        <v>8</v>
      </c>
      <c r="D539" s="17">
        <v>15095.47</v>
      </c>
      <c r="E539" s="2">
        <v>2019</v>
      </c>
      <c r="F539" s="17">
        <f>Tabel14[[#This Row],[Benaderend Verbruik (kWh)]]</f>
        <v>15095.47</v>
      </c>
      <c r="G539" s="17">
        <f>Tabel14[[#This Row],[Benaderend Verbruik (kWh)]]*0.000182</f>
        <v>2.7473755400000002</v>
      </c>
    </row>
    <row r="540" spans="1:7" x14ac:dyDescent="0.35">
      <c r="A540" s="2" t="s">
        <v>141</v>
      </c>
      <c r="B540" s="2" t="s">
        <v>17</v>
      </c>
      <c r="C540" s="2" t="s">
        <v>9</v>
      </c>
      <c r="D540" s="17">
        <v>7556.7510915992998</v>
      </c>
      <c r="E540" s="2">
        <v>2022</v>
      </c>
      <c r="F540" s="17">
        <f>Tabel14[[#This Row],[Benaderend Verbruik (kWh)]]*2.5</f>
        <v>18891.87772899825</v>
      </c>
      <c r="G540" s="17">
        <f>Tabel14[[#This Row],[Benaderend Verbruik (kWh)]]*0</f>
        <v>0</v>
      </c>
    </row>
    <row r="541" spans="1:7" x14ac:dyDescent="0.35">
      <c r="A541" s="2" t="s">
        <v>141</v>
      </c>
      <c r="B541" s="2" t="s">
        <v>17</v>
      </c>
      <c r="C541" s="2" t="s">
        <v>8</v>
      </c>
      <c r="D541" s="17">
        <v>20.8990094778</v>
      </c>
      <c r="E541" s="2">
        <v>2022</v>
      </c>
      <c r="F541" s="17">
        <f>Tabel14[[#This Row],[Benaderend Verbruik (kWh)]]</f>
        <v>20.8990094778</v>
      </c>
      <c r="G541" s="17">
        <f>Tabel14[[#This Row],[Benaderend Verbruik (kWh)]]*0.000182</f>
        <v>3.8036197249596E-3</v>
      </c>
    </row>
    <row r="542" spans="1:7" x14ac:dyDescent="0.35">
      <c r="A542" s="2" t="s">
        <v>142</v>
      </c>
      <c r="B542" s="2" t="s">
        <v>17</v>
      </c>
      <c r="C542" s="2" t="s">
        <v>8</v>
      </c>
      <c r="D542" s="17">
        <v>70161.255793381919</v>
      </c>
      <c r="E542" s="2">
        <v>2019</v>
      </c>
      <c r="F542" s="17">
        <f>Tabel14[[#This Row],[Benaderend Verbruik (kWh)]]</f>
        <v>70161.255793381919</v>
      </c>
      <c r="G542" s="17">
        <f>Tabel14[[#This Row],[Benaderend Verbruik (kWh)]]*0.000182</f>
        <v>12.76934855439551</v>
      </c>
    </row>
    <row r="543" spans="1:7" x14ac:dyDescent="0.35">
      <c r="A543" s="2" t="s">
        <v>142</v>
      </c>
      <c r="B543" s="2" t="s">
        <v>17</v>
      </c>
      <c r="C543" s="2" t="s">
        <v>9</v>
      </c>
      <c r="D543" s="17">
        <v>15932.640567193401</v>
      </c>
      <c r="E543" s="2">
        <v>2019</v>
      </c>
      <c r="F543" s="17">
        <f>Tabel14[[#This Row],[Benaderend Verbruik (kWh)]]*2.5</f>
        <v>39831.601417983504</v>
      </c>
      <c r="G543" s="17">
        <f>Tabel14[[#This Row],[Benaderend Verbruik (kWh)]]*0</f>
        <v>0</v>
      </c>
    </row>
    <row r="544" spans="1:7" x14ac:dyDescent="0.35">
      <c r="A544" s="2" t="s">
        <v>770</v>
      </c>
      <c r="B544" s="2" t="s">
        <v>17</v>
      </c>
      <c r="C544" s="2" t="s">
        <v>9</v>
      </c>
      <c r="D544" s="17">
        <v>72380.970529328886</v>
      </c>
      <c r="E544" s="2">
        <v>2022</v>
      </c>
      <c r="F544" s="17">
        <f>Tabel14[[#This Row],[Benaderend Verbruik (kWh)]]*2.5</f>
        <v>180952.42632332223</v>
      </c>
      <c r="G544" s="17">
        <f>Tabel14[[#This Row],[Benaderend Verbruik (kWh)]]*0</f>
        <v>0</v>
      </c>
    </row>
    <row r="545" spans="1:7" x14ac:dyDescent="0.35">
      <c r="A545" s="2" t="s">
        <v>770</v>
      </c>
      <c r="B545" s="2" t="s">
        <v>17</v>
      </c>
      <c r="C545" s="2" t="s">
        <v>8</v>
      </c>
      <c r="D545" s="17">
        <v>187437.22965135379</v>
      </c>
      <c r="E545" s="2">
        <v>2022</v>
      </c>
      <c r="F545" s="17">
        <f>Tabel14[[#This Row],[Benaderend Verbruik (kWh)]]</f>
        <v>187437.22965135379</v>
      </c>
      <c r="G545" s="17">
        <f>Tabel14[[#This Row],[Benaderend Verbruik (kWh)]]*0.000182</f>
        <v>34.113575796546392</v>
      </c>
    </row>
    <row r="546" spans="1:7" x14ac:dyDescent="0.35">
      <c r="A546" s="2" t="s">
        <v>143</v>
      </c>
      <c r="B546" s="2" t="s">
        <v>17</v>
      </c>
      <c r="C546" s="2" t="s">
        <v>8</v>
      </c>
      <c r="D546" s="17">
        <v>333211.54936859617</v>
      </c>
      <c r="E546" s="2">
        <v>2019</v>
      </c>
      <c r="F546" s="17">
        <f>Tabel14[[#This Row],[Benaderend Verbruik (kWh)]]</f>
        <v>333211.54936859617</v>
      </c>
      <c r="G546" s="17">
        <f>Tabel14[[#This Row],[Benaderend Verbruik (kWh)]]*0.000182</f>
        <v>60.644501985084503</v>
      </c>
    </row>
    <row r="547" spans="1:7" x14ac:dyDescent="0.35">
      <c r="A547" s="2" t="s">
        <v>143</v>
      </c>
      <c r="B547" s="2" t="s">
        <v>17</v>
      </c>
      <c r="C547" s="2" t="s">
        <v>9</v>
      </c>
      <c r="D547" s="17">
        <v>221852.71579247067</v>
      </c>
      <c r="E547" s="2">
        <v>2019</v>
      </c>
      <c r="F547" s="17">
        <f>Tabel14[[#This Row],[Benaderend Verbruik (kWh)]]*2.5</f>
        <v>554631.78948117665</v>
      </c>
      <c r="G547" s="17">
        <f>Tabel14[[#This Row],[Benaderend Verbruik (kWh)]]*0</f>
        <v>0</v>
      </c>
    </row>
    <row r="548" spans="1:7" x14ac:dyDescent="0.35">
      <c r="A548" s="2" t="s">
        <v>771</v>
      </c>
      <c r="B548" s="2" t="s">
        <v>17</v>
      </c>
      <c r="C548" s="2" t="s">
        <v>9</v>
      </c>
      <c r="D548" s="17">
        <v>206301.02962449775</v>
      </c>
      <c r="E548" s="2">
        <v>2022</v>
      </c>
      <c r="F548" s="17">
        <f>Tabel14[[#This Row],[Benaderend Verbruik (kWh)]]*2.5</f>
        <v>515752.57406124438</v>
      </c>
      <c r="G548" s="17">
        <f>Tabel14[[#This Row],[Benaderend Verbruik (kWh)]]*0</f>
        <v>0</v>
      </c>
    </row>
    <row r="549" spans="1:7" x14ac:dyDescent="0.35">
      <c r="A549" s="2" t="s">
        <v>771</v>
      </c>
      <c r="B549" s="2" t="s">
        <v>17</v>
      </c>
      <c r="C549" s="2" t="s">
        <v>8</v>
      </c>
      <c r="D549" s="17">
        <v>272612.99995903706</v>
      </c>
      <c r="E549" s="2">
        <v>2022</v>
      </c>
      <c r="F549" s="17">
        <f>Tabel14[[#This Row],[Benaderend Verbruik (kWh)]]</f>
        <v>272612.99995903706</v>
      </c>
      <c r="G549" s="17">
        <f>Tabel14[[#This Row],[Benaderend Verbruik (kWh)]]*0.000182</f>
        <v>49.615565992544745</v>
      </c>
    </row>
    <row r="550" spans="1:7" x14ac:dyDescent="0.35">
      <c r="A550" s="2" t="s">
        <v>144</v>
      </c>
      <c r="B550" s="2" t="s">
        <v>7</v>
      </c>
      <c r="C550" s="2" t="s">
        <v>8</v>
      </c>
      <c r="D550" s="17">
        <v>1649922.7659999998</v>
      </c>
      <c r="E550" s="2">
        <v>2019</v>
      </c>
      <c r="F550" s="17">
        <f>Tabel14[[#This Row],[Benaderend Verbruik (kWh)]]</f>
        <v>1649922.7659999998</v>
      </c>
      <c r="G550" s="17">
        <f>Tabel14[[#This Row],[Benaderend Verbruik (kWh)]]*0.000182</f>
        <v>300.28594341199999</v>
      </c>
    </row>
    <row r="551" spans="1:7" x14ac:dyDescent="0.35">
      <c r="A551" s="2" t="s">
        <v>144</v>
      </c>
      <c r="B551" s="2" t="s">
        <v>7</v>
      </c>
      <c r="C551" s="2" t="s">
        <v>10</v>
      </c>
      <c r="D551" s="17">
        <v>621541.10599999991</v>
      </c>
      <c r="E551" s="2">
        <v>2019</v>
      </c>
      <c r="F551" s="17">
        <f>Tabel14[[#This Row],[Benaderend Verbruik (kWh)]]*2.5</f>
        <v>1553852.7649999997</v>
      </c>
      <c r="G551" s="17">
        <f>Tabel14[[#This Row],[Benaderend Verbruik (kWh)]]*0</f>
        <v>0</v>
      </c>
    </row>
    <row r="552" spans="1:7" x14ac:dyDescent="0.35">
      <c r="A552" s="2" t="s">
        <v>144</v>
      </c>
      <c r="B552" s="2" t="s">
        <v>7</v>
      </c>
      <c r="C552" s="2" t="s">
        <v>9</v>
      </c>
      <c r="D552" s="17">
        <v>551765.5569999998</v>
      </c>
      <c r="E552" s="2">
        <v>2019</v>
      </c>
      <c r="F552" s="17">
        <f>Tabel14[[#This Row],[Benaderend Verbruik (kWh)]]*2.5</f>
        <v>1379413.8924999996</v>
      </c>
      <c r="G552" s="17">
        <f>Tabel14[[#This Row],[Benaderend Verbruik (kWh)]]*0</f>
        <v>0</v>
      </c>
    </row>
    <row r="553" spans="1:7" x14ac:dyDescent="0.35">
      <c r="A553" s="2" t="s">
        <v>772</v>
      </c>
      <c r="B553" s="2" t="s">
        <v>641</v>
      </c>
      <c r="C553" s="2" t="s">
        <v>9</v>
      </c>
      <c r="D553" s="17">
        <v>384155.6631071532</v>
      </c>
      <c r="E553" s="2">
        <v>2022</v>
      </c>
      <c r="F553" s="17">
        <f>Tabel14[[#This Row],[Benaderend Verbruik (kWh)]]*2.5</f>
        <v>960389.15776788304</v>
      </c>
      <c r="G553" s="17">
        <f>Tabel14[[#This Row],[Benaderend Verbruik (kWh)]]*0</f>
        <v>0</v>
      </c>
    </row>
    <row r="554" spans="1:7" x14ac:dyDescent="0.35">
      <c r="A554" s="2" t="s">
        <v>772</v>
      </c>
      <c r="B554" s="2" t="s">
        <v>641</v>
      </c>
      <c r="C554" s="2" t="s">
        <v>10</v>
      </c>
      <c r="D554" s="17">
        <v>569889.03532254475</v>
      </c>
      <c r="E554" s="2">
        <v>2022</v>
      </c>
      <c r="F554" s="17">
        <f>Tabel14[[#This Row],[Benaderend Verbruik (kWh)]]*2.5</f>
        <v>1424722.5883063618</v>
      </c>
      <c r="G554" s="17">
        <f>Tabel14[[#This Row],[Benaderend Verbruik (kWh)]]*0</f>
        <v>0</v>
      </c>
    </row>
    <row r="555" spans="1:7" x14ac:dyDescent="0.35">
      <c r="A555" s="2" t="s">
        <v>772</v>
      </c>
      <c r="B555" s="2" t="s">
        <v>641</v>
      </c>
      <c r="C555" s="2" t="s">
        <v>8</v>
      </c>
      <c r="D555" s="17">
        <v>1293703.5930905268</v>
      </c>
      <c r="E555" s="2">
        <v>2022</v>
      </c>
      <c r="F555" s="17">
        <f>Tabel14[[#This Row],[Benaderend Verbruik (kWh)]]</f>
        <v>1293703.5930905268</v>
      </c>
      <c r="G555" s="17">
        <f>Tabel14[[#This Row],[Benaderend Verbruik (kWh)]]*0.000182</f>
        <v>235.45405394247587</v>
      </c>
    </row>
    <row r="556" spans="1:7" x14ac:dyDescent="0.35">
      <c r="A556" s="2" t="s">
        <v>144</v>
      </c>
      <c r="B556" s="2" t="s">
        <v>7</v>
      </c>
      <c r="C556" s="2" t="s">
        <v>12</v>
      </c>
      <c r="D556" s="17">
        <v>114848.2222222222</v>
      </c>
      <c r="E556" s="2">
        <v>2022</v>
      </c>
      <c r="F556" s="17">
        <f>Tabel14[[#This Row],[Benaderend Verbruik (kWh)]]</f>
        <v>114848.2222222222</v>
      </c>
      <c r="G556" s="17">
        <f>Tabel14[[#This Row],[Benaderend Verbruik (kWh)]]*0.000267</f>
        <v>30.664475333333328</v>
      </c>
    </row>
    <row r="557" spans="1:7" x14ac:dyDescent="0.35">
      <c r="A557" s="11" t="s">
        <v>144</v>
      </c>
      <c r="B557" s="11" t="s">
        <v>7</v>
      </c>
      <c r="C557" s="2" t="s">
        <v>1262</v>
      </c>
      <c r="D557" s="17"/>
      <c r="E557" s="2">
        <v>2019</v>
      </c>
      <c r="F557" s="2"/>
      <c r="G557" s="17">
        <v>92.613799999999998</v>
      </c>
    </row>
    <row r="558" spans="1:7" x14ac:dyDescent="0.35">
      <c r="A558" s="11" t="s">
        <v>144</v>
      </c>
      <c r="B558" s="11" t="s">
        <v>7</v>
      </c>
      <c r="C558" s="2" t="s">
        <v>1262</v>
      </c>
      <c r="D558" s="17"/>
      <c r="E558" s="2">
        <v>2022</v>
      </c>
      <c r="F558" s="2"/>
      <c r="G558" s="17">
        <v>60.762047500000001</v>
      </c>
    </row>
    <row r="559" spans="1:7" x14ac:dyDescent="0.35">
      <c r="A559" s="2" t="s">
        <v>145</v>
      </c>
      <c r="B559" s="2" t="s">
        <v>7</v>
      </c>
      <c r="C559" s="2" t="s">
        <v>8</v>
      </c>
      <c r="D559" s="17">
        <v>2080592.6825454896</v>
      </c>
      <c r="E559" s="2">
        <v>2019</v>
      </c>
      <c r="F559" s="17">
        <f>Tabel14[[#This Row],[Benaderend Verbruik (kWh)]]</f>
        <v>2080592.6825454896</v>
      </c>
      <c r="G559" s="17">
        <f>Tabel14[[#This Row],[Benaderend Verbruik (kWh)]]*0.000182</f>
        <v>378.66786822327913</v>
      </c>
    </row>
    <row r="560" spans="1:7" x14ac:dyDescent="0.35">
      <c r="A560" s="2" t="s">
        <v>145</v>
      </c>
      <c r="B560" s="2" t="s">
        <v>7</v>
      </c>
      <c r="C560" s="2" t="s">
        <v>9</v>
      </c>
      <c r="D560" s="17">
        <v>539963.97989794426</v>
      </c>
      <c r="E560" s="2">
        <v>2019</v>
      </c>
      <c r="F560" s="17">
        <f>Tabel14[[#This Row],[Benaderend Verbruik (kWh)]]*2.5</f>
        <v>1349909.9497448606</v>
      </c>
      <c r="G560" s="17">
        <f>Tabel14[[#This Row],[Benaderend Verbruik (kWh)]]*0</f>
        <v>0</v>
      </c>
    </row>
    <row r="561" spans="1:7" x14ac:dyDescent="0.35">
      <c r="A561" s="2" t="s">
        <v>145</v>
      </c>
      <c r="B561" s="2" t="s">
        <v>7</v>
      </c>
      <c r="C561" s="2" t="s">
        <v>10</v>
      </c>
      <c r="D561" s="17">
        <v>260836</v>
      </c>
      <c r="E561" s="2">
        <v>2019</v>
      </c>
      <c r="F561" s="17">
        <f>Tabel14[[#This Row],[Benaderend Verbruik (kWh)]]*2.5</f>
        <v>652090</v>
      </c>
      <c r="G561" s="17">
        <f>Tabel14[[#This Row],[Benaderend Verbruik (kWh)]]*0</f>
        <v>0</v>
      </c>
    </row>
    <row r="562" spans="1:7" x14ac:dyDescent="0.35">
      <c r="A562" s="2" t="s">
        <v>773</v>
      </c>
      <c r="B562" s="2" t="s">
        <v>641</v>
      </c>
      <c r="C562" s="2" t="s">
        <v>9</v>
      </c>
      <c r="D562" s="17">
        <v>362066.56595493027</v>
      </c>
      <c r="E562" s="2">
        <v>2022</v>
      </c>
      <c r="F562" s="17">
        <f>Tabel14[[#This Row],[Benaderend Verbruik (kWh)]]*2.5</f>
        <v>905166.41488732561</v>
      </c>
      <c r="G562" s="17">
        <f>Tabel14[[#This Row],[Benaderend Verbruik (kWh)]]*0</f>
        <v>0</v>
      </c>
    </row>
    <row r="563" spans="1:7" x14ac:dyDescent="0.35">
      <c r="A563" s="2" t="s">
        <v>773</v>
      </c>
      <c r="B563" s="2" t="s">
        <v>641</v>
      </c>
      <c r="C563" s="2" t="s">
        <v>10</v>
      </c>
      <c r="D563" s="17">
        <v>182871.9999999998</v>
      </c>
      <c r="E563" s="2">
        <v>2022</v>
      </c>
      <c r="F563" s="17">
        <f>Tabel14[[#This Row],[Benaderend Verbruik (kWh)]]*2.5</f>
        <v>457179.99999999948</v>
      </c>
      <c r="G563" s="17">
        <f>Tabel14[[#This Row],[Benaderend Verbruik (kWh)]]*0</f>
        <v>0</v>
      </c>
    </row>
    <row r="564" spans="1:7" x14ac:dyDescent="0.35">
      <c r="A564" s="2" t="s">
        <v>773</v>
      </c>
      <c r="B564" s="2" t="s">
        <v>641</v>
      </c>
      <c r="C564" s="2" t="s">
        <v>8</v>
      </c>
      <c r="D564" s="17">
        <v>1935971.8751166419</v>
      </c>
      <c r="E564" s="2">
        <v>2022</v>
      </c>
      <c r="F564" s="17">
        <f>Tabel14[[#This Row],[Benaderend Verbruik (kWh)]]</f>
        <v>1935971.8751166419</v>
      </c>
      <c r="G564" s="17">
        <f>Tabel14[[#This Row],[Benaderend Verbruik (kWh)]]*0.000182</f>
        <v>352.34688127122882</v>
      </c>
    </row>
    <row r="565" spans="1:7" x14ac:dyDescent="0.35">
      <c r="A565" s="2" t="s">
        <v>146</v>
      </c>
      <c r="B565" s="2" t="s">
        <v>7</v>
      </c>
      <c r="C565" s="2" t="s">
        <v>8</v>
      </c>
      <c r="D565" s="17">
        <v>135227421.37678421</v>
      </c>
      <c r="E565" s="2">
        <v>2019</v>
      </c>
      <c r="F565" s="17">
        <f>Tabel14[[#This Row],[Benaderend Verbruik (kWh)]]</f>
        <v>135227421.37678421</v>
      </c>
      <c r="G565" s="17">
        <f>Tabel14[[#This Row],[Benaderend Verbruik (kWh)]]*0.000182</f>
        <v>24611.390690574724</v>
      </c>
    </row>
    <row r="566" spans="1:7" x14ac:dyDescent="0.35">
      <c r="A566" s="2" t="s">
        <v>146</v>
      </c>
      <c r="B566" s="2" t="s">
        <v>7</v>
      </c>
      <c r="C566" s="2" t="s">
        <v>9</v>
      </c>
      <c r="D566" s="17">
        <v>38730332.805138111</v>
      </c>
      <c r="E566" s="2">
        <v>2019</v>
      </c>
      <c r="F566" s="17">
        <f>Tabel14[[#This Row],[Benaderend Verbruik (kWh)]]*2.5</f>
        <v>96825832.012845278</v>
      </c>
      <c r="G566" s="17">
        <f>Tabel14[[#This Row],[Benaderend Verbruik (kWh)]]*0</f>
        <v>0</v>
      </c>
    </row>
    <row r="567" spans="1:7" x14ac:dyDescent="0.35">
      <c r="A567" s="2" t="s">
        <v>146</v>
      </c>
      <c r="B567" s="2" t="s">
        <v>7</v>
      </c>
      <c r="C567" s="2" t="s">
        <v>10</v>
      </c>
      <c r="D567" s="17">
        <v>23875923.932</v>
      </c>
      <c r="E567" s="2">
        <v>2019</v>
      </c>
      <c r="F567" s="17">
        <f>Tabel14[[#This Row],[Benaderend Verbruik (kWh)]]*2.5</f>
        <v>59689809.829999998</v>
      </c>
      <c r="G567" s="17">
        <f>Tabel14[[#This Row],[Benaderend Verbruik (kWh)]]*0</f>
        <v>0</v>
      </c>
    </row>
    <row r="568" spans="1:7" x14ac:dyDescent="0.35">
      <c r="A568" s="2" t="s">
        <v>774</v>
      </c>
      <c r="B568" s="2" t="s">
        <v>641</v>
      </c>
      <c r="C568" s="2" t="s">
        <v>9</v>
      </c>
      <c r="D568" s="17">
        <v>37404612.683533348</v>
      </c>
      <c r="E568" s="2">
        <v>2022</v>
      </c>
      <c r="F568" s="17">
        <f>Tabel14[[#This Row],[Benaderend Verbruik (kWh)]]*2.5</f>
        <v>93511531.708833367</v>
      </c>
      <c r="G568" s="17">
        <f>Tabel14[[#This Row],[Benaderend Verbruik (kWh)]]*0</f>
        <v>0</v>
      </c>
    </row>
    <row r="569" spans="1:7" x14ac:dyDescent="0.35">
      <c r="A569" s="2" t="s">
        <v>774</v>
      </c>
      <c r="B569" s="2" t="s">
        <v>641</v>
      </c>
      <c r="C569" s="2" t="s">
        <v>10</v>
      </c>
      <c r="D569" s="17">
        <v>22696949.708279021</v>
      </c>
      <c r="E569" s="2">
        <v>2022</v>
      </c>
      <c r="F569" s="17">
        <f>Tabel14[[#This Row],[Benaderend Verbruik (kWh)]]*2.5</f>
        <v>56742374.270697549</v>
      </c>
      <c r="G569" s="17">
        <f>Tabel14[[#This Row],[Benaderend Verbruik (kWh)]]*0</f>
        <v>0</v>
      </c>
    </row>
    <row r="570" spans="1:7" x14ac:dyDescent="0.35">
      <c r="A570" s="2" t="s">
        <v>774</v>
      </c>
      <c r="B570" s="2" t="s">
        <v>641</v>
      </c>
      <c r="C570" s="2" t="s">
        <v>8</v>
      </c>
      <c r="D570" s="17">
        <v>108225948.49935389</v>
      </c>
      <c r="E570" s="2">
        <v>2022</v>
      </c>
      <c r="F570" s="17">
        <f>Tabel14[[#This Row],[Benaderend Verbruik (kWh)]]</f>
        <v>108225948.49935389</v>
      </c>
      <c r="G570" s="17">
        <f>Tabel14[[#This Row],[Benaderend Verbruik (kWh)]]*0.000182</f>
        <v>19697.122626882407</v>
      </c>
    </row>
    <row r="571" spans="1:7" x14ac:dyDescent="0.35">
      <c r="A571" s="11" t="s">
        <v>146</v>
      </c>
      <c r="B571" s="11" t="s">
        <v>7</v>
      </c>
      <c r="C571" s="2" t="s">
        <v>1262</v>
      </c>
      <c r="D571" s="17"/>
      <c r="E571" s="2">
        <v>2019</v>
      </c>
      <c r="F571" s="2"/>
      <c r="G571" s="17">
        <v>5921.9749618400001</v>
      </c>
    </row>
    <row r="572" spans="1:7" x14ac:dyDescent="0.35">
      <c r="A572" s="11" t="s">
        <v>146</v>
      </c>
      <c r="B572" s="11" t="s">
        <v>7</v>
      </c>
      <c r="C572" s="2" t="s">
        <v>1262</v>
      </c>
      <c r="D572" s="17"/>
      <c r="E572" s="2">
        <v>2022</v>
      </c>
      <c r="F572" s="2"/>
      <c r="G572" s="17">
        <v>5095.2645054200002</v>
      </c>
    </row>
    <row r="573" spans="1:7" x14ac:dyDescent="0.35">
      <c r="A573" s="2" t="s">
        <v>147</v>
      </c>
      <c r="B573" s="2" t="s">
        <v>7</v>
      </c>
      <c r="C573" s="2" t="s">
        <v>8</v>
      </c>
      <c r="D573" s="17">
        <v>3058442.3094284614</v>
      </c>
      <c r="E573" s="2">
        <v>2019</v>
      </c>
      <c r="F573" s="17">
        <f>Tabel14[[#This Row],[Benaderend Verbruik (kWh)]]</f>
        <v>3058442.3094284614</v>
      </c>
      <c r="G573" s="17">
        <f>Tabel14[[#This Row],[Benaderend Verbruik (kWh)]]*0.000182</f>
        <v>556.63650031598002</v>
      </c>
    </row>
    <row r="574" spans="1:7" x14ac:dyDescent="0.35">
      <c r="A574" s="2" t="s">
        <v>147</v>
      </c>
      <c r="B574" s="2" t="s">
        <v>7</v>
      </c>
      <c r="C574" s="2" t="s">
        <v>10</v>
      </c>
      <c r="D574" s="17">
        <v>1181592</v>
      </c>
      <c r="E574" s="2">
        <v>2019</v>
      </c>
      <c r="F574" s="17">
        <f>Tabel14[[#This Row],[Benaderend Verbruik (kWh)]]*2.5</f>
        <v>2953980</v>
      </c>
      <c r="G574" s="17">
        <f>Tabel14[[#This Row],[Benaderend Verbruik (kWh)]]*0</f>
        <v>0</v>
      </c>
    </row>
    <row r="575" spans="1:7" x14ac:dyDescent="0.35">
      <c r="A575" s="2" t="s">
        <v>147</v>
      </c>
      <c r="B575" s="2" t="s">
        <v>7</v>
      </c>
      <c r="C575" s="2" t="s">
        <v>9</v>
      </c>
      <c r="D575" s="17">
        <v>903549.64815130702</v>
      </c>
      <c r="E575" s="2">
        <v>2019</v>
      </c>
      <c r="F575" s="17">
        <f>Tabel14[[#This Row],[Benaderend Verbruik (kWh)]]*2.5</f>
        <v>2258874.1203782675</v>
      </c>
      <c r="G575" s="17">
        <f>Tabel14[[#This Row],[Benaderend Verbruik (kWh)]]*0</f>
        <v>0</v>
      </c>
    </row>
    <row r="576" spans="1:7" x14ac:dyDescent="0.35">
      <c r="A576" s="2" t="s">
        <v>775</v>
      </c>
      <c r="B576" s="2" t="s">
        <v>641</v>
      </c>
      <c r="C576" s="2" t="s">
        <v>9</v>
      </c>
      <c r="D576" s="17">
        <v>716284.75374672865</v>
      </c>
      <c r="E576" s="2">
        <v>2022</v>
      </c>
      <c r="F576" s="17">
        <f>Tabel14[[#This Row],[Benaderend Verbruik (kWh)]]*2.5</f>
        <v>1790711.8843668215</v>
      </c>
      <c r="G576" s="17">
        <f>Tabel14[[#This Row],[Benaderend Verbruik (kWh)]]*0</f>
        <v>0</v>
      </c>
    </row>
    <row r="577" spans="1:7" x14ac:dyDescent="0.35">
      <c r="A577" s="2" t="s">
        <v>775</v>
      </c>
      <c r="B577" s="2" t="s">
        <v>641</v>
      </c>
      <c r="C577" s="2" t="s">
        <v>10</v>
      </c>
      <c r="D577" s="17">
        <v>679722.99999999977</v>
      </c>
      <c r="E577" s="2">
        <v>2022</v>
      </c>
      <c r="F577" s="17">
        <f>Tabel14[[#This Row],[Benaderend Verbruik (kWh)]]*2.5</f>
        <v>1699307.4999999995</v>
      </c>
      <c r="G577" s="17">
        <f>Tabel14[[#This Row],[Benaderend Verbruik (kWh)]]*0</f>
        <v>0</v>
      </c>
    </row>
    <row r="578" spans="1:7" x14ac:dyDescent="0.35">
      <c r="A578" s="2" t="s">
        <v>775</v>
      </c>
      <c r="B578" s="2" t="s">
        <v>641</v>
      </c>
      <c r="C578" s="2" t="s">
        <v>8</v>
      </c>
      <c r="D578" s="17">
        <v>2360048.5534526799</v>
      </c>
      <c r="E578" s="2">
        <v>2022</v>
      </c>
      <c r="F578" s="17">
        <f>Tabel14[[#This Row],[Benaderend Verbruik (kWh)]]</f>
        <v>2360048.5534526799</v>
      </c>
      <c r="G578" s="17">
        <f>Tabel14[[#This Row],[Benaderend Verbruik (kWh)]]*0.000182</f>
        <v>429.52883672838777</v>
      </c>
    </row>
    <row r="579" spans="1:7" x14ac:dyDescent="0.35">
      <c r="A579" s="2" t="s">
        <v>147</v>
      </c>
      <c r="B579" s="2" t="s">
        <v>7</v>
      </c>
      <c r="C579" s="2" t="s">
        <v>12</v>
      </c>
      <c r="D579" s="17">
        <v>282318.29166666663</v>
      </c>
      <c r="E579" s="2">
        <v>2019</v>
      </c>
      <c r="F579" s="17">
        <f>Tabel14[[#This Row],[Benaderend Verbruik (kWh)]]</f>
        <v>282318.29166666663</v>
      </c>
      <c r="G579" s="17">
        <f>Tabel14[[#This Row],[Benaderend Verbruik (kWh)]]*0.000267</f>
        <v>75.378983874999989</v>
      </c>
    </row>
    <row r="580" spans="1:7" x14ac:dyDescent="0.35">
      <c r="A580" s="2" t="s">
        <v>147</v>
      </c>
      <c r="B580" s="2" t="s">
        <v>7</v>
      </c>
      <c r="C580" s="2" t="s">
        <v>12</v>
      </c>
      <c r="D580" s="17">
        <v>134493.86451826614</v>
      </c>
      <c r="E580" s="2">
        <v>2022</v>
      </c>
      <c r="F580" s="17">
        <f>Tabel14[[#This Row],[Benaderend Verbruik (kWh)]]</f>
        <v>134493.86451826614</v>
      </c>
      <c r="G580" s="17">
        <f>Tabel14[[#This Row],[Benaderend Verbruik (kWh)]]*0.000267</f>
        <v>35.90986182637706</v>
      </c>
    </row>
    <row r="581" spans="1:7" x14ac:dyDescent="0.35">
      <c r="A581" s="2" t="s">
        <v>148</v>
      </c>
      <c r="B581" s="2" t="s">
        <v>7</v>
      </c>
      <c r="C581" s="2" t="s">
        <v>8</v>
      </c>
      <c r="D581" s="17">
        <v>1706778.9963370962</v>
      </c>
      <c r="E581" s="2">
        <v>2019</v>
      </c>
      <c r="F581" s="17">
        <f>Tabel14[[#This Row],[Benaderend Verbruik (kWh)]]</f>
        <v>1706778.9963370962</v>
      </c>
      <c r="G581" s="17">
        <f>Tabel14[[#This Row],[Benaderend Verbruik (kWh)]]*0.000182</f>
        <v>310.63377733335153</v>
      </c>
    </row>
    <row r="582" spans="1:7" x14ac:dyDescent="0.35">
      <c r="A582" s="2" t="s">
        <v>148</v>
      </c>
      <c r="B582" s="2" t="s">
        <v>7</v>
      </c>
      <c r="C582" s="2" t="s">
        <v>10</v>
      </c>
      <c r="D582" s="17">
        <v>680569</v>
      </c>
      <c r="E582" s="2">
        <v>2019</v>
      </c>
      <c r="F582" s="17">
        <f>Tabel14[[#This Row],[Benaderend Verbruik (kWh)]]*2.5</f>
        <v>1701422.5</v>
      </c>
      <c r="G582" s="17">
        <f>Tabel14[[#This Row],[Benaderend Verbruik (kWh)]]*0</f>
        <v>0</v>
      </c>
    </row>
    <row r="583" spans="1:7" x14ac:dyDescent="0.35">
      <c r="A583" s="2" t="s">
        <v>148</v>
      </c>
      <c r="B583" s="2" t="s">
        <v>7</v>
      </c>
      <c r="C583" s="2" t="s">
        <v>9</v>
      </c>
      <c r="D583" s="17">
        <v>335955.38960394316</v>
      </c>
      <c r="E583" s="2">
        <v>2019</v>
      </c>
      <c r="F583" s="17">
        <f>Tabel14[[#This Row],[Benaderend Verbruik (kWh)]]*2.5</f>
        <v>839888.47400985786</v>
      </c>
      <c r="G583" s="17">
        <f>Tabel14[[#This Row],[Benaderend Verbruik (kWh)]]*0</f>
        <v>0</v>
      </c>
    </row>
    <row r="584" spans="1:7" x14ac:dyDescent="0.35">
      <c r="A584" s="2" t="s">
        <v>776</v>
      </c>
      <c r="B584" s="2" t="s">
        <v>641</v>
      </c>
      <c r="C584" s="2" t="s">
        <v>9</v>
      </c>
      <c r="D584" s="17">
        <v>230665.62044405489</v>
      </c>
      <c r="E584" s="2">
        <v>2022</v>
      </c>
      <c r="F584" s="17">
        <f>Tabel14[[#This Row],[Benaderend Verbruik (kWh)]]*2.5</f>
        <v>576664.05111013725</v>
      </c>
      <c r="G584" s="17">
        <f>Tabel14[[#This Row],[Benaderend Verbruik (kWh)]]*0</f>
        <v>0</v>
      </c>
    </row>
    <row r="585" spans="1:7" x14ac:dyDescent="0.35">
      <c r="A585" s="2" t="s">
        <v>776</v>
      </c>
      <c r="B585" s="2" t="s">
        <v>641</v>
      </c>
      <c r="C585" s="2" t="s">
        <v>10</v>
      </c>
      <c r="D585" s="17">
        <v>556178</v>
      </c>
      <c r="E585" s="2">
        <v>2022</v>
      </c>
      <c r="F585" s="17">
        <f>Tabel14[[#This Row],[Benaderend Verbruik (kWh)]]*2.5</f>
        <v>1390445</v>
      </c>
      <c r="G585" s="17">
        <f>Tabel14[[#This Row],[Benaderend Verbruik (kWh)]]*0</f>
        <v>0</v>
      </c>
    </row>
    <row r="586" spans="1:7" x14ac:dyDescent="0.35">
      <c r="A586" s="2" t="s">
        <v>776</v>
      </c>
      <c r="B586" s="2" t="s">
        <v>641</v>
      </c>
      <c r="C586" s="2" t="s">
        <v>8</v>
      </c>
      <c r="D586" s="17">
        <v>1391618.6049301589</v>
      </c>
      <c r="E586" s="2">
        <v>2022</v>
      </c>
      <c r="F586" s="17">
        <f>Tabel14[[#This Row],[Benaderend Verbruik (kWh)]]</f>
        <v>1391618.6049301589</v>
      </c>
      <c r="G586" s="17">
        <f>Tabel14[[#This Row],[Benaderend Verbruik (kWh)]]*0.000182</f>
        <v>253.27458609728893</v>
      </c>
    </row>
    <row r="587" spans="1:7" x14ac:dyDescent="0.35">
      <c r="A587" s="2" t="s">
        <v>149</v>
      </c>
      <c r="B587" s="2" t="s">
        <v>7</v>
      </c>
      <c r="C587" s="2" t="s">
        <v>8</v>
      </c>
      <c r="D587" s="17">
        <v>3475641.1915601511</v>
      </c>
      <c r="E587" s="2">
        <v>2019</v>
      </c>
      <c r="F587" s="17">
        <f>Tabel14[[#This Row],[Benaderend Verbruik (kWh)]]</f>
        <v>3475641.1915601511</v>
      </c>
      <c r="G587" s="17">
        <f>Tabel14[[#This Row],[Benaderend Verbruik (kWh)]]*0.000182</f>
        <v>632.56669686394753</v>
      </c>
    </row>
    <row r="588" spans="1:7" x14ac:dyDescent="0.35">
      <c r="A588" s="2" t="s">
        <v>149</v>
      </c>
      <c r="B588" s="2" t="s">
        <v>7</v>
      </c>
      <c r="C588" s="2" t="s">
        <v>9</v>
      </c>
      <c r="D588" s="17">
        <v>1120666.7422909543</v>
      </c>
      <c r="E588" s="2">
        <v>2019</v>
      </c>
      <c r="F588" s="17">
        <f>Tabel14[[#This Row],[Benaderend Verbruik (kWh)]]*2.5</f>
        <v>2801666.8557273857</v>
      </c>
      <c r="G588" s="17">
        <f>Tabel14[[#This Row],[Benaderend Verbruik (kWh)]]*0</f>
        <v>0</v>
      </c>
    </row>
    <row r="589" spans="1:7" x14ac:dyDescent="0.35">
      <c r="A589" s="2" t="s">
        <v>149</v>
      </c>
      <c r="B589" s="2" t="s">
        <v>7</v>
      </c>
      <c r="C589" s="2" t="s">
        <v>10</v>
      </c>
      <c r="D589" s="17">
        <v>706689</v>
      </c>
      <c r="E589" s="2">
        <v>2019</v>
      </c>
      <c r="F589" s="17">
        <f>Tabel14[[#This Row],[Benaderend Verbruik (kWh)]]*2.5</f>
        <v>1766722.5</v>
      </c>
      <c r="G589" s="17">
        <f>Tabel14[[#This Row],[Benaderend Verbruik (kWh)]]*0</f>
        <v>0</v>
      </c>
    </row>
    <row r="590" spans="1:7" x14ac:dyDescent="0.35">
      <c r="A590" s="2" t="s">
        <v>777</v>
      </c>
      <c r="B590" s="2" t="s">
        <v>641</v>
      </c>
      <c r="C590" s="2" t="s">
        <v>9</v>
      </c>
      <c r="D590" s="17">
        <v>1025532.4639768834</v>
      </c>
      <c r="E590" s="2">
        <v>2022</v>
      </c>
      <c r="F590" s="17">
        <f>Tabel14[[#This Row],[Benaderend Verbruik (kWh)]]*2.5</f>
        <v>2563831.1599422088</v>
      </c>
      <c r="G590" s="17">
        <f>Tabel14[[#This Row],[Benaderend Verbruik (kWh)]]*0</f>
        <v>0</v>
      </c>
    </row>
    <row r="591" spans="1:7" x14ac:dyDescent="0.35">
      <c r="A591" s="2" t="s">
        <v>777</v>
      </c>
      <c r="B591" s="2" t="s">
        <v>641</v>
      </c>
      <c r="C591" s="2" t="s">
        <v>10</v>
      </c>
      <c r="D591" s="17">
        <v>645508.99999999977</v>
      </c>
      <c r="E591" s="2">
        <v>2022</v>
      </c>
      <c r="F591" s="17">
        <f>Tabel14[[#This Row],[Benaderend Verbruik (kWh)]]*2.5</f>
        <v>1613772.4999999995</v>
      </c>
      <c r="G591" s="17">
        <f>Tabel14[[#This Row],[Benaderend Verbruik (kWh)]]*0</f>
        <v>0</v>
      </c>
    </row>
    <row r="592" spans="1:7" x14ac:dyDescent="0.35">
      <c r="A592" s="2" t="s">
        <v>777</v>
      </c>
      <c r="B592" s="2" t="s">
        <v>641</v>
      </c>
      <c r="C592" s="2" t="s">
        <v>8</v>
      </c>
      <c r="D592" s="17">
        <v>3024475.9031645944</v>
      </c>
      <c r="E592" s="2">
        <v>2022</v>
      </c>
      <c r="F592" s="17">
        <f>Tabel14[[#This Row],[Benaderend Verbruik (kWh)]]</f>
        <v>3024475.9031645944</v>
      </c>
      <c r="G592" s="17">
        <f>Tabel14[[#This Row],[Benaderend Verbruik (kWh)]]*0.000182</f>
        <v>550.45461437595623</v>
      </c>
    </row>
    <row r="593" spans="1:7" x14ac:dyDescent="0.35">
      <c r="A593" s="2" t="s">
        <v>150</v>
      </c>
      <c r="B593" s="2" t="s">
        <v>7</v>
      </c>
      <c r="C593" s="2" t="s">
        <v>8</v>
      </c>
      <c r="D593" s="17">
        <v>1516803.196</v>
      </c>
      <c r="E593" s="2">
        <v>2019</v>
      </c>
      <c r="F593" s="17">
        <f>Tabel14[[#This Row],[Benaderend Verbruik (kWh)]]</f>
        <v>1516803.196</v>
      </c>
      <c r="G593" s="17">
        <f>Tabel14[[#This Row],[Benaderend Verbruik (kWh)]]*0.000182</f>
        <v>276.05818167199999</v>
      </c>
    </row>
    <row r="594" spans="1:7" x14ac:dyDescent="0.35">
      <c r="A594" s="2" t="s">
        <v>150</v>
      </c>
      <c r="B594" s="2" t="s">
        <v>7</v>
      </c>
      <c r="C594" s="2" t="s">
        <v>10</v>
      </c>
      <c r="D594" s="17">
        <v>533286.22100000002</v>
      </c>
      <c r="E594" s="2">
        <v>2019</v>
      </c>
      <c r="F594" s="17">
        <f>Tabel14[[#This Row],[Benaderend Verbruik (kWh)]]*2.5</f>
        <v>1333215.5525</v>
      </c>
      <c r="G594" s="17">
        <f>Tabel14[[#This Row],[Benaderend Verbruik (kWh)]]*0</f>
        <v>0</v>
      </c>
    </row>
    <row r="595" spans="1:7" x14ac:dyDescent="0.35">
      <c r="A595" s="2" t="s">
        <v>150</v>
      </c>
      <c r="B595" s="2" t="s">
        <v>7</v>
      </c>
      <c r="C595" s="2" t="s">
        <v>9</v>
      </c>
      <c r="D595" s="17">
        <v>499835.99899999989</v>
      </c>
      <c r="E595" s="2">
        <v>2019</v>
      </c>
      <c r="F595" s="17">
        <f>Tabel14[[#This Row],[Benaderend Verbruik (kWh)]]*2.5</f>
        <v>1249589.9974999998</v>
      </c>
      <c r="G595" s="17">
        <f>Tabel14[[#This Row],[Benaderend Verbruik (kWh)]]*0</f>
        <v>0</v>
      </c>
    </row>
    <row r="596" spans="1:7" x14ac:dyDescent="0.35">
      <c r="A596" s="2" t="s">
        <v>778</v>
      </c>
      <c r="B596" s="2" t="s">
        <v>641</v>
      </c>
      <c r="C596" s="2" t="s">
        <v>9</v>
      </c>
      <c r="D596" s="17">
        <v>428402.20192365028</v>
      </c>
      <c r="E596" s="2">
        <v>2022</v>
      </c>
      <c r="F596" s="17">
        <f>Tabel14[[#This Row],[Benaderend Verbruik (kWh)]]*2.5</f>
        <v>1071005.5048091258</v>
      </c>
      <c r="G596" s="17">
        <f>Tabel14[[#This Row],[Benaderend Verbruik (kWh)]]*0</f>
        <v>0</v>
      </c>
    </row>
    <row r="597" spans="1:7" x14ac:dyDescent="0.35">
      <c r="A597" s="2" t="s">
        <v>778</v>
      </c>
      <c r="B597" s="2" t="s">
        <v>641</v>
      </c>
      <c r="C597" s="2" t="s">
        <v>10</v>
      </c>
      <c r="D597" s="17">
        <v>472655.82951981633</v>
      </c>
      <c r="E597" s="2">
        <v>2022</v>
      </c>
      <c r="F597" s="17">
        <f>Tabel14[[#This Row],[Benaderend Verbruik (kWh)]]*2.5</f>
        <v>1181639.5737995408</v>
      </c>
      <c r="G597" s="17">
        <f>Tabel14[[#This Row],[Benaderend Verbruik (kWh)]]*0</f>
        <v>0</v>
      </c>
    </row>
    <row r="598" spans="1:7" x14ac:dyDescent="0.35">
      <c r="A598" s="2" t="s">
        <v>778</v>
      </c>
      <c r="B598" s="2" t="s">
        <v>641</v>
      </c>
      <c r="C598" s="2" t="s">
        <v>8</v>
      </c>
      <c r="D598" s="17">
        <v>1284067.200539592</v>
      </c>
      <c r="E598" s="2">
        <v>2022</v>
      </c>
      <c r="F598" s="17">
        <f>Tabel14[[#This Row],[Benaderend Verbruik (kWh)]]</f>
        <v>1284067.200539592</v>
      </c>
      <c r="G598" s="17">
        <f>Tabel14[[#This Row],[Benaderend Verbruik (kWh)]]*0.000182</f>
        <v>233.70023049820574</v>
      </c>
    </row>
    <row r="599" spans="1:7" x14ac:dyDescent="0.35">
      <c r="A599" s="11" t="s">
        <v>150</v>
      </c>
      <c r="B599" s="11" t="s">
        <v>7</v>
      </c>
      <c r="C599" s="2" t="s">
        <v>1262</v>
      </c>
      <c r="D599" s="17"/>
      <c r="E599" s="2">
        <v>2019</v>
      </c>
      <c r="F599" s="2"/>
      <c r="G599" s="17">
        <v>79.278531999999998</v>
      </c>
    </row>
    <row r="600" spans="1:7" x14ac:dyDescent="0.35">
      <c r="A600" s="11" t="s">
        <v>150</v>
      </c>
      <c r="B600" s="11" t="s">
        <v>7</v>
      </c>
      <c r="C600" s="2" t="s">
        <v>1262</v>
      </c>
      <c r="D600" s="17"/>
      <c r="E600" s="2">
        <v>2022</v>
      </c>
      <c r="F600" s="2"/>
      <c r="G600" s="17">
        <v>54.500075000000002</v>
      </c>
    </row>
    <row r="601" spans="1:7" x14ac:dyDescent="0.35">
      <c r="A601" s="2" t="s">
        <v>151</v>
      </c>
      <c r="B601" s="2" t="s">
        <v>7</v>
      </c>
      <c r="C601" s="2" t="s">
        <v>8</v>
      </c>
      <c r="D601" s="17">
        <v>7943387.8095587837</v>
      </c>
      <c r="E601" s="2">
        <v>2019</v>
      </c>
      <c r="F601" s="17">
        <f>Tabel14[[#This Row],[Benaderend Verbruik (kWh)]]</f>
        <v>7943387.8095587837</v>
      </c>
      <c r="G601" s="17">
        <f>Tabel14[[#This Row],[Benaderend Verbruik (kWh)]]*0.000182</f>
        <v>1445.6965813396987</v>
      </c>
    </row>
    <row r="602" spans="1:7" x14ac:dyDescent="0.35">
      <c r="A602" s="2" t="s">
        <v>151</v>
      </c>
      <c r="B602" s="2" t="s">
        <v>7</v>
      </c>
      <c r="C602" s="2" t="s">
        <v>10</v>
      </c>
      <c r="D602" s="17">
        <v>1955485</v>
      </c>
      <c r="E602" s="2">
        <v>2019</v>
      </c>
      <c r="F602" s="17">
        <f>Tabel14[[#This Row],[Benaderend Verbruik (kWh)]]*2.5</f>
        <v>4888712.5</v>
      </c>
      <c r="G602" s="17">
        <f>Tabel14[[#This Row],[Benaderend Verbruik (kWh)]]*0</f>
        <v>0</v>
      </c>
    </row>
    <row r="603" spans="1:7" x14ac:dyDescent="0.35">
      <c r="A603" s="2" t="s">
        <v>151</v>
      </c>
      <c r="B603" s="2" t="s">
        <v>7</v>
      </c>
      <c r="C603" s="2" t="s">
        <v>9</v>
      </c>
      <c r="D603" s="17">
        <v>1778484.8718660236</v>
      </c>
      <c r="E603" s="2">
        <v>2019</v>
      </c>
      <c r="F603" s="17">
        <f>Tabel14[[#This Row],[Benaderend Verbruik (kWh)]]*2.5</f>
        <v>4446212.1796650589</v>
      </c>
      <c r="G603" s="17">
        <f>Tabel14[[#This Row],[Benaderend Verbruik (kWh)]]*0</f>
        <v>0</v>
      </c>
    </row>
    <row r="604" spans="1:7" x14ac:dyDescent="0.35">
      <c r="A604" s="2" t="s">
        <v>779</v>
      </c>
      <c r="B604" s="2" t="s">
        <v>641</v>
      </c>
      <c r="C604" s="2" t="s">
        <v>9</v>
      </c>
      <c r="D604" s="17">
        <v>1542514.7571837222</v>
      </c>
      <c r="E604" s="2">
        <v>2022</v>
      </c>
      <c r="F604" s="17">
        <f>Tabel14[[#This Row],[Benaderend Verbruik (kWh)]]*2.5</f>
        <v>3856286.8929593056</v>
      </c>
      <c r="G604" s="17">
        <f>Tabel14[[#This Row],[Benaderend Verbruik (kWh)]]*0</f>
        <v>0</v>
      </c>
    </row>
    <row r="605" spans="1:7" x14ac:dyDescent="0.35">
      <c r="A605" s="2" t="s">
        <v>779</v>
      </c>
      <c r="B605" s="2" t="s">
        <v>641</v>
      </c>
      <c r="C605" s="2" t="s">
        <v>10</v>
      </c>
      <c r="D605" s="17">
        <v>1512578.612061908</v>
      </c>
      <c r="E605" s="2">
        <v>2022</v>
      </c>
      <c r="F605" s="17">
        <f>Tabel14[[#This Row],[Benaderend Verbruik (kWh)]]*2.5</f>
        <v>3781446.5301547702</v>
      </c>
      <c r="G605" s="17">
        <f>Tabel14[[#This Row],[Benaderend Verbruik (kWh)]]*0</f>
        <v>0</v>
      </c>
    </row>
    <row r="606" spans="1:7" x14ac:dyDescent="0.35">
      <c r="A606" s="2" t="s">
        <v>779</v>
      </c>
      <c r="B606" s="2" t="s">
        <v>641</v>
      </c>
      <c r="C606" s="2" t="s">
        <v>8</v>
      </c>
      <c r="D606" s="17">
        <v>6245922.8927125717</v>
      </c>
      <c r="E606" s="2">
        <v>2022</v>
      </c>
      <c r="F606" s="17">
        <f>Tabel14[[#This Row],[Benaderend Verbruik (kWh)]]</f>
        <v>6245922.8927125717</v>
      </c>
      <c r="G606" s="17">
        <f>Tabel14[[#This Row],[Benaderend Verbruik (kWh)]]*0.000182</f>
        <v>1136.7579664736882</v>
      </c>
    </row>
    <row r="607" spans="1:7" x14ac:dyDescent="0.35">
      <c r="A607" s="2" t="s">
        <v>152</v>
      </c>
      <c r="B607" s="2" t="s">
        <v>7</v>
      </c>
      <c r="C607" s="2" t="s">
        <v>8</v>
      </c>
      <c r="D607" s="17">
        <v>1385981.1675783454</v>
      </c>
      <c r="E607" s="2">
        <v>2019</v>
      </c>
      <c r="F607" s="17">
        <f>Tabel14[[#This Row],[Benaderend Verbruik (kWh)]]</f>
        <v>1385981.1675783454</v>
      </c>
      <c r="G607" s="17">
        <f>Tabel14[[#This Row],[Benaderend Verbruik (kWh)]]*0.000182</f>
        <v>252.24857249925887</v>
      </c>
    </row>
    <row r="608" spans="1:7" x14ac:dyDescent="0.35">
      <c r="A608" s="2" t="s">
        <v>152</v>
      </c>
      <c r="B608" s="2" t="s">
        <v>7</v>
      </c>
      <c r="C608" s="2" t="s">
        <v>10</v>
      </c>
      <c r="D608" s="17">
        <v>1001293</v>
      </c>
      <c r="E608" s="2">
        <v>2019</v>
      </c>
      <c r="F608" s="17">
        <f>Tabel14[[#This Row],[Benaderend Verbruik (kWh)]]*2.5</f>
        <v>2503232.5</v>
      </c>
      <c r="G608" s="17">
        <f>Tabel14[[#This Row],[Benaderend Verbruik (kWh)]]*0</f>
        <v>0</v>
      </c>
    </row>
    <row r="609" spans="1:7" x14ac:dyDescent="0.35">
      <c r="A609" s="2" t="s">
        <v>152</v>
      </c>
      <c r="B609" s="2" t="s">
        <v>7</v>
      </c>
      <c r="C609" s="2" t="s">
        <v>9</v>
      </c>
      <c r="D609" s="17">
        <v>360720.04834169667</v>
      </c>
      <c r="E609" s="2">
        <v>2019</v>
      </c>
      <c r="F609" s="17">
        <f>Tabel14[[#This Row],[Benaderend Verbruik (kWh)]]*2.5</f>
        <v>901800.12085424166</v>
      </c>
      <c r="G609" s="17">
        <f>Tabel14[[#This Row],[Benaderend Verbruik (kWh)]]*0</f>
        <v>0</v>
      </c>
    </row>
    <row r="610" spans="1:7" x14ac:dyDescent="0.35">
      <c r="A610" s="2" t="s">
        <v>780</v>
      </c>
      <c r="B610" s="2" t="s">
        <v>641</v>
      </c>
      <c r="C610" s="2" t="s">
        <v>9</v>
      </c>
      <c r="D610" s="17">
        <v>233263.95173198468</v>
      </c>
      <c r="E610" s="2">
        <v>2022</v>
      </c>
      <c r="F610" s="17">
        <f>Tabel14[[#This Row],[Benaderend Verbruik (kWh)]]*2.5</f>
        <v>583159.87932996172</v>
      </c>
      <c r="G610" s="17">
        <f>Tabel14[[#This Row],[Benaderend Verbruik (kWh)]]*0</f>
        <v>0</v>
      </c>
    </row>
    <row r="611" spans="1:7" x14ac:dyDescent="0.35">
      <c r="A611" s="2" t="s">
        <v>780</v>
      </c>
      <c r="B611" s="2" t="s">
        <v>641</v>
      </c>
      <c r="C611" s="2" t="s">
        <v>10</v>
      </c>
      <c r="D611" s="17">
        <v>900078.99999999953</v>
      </c>
      <c r="E611" s="2">
        <v>2022</v>
      </c>
      <c r="F611" s="17">
        <f>Tabel14[[#This Row],[Benaderend Verbruik (kWh)]]*2.5</f>
        <v>2250197.4999999991</v>
      </c>
      <c r="G611" s="17">
        <f>Tabel14[[#This Row],[Benaderend Verbruik (kWh)]]*0</f>
        <v>0</v>
      </c>
    </row>
    <row r="612" spans="1:7" x14ac:dyDescent="0.35">
      <c r="A612" s="2" t="s">
        <v>780</v>
      </c>
      <c r="B612" s="2" t="s">
        <v>641</v>
      </c>
      <c r="C612" s="2" t="s">
        <v>8</v>
      </c>
      <c r="D612" s="17">
        <v>1102514.0931149949</v>
      </c>
      <c r="E612" s="2">
        <v>2022</v>
      </c>
      <c r="F612" s="17">
        <f>Tabel14[[#This Row],[Benaderend Verbruik (kWh)]]</f>
        <v>1102514.0931149949</v>
      </c>
      <c r="G612" s="17">
        <f>Tabel14[[#This Row],[Benaderend Verbruik (kWh)]]*0.000182</f>
        <v>200.65756494692909</v>
      </c>
    </row>
    <row r="613" spans="1:7" x14ac:dyDescent="0.35">
      <c r="A613" s="2" t="s">
        <v>153</v>
      </c>
      <c r="B613" s="2" t="s">
        <v>17</v>
      </c>
      <c r="C613" s="2" t="s">
        <v>8</v>
      </c>
      <c r="D613" s="17">
        <v>1513577.64462704</v>
      </c>
      <c r="E613" s="2">
        <v>2019</v>
      </c>
      <c r="F613" s="17">
        <f>Tabel14[[#This Row],[Benaderend Verbruik (kWh)]]</f>
        <v>1513577.64462704</v>
      </c>
      <c r="G613" s="17">
        <f>Tabel14[[#This Row],[Benaderend Verbruik (kWh)]]*0.000182</f>
        <v>275.47113132212127</v>
      </c>
    </row>
    <row r="614" spans="1:7" x14ac:dyDescent="0.35">
      <c r="A614" s="2" t="s">
        <v>153</v>
      </c>
      <c r="B614" s="2" t="s">
        <v>17</v>
      </c>
      <c r="C614" s="2" t="s">
        <v>9</v>
      </c>
      <c r="D614" s="17">
        <v>1044257.6945488456</v>
      </c>
      <c r="E614" s="2">
        <v>2019</v>
      </c>
      <c r="F614" s="17">
        <f>Tabel14[[#This Row],[Benaderend Verbruik (kWh)]]*2.5</f>
        <v>2610644.2363721142</v>
      </c>
      <c r="G614" s="17">
        <f>Tabel14[[#This Row],[Benaderend Verbruik (kWh)]]*0</f>
        <v>0</v>
      </c>
    </row>
    <row r="615" spans="1:7" x14ac:dyDescent="0.35">
      <c r="A615" s="2" t="s">
        <v>781</v>
      </c>
      <c r="B615" s="2" t="s">
        <v>17</v>
      </c>
      <c r="C615" s="2" t="s">
        <v>9</v>
      </c>
      <c r="D615" s="17">
        <v>998667.5039330998</v>
      </c>
      <c r="E615" s="2">
        <v>2022</v>
      </c>
      <c r="F615" s="17">
        <f>Tabel14[[#This Row],[Benaderend Verbruik (kWh)]]*2.5</f>
        <v>2496668.7598327496</v>
      </c>
      <c r="G615" s="17">
        <f>Tabel14[[#This Row],[Benaderend Verbruik (kWh)]]*0</f>
        <v>0</v>
      </c>
    </row>
    <row r="616" spans="1:7" x14ac:dyDescent="0.35">
      <c r="A616" s="2" t="s">
        <v>781</v>
      </c>
      <c r="B616" s="2" t="s">
        <v>17</v>
      </c>
      <c r="C616" s="2" t="s">
        <v>8</v>
      </c>
      <c r="D616" s="17">
        <v>1063079.8923420601</v>
      </c>
      <c r="E616" s="2">
        <v>2022</v>
      </c>
      <c r="F616" s="17">
        <f>Tabel14[[#This Row],[Benaderend Verbruik (kWh)]]</f>
        <v>1063079.8923420601</v>
      </c>
      <c r="G616" s="17">
        <f>Tabel14[[#This Row],[Benaderend Verbruik (kWh)]]*0.000182</f>
        <v>193.48054040625493</v>
      </c>
    </row>
    <row r="617" spans="1:7" x14ac:dyDescent="0.35">
      <c r="A617" s="11" t="s">
        <v>153</v>
      </c>
      <c r="B617" s="11" t="s">
        <v>17</v>
      </c>
      <c r="C617" s="2" t="s">
        <v>1262</v>
      </c>
      <c r="D617" s="17"/>
      <c r="E617" s="2">
        <v>2019</v>
      </c>
      <c r="F617" s="2"/>
      <c r="G617" s="17">
        <v>3.7968860000000002</v>
      </c>
    </row>
    <row r="618" spans="1:7" x14ac:dyDescent="0.35">
      <c r="A618" s="11" t="s">
        <v>153</v>
      </c>
      <c r="B618" s="11" t="s">
        <v>17</v>
      </c>
      <c r="C618" s="2" t="s">
        <v>1262</v>
      </c>
      <c r="D618" s="17"/>
      <c r="E618" s="2">
        <v>2022</v>
      </c>
      <c r="F618" s="2"/>
      <c r="G618" s="17">
        <v>0.536389</v>
      </c>
    </row>
    <row r="619" spans="1:7" x14ac:dyDescent="0.35">
      <c r="A619" s="2" t="s">
        <v>154</v>
      </c>
      <c r="B619" s="2" t="s">
        <v>7</v>
      </c>
      <c r="C619" s="2" t="s">
        <v>8</v>
      </c>
      <c r="D619" s="17">
        <v>2590699.0520550138</v>
      </c>
      <c r="E619" s="2">
        <v>2019</v>
      </c>
      <c r="F619" s="17">
        <f>Tabel14[[#This Row],[Benaderend Verbruik (kWh)]]</f>
        <v>2590699.0520550138</v>
      </c>
      <c r="G619" s="17">
        <f>Tabel14[[#This Row],[Benaderend Verbruik (kWh)]]*0.000182</f>
        <v>471.50722747401255</v>
      </c>
    </row>
    <row r="620" spans="1:7" x14ac:dyDescent="0.35">
      <c r="A620" s="2" t="s">
        <v>154</v>
      </c>
      <c r="B620" s="2" t="s">
        <v>7</v>
      </c>
      <c r="C620" s="2" t="s">
        <v>9</v>
      </c>
      <c r="D620" s="17">
        <v>1112225.7768806859</v>
      </c>
      <c r="E620" s="2">
        <v>2019</v>
      </c>
      <c r="F620" s="17">
        <f>Tabel14[[#This Row],[Benaderend Verbruik (kWh)]]*2.5</f>
        <v>2780564.442201715</v>
      </c>
      <c r="G620" s="17">
        <f>Tabel14[[#This Row],[Benaderend Verbruik (kWh)]]*0</f>
        <v>0</v>
      </c>
    </row>
    <row r="621" spans="1:7" x14ac:dyDescent="0.35">
      <c r="A621" s="2" t="s">
        <v>154</v>
      </c>
      <c r="B621" s="2" t="s">
        <v>7</v>
      </c>
      <c r="C621" s="2" t="s">
        <v>10</v>
      </c>
      <c r="D621" s="17">
        <v>418946</v>
      </c>
      <c r="E621" s="2">
        <v>2019</v>
      </c>
      <c r="F621" s="17">
        <f>Tabel14[[#This Row],[Benaderend Verbruik (kWh)]]*2.5</f>
        <v>1047365</v>
      </c>
      <c r="G621" s="17">
        <f>Tabel14[[#This Row],[Benaderend Verbruik (kWh)]]*0</f>
        <v>0</v>
      </c>
    </row>
    <row r="622" spans="1:7" x14ac:dyDescent="0.35">
      <c r="A622" s="2" t="s">
        <v>782</v>
      </c>
      <c r="B622" s="2" t="s">
        <v>641</v>
      </c>
      <c r="C622" s="2" t="s">
        <v>9</v>
      </c>
      <c r="D622" s="17">
        <v>992050.83066805848</v>
      </c>
      <c r="E622" s="2">
        <v>2022</v>
      </c>
      <c r="F622" s="17">
        <f>Tabel14[[#This Row],[Benaderend Verbruik (kWh)]]*2.5</f>
        <v>2480127.0766701461</v>
      </c>
      <c r="G622" s="17">
        <f>Tabel14[[#This Row],[Benaderend Verbruik (kWh)]]*0</f>
        <v>0</v>
      </c>
    </row>
    <row r="623" spans="1:7" x14ac:dyDescent="0.35">
      <c r="A623" s="2" t="s">
        <v>782</v>
      </c>
      <c r="B623" s="2" t="s">
        <v>641</v>
      </c>
      <c r="C623" s="2" t="s">
        <v>10</v>
      </c>
      <c r="D623" s="17">
        <v>454519.99999999983</v>
      </c>
      <c r="E623" s="2">
        <v>2022</v>
      </c>
      <c r="F623" s="17">
        <f>Tabel14[[#This Row],[Benaderend Verbruik (kWh)]]*2.5</f>
        <v>1136299.9999999995</v>
      </c>
      <c r="G623" s="17">
        <f>Tabel14[[#This Row],[Benaderend Verbruik (kWh)]]*0</f>
        <v>0</v>
      </c>
    </row>
    <row r="624" spans="1:7" x14ac:dyDescent="0.35">
      <c r="A624" s="2" t="s">
        <v>782</v>
      </c>
      <c r="B624" s="2" t="s">
        <v>641</v>
      </c>
      <c r="C624" s="2" t="s">
        <v>8</v>
      </c>
      <c r="D624" s="17">
        <v>2247854.0546580609</v>
      </c>
      <c r="E624" s="2">
        <v>2022</v>
      </c>
      <c r="F624" s="17">
        <f>Tabel14[[#This Row],[Benaderend Verbruik (kWh)]]</f>
        <v>2247854.0546580609</v>
      </c>
      <c r="G624" s="17">
        <f>Tabel14[[#This Row],[Benaderend Verbruik (kWh)]]*0.000182</f>
        <v>409.10943794776711</v>
      </c>
    </row>
    <row r="625" spans="1:7" x14ac:dyDescent="0.35">
      <c r="A625" s="2" t="s">
        <v>154</v>
      </c>
      <c r="B625" s="2" t="s">
        <v>7</v>
      </c>
      <c r="C625" s="2" t="s">
        <v>12</v>
      </c>
      <c r="D625" s="17">
        <v>12045.656823774369</v>
      </c>
      <c r="E625" s="2">
        <v>2019</v>
      </c>
      <c r="F625" s="17">
        <f>Tabel14[[#This Row],[Benaderend Verbruik (kWh)]]</f>
        <v>12045.656823774369</v>
      </c>
      <c r="G625" s="17">
        <f>Tabel14[[#This Row],[Benaderend Verbruik (kWh)]]*0.000267</f>
        <v>3.2161903719477563</v>
      </c>
    </row>
    <row r="626" spans="1:7" x14ac:dyDescent="0.35">
      <c r="A626" s="11" t="s">
        <v>154</v>
      </c>
      <c r="B626" s="11" t="s">
        <v>7</v>
      </c>
      <c r="C626" s="2" t="s">
        <v>1262</v>
      </c>
      <c r="D626" s="17"/>
      <c r="E626" s="2">
        <v>2019</v>
      </c>
      <c r="F626" s="2"/>
      <c r="G626" s="17">
        <v>53.309518078610225</v>
      </c>
    </row>
    <row r="627" spans="1:7" x14ac:dyDescent="0.35">
      <c r="A627" s="11" t="s">
        <v>154</v>
      </c>
      <c r="B627" s="11" t="s">
        <v>7</v>
      </c>
      <c r="C627" s="2" t="s">
        <v>1262</v>
      </c>
      <c r="D627" s="17"/>
      <c r="E627" s="2">
        <v>2022</v>
      </c>
      <c r="F627" s="2"/>
      <c r="G627" s="17">
        <v>46.077082316641921</v>
      </c>
    </row>
    <row r="628" spans="1:7" x14ac:dyDescent="0.35">
      <c r="A628" s="2" t="s">
        <v>155</v>
      </c>
      <c r="B628" s="2" t="s">
        <v>7</v>
      </c>
      <c r="C628" s="2" t="s">
        <v>10</v>
      </c>
      <c r="D628" s="17">
        <v>155568</v>
      </c>
      <c r="E628" s="2">
        <v>2019</v>
      </c>
      <c r="F628" s="17">
        <f>Tabel14[[#This Row],[Benaderend Verbruik (kWh)]]*2.5</f>
        <v>388920</v>
      </c>
      <c r="G628" s="17">
        <f>Tabel14[[#This Row],[Benaderend Verbruik (kWh)]]*0</f>
        <v>0</v>
      </c>
    </row>
    <row r="629" spans="1:7" x14ac:dyDescent="0.35">
      <c r="A629" s="2" t="s">
        <v>155</v>
      </c>
      <c r="B629" s="2" t="s">
        <v>7</v>
      </c>
      <c r="C629" s="2" t="s">
        <v>8</v>
      </c>
      <c r="D629" s="17">
        <v>62039.925605762997</v>
      </c>
      <c r="E629" s="2">
        <v>2019</v>
      </c>
      <c r="F629" s="17">
        <f>Tabel14[[#This Row],[Benaderend Verbruik (kWh)]]</f>
        <v>62039.925605762997</v>
      </c>
      <c r="G629" s="17">
        <f>Tabel14[[#This Row],[Benaderend Verbruik (kWh)]]*0.000182</f>
        <v>11.291266460248865</v>
      </c>
    </row>
    <row r="630" spans="1:7" x14ac:dyDescent="0.35">
      <c r="A630" s="2" t="s">
        <v>155</v>
      </c>
      <c r="B630" s="2" t="s">
        <v>7</v>
      </c>
      <c r="C630" s="2" t="s">
        <v>156</v>
      </c>
      <c r="D630" s="17">
        <v>246198.7548</v>
      </c>
      <c r="E630" s="2">
        <v>2019</v>
      </c>
      <c r="F630" s="17">
        <f>Tabel14[[#This Row],[Benaderend Verbruik (kWh)]]</f>
        <v>246198.7548</v>
      </c>
      <c r="G630" s="17">
        <f>Tabel14[[#This Row],[Benaderend Verbruik (kWh)]]*0.000182</f>
        <v>44.808173373599999</v>
      </c>
    </row>
    <row r="631" spans="1:7" x14ac:dyDescent="0.35">
      <c r="A631" s="2" t="s">
        <v>155</v>
      </c>
      <c r="B631" s="2" t="s">
        <v>7</v>
      </c>
      <c r="C631" s="2" t="s">
        <v>9</v>
      </c>
      <c r="D631" s="17">
        <v>61941.5569115947</v>
      </c>
      <c r="E631" s="2">
        <v>2019</v>
      </c>
      <c r="F631" s="17">
        <f>Tabel14[[#This Row],[Benaderend Verbruik (kWh)]]*2.5</f>
        <v>154853.89227898675</v>
      </c>
      <c r="G631" s="17">
        <f>Tabel14[[#This Row],[Benaderend Verbruik (kWh)]]*0</f>
        <v>0</v>
      </c>
    </row>
    <row r="632" spans="1:7" x14ac:dyDescent="0.35">
      <c r="A632" s="2" t="s">
        <v>783</v>
      </c>
      <c r="B632" s="2" t="s">
        <v>641</v>
      </c>
      <c r="C632" s="2" t="s">
        <v>9</v>
      </c>
      <c r="D632" s="17">
        <v>55043.098378358205</v>
      </c>
      <c r="E632" s="2">
        <v>2022</v>
      </c>
      <c r="F632" s="17">
        <f>Tabel14[[#This Row],[Benaderend Verbruik (kWh)]]*2.5</f>
        <v>137607.7459458955</v>
      </c>
      <c r="G632" s="17">
        <f>Tabel14[[#This Row],[Benaderend Verbruik (kWh)]]*0</f>
        <v>0</v>
      </c>
    </row>
    <row r="633" spans="1:7" x14ac:dyDescent="0.35">
      <c r="A633" s="2" t="s">
        <v>783</v>
      </c>
      <c r="B633" s="2" t="s">
        <v>641</v>
      </c>
      <c r="C633" s="2" t="s">
        <v>10</v>
      </c>
      <c r="D633" s="17">
        <v>130716.9999999998</v>
      </c>
      <c r="E633" s="2">
        <v>2022</v>
      </c>
      <c r="F633" s="17">
        <f>Tabel14[[#This Row],[Benaderend Verbruik (kWh)]]*2.5</f>
        <v>326792.49999999948</v>
      </c>
      <c r="G633" s="17">
        <f>Tabel14[[#This Row],[Benaderend Verbruik (kWh)]]*0</f>
        <v>0</v>
      </c>
    </row>
    <row r="634" spans="1:7" x14ac:dyDescent="0.35">
      <c r="A634" s="2" t="s">
        <v>783</v>
      </c>
      <c r="B634" s="2" t="s">
        <v>641</v>
      </c>
      <c r="C634" s="2" t="s">
        <v>8</v>
      </c>
      <c r="D634" s="17">
        <v>48348.221904037302</v>
      </c>
      <c r="E634" s="2">
        <v>2022</v>
      </c>
      <c r="F634" s="17">
        <f>Tabel14[[#This Row],[Benaderend Verbruik (kWh)]]</f>
        <v>48348.221904037302</v>
      </c>
      <c r="G634" s="17">
        <f>Tabel14[[#This Row],[Benaderend Verbruik (kWh)]]*0.000182</f>
        <v>8.7993763865347887</v>
      </c>
    </row>
    <row r="635" spans="1:7" x14ac:dyDescent="0.35">
      <c r="A635" s="2" t="s">
        <v>155</v>
      </c>
      <c r="B635" s="2" t="s">
        <v>7</v>
      </c>
      <c r="C635" s="2" t="s">
        <v>156</v>
      </c>
      <c r="D635" s="17">
        <v>305207.213888889</v>
      </c>
      <c r="E635" s="2">
        <v>2022</v>
      </c>
      <c r="F635" s="17">
        <f>Tabel14[[#This Row],[Benaderend Verbruik (kWh)]]</f>
        <v>305207.213888889</v>
      </c>
      <c r="G635" s="17">
        <f>Tabel14[[#This Row],[Benaderend Verbruik (kWh)]]*0.000182</f>
        <v>55.547712927777802</v>
      </c>
    </row>
    <row r="636" spans="1:7" x14ac:dyDescent="0.35">
      <c r="A636" s="2" t="s">
        <v>157</v>
      </c>
      <c r="B636" s="2" t="s">
        <v>7</v>
      </c>
      <c r="C636" s="2" t="s">
        <v>8</v>
      </c>
      <c r="D636" s="17">
        <v>3028488.3055113149</v>
      </c>
      <c r="E636" s="2">
        <v>2019</v>
      </c>
      <c r="F636" s="17">
        <f>Tabel14[[#This Row],[Benaderend Verbruik (kWh)]]</f>
        <v>3028488.3055113149</v>
      </c>
      <c r="G636" s="17">
        <f>Tabel14[[#This Row],[Benaderend Verbruik (kWh)]]*0.000182</f>
        <v>551.18487160305938</v>
      </c>
    </row>
    <row r="637" spans="1:7" x14ac:dyDescent="0.35">
      <c r="A637" s="2" t="s">
        <v>157</v>
      </c>
      <c r="B637" s="2" t="s">
        <v>7</v>
      </c>
      <c r="C637" s="2" t="s">
        <v>10</v>
      </c>
      <c r="D637" s="17">
        <v>1429347</v>
      </c>
      <c r="E637" s="2">
        <v>2019</v>
      </c>
      <c r="F637" s="17">
        <f>Tabel14[[#This Row],[Benaderend Verbruik (kWh)]]*2.5</f>
        <v>3573367.5</v>
      </c>
      <c r="G637" s="17">
        <f>Tabel14[[#This Row],[Benaderend Verbruik (kWh)]]*0</f>
        <v>0</v>
      </c>
    </row>
    <row r="638" spans="1:7" x14ac:dyDescent="0.35">
      <c r="A638" s="2" t="s">
        <v>157</v>
      </c>
      <c r="B638" s="2" t="s">
        <v>7</v>
      </c>
      <c r="C638" s="2" t="s">
        <v>9</v>
      </c>
      <c r="D638" s="17">
        <v>1341393.4672750353</v>
      </c>
      <c r="E638" s="2">
        <v>2019</v>
      </c>
      <c r="F638" s="17">
        <f>Tabel14[[#This Row],[Benaderend Verbruik (kWh)]]*2.5</f>
        <v>3353483.6681875885</v>
      </c>
      <c r="G638" s="17">
        <f>Tabel14[[#This Row],[Benaderend Verbruik (kWh)]]*0</f>
        <v>0</v>
      </c>
    </row>
    <row r="639" spans="1:7" x14ac:dyDescent="0.35">
      <c r="A639" s="2" t="s">
        <v>784</v>
      </c>
      <c r="B639" s="2" t="s">
        <v>641</v>
      </c>
      <c r="C639" s="2" t="s">
        <v>9</v>
      </c>
      <c r="D639" s="17">
        <v>1171940.7806609618</v>
      </c>
      <c r="E639" s="2">
        <v>2022</v>
      </c>
      <c r="F639" s="17">
        <f>Tabel14[[#This Row],[Benaderend Verbruik (kWh)]]*2.5</f>
        <v>2929851.9516524044</v>
      </c>
      <c r="G639" s="17">
        <f>Tabel14[[#This Row],[Benaderend Verbruik (kWh)]]*0</f>
        <v>0</v>
      </c>
    </row>
    <row r="640" spans="1:7" x14ac:dyDescent="0.35">
      <c r="A640" s="2" t="s">
        <v>784</v>
      </c>
      <c r="B640" s="2" t="s">
        <v>641</v>
      </c>
      <c r="C640" s="2" t="s">
        <v>10</v>
      </c>
      <c r="D640" s="17">
        <v>1276946.9999999995</v>
      </c>
      <c r="E640" s="2">
        <v>2022</v>
      </c>
      <c r="F640" s="17">
        <f>Tabel14[[#This Row],[Benaderend Verbruik (kWh)]]*2.5</f>
        <v>3192367.4999999991</v>
      </c>
      <c r="G640" s="17">
        <f>Tabel14[[#This Row],[Benaderend Verbruik (kWh)]]*0</f>
        <v>0</v>
      </c>
    </row>
    <row r="641" spans="1:7" x14ac:dyDescent="0.35">
      <c r="A641" s="2" t="s">
        <v>784</v>
      </c>
      <c r="B641" s="2" t="s">
        <v>641</v>
      </c>
      <c r="C641" s="2" t="s">
        <v>8</v>
      </c>
      <c r="D641" s="17">
        <v>2610833.836108014</v>
      </c>
      <c r="E641" s="2">
        <v>2022</v>
      </c>
      <c r="F641" s="17">
        <f>Tabel14[[#This Row],[Benaderend Verbruik (kWh)]]</f>
        <v>2610833.836108014</v>
      </c>
      <c r="G641" s="17">
        <f>Tabel14[[#This Row],[Benaderend Verbruik (kWh)]]*0.000182</f>
        <v>475.17175817165855</v>
      </c>
    </row>
    <row r="642" spans="1:7" x14ac:dyDescent="0.35">
      <c r="A642" s="11" t="s">
        <v>157</v>
      </c>
      <c r="B642" s="11" t="s">
        <v>7</v>
      </c>
      <c r="C642" s="2" t="s">
        <v>1262</v>
      </c>
      <c r="D642" s="17"/>
      <c r="E642" s="2">
        <v>2019</v>
      </c>
      <c r="F642" s="2"/>
      <c r="G642" s="17">
        <v>177.63729660000001</v>
      </c>
    </row>
    <row r="643" spans="1:7" x14ac:dyDescent="0.35">
      <c r="A643" s="11" t="s">
        <v>157</v>
      </c>
      <c r="B643" s="11" t="s">
        <v>7</v>
      </c>
      <c r="C643" s="2" t="s">
        <v>1262</v>
      </c>
      <c r="D643" s="17"/>
      <c r="E643" s="2">
        <v>2022</v>
      </c>
      <c r="F643" s="2"/>
      <c r="G643" s="17">
        <v>127.21386570999999</v>
      </c>
    </row>
    <row r="644" spans="1:7" x14ac:dyDescent="0.35">
      <c r="A644" s="2" t="s">
        <v>158</v>
      </c>
      <c r="B644" s="2" t="s">
        <v>7</v>
      </c>
      <c r="C644" s="2" t="s">
        <v>8</v>
      </c>
      <c r="D644" s="17">
        <v>1280343.4854581489</v>
      </c>
      <c r="E644" s="2">
        <v>2019</v>
      </c>
      <c r="F644" s="17">
        <f>Tabel14[[#This Row],[Benaderend Verbruik (kWh)]]</f>
        <v>1280343.4854581489</v>
      </c>
      <c r="G644" s="17">
        <f>Tabel14[[#This Row],[Benaderend Verbruik (kWh)]]*0.000182</f>
        <v>233.02251435338312</v>
      </c>
    </row>
    <row r="645" spans="1:7" x14ac:dyDescent="0.35">
      <c r="A645" s="2" t="s">
        <v>158</v>
      </c>
      <c r="B645" s="2" t="s">
        <v>7</v>
      </c>
      <c r="C645" s="2" t="s">
        <v>10</v>
      </c>
      <c r="D645" s="17">
        <v>809535</v>
      </c>
      <c r="E645" s="2">
        <v>2019</v>
      </c>
      <c r="F645" s="17">
        <f>Tabel14[[#This Row],[Benaderend Verbruik (kWh)]]*2.5</f>
        <v>2023837.5</v>
      </c>
      <c r="G645" s="17">
        <f>Tabel14[[#This Row],[Benaderend Verbruik (kWh)]]*0</f>
        <v>0</v>
      </c>
    </row>
    <row r="646" spans="1:7" x14ac:dyDescent="0.35">
      <c r="A646" s="2" t="s">
        <v>158</v>
      </c>
      <c r="B646" s="2" t="s">
        <v>7</v>
      </c>
      <c r="C646" s="2" t="s">
        <v>9</v>
      </c>
      <c r="D646" s="17">
        <v>374441.57295823685</v>
      </c>
      <c r="E646" s="2">
        <v>2019</v>
      </c>
      <c r="F646" s="17">
        <f>Tabel14[[#This Row],[Benaderend Verbruik (kWh)]]*2.5</f>
        <v>936103.9323955921</v>
      </c>
      <c r="G646" s="17">
        <f>Tabel14[[#This Row],[Benaderend Verbruik (kWh)]]*0</f>
        <v>0</v>
      </c>
    </row>
    <row r="647" spans="1:7" x14ac:dyDescent="0.35">
      <c r="A647" s="2" t="s">
        <v>785</v>
      </c>
      <c r="B647" s="2" t="s">
        <v>641</v>
      </c>
      <c r="C647" s="2" t="s">
        <v>9</v>
      </c>
      <c r="D647" s="17">
        <v>269297.1233992817</v>
      </c>
      <c r="E647" s="2">
        <v>2022</v>
      </c>
      <c r="F647" s="17">
        <f>Tabel14[[#This Row],[Benaderend Verbruik (kWh)]]*2.5</f>
        <v>673242.80849820422</v>
      </c>
      <c r="G647" s="17">
        <f>Tabel14[[#This Row],[Benaderend Verbruik (kWh)]]*0</f>
        <v>0</v>
      </c>
    </row>
    <row r="648" spans="1:7" x14ac:dyDescent="0.35">
      <c r="A648" s="2" t="s">
        <v>785</v>
      </c>
      <c r="B648" s="2" t="s">
        <v>641</v>
      </c>
      <c r="C648" s="2" t="s">
        <v>10</v>
      </c>
      <c r="D648" s="17">
        <v>729828.8465715046</v>
      </c>
      <c r="E648" s="2">
        <v>2022</v>
      </c>
      <c r="F648" s="17">
        <f>Tabel14[[#This Row],[Benaderend Verbruik (kWh)]]*2.5</f>
        <v>1824572.1164287615</v>
      </c>
      <c r="G648" s="17">
        <f>Tabel14[[#This Row],[Benaderend Verbruik (kWh)]]*0</f>
        <v>0</v>
      </c>
    </row>
    <row r="649" spans="1:7" x14ac:dyDescent="0.35">
      <c r="A649" s="2" t="s">
        <v>785</v>
      </c>
      <c r="B649" s="2" t="s">
        <v>641</v>
      </c>
      <c r="C649" s="2" t="s">
        <v>8</v>
      </c>
      <c r="D649" s="17">
        <v>1088551.5315262151</v>
      </c>
      <c r="E649" s="2">
        <v>2022</v>
      </c>
      <c r="F649" s="17">
        <f>Tabel14[[#This Row],[Benaderend Verbruik (kWh)]]</f>
        <v>1088551.5315262151</v>
      </c>
      <c r="G649" s="17">
        <f>Tabel14[[#This Row],[Benaderend Verbruik (kWh)]]*0.000182</f>
        <v>198.11637873777116</v>
      </c>
    </row>
    <row r="650" spans="1:7" x14ac:dyDescent="0.35">
      <c r="A650" s="2" t="s">
        <v>158</v>
      </c>
      <c r="B650" s="2" t="s">
        <v>7</v>
      </c>
      <c r="C650" s="2" t="s">
        <v>12</v>
      </c>
      <c r="D650" s="17">
        <v>96451.388888888876</v>
      </c>
      <c r="E650" s="2">
        <v>2019</v>
      </c>
      <c r="F650" s="17">
        <f>Tabel14[[#This Row],[Benaderend Verbruik (kWh)]]</f>
        <v>96451.388888888876</v>
      </c>
      <c r="G650" s="17">
        <f>Tabel14[[#This Row],[Benaderend Verbruik (kWh)]]*0.000267</f>
        <v>25.752520833333328</v>
      </c>
    </row>
    <row r="651" spans="1:7" x14ac:dyDescent="0.35">
      <c r="A651" s="2" t="s">
        <v>158</v>
      </c>
      <c r="B651" s="2" t="s">
        <v>7</v>
      </c>
      <c r="C651" s="2" t="s">
        <v>12</v>
      </c>
      <c r="D651" s="17">
        <v>81222.20492617831</v>
      </c>
      <c r="E651" s="2">
        <v>2022</v>
      </c>
      <c r="F651" s="17">
        <f>Tabel14[[#This Row],[Benaderend Verbruik (kWh)]]</f>
        <v>81222.20492617831</v>
      </c>
      <c r="G651" s="17">
        <f>Tabel14[[#This Row],[Benaderend Verbruik (kWh)]]*0.000267</f>
        <v>21.686328715289608</v>
      </c>
    </row>
    <row r="652" spans="1:7" x14ac:dyDescent="0.35">
      <c r="A652" s="11" t="s">
        <v>158</v>
      </c>
      <c r="B652" s="11" t="s">
        <v>7</v>
      </c>
      <c r="C652" s="2" t="s">
        <v>1262</v>
      </c>
      <c r="D652" s="17"/>
      <c r="E652" s="2">
        <v>2019</v>
      </c>
      <c r="F652" s="2"/>
      <c r="G652" s="17">
        <v>65.510628480000008</v>
      </c>
    </row>
    <row r="653" spans="1:7" x14ac:dyDescent="0.35">
      <c r="A653" s="11" t="s">
        <v>158</v>
      </c>
      <c r="B653" s="11" t="s">
        <v>7</v>
      </c>
      <c r="C653" s="2" t="s">
        <v>1262</v>
      </c>
      <c r="D653" s="17"/>
      <c r="E653" s="2">
        <v>2022</v>
      </c>
      <c r="F653" s="2"/>
      <c r="G653" s="17">
        <v>71.621330039999989</v>
      </c>
    </row>
    <row r="654" spans="1:7" x14ac:dyDescent="0.35">
      <c r="A654" s="2" t="s">
        <v>159</v>
      </c>
      <c r="B654" s="2" t="s">
        <v>7</v>
      </c>
      <c r="C654" s="2" t="s">
        <v>8</v>
      </c>
      <c r="D654" s="17">
        <v>5236555.8068119939</v>
      </c>
      <c r="E654" s="2">
        <v>2019</v>
      </c>
      <c r="F654" s="17">
        <f>Tabel14[[#This Row],[Benaderend Verbruik (kWh)]]</f>
        <v>5236555.8068119939</v>
      </c>
      <c r="G654" s="17">
        <f>Tabel14[[#This Row],[Benaderend Verbruik (kWh)]]*0.000182</f>
        <v>953.0531568397829</v>
      </c>
    </row>
    <row r="655" spans="1:7" x14ac:dyDescent="0.35">
      <c r="A655" s="2" t="s">
        <v>159</v>
      </c>
      <c r="B655" s="2" t="s">
        <v>7</v>
      </c>
      <c r="C655" s="2" t="s">
        <v>9</v>
      </c>
      <c r="D655" s="17">
        <v>1286142.56397656</v>
      </c>
      <c r="E655" s="2">
        <v>2019</v>
      </c>
      <c r="F655" s="17">
        <f>Tabel14[[#This Row],[Benaderend Verbruik (kWh)]]*2.5</f>
        <v>3215356.4099413999</v>
      </c>
      <c r="G655" s="17">
        <f>Tabel14[[#This Row],[Benaderend Verbruik (kWh)]]*0</f>
        <v>0</v>
      </c>
    </row>
    <row r="656" spans="1:7" x14ac:dyDescent="0.35">
      <c r="A656" s="2" t="s">
        <v>159</v>
      </c>
      <c r="B656" s="2" t="s">
        <v>7</v>
      </c>
      <c r="C656" s="2" t="s">
        <v>10</v>
      </c>
      <c r="D656" s="17">
        <v>839172</v>
      </c>
      <c r="E656" s="2">
        <v>2019</v>
      </c>
      <c r="F656" s="17">
        <f>Tabel14[[#This Row],[Benaderend Verbruik (kWh)]]*2.5</f>
        <v>2097930</v>
      </c>
      <c r="G656" s="17">
        <f>Tabel14[[#This Row],[Benaderend Verbruik (kWh)]]*0</f>
        <v>0</v>
      </c>
    </row>
    <row r="657" spans="1:7" x14ac:dyDescent="0.35">
      <c r="A657" s="2" t="s">
        <v>786</v>
      </c>
      <c r="B657" s="2" t="s">
        <v>641</v>
      </c>
      <c r="C657" s="2" t="s">
        <v>9</v>
      </c>
      <c r="D657" s="17">
        <v>1133714.0161211609</v>
      </c>
      <c r="E657" s="2">
        <v>2022</v>
      </c>
      <c r="F657" s="17">
        <f>Tabel14[[#This Row],[Benaderend Verbruik (kWh)]]*2.5</f>
        <v>2834285.0403029025</v>
      </c>
      <c r="G657" s="17">
        <f>Tabel14[[#This Row],[Benaderend Verbruik (kWh)]]*0</f>
        <v>0</v>
      </c>
    </row>
    <row r="658" spans="1:7" x14ac:dyDescent="0.35">
      <c r="A658" s="2" t="s">
        <v>786</v>
      </c>
      <c r="B658" s="2" t="s">
        <v>641</v>
      </c>
      <c r="C658" s="2" t="s">
        <v>10</v>
      </c>
      <c r="D658" s="17">
        <v>720634.99999999977</v>
      </c>
      <c r="E658" s="2">
        <v>2022</v>
      </c>
      <c r="F658" s="17">
        <f>Tabel14[[#This Row],[Benaderend Verbruik (kWh)]]*2.5</f>
        <v>1801587.4999999995</v>
      </c>
      <c r="G658" s="17">
        <f>Tabel14[[#This Row],[Benaderend Verbruik (kWh)]]*0</f>
        <v>0</v>
      </c>
    </row>
    <row r="659" spans="1:7" x14ac:dyDescent="0.35">
      <c r="A659" s="2" t="s">
        <v>786</v>
      </c>
      <c r="B659" s="2" t="s">
        <v>641</v>
      </c>
      <c r="C659" s="2" t="s">
        <v>8</v>
      </c>
      <c r="D659" s="17">
        <v>3780591.8967071339</v>
      </c>
      <c r="E659" s="2">
        <v>2022</v>
      </c>
      <c r="F659" s="17">
        <f>Tabel14[[#This Row],[Benaderend Verbruik (kWh)]]</f>
        <v>3780591.8967071339</v>
      </c>
      <c r="G659" s="17">
        <f>Tabel14[[#This Row],[Benaderend Verbruik (kWh)]]*0.000182</f>
        <v>688.06772520069842</v>
      </c>
    </row>
    <row r="660" spans="1:7" x14ac:dyDescent="0.35">
      <c r="A660" s="2" t="s">
        <v>159</v>
      </c>
      <c r="B660" s="2" t="s">
        <v>7</v>
      </c>
      <c r="C660" s="2" t="s">
        <v>12</v>
      </c>
      <c r="D660" s="17">
        <v>332370.04189144424</v>
      </c>
      <c r="E660" s="2">
        <v>2022</v>
      </c>
      <c r="F660" s="17">
        <f>Tabel14[[#This Row],[Benaderend Verbruik (kWh)]]</f>
        <v>332370.04189144424</v>
      </c>
      <c r="G660" s="17">
        <f>Tabel14[[#This Row],[Benaderend Verbruik (kWh)]]*0.000267</f>
        <v>88.742801185015608</v>
      </c>
    </row>
    <row r="661" spans="1:7" x14ac:dyDescent="0.35">
      <c r="A661" s="11" t="s">
        <v>159</v>
      </c>
      <c r="B661" s="11" t="s">
        <v>7</v>
      </c>
      <c r="C661" s="2" t="s">
        <v>1262</v>
      </c>
      <c r="D661" s="17"/>
      <c r="E661" s="2">
        <v>2019</v>
      </c>
      <c r="F661" s="2"/>
      <c r="G661" s="17">
        <v>111.70000730792779</v>
      </c>
    </row>
    <row r="662" spans="1:7" x14ac:dyDescent="0.35">
      <c r="A662" s="11" t="s">
        <v>159</v>
      </c>
      <c r="B662" s="11" t="s">
        <v>7</v>
      </c>
      <c r="C662" s="2" t="s">
        <v>1262</v>
      </c>
      <c r="D662" s="17"/>
      <c r="E662" s="2">
        <v>2022</v>
      </c>
      <c r="F662" s="2"/>
      <c r="G662" s="17">
        <v>100.00562971000001</v>
      </c>
    </row>
    <row r="663" spans="1:7" x14ac:dyDescent="0.35">
      <c r="A663" s="2" t="s">
        <v>160</v>
      </c>
      <c r="B663" s="2" t="s">
        <v>7</v>
      </c>
      <c r="C663" s="2" t="s">
        <v>8</v>
      </c>
      <c r="D663" s="17">
        <v>6032624.5894647632</v>
      </c>
      <c r="E663" s="2">
        <v>2019</v>
      </c>
      <c r="F663" s="17">
        <f>Tabel14[[#This Row],[Benaderend Verbruik (kWh)]]</f>
        <v>6032624.5894647632</v>
      </c>
      <c r="G663" s="17">
        <f>Tabel14[[#This Row],[Benaderend Verbruik (kWh)]]*0.000182</f>
        <v>1097.937675282587</v>
      </c>
    </row>
    <row r="664" spans="1:7" x14ac:dyDescent="0.35">
      <c r="A664" s="2" t="s">
        <v>160</v>
      </c>
      <c r="B664" s="2" t="s">
        <v>7</v>
      </c>
      <c r="C664" s="2" t="s">
        <v>10</v>
      </c>
      <c r="D664" s="17">
        <v>1902625</v>
      </c>
      <c r="E664" s="2">
        <v>2019</v>
      </c>
      <c r="F664" s="17">
        <f>Tabel14[[#This Row],[Benaderend Verbruik (kWh)]]*2.5</f>
        <v>4756562.5</v>
      </c>
      <c r="G664" s="17">
        <f>Tabel14[[#This Row],[Benaderend Verbruik (kWh)]]*0</f>
        <v>0</v>
      </c>
    </row>
    <row r="665" spans="1:7" x14ac:dyDescent="0.35">
      <c r="A665" s="2" t="s">
        <v>160</v>
      </c>
      <c r="B665" s="2" t="s">
        <v>7</v>
      </c>
      <c r="C665" s="2" t="s">
        <v>9</v>
      </c>
      <c r="D665" s="17">
        <v>1362697.9188341382</v>
      </c>
      <c r="E665" s="2">
        <v>2019</v>
      </c>
      <c r="F665" s="17">
        <f>Tabel14[[#This Row],[Benaderend Verbruik (kWh)]]*2.5</f>
        <v>3406744.7970853457</v>
      </c>
      <c r="G665" s="17">
        <f>Tabel14[[#This Row],[Benaderend Verbruik (kWh)]]*0</f>
        <v>0</v>
      </c>
    </row>
    <row r="666" spans="1:7" x14ac:dyDescent="0.35">
      <c r="A666" s="2" t="s">
        <v>787</v>
      </c>
      <c r="B666" s="2" t="s">
        <v>641</v>
      </c>
      <c r="C666" s="2" t="s">
        <v>9</v>
      </c>
      <c r="D666" s="17">
        <v>1088568.0688774828</v>
      </c>
      <c r="E666" s="2">
        <v>2022</v>
      </c>
      <c r="F666" s="17">
        <f>Tabel14[[#This Row],[Benaderend Verbruik (kWh)]]*2.5</f>
        <v>2721420.172193707</v>
      </c>
      <c r="G666" s="17">
        <f>Tabel14[[#This Row],[Benaderend Verbruik (kWh)]]*0</f>
        <v>0</v>
      </c>
    </row>
    <row r="667" spans="1:7" x14ac:dyDescent="0.35">
      <c r="A667" s="2" t="s">
        <v>787</v>
      </c>
      <c r="B667" s="2" t="s">
        <v>641</v>
      </c>
      <c r="C667" s="2" t="s">
        <v>10</v>
      </c>
      <c r="D667" s="17">
        <v>1642191.9999999998</v>
      </c>
      <c r="E667" s="2">
        <v>2022</v>
      </c>
      <c r="F667" s="17">
        <f>Tabel14[[#This Row],[Benaderend Verbruik (kWh)]]*2.5</f>
        <v>4105479.9999999995</v>
      </c>
      <c r="G667" s="17">
        <f>Tabel14[[#This Row],[Benaderend Verbruik (kWh)]]*0</f>
        <v>0</v>
      </c>
    </row>
    <row r="668" spans="1:7" x14ac:dyDescent="0.35">
      <c r="A668" s="2" t="s">
        <v>787</v>
      </c>
      <c r="B668" s="2" t="s">
        <v>641</v>
      </c>
      <c r="C668" s="2" t="s">
        <v>8</v>
      </c>
      <c r="D668" s="17">
        <v>4040345.9866175419</v>
      </c>
      <c r="E668" s="2">
        <v>2022</v>
      </c>
      <c r="F668" s="17">
        <f>Tabel14[[#This Row],[Benaderend Verbruik (kWh)]]</f>
        <v>4040345.9866175419</v>
      </c>
      <c r="G668" s="17">
        <f>Tabel14[[#This Row],[Benaderend Verbruik (kWh)]]*0.000182</f>
        <v>735.34296956439266</v>
      </c>
    </row>
    <row r="669" spans="1:7" x14ac:dyDescent="0.35">
      <c r="A669" s="11" t="s">
        <v>160</v>
      </c>
      <c r="B669" s="11" t="s">
        <v>7</v>
      </c>
      <c r="C669" s="2" t="s">
        <v>1262</v>
      </c>
      <c r="D669" s="17"/>
      <c r="E669" s="2">
        <v>2019</v>
      </c>
      <c r="F669" s="2"/>
      <c r="G669" s="17">
        <v>194.44623147499999</v>
      </c>
    </row>
    <row r="670" spans="1:7" x14ac:dyDescent="0.35">
      <c r="A670" s="11" t="s">
        <v>160</v>
      </c>
      <c r="B670" s="11" t="s">
        <v>7</v>
      </c>
      <c r="C670" s="2" t="s">
        <v>1262</v>
      </c>
      <c r="D670" s="17"/>
      <c r="E670" s="2">
        <v>2022</v>
      </c>
      <c r="F670" s="2"/>
      <c r="G670" s="17">
        <v>147.122705</v>
      </c>
    </row>
    <row r="671" spans="1:7" x14ac:dyDescent="0.35">
      <c r="A671" s="2" t="s">
        <v>161</v>
      </c>
      <c r="B671" s="2" t="s">
        <v>7</v>
      </c>
      <c r="C671" s="2" t="s">
        <v>8</v>
      </c>
      <c r="D671" s="17">
        <v>1059284.017</v>
      </c>
      <c r="E671" s="2">
        <v>2019</v>
      </c>
      <c r="F671" s="17">
        <f>Tabel14[[#This Row],[Benaderend Verbruik (kWh)]]</f>
        <v>1059284.017</v>
      </c>
      <c r="G671" s="17">
        <f>Tabel14[[#This Row],[Benaderend Verbruik (kWh)]]*0.000182</f>
        <v>192.78969109400001</v>
      </c>
    </row>
    <row r="672" spans="1:7" x14ac:dyDescent="0.35">
      <c r="A672" s="2" t="s">
        <v>161</v>
      </c>
      <c r="B672" s="2" t="s">
        <v>7</v>
      </c>
      <c r="C672" s="2" t="s">
        <v>10</v>
      </c>
      <c r="D672" s="17">
        <v>544321</v>
      </c>
      <c r="E672" s="2">
        <v>2019</v>
      </c>
      <c r="F672" s="17">
        <f>Tabel14[[#This Row],[Benaderend Verbruik (kWh)]]*2.5</f>
        <v>1360802.5</v>
      </c>
      <c r="G672" s="17">
        <f>Tabel14[[#This Row],[Benaderend Verbruik (kWh)]]*0</f>
        <v>0</v>
      </c>
    </row>
    <row r="673" spans="1:7" x14ac:dyDescent="0.35">
      <c r="A673" s="2" t="s">
        <v>161</v>
      </c>
      <c r="B673" s="2" t="s">
        <v>7</v>
      </c>
      <c r="C673" s="2" t="s">
        <v>9</v>
      </c>
      <c r="D673" s="17">
        <v>414258.6559999999</v>
      </c>
      <c r="E673" s="2">
        <v>2019</v>
      </c>
      <c r="F673" s="17">
        <f>Tabel14[[#This Row],[Benaderend Verbruik (kWh)]]*2.5</f>
        <v>1035646.6399999998</v>
      </c>
      <c r="G673" s="17">
        <f>Tabel14[[#This Row],[Benaderend Verbruik (kWh)]]*0</f>
        <v>0</v>
      </c>
    </row>
    <row r="674" spans="1:7" x14ac:dyDescent="0.35">
      <c r="A674" s="2" t="s">
        <v>788</v>
      </c>
      <c r="B674" s="2" t="s">
        <v>641</v>
      </c>
      <c r="C674" s="2" t="s">
        <v>9</v>
      </c>
      <c r="D674" s="17">
        <v>353114.86790076992</v>
      </c>
      <c r="E674" s="2">
        <v>2022</v>
      </c>
      <c r="F674" s="17">
        <f>Tabel14[[#This Row],[Benaderend Verbruik (kWh)]]*2.5</f>
        <v>882787.16975192481</v>
      </c>
      <c r="G674" s="17">
        <f>Tabel14[[#This Row],[Benaderend Verbruik (kWh)]]*0</f>
        <v>0</v>
      </c>
    </row>
    <row r="675" spans="1:7" x14ac:dyDescent="0.35">
      <c r="A675" s="2" t="s">
        <v>788</v>
      </c>
      <c r="B675" s="2" t="s">
        <v>641</v>
      </c>
      <c r="C675" s="2" t="s">
        <v>10</v>
      </c>
      <c r="D675" s="17">
        <v>419999.92957158509</v>
      </c>
      <c r="E675" s="2">
        <v>2022</v>
      </c>
      <c r="F675" s="17">
        <f>Tabel14[[#This Row],[Benaderend Verbruik (kWh)]]*2.5</f>
        <v>1049999.8239289627</v>
      </c>
      <c r="G675" s="17">
        <f>Tabel14[[#This Row],[Benaderend Verbruik (kWh)]]*0</f>
        <v>0</v>
      </c>
    </row>
    <row r="676" spans="1:7" x14ac:dyDescent="0.35">
      <c r="A676" s="2" t="s">
        <v>788</v>
      </c>
      <c r="B676" s="2" t="s">
        <v>641</v>
      </c>
      <c r="C676" s="2" t="s">
        <v>8</v>
      </c>
      <c r="D676" s="17">
        <v>1049855.8424810444</v>
      </c>
      <c r="E676" s="2">
        <v>2022</v>
      </c>
      <c r="F676" s="17">
        <f>Tabel14[[#This Row],[Benaderend Verbruik (kWh)]]</f>
        <v>1049855.8424810444</v>
      </c>
      <c r="G676" s="17">
        <f>Tabel14[[#This Row],[Benaderend Verbruik (kWh)]]*0.000182</f>
        <v>191.07376333155008</v>
      </c>
    </row>
    <row r="677" spans="1:7" x14ac:dyDescent="0.35">
      <c r="A677" s="2" t="s">
        <v>161</v>
      </c>
      <c r="B677" s="2" t="s">
        <v>7</v>
      </c>
      <c r="C677" s="2" t="s">
        <v>12</v>
      </c>
      <c r="D677" s="17">
        <v>29491.239739494609</v>
      </c>
      <c r="E677" s="2">
        <v>2019</v>
      </c>
      <c r="F677" s="17">
        <f>Tabel14[[#This Row],[Benaderend Verbruik (kWh)]]</f>
        <v>29491.239739494609</v>
      </c>
      <c r="G677" s="17">
        <f>Tabel14[[#This Row],[Benaderend Verbruik (kWh)]]*0.000267</f>
        <v>7.8741610104450599</v>
      </c>
    </row>
    <row r="678" spans="1:7" x14ac:dyDescent="0.35">
      <c r="A678" s="2" t="s">
        <v>162</v>
      </c>
      <c r="B678" s="2" t="s">
        <v>7</v>
      </c>
      <c r="C678" s="2" t="s">
        <v>10</v>
      </c>
      <c r="D678" s="17">
        <v>495415</v>
      </c>
      <c r="E678" s="2">
        <v>2019</v>
      </c>
      <c r="F678" s="17">
        <f>Tabel14[[#This Row],[Benaderend Verbruik (kWh)]]*2.5</f>
        <v>1238537.5</v>
      </c>
      <c r="G678" s="17">
        <f>Tabel14[[#This Row],[Benaderend Verbruik (kWh)]]*0</f>
        <v>0</v>
      </c>
    </row>
    <row r="679" spans="1:7" x14ac:dyDescent="0.35">
      <c r="A679" s="2" t="s">
        <v>162</v>
      </c>
      <c r="B679" s="2" t="s">
        <v>7</v>
      </c>
      <c r="C679" s="2" t="s">
        <v>8</v>
      </c>
      <c r="D679" s="17">
        <v>430505.29399999999</v>
      </c>
      <c r="E679" s="2">
        <v>2019</v>
      </c>
      <c r="F679" s="17">
        <f>Tabel14[[#This Row],[Benaderend Verbruik (kWh)]]</f>
        <v>430505.29399999999</v>
      </c>
      <c r="G679" s="17">
        <f>Tabel14[[#This Row],[Benaderend Verbruik (kWh)]]*0.000182</f>
        <v>78.351963507999997</v>
      </c>
    </row>
    <row r="680" spans="1:7" x14ac:dyDescent="0.35">
      <c r="A680" s="2" t="s">
        <v>162</v>
      </c>
      <c r="B680" s="2" t="s">
        <v>7</v>
      </c>
      <c r="C680" s="2" t="s">
        <v>9</v>
      </c>
      <c r="D680" s="17">
        <v>195064.97200000001</v>
      </c>
      <c r="E680" s="2">
        <v>2019</v>
      </c>
      <c r="F680" s="17">
        <f>Tabel14[[#This Row],[Benaderend Verbruik (kWh)]]*2.5</f>
        <v>487662.43000000005</v>
      </c>
      <c r="G680" s="17">
        <f>Tabel14[[#This Row],[Benaderend Verbruik (kWh)]]*0</f>
        <v>0</v>
      </c>
    </row>
    <row r="681" spans="1:7" x14ac:dyDescent="0.35">
      <c r="A681" s="2" t="s">
        <v>789</v>
      </c>
      <c r="B681" s="2" t="s">
        <v>641</v>
      </c>
      <c r="C681" s="2" t="s">
        <v>9</v>
      </c>
      <c r="D681" s="17">
        <v>144848.21429904978</v>
      </c>
      <c r="E681" s="2">
        <v>2022</v>
      </c>
      <c r="F681" s="17">
        <f>Tabel14[[#This Row],[Benaderend Verbruik (kWh)]]*2.5</f>
        <v>362120.53574762447</v>
      </c>
      <c r="G681" s="17">
        <f>Tabel14[[#This Row],[Benaderend Verbruik (kWh)]]*0</f>
        <v>0</v>
      </c>
    </row>
    <row r="682" spans="1:7" x14ac:dyDescent="0.35">
      <c r="A682" s="2" t="s">
        <v>789</v>
      </c>
      <c r="B682" s="2" t="s">
        <v>641</v>
      </c>
      <c r="C682" s="2" t="s">
        <v>10</v>
      </c>
      <c r="D682" s="17">
        <v>383118.54591027001</v>
      </c>
      <c r="E682" s="2">
        <v>2022</v>
      </c>
      <c r="F682" s="17">
        <f>Tabel14[[#This Row],[Benaderend Verbruik (kWh)]]*2.5</f>
        <v>957796.364775675</v>
      </c>
      <c r="G682" s="17">
        <f>Tabel14[[#This Row],[Benaderend Verbruik (kWh)]]*0</f>
        <v>0</v>
      </c>
    </row>
    <row r="683" spans="1:7" x14ac:dyDescent="0.35">
      <c r="A683" s="2" t="s">
        <v>789</v>
      </c>
      <c r="B683" s="2" t="s">
        <v>641</v>
      </c>
      <c r="C683" s="2" t="s">
        <v>8</v>
      </c>
      <c r="D683" s="17">
        <v>466205.20819325704</v>
      </c>
      <c r="E683" s="2">
        <v>2022</v>
      </c>
      <c r="F683" s="17">
        <f>Tabel14[[#This Row],[Benaderend Verbruik (kWh)]]</f>
        <v>466205.20819325704</v>
      </c>
      <c r="G683" s="17">
        <f>Tabel14[[#This Row],[Benaderend Verbruik (kWh)]]*0.000182</f>
        <v>84.849347891172783</v>
      </c>
    </row>
    <row r="684" spans="1:7" x14ac:dyDescent="0.35">
      <c r="A684" s="2" t="s">
        <v>162</v>
      </c>
      <c r="B684" s="2" t="s">
        <v>7</v>
      </c>
      <c r="C684" s="2" t="s">
        <v>12</v>
      </c>
      <c r="D684" s="17">
        <v>160324.57644212569</v>
      </c>
      <c r="E684" s="2">
        <v>2019</v>
      </c>
      <c r="F684" s="17">
        <f>Tabel14[[#This Row],[Benaderend Verbruik (kWh)]]</f>
        <v>160324.57644212569</v>
      </c>
      <c r="G684" s="17">
        <f>Tabel14[[#This Row],[Benaderend Verbruik (kWh)]]*0.000267</f>
        <v>42.806661910047559</v>
      </c>
    </row>
    <row r="685" spans="1:7" x14ac:dyDescent="0.35">
      <c r="A685" s="11" t="s">
        <v>162</v>
      </c>
      <c r="B685" s="11" t="s">
        <v>7</v>
      </c>
      <c r="C685" s="2" t="s">
        <v>1262</v>
      </c>
      <c r="D685" s="17"/>
      <c r="E685" s="2">
        <v>2019</v>
      </c>
      <c r="F685" s="2"/>
      <c r="G685" s="17">
        <v>45.406614680000004</v>
      </c>
    </row>
    <row r="686" spans="1:7" x14ac:dyDescent="0.35">
      <c r="A686" s="11" t="s">
        <v>162</v>
      </c>
      <c r="B686" s="11" t="s">
        <v>7</v>
      </c>
      <c r="C686" s="2" t="s">
        <v>1262</v>
      </c>
      <c r="D686" s="17"/>
      <c r="E686" s="2">
        <v>2022</v>
      </c>
      <c r="F686" s="2"/>
      <c r="G686" s="17">
        <v>40.391665549999999</v>
      </c>
    </row>
    <row r="687" spans="1:7" x14ac:dyDescent="0.35">
      <c r="A687" s="2" t="s">
        <v>163</v>
      </c>
      <c r="B687" s="2" t="s">
        <v>7</v>
      </c>
      <c r="C687" s="2" t="s">
        <v>8</v>
      </c>
      <c r="D687" s="17">
        <v>6294352.1499999994</v>
      </c>
      <c r="E687" s="2">
        <v>2019</v>
      </c>
      <c r="F687" s="17">
        <f>Tabel14[[#This Row],[Benaderend Verbruik (kWh)]]</f>
        <v>6294352.1499999994</v>
      </c>
      <c r="G687" s="17">
        <f>Tabel14[[#This Row],[Benaderend Verbruik (kWh)]]*0.000182</f>
        <v>1145.5720913</v>
      </c>
    </row>
    <row r="688" spans="1:7" x14ac:dyDescent="0.35">
      <c r="A688" s="2" t="s">
        <v>163</v>
      </c>
      <c r="B688" s="2" t="s">
        <v>7</v>
      </c>
      <c r="C688" s="2" t="s">
        <v>9</v>
      </c>
      <c r="D688" s="17">
        <v>2716580.0399999986</v>
      </c>
      <c r="E688" s="2">
        <v>2019</v>
      </c>
      <c r="F688" s="17">
        <f>Tabel14[[#This Row],[Benaderend Verbruik (kWh)]]*2.5</f>
        <v>6791450.0999999968</v>
      </c>
      <c r="G688" s="17">
        <f>Tabel14[[#This Row],[Benaderend Verbruik (kWh)]]*0</f>
        <v>0</v>
      </c>
    </row>
    <row r="689" spans="1:7" x14ac:dyDescent="0.35">
      <c r="A689" s="2" t="s">
        <v>163</v>
      </c>
      <c r="B689" s="2" t="s">
        <v>7</v>
      </c>
      <c r="C689" s="2" t="s">
        <v>10</v>
      </c>
      <c r="D689" s="17">
        <v>2198163.3459999999</v>
      </c>
      <c r="E689" s="2">
        <v>2019</v>
      </c>
      <c r="F689" s="17">
        <f>Tabel14[[#This Row],[Benaderend Verbruik (kWh)]]*2.5</f>
        <v>5495408.3650000002</v>
      </c>
      <c r="G689" s="17">
        <f>Tabel14[[#This Row],[Benaderend Verbruik (kWh)]]*0</f>
        <v>0</v>
      </c>
    </row>
    <row r="690" spans="1:7" x14ac:dyDescent="0.35">
      <c r="A690" s="2" t="s">
        <v>790</v>
      </c>
      <c r="B690" s="2" t="s">
        <v>641</v>
      </c>
      <c r="C690" s="2" t="s">
        <v>9</v>
      </c>
      <c r="D690" s="17">
        <v>2925958.7039334648</v>
      </c>
      <c r="E690" s="2">
        <v>2022</v>
      </c>
      <c r="F690" s="17">
        <f>Tabel14[[#This Row],[Benaderend Verbruik (kWh)]]*2.5</f>
        <v>7314896.7598336618</v>
      </c>
      <c r="G690" s="17">
        <f>Tabel14[[#This Row],[Benaderend Verbruik (kWh)]]*0</f>
        <v>0</v>
      </c>
    </row>
    <row r="691" spans="1:7" x14ac:dyDescent="0.35">
      <c r="A691" s="2" t="s">
        <v>790</v>
      </c>
      <c r="B691" s="2" t="s">
        <v>641</v>
      </c>
      <c r="C691" s="2" t="s">
        <v>10</v>
      </c>
      <c r="D691" s="17">
        <v>2138407.5501906122</v>
      </c>
      <c r="E691" s="2">
        <v>2022</v>
      </c>
      <c r="F691" s="17">
        <f>Tabel14[[#This Row],[Benaderend Verbruik (kWh)]]*2.5</f>
        <v>5346018.8754765308</v>
      </c>
      <c r="G691" s="17">
        <f>Tabel14[[#This Row],[Benaderend Verbruik (kWh)]]*0</f>
        <v>0</v>
      </c>
    </row>
    <row r="692" spans="1:7" x14ac:dyDescent="0.35">
      <c r="A692" s="2" t="s">
        <v>790</v>
      </c>
      <c r="B692" s="2" t="s">
        <v>641</v>
      </c>
      <c r="C692" s="2" t="s">
        <v>8</v>
      </c>
      <c r="D692" s="17">
        <v>5352155.1141338954</v>
      </c>
      <c r="E692" s="2">
        <v>2022</v>
      </c>
      <c r="F692" s="17">
        <f>Tabel14[[#This Row],[Benaderend Verbruik (kWh)]]</f>
        <v>5352155.1141338954</v>
      </c>
      <c r="G692" s="17">
        <f>Tabel14[[#This Row],[Benaderend Verbruik (kWh)]]*0.000182</f>
        <v>974.09223077236902</v>
      </c>
    </row>
    <row r="693" spans="1:7" x14ac:dyDescent="0.35">
      <c r="A693" s="2" t="s">
        <v>163</v>
      </c>
      <c r="B693" s="2" t="s">
        <v>7</v>
      </c>
      <c r="C693" s="2" t="s">
        <v>12</v>
      </c>
      <c r="D693" s="17">
        <v>281220.92427006434</v>
      </c>
      <c r="E693" s="2">
        <v>2022</v>
      </c>
      <c r="F693" s="17">
        <f>Tabel14[[#This Row],[Benaderend Verbruik (kWh)]]</f>
        <v>281220.92427006434</v>
      </c>
      <c r="G693" s="17">
        <f>Tabel14[[#This Row],[Benaderend Verbruik (kWh)]]*0.000267</f>
        <v>75.085986780107177</v>
      </c>
    </row>
    <row r="694" spans="1:7" x14ac:dyDescent="0.35">
      <c r="A694" s="11" t="s">
        <v>163</v>
      </c>
      <c r="B694" s="11" t="s">
        <v>7</v>
      </c>
      <c r="C694" s="2" t="s">
        <v>1262</v>
      </c>
      <c r="D694" s="17"/>
      <c r="E694" s="2">
        <v>2019</v>
      </c>
      <c r="F694" s="2"/>
      <c r="G694" s="17">
        <v>248.8298679488027</v>
      </c>
    </row>
    <row r="695" spans="1:7" x14ac:dyDescent="0.35">
      <c r="A695" s="11" t="s">
        <v>163</v>
      </c>
      <c r="B695" s="11" t="s">
        <v>7</v>
      </c>
      <c r="C695" s="2" t="s">
        <v>1262</v>
      </c>
      <c r="D695" s="17"/>
      <c r="E695" s="2">
        <v>2022</v>
      </c>
      <c r="F695" s="2"/>
      <c r="G695" s="17">
        <v>198.64310921726758</v>
      </c>
    </row>
    <row r="696" spans="1:7" x14ac:dyDescent="0.35">
      <c r="A696" s="2" t="s">
        <v>164</v>
      </c>
      <c r="B696" s="2" t="s">
        <v>7</v>
      </c>
      <c r="C696" s="2" t="s">
        <v>8</v>
      </c>
      <c r="D696" s="17">
        <v>995622.12792739563</v>
      </c>
      <c r="E696" s="2">
        <v>2019</v>
      </c>
      <c r="F696" s="17">
        <f>Tabel14[[#This Row],[Benaderend Verbruik (kWh)]]</f>
        <v>995622.12792739563</v>
      </c>
      <c r="G696" s="17">
        <f>Tabel14[[#This Row],[Benaderend Verbruik (kWh)]]*0.000182</f>
        <v>181.203227282786</v>
      </c>
    </row>
    <row r="697" spans="1:7" x14ac:dyDescent="0.35">
      <c r="A697" s="2" t="s">
        <v>164</v>
      </c>
      <c r="B697" s="2" t="s">
        <v>7</v>
      </c>
      <c r="C697" s="2" t="s">
        <v>10</v>
      </c>
      <c r="D697" s="17">
        <v>589860</v>
      </c>
      <c r="E697" s="2">
        <v>2019</v>
      </c>
      <c r="F697" s="17">
        <f>Tabel14[[#This Row],[Benaderend Verbruik (kWh)]]*2.5</f>
        <v>1474650</v>
      </c>
      <c r="G697" s="17">
        <f>Tabel14[[#This Row],[Benaderend Verbruik (kWh)]]*0</f>
        <v>0</v>
      </c>
    </row>
    <row r="698" spans="1:7" x14ac:dyDescent="0.35">
      <c r="A698" s="2" t="s">
        <v>164</v>
      </c>
      <c r="B698" s="2" t="s">
        <v>7</v>
      </c>
      <c r="C698" s="2" t="s">
        <v>9</v>
      </c>
      <c r="D698" s="17">
        <v>402321.67673822655</v>
      </c>
      <c r="E698" s="2">
        <v>2019</v>
      </c>
      <c r="F698" s="17">
        <f>Tabel14[[#This Row],[Benaderend Verbruik (kWh)]]*2.5</f>
        <v>1005804.1918455664</v>
      </c>
      <c r="G698" s="17">
        <f>Tabel14[[#This Row],[Benaderend Verbruik (kWh)]]*0</f>
        <v>0</v>
      </c>
    </row>
    <row r="699" spans="1:7" x14ac:dyDescent="0.35">
      <c r="A699" s="2" t="s">
        <v>791</v>
      </c>
      <c r="B699" s="2" t="s">
        <v>641</v>
      </c>
      <c r="C699" s="2" t="s">
        <v>9</v>
      </c>
      <c r="D699" s="17">
        <v>409903.83378682617</v>
      </c>
      <c r="E699" s="2">
        <v>2022</v>
      </c>
      <c r="F699" s="17">
        <f>Tabel14[[#This Row],[Benaderend Verbruik (kWh)]]*2.5</f>
        <v>1024759.5844670654</v>
      </c>
      <c r="G699" s="17">
        <f>Tabel14[[#This Row],[Benaderend Verbruik (kWh)]]*0</f>
        <v>0</v>
      </c>
    </row>
    <row r="700" spans="1:7" x14ac:dyDescent="0.35">
      <c r="A700" s="2" t="s">
        <v>791</v>
      </c>
      <c r="B700" s="2" t="s">
        <v>641</v>
      </c>
      <c r="C700" s="2" t="s">
        <v>10</v>
      </c>
      <c r="D700" s="17">
        <v>547767</v>
      </c>
      <c r="E700" s="2">
        <v>2022</v>
      </c>
      <c r="F700" s="17">
        <f>Tabel14[[#This Row],[Benaderend Verbruik (kWh)]]*2.5</f>
        <v>1369417.5</v>
      </c>
      <c r="G700" s="17">
        <f>Tabel14[[#This Row],[Benaderend Verbruik (kWh)]]*0</f>
        <v>0</v>
      </c>
    </row>
    <row r="701" spans="1:7" x14ac:dyDescent="0.35">
      <c r="A701" s="2" t="s">
        <v>791</v>
      </c>
      <c r="B701" s="2" t="s">
        <v>641</v>
      </c>
      <c r="C701" s="2" t="s">
        <v>8</v>
      </c>
      <c r="D701" s="17">
        <v>933632.23256902117</v>
      </c>
      <c r="E701" s="2">
        <v>2022</v>
      </c>
      <c r="F701" s="17">
        <f>Tabel14[[#This Row],[Benaderend Verbruik (kWh)]]</f>
        <v>933632.23256902117</v>
      </c>
      <c r="G701" s="17">
        <f>Tabel14[[#This Row],[Benaderend Verbruik (kWh)]]*0.000182</f>
        <v>169.92106632756185</v>
      </c>
    </row>
    <row r="702" spans="1:7" x14ac:dyDescent="0.35">
      <c r="A702" s="11" t="s">
        <v>164</v>
      </c>
      <c r="B702" s="11" t="s">
        <v>7</v>
      </c>
      <c r="C702" s="2" t="s">
        <v>1262</v>
      </c>
      <c r="D702" s="17"/>
      <c r="E702" s="2">
        <v>2019</v>
      </c>
      <c r="F702" s="2"/>
      <c r="G702" s="17">
        <v>58.30287628</v>
      </c>
    </row>
    <row r="703" spans="1:7" x14ac:dyDescent="0.35">
      <c r="A703" s="11" t="s">
        <v>164</v>
      </c>
      <c r="B703" s="11" t="s">
        <v>7</v>
      </c>
      <c r="C703" s="2" t="s">
        <v>1262</v>
      </c>
      <c r="D703" s="17"/>
      <c r="E703" s="2">
        <v>2022</v>
      </c>
      <c r="F703" s="2"/>
      <c r="G703" s="17">
        <v>40.565674420000001</v>
      </c>
    </row>
    <row r="704" spans="1:7" x14ac:dyDescent="0.35">
      <c r="A704" s="2" t="s">
        <v>165</v>
      </c>
      <c r="B704" s="2" t="s">
        <v>7</v>
      </c>
      <c r="C704" s="2" t="s">
        <v>8</v>
      </c>
      <c r="D704" s="17">
        <v>3781061.4823342194</v>
      </c>
      <c r="E704" s="2">
        <v>2019</v>
      </c>
      <c r="F704" s="17">
        <f>Tabel14[[#This Row],[Benaderend Verbruik (kWh)]]</f>
        <v>3781061.4823342194</v>
      </c>
      <c r="G704" s="17">
        <f>Tabel14[[#This Row],[Benaderend Verbruik (kWh)]]*0.000182</f>
        <v>688.15318978482799</v>
      </c>
    </row>
    <row r="705" spans="1:7" x14ac:dyDescent="0.35">
      <c r="A705" s="2" t="s">
        <v>165</v>
      </c>
      <c r="B705" s="2" t="s">
        <v>7</v>
      </c>
      <c r="C705" s="2" t="s">
        <v>9</v>
      </c>
      <c r="D705" s="17">
        <v>1727547.6125930548</v>
      </c>
      <c r="E705" s="2">
        <v>2019</v>
      </c>
      <c r="F705" s="17">
        <f>Tabel14[[#This Row],[Benaderend Verbruik (kWh)]]*2.5</f>
        <v>4318869.0314826369</v>
      </c>
      <c r="G705" s="17">
        <f>Tabel14[[#This Row],[Benaderend Verbruik (kWh)]]*0</f>
        <v>0</v>
      </c>
    </row>
    <row r="706" spans="1:7" x14ac:dyDescent="0.35">
      <c r="A706" s="2" t="s">
        <v>165</v>
      </c>
      <c r="B706" s="2" t="s">
        <v>7</v>
      </c>
      <c r="C706" s="2" t="s">
        <v>10</v>
      </c>
      <c r="D706" s="17">
        <v>1083851</v>
      </c>
      <c r="E706" s="2">
        <v>2019</v>
      </c>
      <c r="F706" s="17">
        <f>Tabel14[[#This Row],[Benaderend Verbruik (kWh)]]*2.5</f>
        <v>2709627.5</v>
      </c>
      <c r="G706" s="17">
        <f>Tabel14[[#This Row],[Benaderend Verbruik (kWh)]]*0</f>
        <v>0</v>
      </c>
    </row>
    <row r="707" spans="1:7" x14ac:dyDescent="0.35">
      <c r="A707" s="2" t="s">
        <v>792</v>
      </c>
      <c r="B707" s="2" t="s">
        <v>641</v>
      </c>
      <c r="C707" s="2" t="s">
        <v>9</v>
      </c>
      <c r="D707" s="17">
        <v>1438782.0787260092</v>
      </c>
      <c r="E707" s="2">
        <v>2022</v>
      </c>
      <c r="F707" s="17">
        <f>Tabel14[[#This Row],[Benaderend Verbruik (kWh)]]*2.5</f>
        <v>3596955.1968150232</v>
      </c>
      <c r="G707" s="17">
        <f>Tabel14[[#This Row],[Benaderend Verbruik (kWh)]]*0</f>
        <v>0</v>
      </c>
    </row>
    <row r="708" spans="1:7" x14ac:dyDescent="0.35">
      <c r="A708" s="2" t="s">
        <v>792</v>
      </c>
      <c r="B708" s="2" t="s">
        <v>641</v>
      </c>
      <c r="C708" s="2" t="s">
        <v>10</v>
      </c>
      <c r="D708" s="17">
        <v>977576</v>
      </c>
      <c r="E708" s="2">
        <v>2022</v>
      </c>
      <c r="F708" s="17">
        <f>Tabel14[[#This Row],[Benaderend Verbruik (kWh)]]*2.5</f>
        <v>2443940</v>
      </c>
      <c r="G708" s="17">
        <f>Tabel14[[#This Row],[Benaderend Verbruik (kWh)]]*0</f>
        <v>0</v>
      </c>
    </row>
    <row r="709" spans="1:7" x14ac:dyDescent="0.35">
      <c r="A709" s="2" t="s">
        <v>792</v>
      </c>
      <c r="B709" s="2" t="s">
        <v>641</v>
      </c>
      <c r="C709" s="2" t="s">
        <v>8</v>
      </c>
      <c r="D709" s="17">
        <v>3076204.0931793628</v>
      </c>
      <c r="E709" s="2">
        <v>2022</v>
      </c>
      <c r="F709" s="17">
        <f>Tabel14[[#This Row],[Benaderend Verbruik (kWh)]]</f>
        <v>3076204.0931793628</v>
      </c>
      <c r="G709" s="17">
        <f>Tabel14[[#This Row],[Benaderend Verbruik (kWh)]]*0.000182</f>
        <v>559.86914495864403</v>
      </c>
    </row>
    <row r="710" spans="1:7" x14ac:dyDescent="0.35">
      <c r="A710" s="2" t="s">
        <v>165</v>
      </c>
      <c r="B710" s="2" t="s">
        <v>7</v>
      </c>
      <c r="C710" s="2" t="s">
        <v>12</v>
      </c>
      <c r="D710" s="17">
        <v>665144.26119628991</v>
      </c>
      <c r="E710" s="2">
        <v>2019</v>
      </c>
      <c r="F710" s="17">
        <f>Tabel14[[#This Row],[Benaderend Verbruik (kWh)]]</f>
        <v>665144.26119628991</v>
      </c>
      <c r="G710" s="17">
        <f>Tabel14[[#This Row],[Benaderend Verbruik (kWh)]]*0.000267</f>
        <v>177.59351773940941</v>
      </c>
    </row>
    <row r="711" spans="1:7" x14ac:dyDescent="0.35">
      <c r="A711" s="2" t="s">
        <v>165</v>
      </c>
      <c r="B711" s="2" t="s">
        <v>7</v>
      </c>
      <c r="C711" s="2" t="s">
        <v>12</v>
      </c>
      <c r="D711" s="17">
        <v>196497.86428165811</v>
      </c>
      <c r="E711" s="2">
        <v>2022</v>
      </c>
      <c r="F711" s="17">
        <f>Tabel14[[#This Row],[Benaderend Verbruik (kWh)]]</f>
        <v>196497.86428165811</v>
      </c>
      <c r="G711" s="17">
        <f>Tabel14[[#This Row],[Benaderend Verbruik (kWh)]]*0.000267</f>
        <v>52.464929763202711</v>
      </c>
    </row>
    <row r="712" spans="1:7" x14ac:dyDescent="0.35">
      <c r="A712" s="11" t="s">
        <v>165</v>
      </c>
      <c r="B712" s="11" t="s">
        <v>7</v>
      </c>
      <c r="C712" s="2" t="s">
        <v>1262</v>
      </c>
      <c r="D712" s="17"/>
      <c r="E712" s="2">
        <v>2019</v>
      </c>
      <c r="F712" s="2"/>
      <c r="G712" s="17">
        <v>106.75835920000002</v>
      </c>
    </row>
    <row r="713" spans="1:7" x14ac:dyDescent="0.35">
      <c r="A713" s="11" t="s">
        <v>165</v>
      </c>
      <c r="B713" s="11" t="s">
        <v>7</v>
      </c>
      <c r="C713" s="2" t="s">
        <v>1262</v>
      </c>
      <c r="D713" s="17"/>
      <c r="E713" s="2">
        <v>2022</v>
      </c>
      <c r="F713" s="2"/>
      <c r="G713" s="17">
        <v>84.386780329999993</v>
      </c>
    </row>
    <row r="714" spans="1:7" x14ac:dyDescent="0.35">
      <c r="A714" s="2" t="s">
        <v>166</v>
      </c>
      <c r="B714" s="2" t="s">
        <v>7</v>
      </c>
      <c r="C714" s="2" t="s">
        <v>8</v>
      </c>
      <c r="D714" s="17">
        <v>1806150.8746062052</v>
      </c>
      <c r="E714" s="2">
        <v>2019</v>
      </c>
      <c r="F714" s="17">
        <f>Tabel14[[#This Row],[Benaderend Verbruik (kWh)]]</f>
        <v>1806150.8746062052</v>
      </c>
      <c r="G714" s="17">
        <f>Tabel14[[#This Row],[Benaderend Verbruik (kWh)]]*0.000182</f>
        <v>328.71945917832937</v>
      </c>
    </row>
    <row r="715" spans="1:7" x14ac:dyDescent="0.35">
      <c r="A715" s="2" t="s">
        <v>166</v>
      </c>
      <c r="B715" s="2" t="s">
        <v>7</v>
      </c>
      <c r="C715" s="2" t="s">
        <v>10</v>
      </c>
      <c r="D715" s="17">
        <v>532917</v>
      </c>
      <c r="E715" s="2">
        <v>2019</v>
      </c>
      <c r="F715" s="17">
        <f>Tabel14[[#This Row],[Benaderend Verbruik (kWh)]]*2.5</f>
        <v>1332292.5</v>
      </c>
      <c r="G715" s="17">
        <f>Tabel14[[#This Row],[Benaderend Verbruik (kWh)]]*0</f>
        <v>0</v>
      </c>
    </row>
    <row r="716" spans="1:7" x14ac:dyDescent="0.35">
      <c r="A716" s="2" t="s">
        <v>166</v>
      </c>
      <c r="B716" s="2" t="s">
        <v>7</v>
      </c>
      <c r="C716" s="2" t="s">
        <v>9</v>
      </c>
      <c r="D716" s="17">
        <v>528524.06307157723</v>
      </c>
      <c r="E716" s="2">
        <v>2019</v>
      </c>
      <c r="F716" s="17">
        <f>Tabel14[[#This Row],[Benaderend Verbruik (kWh)]]*2.5</f>
        <v>1321310.1576789431</v>
      </c>
      <c r="G716" s="17">
        <f>Tabel14[[#This Row],[Benaderend Verbruik (kWh)]]*0</f>
        <v>0</v>
      </c>
    </row>
    <row r="717" spans="1:7" x14ac:dyDescent="0.35">
      <c r="A717" s="2" t="s">
        <v>793</v>
      </c>
      <c r="B717" s="2" t="s">
        <v>641</v>
      </c>
      <c r="C717" s="2" t="s">
        <v>9</v>
      </c>
      <c r="D717" s="17">
        <v>466073.55611416203</v>
      </c>
      <c r="E717" s="2">
        <v>2022</v>
      </c>
      <c r="F717" s="17">
        <f>Tabel14[[#This Row],[Benaderend Verbruik (kWh)]]*2.5</f>
        <v>1165183.8902854051</v>
      </c>
      <c r="G717" s="17">
        <f>Tabel14[[#This Row],[Benaderend Verbruik (kWh)]]*0</f>
        <v>0</v>
      </c>
    </row>
    <row r="718" spans="1:7" x14ac:dyDescent="0.35">
      <c r="A718" s="2" t="s">
        <v>793</v>
      </c>
      <c r="B718" s="2" t="s">
        <v>641</v>
      </c>
      <c r="C718" s="2" t="s">
        <v>10</v>
      </c>
      <c r="D718" s="17">
        <v>463962.99999999971</v>
      </c>
      <c r="E718" s="2">
        <v>2022</v>
      </c>
      <c r="F718" s="17">
        <f>Tabel14[[#This Row],[Benaderend Verbruik (kWh)]]*2.5</f>
        <v>1159907.4999999993</v>
      </c>
      <c r="G718" s="17">
        <f>Tabel14[[#This Row],[Benaderend Verbruik (kWh)]]*0</f>
        <v>0</v>
      </c>
    </row>
    <row r="719" spans="1:7" x14ac:dyDescent="0.35">
      <c r="A719" s="2" t="s">
        <v>793</v>
      </c>
      <c r="B719" s="2" t="s">
        <v>641</v>
      </c>
      <c r="C719" s="2" t="s">
        <v>8</v>
      </c>
      <c r="D719" s="17">
        <v>1750315.4055633105</v>
      </c>
      <c r="E719" s="2">
        <v>2022</v>
      </c>
      <c r="F719" s="17">
        <f>Tabel14[[#This Row],[Benaderend Verbruik (kWh)]]</f>
        <v>1750315.4055633105</v>
      </c>
      <c r="G719" s="17">
        <f>Tabel14[[#This Row],[Benaderend Verbruik (kWh)]]*0.000182</f>
        <v>318.55740381252252</v>
      </c>
    </row>
    <row r="720" spans="1:7" x14ac:dyDescent="0.35">
      <c r="A720" s="2" t="s">
        <v>167</v>
      </c>
      <c r="B720" s="2" t="s">
        <v>7</v>
      </c>
      <c r="C720" s="2" t="s">
        <v>8</v>
      </c>
      <c r="D720" s="17">
        <v>395392.92177571659</v>
      </c>
      <c r="E720" s="2">
        <v>2019</v>
      </c>
      <c r="F720" s="17">
        <f>Tabel14[[#This Row],[Benaderend Verbruik (kWh)]]</f>
        <v>395392.92177571659</v>
      </c>
      <c r="G720" s="17">
        <f>Tabel14[[#This Row],[Benaderend Verbruik (kWh)]]*0.000182</f>
        <v>71.961511763180425</v>
      </c>
    </row>
    <row r="721" spans="1:7" x14ac:dyDescent="0.35">
      <c r="A721" s="2" t="s">
        <v>167</v>
      </c>
      <c r="B721" s="2" t="s">
        <v>7</v>
      </c>
      <c r="C721" s="2" t="s">
        <v>10</v>
      </c>
      <c r="D721" s="17">
        <v>167790</v>
      </c>
      <c r="E721" s="2">
        <v>2019</v>
      </c>
      <c r="F721" s="17">
        <f>Tabel14[[#This Row],[Benaderend Verbruik (kWh)]]*2.5</f>
        <v>419475</v>
      </c>
      <c r="G721" s="17">
        <f>Tabel14[[#This Row],[Benaderend Verbruik (kWh)]]*0</f>
        <v>0</v>
      </c>
    </row>
    <row r="722" spans="1:7" x14ac:dyDescent="0.35">
      <c r="A722" s="2" t="s">
        <v>167</v>
      </c>
      <c r="B722" s="2" t="s">
        <v>7</v>
      </c>
      <c r="C722" s="2" t="s">
        <v>9</v>
      </c>
      <c r="D722" s="17">
        <v>106754.3890821816</v>
      </c>
      <c r="E722" s="2">
        <v>2019</v>
      </c>
      <c r="F722" s="17">
        <f>Tabel14[[#This Row],[Benaderend Verbruik (kWh)]]*2.5</f>
        <v>266885.97270545398</v>
      </c>
      <c r="G722" s="17">
        <f>Tabel14[[#This Row],[Benaderend Verbruik (kWh)]]*0</f>
        <v>0</v>
      </c>
    </row>
    <row r="723" spans="1:7" x14ac:dyDescent="0.35">
      <c r="A723" s="2" t="s">
        <v>794</v>
      </c>
      <c r="B723" s="2" t="s">
        <v>641</v>
      </c>
      <c r="C723" s="2" t="s">
        <v>9</v>
      </c>
      <c r="D723" s="17">
        <v>90111.781614662497</v>
      </c>
      <c r="E723" s="2">
        <v>2022</v>
      </c>
      <c r="F723" s="17">
        <f>Tabel14[[#This Row],[Benaderend Verbruik (kWh)]]*2.5</f>
        <v>225279.45403665624</v>
      </c>
      <c r="G723" s="17">
        <f>Tabel14[[#This Row],[Benaderend Verbruik (kWh)]]*0</f>
        <v>0</v>
      </c>
    </row>
    <row r="724" spans="1:7" x14ac:dyDescent="0.35">
      <c r="A724" s="2" t="s">
        <v>794</v>
      </c>
      <c r="B724" s="2" t="s">
        <v>641</v>
      </c>
      <c r="C724" s="2" t="s">
        <v>10</v>
      </c>
      <c r="D724" s="17">
        <v>135603.99999999991</v>
      </c>
      <c r="E724" s="2">
        <v>2022</v>
      </c>
      <c r="F724" s="17">
        <f>Tabel14[[#This Row],[Benaderend Verbruik (kWh)]]*2.5</f>
        <v>339009.99999999977</v>
      </c>
      <c r="G724" s="17">
        <f>Tabel14[[#This Row],[Benaderend Verbruik (kWh)]]*0</f>
        <v>0</v>
      </c>
    </row>
    <row r="725" spans="1:7" x14ac:dyDescent="0.35">
      <c r="A725" s="2" t="s">
        <v>794</v>
      </c>
      <c r="B725" s="2" t="s">
        <v>641</v>
      </c>
      <c r="C725" s="2" t="s">
        <v>8</v>
      </c>
      <c r="D725" s="17">
        <v>360331.0904674686</v>
      </c>
      <c r="E725" s="2">
        <v>2022</v>
      </c>
      <c r="F725" s="17">
        <f>Tabel14[[#This Row],[Benaderend Verbruik (kWh)]]</f>
        <v>360331.0904674686</v>
      </c>
      <c r="G725" s="17">
        <f>Tabel14[[#This Row],[Benaderend Verbruik (kWh)]]*0.000182</f>
        <v>65.580258465079282</v>
      </c>
    </row>
    <row r="726" spans="1:7" x14ac:dyDescent="0.35">
      <c r="A726" s="11" t="s">
        <v>1239</v>
      </c>
      <c r="B726" s="11" t="s">
        <v>7</v>
      </c>
      <c r="C726" s="2" t="s">
        <v>1262</v>
      </c>
      <c r="D726" s="17"/>
      <c r="E726" s="2">
        <v>2019</v>
      </c>
      <c r="F726" s="2"/>
      <c r="G726" s="17">
        <v>215.88549308272613</v>
      </c>
    </row>
    <row r="727" spans="1:7" x14ac:dyDescent="0.35">
      <c r="A727" s="11" t="s">
        <v>1239</v>
      </c>
      <c r="B727" s="11" t="s">
        <v>7</v>
      </c>
      <c r="C727" s="2" t="s">
        <v>1262</v>
      </c>
      <c r="D727" s="17"/>
      <c r="E727" s="2">
        <v>2022</v>
      </c>
      <c r="F727" s="2"/>
      <c r="G727" s="17">
        <v>138.41990929398938</v>
      </c>
    </row>
    <row r="728" spans="1:7" x14ac:dyDescent="0.35">
      <c r="A728" s="2" t="s">
        <v>168</v>
      </c>
      <c r="B728" s="2" t="s">
        <v>7</v>
      </c>
      <c r="C728" s="2" t="s">
        <v>8</v>
      </c>
      <c r="D728" s="17">
        <v>10930805.609604944</v>
      </c>
      <c r="E728" s="2">
        <v>2019</v>
      </c>
      <c r="F728" s="17">
        <f>Tabel14[[#This Row],[Benaderend Verbruik (kWh)]]</f>
        <v>10930805.609604944</v>
      </c>
      <c r="G728" s="17">
        <f>Tabel14[[#This Row],[Benaderend Verbruik (kWh)]]*0.000182</f>
        <v>1989.4066209480998</v>
      </c>
    </row>
    <row r="729" spans="1:7" x14ac:dyDescent="0.35">
      <c r="A729" s="2" t="s">
        <v>168</v>
      </c>
      <c r="B729" s="2" t="s">
        <v>7</v>
      </c>
      <c r="C729" s="2" t="s">
        <v>9</v>
      </c>
      <c r="D729" s="17">
        <v>4917881.6209518053</v>
      </c>
      <c r="E729" s="2">
        <v>2019</v>
      </c>
      <c r="F729" s="17">
        <f>Tabel14[[#This Row],[Benaderend Verbruik (kWh)]]*2.5</f>
        <v>12294704.052379513</v>
      </c>
      <c r="G729" s="17">
        <f>Tabel14[[#This Row],[Benaderend Verbruik (kWh)]]*0</f>
        <v>0</v>
      </c>
    </row>
    <row r="730" spans="1:7" x14ac:dyDescent="0.35">
      <c r="A730" s="2" t="s">
        <v>168</v>
      </c>
      <c r="B730" s="2" t="s">
        <v>7</v>
      </c>
      <c r="C730" s="2" t="s">
        <v>10</v>
      </c>
      <c r="D730" s="17">
        <v>2478857</v>
      </c>
      <c r="E730" s="2">
        <v>2019</v>
      </c>
      <c r="F730" s="17">
        <f>Tabel14[[#This Row],[Benaderend Verbruik (kWh)]]*2.5</f>
        <v>6197142.5</v>
      </c>
      <c r="G730" s="17">
        <f>Tabel14[[#This Row],[Benaderend Verbruik (kWh)]]*0</f>
        <v>0</v>
      </c>
    </row>
    <row r="731" spans="1:7" x14ac:dyDescent="0.35">
      <c r="A731" s="2" t="s">
        <v>795</v>
      </c>
      <c r="B731" s="2" t="s">
        <v>641</v>
      </c>
      <c r="C731" s="2" t="s">
        <v>9</v>
      </c>
      <c r="D731" s="17">
        <v>5047803.7811501389</v>
      </c>
      <c r="E731" s="2">
        <v>2022</v>
      </c>
      <c r="F731" s="17">
        <f>Tabel14[[#This Row],[Benaderend Verbruik (kWh)]]*2.5</f>
        <v>12619509.452875348</v>
      </c>
      <c r="G731" s="17">
        <f>Tabel14[[#This Row],[Benaderend Verbruik (kWh)]]*0</f>
        <v>0</v>
      </c>
    </row>
    <row r="732" spans="1:7" x14ac:dyDescent="0.35">
      <c r="A732" s="2" t="s">
        <v>795</v>
      </c>
      <c r="B732" s="2" t="s">
        <v>641</v>
      </c>
      <c r="C732" s="2" t="s">
        <v>10</v>
      </c>
      <c r="D732" s="17">
        <v>2016564.9999999998</v>
      </c>
      <c r="E732" s="2">
        <v>2022</v>
      </c>
      <c r="F732" s="17">
        <f>Tabel14[[#This Row],[Benaderend Verbruik (kWh)]]*2.5</f>
        <v>5041412.4999999991</v>
      </c>
      <c r="G732" s="17">
        <f>Tabel14[[#This Row],[Benaderend Verbruik (kWh)]]*0</f>
        <v>0</v>
      </c>
    </row>
    <row r="733" spans="1:7" x14ac:dyDescent="0.35">
      <c r="A733" s="2" t="s">
        <v>795</v>
      </c>
      <c r="B733" s="2" t="s">
        <v>641</v>
      </c>
      <c r="C733" s="2" t="s">
        <v>8</v>
      </c>
      <c r="D733" s="17">
        <v>9027078.6260381527</v>
      </c>
      <c r="E733" s="2">
        <v>2022</v>
      </c>
      <c r="F733" s="17">
        <f>Tabel14[[#This Row],[Benaderend Verbruik (kWh)]]</f>
        <v>9027078.6260381527</v>
      </c>
      <c r="G733" s="17">
        <f>Tabel14[[#This Row],[Benaderend Verbruik (kWh)]]*0.000182</f>
        <v>1642.9283099389438</v>
      </c>
    </row>
    <row r="734" spans="1:7" x14ac:dyDescent="0.35">
      <c r="A734" s="2" t="s">
        <v>169</v>
      </c>
      <c r="B734" s="2" t="s">
        <v>7</v>
      </c>
      <c r="C734" s="2" t="s">
        <v>8</v>
      </c>
      <c r="D734" s="17">
        <v>1577549.0171938194</v>
      </c>
      <c r="E734" s="2">
        <v>2019</v>
      </c>
      <c r="F734" s="17">
        <f>Tabel14[[#This Row],[Benaderend Verbruik (kWh)]]</f>
        <v>1577549.0171938194</v>
      </c>
      <c r="G734" s="17">
        <f>Tabel14[[#This Row],[Benaderend Verbruik (kWh)]]*0.000182</f>
        <v>287.11392112927513</v>
      </c>
    </row>
    <row r="735" spans="1:7" x14ac:dyDescent="0.35">
      <c r="A735" s="2" t="s">
        <v>169</v>
      </c>
      <c r="B735" s="2" t="s">
        <v>7</v>
      </c>
      <c r="C735" s="2" t="s">
        <v>9</v>
      </c>
      <c r="D735" s="17">
        <v>429939.49441824609</v>
      </c>
      <c r="E735" s="2">
        <v>2019</v>
      </c>
      <c r="F735" s="17">
        <f>Tabel14[[#This Row],[Benaderend Verbruik (kWh)]]*2.5</f>
        <v>1074848.7360456153</v>
      </c>
      <c r="G735" s="17">
        <f>Tabel14[[#This Row],[Benaderend Verbruik (kWh)]]*0</f>
        <v>0</v>
      </c>
    </row>
    <row r="736" spans="1:7" x14ac:dyDescent="0.35">
      <c r="A736" s="2" t="s">
        <v>169</v>
      </c>
      <c r="B736" s="2" t="s">
        <v>7</v>
      </c>
      <c r="C736" s="2" t="s">
        <v>10</v>
      </c>
      <c r="D736" s="17">
        <v>319875</v>
      </c>
      <c r="E736" s="2">
        <v>2019</v>
      </c>
      <c r="F736" s="17">
        <f>Tabel14[[#This Row],[Benaderend Verbruik (kWh)]]*2.5</f>
        <v>799687.5</v>
      </c>
      <c r="G736" s="17">
        <f>Tabel14[[#This Row],[Benaderend Verbruik (kWh)]]*0</f>
        <v>0</v>
      </c>
    </row>
    <row r="737" spans="1:7" x14ac:dyDescent="0.35">
      <c r="A737" s="2" t="s">
        <v>796</v>
      </c>
      <c r="B737" s="2" t="s">
        <v>641</v>
      </c>
      <c r="C737" s="2" t="s">
        <v>9</v>
      </c>
      <c r="D737" s="17">
        <v>343732.32587652048</v>
      </c>
      <c r="E737" s="2">
        <v>2022</v>
      </c>
      <c r="F737" s="17">
        <f>Tabel14[[#This Row],[Benaderend Verbruik (kWh)]]*2.5</f>
        <v>859330.8146913012</v>
      </c>
      <c r="G737" s="17">
        <f>Tabel14[[#This Row],[Benaderend Verbruik (kWh)]]*0</f>
        <v>0</v>
      </c>
    </row>
    <row r="738" spans="1:7" x14ac:dyDescent="0.35">
      <c r="A738" s="2" t="s">
        <v>796</v>
      </c>
      <c r="B738" s="2" t="s">
        <v>641</v>
      </c>
      <c r="C738" s="2" t="s">
        <v>10</v>
      </c>
      <c r="D738" s="17">
        <v>264668.99999999988</v>
      </c>
      <c r="E738" s="2">
        <v>2022</v>
      </c>
      <c r="F738" s="17">
        <f>Tabel14[[#This Row],[Benaderend Verbruik (kWh)]]*2.5</f>
        <v>661672.49999999977</v>
      </c>
      <c r="G738" s="17">
        <f>Tabel14[[#This Row],[Benaderend Verbruik (kWh)]]*0</f>
        <v>0</v>
      </c>
    </row>
    <row r="739" spans="1:7" x14ac:dyDescent="0.35">
      <c r="A739" s="2" t="s">
        <v>796</v>
      </c>
      <c r="B739" s="2" t="s">
        <v>641</v>
      </c>
      <c r="C739" s="2" t="s">
        <v>8</v>
      </c>
      <c r="D739" s="17">
        <v>1252270.5552997536</v>
      </c>
      <c r="E739" s="2">
        <v>2022</v>
      </c>
      <c r="F739" s="17">
        <f>Tabel14[[#This Row],[Benaderend Verbruik (kWh)]]</f>
        <v>1252270.5552997536</v>
      </c>
      <c r="G739" s="17">
        <f>Tabel14[[#This Row],[Benaderend Verbruik (kWh)]]*0.000182</f>
        <v>227.91324106455517</v>
      </c>
    </row>
    <row r="740" spans="1:7" x14ac:dyDescent="0.35">
      <c r="A740" s="2" t="s">
        <v>169</v>
      </c>
      <c r="B740" s="2" t="s">
        <v>7</v>
      </c>
      <c r="C740" s="2" t="s">
        <v>12</v>
      </c>
      <c r="D740" s="17">
        <v>32996.527777777774</v>
      </c>
      <c r="E740" s="2">
        <v>2019</v>
      </c>
      <c r="F740" s="17">
        <f>Tabel14[[#This Row],[Benaderend Verbruik (kWh)]]</f>
        <v>32996.527777777774</v>
      </c>
      <c r="G740" s="17">
        <f>Tabel14[[#This Row],[Benaderend Verbruik (kWh)]]*0.000267</f>
        <v>8.8100729166666643</v>
      </c>
    </row>
    <row r="741" spans="1:7" x14ac:dyDescent="0.35">
      <c r="A741" s="2" t="s">
        <v>169</v>
      </c>
      <c r="B741" s="2" t="s">
        <v>7</v>
      </c>
      <c r="C741" s="2" t="s">
        <v>170</v>
      </c>
      <c r="D741" s="17">
        <v>171693.33333333334</v>
      </c>
      <c r="E741" s="2">
        <v>2019</v>
      </c>
      <c r="F741" s="17">
        <f>Tabel14[[#This Row],[Benaderend Verbruik (kWh)]]</f>
        <v>171693.33333333334</v>
      </c>
      <c r="G741" s="17">
        <f>Tabel14[[#This Row],[Benaderend Verbruik (kWh)]]*0</f>
        <v>0</v>
      </c>
    </row>
    <row r="742" spans="1:7" x14ac:dyDescent="0.35">
      <c r="A742" s="11" t="s">
        <v>169</v>
      </c>
      <c r="B742" s="11" t="s">
        <v>7</v>
      </c>
      <c r="C742" s="2" t="s">
        <v>1262</v>
      </c>
      <c r="D742" s="17"/>
      <c r="E742" s="2">
        <v>2019</v>
      </c>
      <c r="F742" s="2"/>
      <c r="G742" s="17">
        <v>73.918041039999991</v>
      </c>
    </row>
    <row r="743" spans="1:7" x14ac:dyDescent="0.35">
      <c r="A743" s="11" t="s">
        <v>169</v>
      </c>
      <c r="B743" s="11" t="s">
        <v>7</v>
      </c>
      <c r="C743" s="2" t="s">
        <v>1262</v>
      </c>
      <c r="D743" s="17"/>
      <c r="E743" s="2">
        <v>2022</v>
      </c>
      <c r="F743" s="2"/>
      <c r="G743" s="17">
        <v>18.280686669999998</v>
      </c>
    </row>
    <row r="744" spans="1:7" x14ac:dyDescent="0.35">
      <c r="A744" s="2" t="s">
        <v>171</v>
      </c>
      <c r="B744" s="2" t="s">
        <v>7</v>
      </c>
      <c r="C744" s="2" t="s">
        <v>8</v>
      </c>
      <c r="D744" s="17">
        <v>3871901.7510000006</v>
      </c>
      <c r="E744" s="2">
        <v>2019</v>
      </c>
      <c r="F744" s="17">
        <f>Tabel14[[#This Row],[Benaderend Verbruik (kWh)]]</f>
        <v>3871901.7510000006</v>
      </c>
      <c r="G744" s="17">
        <f>Tabel14[[#This Row],[Benaderend Verbruik (kWh)]]*0.000182</f>
        <v>704.68611868200014</v>
      </c>
    </row>
    <row r="745" spans="1:7" x14ac:dyDescent="0.35">
      <c r="A745" s="2" t="s">
        <v>171</v>
      </c>
      <c r="B745" s="2" t="s">
        <v>7</v>
      </c>
      <c r="C745" s="2" t="s">
        <v>10</v>
      </c>
      <c r="D745" s="17">
        <v>1657142.7050000001</v>
      </c>
      <c r="E745" s="2">
        <v>2019</v>
      </c>
      <c r="F745" s="17">
        <f>Tabel14[[#This Row],[Benaderend Verbruik (kWh)]]*2.5</f>
        <v>4142856.7625000002</v>
      </c>
      <c r="G745" s="17">
        <f>Tabel14[[#This Row],[Benaderend Verbruik (kWh)]]*0</f>
        <v>0</v>
      </c>
    </row>
    <row r="746" spans="1:7" x14ac:dyDescent="0.35">
      <c r="A746" s="2" t="s">
        <v>171</v>
      </c>
      <c r="B746" s="2" t="s">
        <v>7</v>
      </c>
      <c r="C746" s="2" t="s">
        <v>9</v>
      </c>
      <c r="D746" s="17">
        <v>1641265.817</v>
      </c>
      <c r="E746" s="2">
        <v>2019</v>
      </c>
      <c r="F746" s="17">
        <f>Tabel14[[#This Row],[Benaderend Verbruik (kWh)]]*2.5</f>
        <v>4103164.5425</v>
      </c>
      <c r="G746" s="17">
        <f>Tabel14[[#This Row],[Benaderend Verbruik (kWh)]]*0</f>
        <v>0</v>
      </c>
    </row>
    <row r="747" spans="1:7" x14ac:dyDescent="0.35">
      <c r="A747" s="2" t="s">
        <v>797</v>
      </c>
      <c r="B747" s="2" t="s">
        <v>641</v>
      </c>
      <c r="C747" s="2" t="s">
        <v>9</v>
      </c>
      <c r="D747" s="17">
        <v>1259809.2109133729</v>
      </c>
      <c r="E747" s="2">
        <v>2022</v>
      </c>
      <c r="F747" s="17">
        <f>Tabel14[[#This Row],[Benaderend Verbruik (kWh)]]*2.5</f>
        <v>3149523.0272834324</v>
      </c>
      <c r="G747" s="17">
        <f>Tabel14[[#This Row],[Benaderend Verbruik (kWh)]]*0</f>
        <v>0</v>
      </c>
    </row>
    <row r="748" spans="1:7" x14ac:dyDescent="0.35">
      <c r="A748" s="2" t="s">
        <v>797</v>
      </c>
      <c r="B748" s="2" t="s">
        <v>641</v>
      </c>
      <c r="C748" s="2" t="s">
        <v>10</v>
      </c>
      <c r="D748" s="17">
        <v>1605060.1481200336</v>
      </c>
      <c r="E748" s="2">
        <v>2022</v>
      </c>
      <c r="F748" s="17">
        <f>Tabel14[[#This Row],[Benaderend Verbruik (kWh)]]*2.5</f>
        <v>4012650.3703000839</v>
      </c>
      <c r="G748" s="17">
        <f>Tabel14[[#This Row],[Benaderend Verbruik (kWh)]]*0</f>
        <v>0</v>
      </c>
    </row>
    <row r="749" spans="1:7" x14ac:dyDescent="0.35">
      <c r="A749" s="2" t="s">
        <v>797</v>
      </c>
      <c r="B749" s="2" t="s">
        <v>641</v>
      </c>
      <c r="C749" s="2" t="s">
        <v>8</v>
      </c>
      <c r="D749" s="17">
        <v>4074376.8269790672</v>
      </c>
      <c r="E749" s="2">
        <v>2022</v>
      </c>
      <c r="F749" s="17">
        <f>Tabel14[[#This Row],[Benaderend Verbruik (kWh)]]</f>
        <v>4074376.8269790672</v>
      </c>
      <c r="G749" s="17">
        <f>Tabel14[[#This Row],[Benaderend Verbruik (kWh)]]*0.000182</f>
        <v>741.53658251019021</v>
      </c>
    </row>
    <row r="750" spans="1:7" x14ac:dyDescent="0.35">
      <c r="A750" s="2" t="s">
        <v>171</v>
      </c>
      <c r="B750" s="2" t="s">
        <v>7</v>
      </c>
      <c r="C750" s="2" t="s">
        <v>106</v>
      </c>
      <c r="D750" s="17">
        <v>56092.289700000001</v>
      </c>
      <c r="E750" s="2">
        <v>2019</v>
      </c>
      <c r="F750" s="17">
        <f>Tabel14[[#This Row],[Benaderend Verbruik (kWh)]]</f>
        <v>56092.289700000001</v>
      </c>
      <c r="G750" s="17">
        <f>Tabel14[[#This Row],[Benaderend Verbruik (kWh)]]*0.000182</f>
        <v>10.208796725400001</v>
      </c>
    </row>
    <row r="751" spans="1:7" x14ac:dyDescent="0.35">
      <c r="A751" s="2" t="s">
        <v>171</v>
      </c>
      <c r="B751" s="2" t="s">
        <v>7</v>
      </c>
      <c r="C751" s="2" t="s">
        <v>12</v>
      </c>
      <c r="D751" s="17">
        <v>1264296.8827776595</v>
      </c>
      <c r="E751" s="2">
        <v>2019</v>
      </c>
      <c r="F751" s="17">
        <f>Tabel14[[#This Row],[Benaderend Verbruik (kWh)]]</f>
        <v>1264296.8827776595</v>
      </c>
      <c r="G751" s="17">
        <f>Tabel14[[#This Row],[Benaderend Verbruik (kWh)]]*0.000267</f>
        <v>337.56726770163505</v>
      </c>
    </row>
    <row r="752" spans="1:7" x14ac:dyDescent="0.35">
      <c r="A752" s="2" t="s">
        <v>171</v>
      </c>
      <c r="B752" s="2" t="s">
        <v>7</v>
      </c>
      <c r="C752" s="2" t="s">
        <v>12</v>
      </c>
      <c r="D752" s="17">
        <v>597658.11946100683</v>
      </c>
      <c r="E752" s="2">
        <v>2022</v>
      </c>
      <c r="F752" s="17">
        <f>Tabel14[[#This Row],[Benaderend Verbruik (kWh)]]</f>
        <v>597658.11946100683</v>
      </c>
      <c r="G752" s="17">
        <f>Tabel14[[#This Row],[Benaderend Verbruik (kWh)]]*0.000267</f>
        <v>159.57471789608883</v>
      </c>
    </row>
    <row r="753" spans="1:7" x14ac:dyDescent="0.35">
      <c r="A753" s="2" t="s">
        <v>171</v>
      </c>
      <c r="B753" s="2" t="s">
        <v>7</v>
      </c>
      <c r="C753" s="2" t="s">
        <v>106</v>
      </c>
      <c r="D753" s="17">
        <v>70896.800000000003</v>
      </c>
      <c r="E753" s="2">
        <v>2022</v>
      </c>
      <c r="F753" s="17">
        <f>Tabel14[[#This Row],[Benaderend Verbruik (kWh)]]</f>
        <v>70896.800000000003</v>
      </c>
      <c r="G753" s="17">
        <f>Tabel14[[#This Row],[Benaderend Verbruik (kWh)]]*0.000182</f>
        <v>12.903217600000001</v>
      </c>
    </row>
    <row r="754" spans="1:7" x14ac:dyDescent="0.35">
      <c r="A754" s="2" t="s">
        <v>172</v>
      </c>
      <c r="B754" s="2" t="s">
        <v>7</v>
      </c>
      <c r="C754" s="2" t="s">
        <v>8</v>
      </c>
      <c r="D754" s="17">
        <v>4226380.6718671117</v>
      </c>
      <c r="E754" s="2">
        <v>2019</v>
      </c>
      <c r="F754" s="17">
        <f>Tabel14[[#This Row],[Benaderend Verbruik (kWh)]]</f>
        <v>4226380.6718671117</v>
      </c>
      <c r="G754" s="17">
        <f>Tabel14[[#This Row],[Benaderend Verbruik (kWh)]]*0.000182</f>
        <v>769.20128227981434</v>
      </c>
    </row>
    <row r="755" spans="1:7" x14ac:dyDescent="0.35">
      <c r="A755" s="2" t="s">
        <v>172</v>
      </c>
      <c r="B755" s="2" t="s">
        <v>7</v>
      </c>
      <c r="C755" s="2" t="s">
        <v>9</v>
      </c>
      <c r="D755" s="17">
        <v>1584348.1473945132</v>
      </c>
      <c r="E755" s="2">
        <v>2019</v>
      </c>
      <c r="F755" s="17">
        <f>Tabel14[[#This Row],[Benaderend Verbruik (kWh)]]*2.5</f>
        <v>3960870.3684862833</v>
      </c>
      <c r="G755" s="17">
        <f>Tabel14[[#This Row],[Benaderend Verbruik (kWh)]]*0</f>
        <v>0</v>
      </c>
    </row>
    <row r="756" spans="1:7" x14ac:dyDescent="0.35">
      <c r="A756" s="2" t="s">
        <v>172</v>
      </c>
      <c r="B756" s="2" t="s">
        <v>7</v>
      </c>
      <c r="C756" s="2" t="s">
        <v>10</v>
      </c>
      <c r="D756" s="17">
        <v>1504692</v>
      </c>
      <c r="E756" s="2">
        <v>2019</v>
      </c>
      <c r="F756" s="17">
        <f>Tabel14[[#This Row],[Benaderend Verbruik (kWh)]]*2.5</f>
        <v>3761730</v>
      </c>
      <c r="G756" s="17">
        <f>Tabel14[[#This Row],[Benaderend Verbruik (kWh)]]*0</f>
        <v>0</v>
      </c>
    </row>
    <row r="757" spans="1:7" x14ac:dyDescent="0.35">
      <c r="A757" s="2" t="s">
        <v>798</v>
      </c>
      <c r="B757" s="2" t="s">
        <v>641</v>
      </c>
      <c r="C757" s="2" t="s">
        <v>9</v>
      </c>
      <c r="D757" s="17">
        <v>1490108.5847099249</v>
      </c>
      <c r="E757" s="2">
        <v>2022</v>
      </c>
      <c r="F757" s="17">
        <f>Tabel14[[#This Row],[Benaderend Verbruik (kWh)]]*2.5</f>
        <v>3725271.4617748121</v>
      </c>
      <c r="G757" s="17">
        <f>Tabel14[[#This Row],[Benaderend Verbruik (kWh)]]*0</f>
        <v>0</v>
      </c>
    </row>
    <row r="758" spans="1:7" x14ac:dyDescent="0.35">
      <c r="A758" s="2" t="s">
        <v>798</v>
      </c>
      <c r="B758" s="2" t="s">
        <v>641</v>
      </c>
      <c r="C758" s="2" t="s">
        <v>10</v>
      </c>
      <c r="D758" s="17">
        <v>1300075.7324348837</v>
      </c>
      <c r="E758" s="2">
        <v>2022</v>
      </c>
      <c r="F758" s="17">
        <f>Tabel14[[#This Row],[Benaderend Verbruik (kWh)]]*2.5</f>
        <v>3250189.3310872093</v>
      </c>
      <c r="G758" s="17">
        <f>Tabel14[[#This Row],[Benaderend Verbruik (kWh)]]*0</f>
        <v>0</v>
      </c>
    </row>
    <row r="759" spans="1:7" x14ac:dyDescent="0.35">
      <c r="A759" s="2" t="s">
        <v>798</v>
      </c>
      <c r="B759" s="2" t="s">
        <v>641</v>
      </c>
      <c r="C759" s="2" t="s">
        <v>8</v>
      </c>
      <c r="D759" s="17">
        <v>3338473.6199212163</v>
      </c>
      <c r="E759" s="2">
        <v>2022</v>
      </c>
      <c r="F759" s="17">
        <f>Tabel14[[#This Row],[Benaderend Verbruik (kWh)]]</f>
        <v>3338473.6199212163</v>
      </c>
      <c r="G759" s="17">
        <f>Tabel14[[#This Row],[Benaderend Verbruik (kWh)]]*0.000182</f>
        <v>607.60219882566139</v>
      </c>
    </row>
    <row r="760" spans="1:7" x14ac:dyDescent="0.35">
      <c r="A760" s="2" t="s">
        <v>173</v>
      </c>
      <c r="B760" s="2" t="s">
        <v>7</v>
      </c>
      <c r="C760" s="2" t="s">
        <v>10</v>
      </c>
      <c r="D760" s="17">
        <v>952389.55700000003</v>
      </c>
      <c r="E760" s="2">
        <v>2019</v>
      </c>
      <c r="F760" s="17">
        <f>Tabel14[[#This Row],[Benaderend Verbruik (kWh)]]*2.5</f>
        <v>2380973.8925000001</v>
      </c>
      <c r="G760" s="17">
        <f>Tabel14[[#This Row],[Benaderend Verbruik (kWh)]]*0</f>
        <v>0</v>
      </c>
    </row>
    <row r="761" spans="1:7" x14ac:dyDescent="0.35">
      <c r="A761" s="2" t="s">
        <v>173</v>
      </c>
      <c r="B761" s="2" t="s">
        <v>7</v>
      </c>
      <c r="C761" s="2" t="s">
        <v>8</v>
      </c>
      <c r="D761" s="17">
        <v>824330.02400000009</v>
      </c>
      <c r="E761" s="2">
        <v>2019</v>
      </c>
      <c r="F761" s="17">
        <f>Tabel14[[#This Row],[Benaderend Verbruik (kWh)]]</f>
        <v>824330.02400000009</v>
      </c>
      <c r="G761" s="17">
        <f>Tabel14[[#This Row],[Benaderend Verbruik (kWh)]]*0.000182</f>
        <v>150.02806436800003</v>
      </c>
    </row>
    <row r="762" spans="1:7" x14ac:dyDescent="0.35">
      <c r="A762" s="2" t="s">
        <v>173</v>
      </c>
      <c r="B762" s="2" t="s">
        <v>7</v>
      </c>
      <c r="C762" s="2" t="s">
        <v>9</v>
      </c>
      <c r="D762" s="17">
        <v>254921.25700000001</v>
      </c>
      <c r="E762" s="2">
        <v>2019</v>
      </c>
      <c r="F762" s="17">
        <f>Tabel14[[#This Row],[Benaderend Verbruik (kWh)]]*2.5</f>
        <v>637303.14250000007</v>
      </c>
      <c r="G762" s="17">
        <f>Tabel14[[#This Row],[Benaderend Verbruik (kWh)]]*0</f>
        <v>0</v>
      </c>
    </row>
    <row r="763" spans="1:7" x14ac:dyDescent="0.35">
      <c r="A763" s="2" t="s">
        <v>799</v>
      </c>
      <c r="B763" s="2" t="s">
        <v>641</v>
      </c>
      <c r="C763" s="2" t="s">
        <v>9</v>
      </c>
      <c r="D763" s="17">
        <v>247341.31106472309</v>
      </c>
      <c r="E763" s="2">
        <v>2022</v>
      </c>
      <c r="F763" s="17">
        <f>Tabel14[[#This Row],[Benaderend Verbruik (kWh)]]*2.5</f>
        <v>618353.27766180772</v>
      </c>
      <c r="G763" s="17">
        <f>Tabel14[[#This Row],[Benaderend Verbruik (kWh)]]*0</f>
        <v>0</v>
      </c>
    </row>
    <row r="764" spans="1:7" x14ac:dyDescent="0.35">
      <c r="A764" s="2" t="s">
        <v>799</v>
      </c>
      <c r="B764" s="2" t="s">
        <v>641</v>
      </c>
      <c r="C764" s="2" t="s">
        <v>10</v>
      </c>
      <c r="D764" s="17">
        <v>836282.03921153292</v>
      </c>
      <c r="E764" s="2">
        <v>2022</v>
      </c>
      <c r="F764" s="17">
        <f>Tabel14[[#This Row],[Benaderend Verbruik (kWh)]]*2.5</f>
        <v>2090705.0980288323</v>
      </c>
      <c r="G764" s="17">
        <f>Tabel14[[#This Row],[Benaderend Verbruik (kWh)]]*0</f>
        <v>0</v>
      </c>
    </row>
    <row r="765" spans="1:7" x14ac:dyDescent="0.35">
      <c r="A765" s="2" t="s">
        <v>799</v>
      </c>
      <c r="B765" s="2" t="s">
        <v>641</v>
      </c>
      <c r="C765" s="2" t="s">
        <v>8</v>
      </c>
      <c r="D765" s="17">
        <v>745353.0779050889</v>
      </c>
      <c r="E765" s="2">
        <v>2022</v>
      </c>
      <c r="F765" s="17">
        <f>Tabel14[[#This Row],[Benaderend Verbruik (kWh)]]</f>
        <v>745353.0779050889</v>
      </c>
      <c r="G765" s="17">
        <f>Tabel14[[#This Row],[Benaderend Verbruik (kWh)]]*0.000182</f>
        <v>135.65426017872619</v>
      </c>
    </row>
    <row r="766" spans="1:7" x14ac:dyDescent="0.35">
      <c r="A766" s="2" t="s">
        <v>173</v>
      </c>
      <c r="B766" s="2" t="s">
        <v>7</v>
      </c>
      <c r="C766" s="2" t="s">
        <v>106</v>
      </c>
      <c r="D766" s="17">
        <v>307714</v>
      </c>
      <c r="E766" s="2">
        <v>2019</v>
      </c>
      <c r="F766" s="17">
        <f>Tabel14[[#This Row],[Benaderend Verbruik (kWh)]]</f>
        <v>307714</v>
      </c>
      <c r="G766" s="17">
        <f>Tabel14[[#This Row],[Benaderend Verbruik (kWh)]]*0.000182</f>
        <v>56.003948000000001</v>
      </c>
    </row>
    <row r="767" spans="1:7" x14ac:dyDescent="0.35">
      <c r="A767" s="2" t="s">
        <v>173</v>
      </c>
      <c r="B767" s="2" t="s">
        <v>7</v>
      </c>
      <c r="C767" s="2" t="s">
        <v>12</v>
      </c>
      <c r="D767" s="17">
        <v>776921.03983295476</v>
      </c>
      <c r="E767" s="2">
        <v>2019</v>
      </c>
      <c r="F767" s="17">
        <f>Tabel14[[#This Row],[Benaderend Verbruik (kWh)]]</f>
        <v>776921.03983295476</v>
      </c>
      <c r="G767" s="17">
        <f>Tabel14[[#This Row],[Benaderend Verbruik (kWh)]]*0.000267</f>
        <v>207.43791763539892</v>
      </c>
    </row>
    <row r="768" spans="1:7" x14ac:dyDescent="0.35">
      <c r="A768" s="2" t="s">
        <v>173</v>
      </c>
      <c r="B768" s="2" t="s">
        <v>7</v>
      </c>
      <c r="C768" s="2" t="s">
        <v>12</v>
      </c>
      <c r="D768" s="17">
        <v>272602.08333333331</v>
      </c>
      <c r="E768" s="2">
        <v>2022</v>
      </c>
      <c r="F768" s="17">
        <f>Tabel14[[#This Row],[Benaderend Verbruik (kWh)]]</f>
        <v>272602.08333333331</v>
      </c>
      <c r="G768" s="17">
        <f>Tabel14[[#This Row],[Benaderend Verbruik (kWh)]]*0.000267</f>
        <v>72.784756249999987</v>
      </c>
    </row>
    <row r="769" spans="1:7" x14ac:dyDescent="0.35">
      <c r="A769" s="2" t="s">
        <v>173</v>
      </c>
      <c r="B769" s="2" t="s">
        <v>7</v>
      </c>
      <c r="C769" s="2" t="s">
        <v>106</v>
      </c>
      <c r="D769" s="17">
        <v>205609.66087699999</v>
      </c>
      <c r="E769" s="2">
        <v>2022</v>
      </c>
      <c r="F769" s="17">
        <f>Tabel14[[#This Row],[Benaderend Verbruik (kWh)]]</f>
        <v>205609.66087699999</v>
      </c>
      <c r="G769" s="17">
        <f>Tabel14[[#This Row],[Benaderend Verbruik (kWh)]]*0.000182</f>
        <v>37.420958279613998</v>
      </c>
    </row>
    <row r="770" spans="1:7" x14ac:dyDescent="0.35">
      <c r="A770" s="11" t="s">
        <v>173</v>
      </c>
      <c r="B770" s="11" t="s">
        <v>7</v>
      </c>
      <c r="C770" s="2" t="s">
        <v>1262</v>
      </c>
      <c r="D770" s="17"/>
      <c r="E770" s="2">
        <v>2019</v>
      </c>
      <c r="F770" s="2"/>
      <c r="G770" s="17">
        <v>195.38056044000001</v>
      </c>
    </row>
    <row r="771" spans="1:7" x14ac:dyDescent="0.35">
      <c r="A771" s="11" t="s">
        <v>173</v>
      </c>
      <c r="B771" s="11" t="s">
        <v>7</v>
      </c>
      <c r="C771" s="2" t="s">
        <v>1262</v>
      </c>
      <c r="D771" s="17"/>
      <c r="E771" s="2">
        <v>2022</v>
      </c>
      <c r="F771" s="2"/>
      <c r="G771" s="17">
        <v>180.89054702999999</v>
      </c>
    </row>
    <row r="772" spans="1:7" x14ac:dyDescent="0.35">
      <c r="A772" s="2" t="s">
        <v>174</v>
      </c>
      <c r="B772" s="2" t="s">
        <v>7</v>
      </c>
      <c r="C772" s="2" t="s">
        <v>8</v>
      </c>
      <c r="D772" s="17">
        <v>1637754.2819999997</v>
      </c>
      <c r="E772" s="2">
        <v>2019</v>
      </c>
      <c r="F772" s="17">
        <f>Tabel14[[#This Row],[Benaderend Verbruik (kWh)]]</f>
        <v>1637754.2819999997</v>
      </c>
      <c r="G772" s="17">
        <f>Tabel14[[#This Row],[Benaderend Verbruik (kWh)]]*0.000182</f>
        <v>298.07127932399993</v>
      </c>
    </row>
    <row r="773" spans="1:7" x14ac:dyDescent="0.35">
      <c r="A773" s="2" t="s">
        <v>174</v>
      </c>
      <c r="B773" s="2" t="s">
        <v>7</v>
      </c>
      <c r="C773" s="2" t="s">
        <v>10</v>
      </c>
      <c r="D773" s="17">
        <v>690383</v>
      </c>
      <c r="E773" s="2">
        <v>2019</v>
      </c>
      <c r="F773" s="17">
        <f>Tabel14[[#This Row],[Benaderend Verbruik (kWh)]]*2.5</f>
        <v>1725957.5</v>
      </c>
      <c r="G773" s="17">
        <f>Tabel14[[#This Row],[Benaderend Verbruik (kWh)]]*0</f>
        <v>0</v>
      </c>
    </row>
    <row r="774" spans="1:7" x14ac:dyDescent="0.35">
      <c r="A774" s="2" t="s">
        <v>174</v>
      </c>
      <c r="B774" s="2" t="s">
        <v>7</v>
      </c>
      <c r="C774" s="2" t="s">
        <v>9</v>
      </c>
      <c r="D774" s="17">
        <v>419690.76399999997</v>
      </c>
      <c r="E774" s="2">
        <v>2019</v>
      </c>
      <c r="F774" s="17">
        <f>Tabel14[[#This Row],[Benaderend Verbruik (kWh)]]*2.5</f>
        <v>1049226.9099999999</v>
      </c>
      <c r="G774" s="17">
        <f>Tabel14[[#This Row],[Benaderend Verbruik (kWh)]]*0</f>
        <v>0</v>
      </c>
    </row>
    <row r="775" spans="1:7" x14ac:dyDescent="0.35">
      <c r="A775" s="2" t="s">
        <v>800</v>
      </c>
      <c r="B775" s="2" t="s">
        <v>641</v>
      </c>
      <c r="C775" s="2" t="s">
        <v>9</v>
      </c>
      <c r="D775" s="17">
        <v>373176.29498658626</v>
      </c>
      <c r="E775" s="2">
        <v>2022</v>
      </c>
      <c r="F775" s="17">
        <f>Tabel14[[#This Row],[Benaderend Verbruik (kWh)]]*2.5</f>
        <v>932940.73746646568</v>
      </c>
      <c r="G775" s="17">
        <f>Tabel14[[#This Row],[Benaderend Verbruik (kWh)]]*0</f>
        <v>0</v>
      </c>
    </row>
    <row r="776" spans="1:7" x14ac:dyDescent="0.35">
      <c r="A776" s="2" t="s">
        <v>800</v>
      </c>
      <c r="B776" s="2" t="s">
        <v>641</v>
      </c>
      <c r="C776" s="2" t="s">
        <v>10</v>
      </c>
      <c r="D776" s="17">
        <v>685154.95371258003</v>
      </c>
      <c r="E776" s="2">
        <v>2022</v>
      </c>
      <c r="F776" s="17">
        <f>Tabel14[[#This Row],[Benaderend Verbruik (kWh)]]*2.5</f>
        <v>1712887.38428145</v>
      </c>
      <c r="G776" s="17">
        <f>Tabel14[[#This Row],[Benaderend Verbruik (kWh)]]*0</f>
        <v>0</v>
      </c>
    </row>
    <row r="777" spans="1:7" x14ac:dyDescent="0.35">
      <c r="A777" s="2" t="s">
        <v>800</v>
      </c>
      <c r="B777" s="2" t="s">
        <v>641</v>
      </c>
      <c r="C777" s="2" t="s">
        <v>8</v>
      </c>
      <c r="D777" s="17">
        <v>1609276.805091633</v>
      </c>
      <c r="E777" s="2">
        <v>2022</v>
      </c>
      <c r="F777" s="17">
        <f>Tabel14[[#This Row],[Benaderend Verbruik (kWh)]]</f>
        <v>1609276.805091633</v>
      </c>
      <c r="G777" s="17">
        <f>Tabel14[[#This Row],[Benaderend Verbruik (kWh)]]*0.000182</f>
        <v>292.88837852667723</v>
      </c>
    </row>
    <row r="778" spans="1:7" x14ac:dyDescent="0.35">
      <c r="A778" s="11" t="s">
        <v>174</v>
      </c>
      <c r="B778" s="11" t="s">
        <v>7</v>
      </c>
      <c r="C778" s="2" t="s">
        <v>1262</v>
      </c>
      <c r="D778" s="17"/>
      <c r="E778" s="2">
        <v>2019</v>
      </c>
      <c r="F778" s="2"/>
      <c r="G778" s="17">
        <v>76.012447995848731</v>
      </c>
    </row>
    <row r="779" spans="1:7" x14ac:dyDescent="0.35">
      <c r="A779" s="11" t="s">
        <v>174</v>
      </c>
      <c r="B779" s="11" t="s">
        <v>7</v>
      </c>
      <c r="C779" s="2" t="s">
        <v>1262</v>
      </c>
      <c r="D779" s="17"/>
      <c r="E779" s="2">
        <v>2022</v>
      </c>
      <c r="F779" s="2"/>
      <c r="G779" s="17">
        <v>53.687896661238852</v>
      </c>
    </row>
    <row r="780" spans="1:7" x14ac:dyDescent="0.35">
      <c r="A780" s="2" t="s">
        <v>175</v>
      </c>
      <c r="B780" s="2" t="s">
        <v>7</v>
      </c>
      <c r="C780" s="2" t="s">
        <v>8</v>
      </c>
      <c r="D780" s="17">
        <v>1560714.1280797697</v>
      </c>
      <c r="E780" s="2">
        <v>2019</v>
      </c>
      <c r="F780" s="17">
        <f>Tabel14[[#This Row],[Benaderend Verbruik (kWh)]]</f>
        <v>1560714.1280797697</v>
      </c>
      <c r="G780" s="17">
        <f>Tabel14[[#This Row],[Benaderend Verbruik (kWh)]]*0.000182</f>
        <v>284.04997131051806</v>
      </c>
    </row>
    <row r="781" spans="1:7" x14ac:dyDescent="0.35">
      <c r="A781" s="2" t="s">
        <v>175</v>
      </c>
      <c r="B781" s="2" t="s">
        <v>7</v>
      </c>
      <c r="C781" s="2" t="s">
        <v>10</v>
      </c>
      <c r="D781" s="17">
        <v>1227370</v>
      </c>
      <c r="E781" s="2">
        <v>2019</v>
      </c>
      <c r="F781" s="17">
        <f>Tabel14[[#This Row],[Benaderend Verbruik (kWh)]]*2.5</f>
        <v>3068425</v>
      </c>
      <c r="G781" s="17">
        <f>Tabel14[[#This Row],[Benaderend Verbruik (kWh)]]*0</f>
        <v>0</v>
      </c>
    </row>
    <row r="782" spans="1:7" x14ac:dyDescent="0.35">
      <c r="A782" s="2" t="s">
        <v>175</v>
      </c>
      <c r="B782" s="2" t="s">
        <v>7</v>
      </c>
      <c r="C782" s="2" t="s">
        <v>9</v>
      </c>
      <c r="D782" s="17">
        <v>341619.47176950687</v>
      </c>
      <c r="E782" s="2">
        <v>2019</v>
      </c>
      <c r="F782" s="17">
        <f>Tabel14[[#This Row],[Benaderend Verbruik (kWh)]]*2.5</f>
        <v>854048.67942376714</v>
      </c>
      <c r="G782" s="17">
        <f>Tabel14[[#This Row],[Benaderend Verbruik (kWh)]]*0</f>
        <v>0</v>
      </c>
    </row>
    <row r="783" spans="1:7" x14ac:dyDescent="0.35">
      <c r="A783" s="2" t="s">
        <v>801</v>
      </c>
      <c r="B783" s="2" t="s">
        <v>641</v>
      </c>
      <c r="C783" s="2" t="s">
        <v>9</v>
      </c>
      <c r="D783" s="17">
        <v>338038.29486692045</v>
      </c>
      <c r="E783" s="2">
        <v>2022</v>
      </c>
      <c r="F783" s="17">
        <f>Tabel14[[#This Row],[Benaderend Verbruik (kWh)]]*2.5</f>
        <v>845095.73716730112</v>
      </c>
      <c r="G783" s="17">
        <f>Tabel14[[#This Row],[Benaderend Verbruik (kWh)]]*0</f>
        <v>0</v>
      </c>
    </row>
    <row r="784" spans="1:7" x14ac:dyDescent="0.35">
      <c r="A784" s="2" t="s">
        <v>801</v>
      </c>
      <c r="B784" s="2" t="s">
        <v>641</v>
      </c>
      <c r="C784" s="2" t="s">
        <v>10</v>
      </c>
      <c r="D784" s="17">
        <v>796422</v>
      </c>
      <c r="E784" s="2">
        <v>2022</v>
      </c>
      <c r="F784" s="17">
        <f>Tabel14[[#This Row],[Benaderend Verbruik (kWh)]]*2.5</f>
        <v>1991055</v>
      </c>
      <c r="G784" s="17">
        <f>Tabel14[[#This Row],[Benaderend Verbruik (kWh)]]*0</f>
        <v>0</v>
      </c>
    </row>
    <row r="785" spans="1:7" x14ac:dyDescent="0.35">
      <c r="A785" s="2" t="s">
        <v>801</v>
      </c>
      <c r="B785" s="2" t="s">
        <v>641</v>
      </c>
      <c r="C785" s="2" t="s">
        <v>8</v>
      </c>
      <c r="D785" s="17">
        <v>1297649.3389029882</v>
      </c>
      <c r="E785" s="2">
        <v>2022</v>
      </c>
      <c r="F785" s="17">
        <f>Tabel14[[#This Row],[Benaderend Verbruik (kWh)]]</f>
        <v>1297649.3389029882</v>
      </c>
      <c r="G785" s="17">
        <f>Tabel14[[#This Row],[Benaderend Verbruik (kWh)]]*0.000182</f>
        <v>236.17217968034387</v>
      </c>
    </row>
    <row r="786" spans="1:7" x14ac:dyDescent="0.35">
      <c r="A786" s="11" t="s">
        <v>175</v>
      </c>
      <c r="B786" s="11" t="s">
        <v>7</v>
      </c>
      <c r="C786" s="2" t="s">
        <v>1262</v>
      </c>
      <c r="D786" s="17"/>
      <c r="E786" s="2">
        <v>2019</v>
      </c>
      <c r="F786" s="2"/>
      <c r="G786" s="17">
        <v>116.76044604000001</v>
      </c>
    </row>
    <row r="787" spans="1:7" x14ac:dyDescent="0.35">
      <c r="A787" s="11" t="s">
        <v>175</v>
      </c>
      <c r="B787" s="11" t="s">
        <v>7</v>
      </c>
      <c r="C787" s="2" t="s">
        <v>1262</v>
      </c>
      <c r="D787" s="17"/>
      <c r="E787" s="2">
        <v>2022</v>
      </c>
      <c r="F787" s="2"/>
      <c r="G787" s="17">
        <v>72.866005310000006</v>
      </c>
    </row>
    <row r="788" spans="1:7" x14ac:dyDescent="0.35">
      <c r="A788" s="2" t="s">
        <v>176</v>
      </c>
      <c r="B788" s="2" t="s">
        <v>7</v>
      </c>
      <c r="C788" s="2" t="s">
        <v>8</v>
      </c>
      <c r="D788" s="17">
        <v>3705259.6279917136</v>
      </c>
      <c r="E788" s="2">
        <v>2019</v>
      </c>
      <c r="F788" s="17">
        <f>Tabel14[[#This Row],[Benaderend Verbruik (kWh)]]</f>
        <v>3705259.6279917136</v>
      </c>
      <c r="G788" s="17">
        <f>Tabel14[[#This Row],[Benaderend Verbruik (kWh)]]*0.000182</f>
        <v>674.3572522944919</v>
      </c>
    </row>
    <row r="789" spans="1:7" x14ac:dyDescent="0.35">
      <c r="A789" s="2" t="s">
        <v>176</v>
      </c>
      <c r="B789" s="2" t="s">
        <v>7</v>
      </c>
      <c r="C789" s="2" t="s">
        <v>9</v>
      </c>
      <c r="D789" s="17">
        <v>2786979.9548791642</v>
      </c>
      <c r="E789" s="2">
        <v>2019</v>
      </c>
      <c r="F789" s="17">
        <f>Tabel14[[#This Row],[Benaderend Verbruik (kWh)]]*2.5</f>
        <v>6967449.8871979108</v>
      </c>
      <c r="G789" s="17">
        <f>Tabel14[[#This Row],[Benaderend Verbruik (kWh)]]*0</f>
        <v>0</v>
      </c>
    </row>
    <row r="790" spans="1:7" x14ac:dyDescent="0.35">
      <c r="A790" s="2" t="s">
        <v>176</v>
      </c>
      <c r="B790" s="2" t="s">
        <v>7</v>
      </c>
      <c r="C790" s="2" t="s">
        <v>10</v>
      </c>
      <c r="D790" s="17">
        <v>988853</v>
      </c>
      <c r="E790" s="2">
        <v>2019</v>
      </c>
      <c r="F790" s="17">
        <f>Tabel14[[#This Row],[Benaderend Verbruik (kWh)]]*2.5</f>
        <v>2472132.5</v>
      </c>
      <c r="G790" s="17">
        <f>Tabel14[[#This Row],[Benaderend Verbruik (kWh)]]*0</f>
        <v>0</v>
      </c>
    </row>
    <row r="791" spans="1:7" x14ac:dyDescent="0.35">
      <c r="A791" s="2" t="s">
        <v>802</v>
      </c>
      <c r="B791" s="2" t="s">
        <v>641</v>
      </c>
      <c r="C791" s="2" t="s">
        <v>9</v>
      </c>
      <c r="D791" s="17">
        <v>2540174.5608154419</v>
      </c>
      <c r="E791" s="2">
        <v>2022</v>
      </c>
      <c r="F791" s="17">
        <f>Tabel14[[#This Row],[Benaderend Verbruik (kWh)]]*2.5</f>
        <v>6350436.402038605</v>
      </c>
      <c r="G791" s="17">
        <f>Tabel14[[#This Row],[Benaderend Verbruik (kWh)]]*0</f>
        <v>0</v>
      </c>
    </row>
    <row r="792" spans="1:7" x14ac:dyDescent="0.35">
      <c r="A792" s="2" t="s">
        <v>802</v>
      </c>
      <c r="B792" s="2" t="s">
        <v>641</v>
      </c>
      <c r="C792" s="2" t="s">
        <v>10</v>
      </c>
      <c r="D792" s="17">
        <v>945188</v>
      </c>
      <c r="E792" s="2">
        <v>2022</v>
      </c>
      <c r="F792" s="17">
        <f>Tabel14[[#This Row],[Benaderend Verbruik (kWh)]]*2.5</f>
        <v>2362970</v>
      </c>
      <c r="G792" s="17">
        <f>Tabel14[[#This Row],[Benaderend Verbruik (kWh)]]*0</f>
        <v>0</v>
      </c>
    </row>
    <row r="793" spans="1:7" x14ac:dyDescent="0.35">
      <c r="A793" s="2" t="s">
        <v>802</v>
      </c>
      <c r="B793" s="2" t="s">
        <v>641</v>
      </c>
      <c r="C793" s="2" t="s">
        <v>8</v>
      </c>
      <c r="D793" s="17">
        <v>3234553.3541247263</v>
      </c>
      <c r="E793" s="2">
        <v>2022</v>
      </c>
      <c r="F793" s="17">
        <f>Tabel14[[#This Row],[Benaderend Verbruik (kWh)]]</f>
        <v>3234553.3541247263</v>
      </c>
      <c r="G793" s="17">
        <f>Tabel14[[#This Row],[Benaderend Verbruik (kWh)]]*0.000182</f>
        <v>588.68871045070023</v>
      </c>
    </row>
    <row r="794" spans="1:7" x14ac:dyDescent="0.35">
      <c r="A794" s="11" t="s">
        <v>176</v>
      </c>
      <c r="B794" s="11" t="s">
        <v>7</v>
      </c>
      <c r="C794" s="2" t="s">
        <v>1262</v>
      </c>
      <c r="D794" s="17"/>
      <c r="E794" s="2">
        <v>2019</v>
      </c>
      <c r="F794" s="2"/>
      <c r="G794" s="17">
        <v>3.9565957200000001</v>
      </c>
    </row>
    <row r="795" spans="1:7" x14ac:dyDescent="0.35">
      <c r="A795" s="11" t="s">
        <v>176</v>
      </c>
      <c r="B795" s="11" t="s">
        <v>7</v>
      </c>
      <c r="C795" s="2" t="s">
        <v>1262</v>
      </c>
      <c r="D795" s="17"/>
      <c r="E795" s="2">
        <v>2022</v>
      </c>
      <c r="F795" s="2"/>
      <c r="G795" s="17">
        <v>38.237045995000003</v>
      </c>
    </row>
    <row r="796" spans="1:7" x14ac:dyDescent="0.35">
      <c r="A796" s="2" t="s">
        <v>177</v>
      </c>
      <c r="B796" s="2" t="s">
        <v>7</v>
      </c>
      <c r="C796" s="2" t="s">
        <v>10</v>
      </c>
      <c r="D796" s="17">
        <v>943459</v>
      </c>
      <c r="E796" s="2">
        <v>2019</v>
      </c>
      <c r="F796" s="17">
        <f>Tabel14[[#This Row],[Benaderend Verbruik (kWh)]]*2.5</f>
        <v>2358647.5</v>
      </c>
      <c r="G796" s="17">
        <f>Tabel14[[#This Row],[Benaderend Verbruik (kWh)]]*0</f>
        <v>0</v>
      </c>
    </row>
    <row r="797" spans="1:7" x14ac:dyDescent="0.35">
      <c r="A797" s="2" t="s">
        <v>177</v>
      </c>
      <c r="B797" s="2" t="s">
        <v>7</v>
      </c>
      <c r="C797" s="2" t="s">
        <v>8</v>
      </c>
      <c r="D797" s="17">
        <v>919511.75736923632</v>
      </c>
      <c r="E797" s="2">
        <v>2019</v>
      </c>
      <c r="F797" s="17">
        <f>Tabel14[[#This Row],[Benaderend Verbruik (kWh)]]</f>
        <v>919511.75736923632</v>
      </c>
      <c r="G797" s="17">
        <f>Tabel14[[#This Row],[Benaderend Verbruik (kWh)]]*0.000182</f>
        <v>167.35113984120102</v>
      </c>
    </row>
    <row r="798" spans="1:7" x14ac:dyDescent="0.35">
      <c r="A798" s="2" t="s">
        <v>177</v>
      </c>
      <c r="B798" s="2" t="s">
        <v>7</v>
      </c>
      <c r="C798" s="2" t="s">
        <v>9</v>
      </c>
      <c r="D798" s="17">
        <v>306286.71963272779</v>
      </c>
      <c r="E798" s="2">
        <v>2019</v>
      </c>
      <c r="F798" s="17">
        <f>Tabel14[[#This Row],[Benaderend Verbruik (kWh)]]*2.5</f>
        <v>765716.79908181948</v>
      </c>
      <c r="G798" s="17">
        <f>Tabel14[[#This Row],[Benaderend Verbruik (kWh)]]*0</f>
        <v>0</v>
      </c>
    </row>
    <row r="799" spans="1:7" x14ac:dyDescent="0.35">
      <c r="A799" s="2" t="s">
        <v>803</v>
      </c>
      <c r="B799" s="2" t="s">
        <v>641</v>
      </c>
      <c r="C799" s="2" t="s">
        <v>9</v>
      </c>
      <c r="D799" s="17">
        <v>198464.13698935971</v>
      </c>
      <c r="E799" s="2">
        <v>2022</v>
      </c>
      <c r="F799" s="17">
        <f>Tabel14[[#This Row],[Benaderend Verbruik (kWh)]]*2.5</f>
        <v>496160.3424733993</v>
      </c>
      <c r="G799" s="17">
        <f>Tabel14[[#This Row],[Benaderend Verbruik (kWh)]]*0</f>
        <v>0</v>
      </c>
    </row>
    <row r="800" spans="1:7" x14ac:dyDescent="0.35">
      <c r="A800" s="2" t="s">
        <v>803</v>
      </c>
      <c r="B800" s="2" t="s">
        <v>641</v>
      </c>
      <c r="C800" s="2" t="s">
        <v>10</v>
      </c>
      <c r="D800" s="17">
        <v>786331</v>
      </c>
      <c r="E800" s="2">
        <v>2022</v>
      </c>
      <c r="F800" s="17">
        <f>Tabel14[[#This Row],[Benaderend Verbruik (kWh)]]*2.5</f>
        <v>1965827.5</v>
      </c>
      <c r="G800" s="17">
        <f>Tabel14[[#This Row],[Benaderend Verbruik (kWh)]]*0</f>
        <v>0</v>
      </c>
    </row>
    <row r="801" spans="1:7" x14ac:dyDescent="0.35">
      <c r="A801" s="2" t="s">
        <v>803</v>
      </c>
      <c r="B801" s="2" t="s">
        <v>641</v>
      </c>
      <c r="C801" s="2" t="s">
        <v>8</v>
      </c>
      <c r="D801" s="17">
        <v>875372.86072919786</v>
      </c>
      <c r="E801" s="2">
        <v>2022</v>
      </c>
      <c r="F801" s="17">
        <f>Tabel14[[#This Row],[Benaderend Verbruik (kWh)]]</f>
        <v>875372.86072919786</v>
      </c>
      <c r="G801" s="17">
        <f>Tabel14[[#This Row],[Benaderend Verbruik (kWh)]]*0.000182</f>
        <v>159.31786065271402</v>
      </c>
    </row>
    <row r="802" spans="1:7" x14ac:dyDescent="0.35">
      <c r="A802" s="2" t="s">
        <v>178</v>
      </c>
      <c r="B802" s="2" t="s">
        <v>7</v>
      </c>
      <c r="C802" s="2" t="s">
        <v>8</v>
      </c>
      <c r="D802" s="17">
        <v>2344962.1779999994</v>
      </c>
      <c r="E802" s="2">
        <v>2019</v>
      </c>
      <c r="F802" s="17">
        <f>Tabel14[[#This Row],[Benaderend Verbruik (kWh)]]</f>
        <v>2344962.1779999994</v>
      </c>
      <c r="G802" s="17">
        <f>Tabel14[[#This Row],[Benaderend Verbruik (kWh)]]*0.000182</f>
        <v>426.78311639599991</v>
      </c>
    </row>
    <row r="803" spans="1:7" x14ac:dyDescent="0.35">
      <c r="A803" s="2" t="s">
        <v>178</v>
      </c>
      <c r="B803" s="2" t="s">
        <v>7</v>
      </c>
      <c r="C803" s="2" t="s">
        <v>9</v>
      </c>
      <c r="D803" s="17">
        <v>842906.054</v>
      </c>
      <c r="E803" s="2">
        <v>2019</v>
      </c>
      <c r="F803" s="17">
        <f>Tabel14[[#This Row],[Benaderend Verbruik (kWh)]]*2.5</f>
        <v>2107265.1349999998</v>
      </c>
      <c r="G803" s="17">
        <f>Tabel14[[#This Row],[Benaderend Verbruik (kWh)]]*0</f>
        <v>0</v>
      </c>
    </row>
    <row r="804" spans="1:7" x14ac:dyDescent="0.35">
      <c r="A804" s="2" t="s">
        <v>178</v>
      </c>
      <c r="B804" s="2" t="s">
        <v>7</v>
      </c>
      <c r="C804" s="2" t="s">
        <v>10</v>
      </c>
      <c r="D804" s="17">
        <v>616567.64299999992</v>
      </c>
      <c r="E804" s="2">
        <v>2019</v>
      </c>
      <c r="F804" s="17">
        <f>Tabel14[[#This Row],[Benaderend Verbruik (kWh)]]*2.5</f>
        <v>1541419.1074999999</v>
      </c>
      <c r="G804" s="17">
        <f>Tabel14[[#This Row],[Benaderend Verbruik (kWh)]]*0</f>
        <v>0</v>
      </c>
    </row>
    <row r="805" spans="1:7" x14ac:dyDescent="0.35">
      <c r="A805" s="2" t="s">
        <v>804</v>
      </c>
      <c r="B805" s="2" t="s">
        <v>641</v>
      </c>
      <c r="C805" s="2" t="s">
        <v>9</v>
      </c>
      <c r="D805" s="17">
        <v>804574.4656130292</v>
      </c>
      <c r="E805" s="2">
        <v>2022</v>
      </c>
      <c r="F805" s="17">
        <f>Tabel14[[#This Row],[Benaderend Verbruik (kWh)]]*2.5</f>
        <v>2011436.1640325729</v>
      </c>
      <c r="G805" s="17">
        <f>Tabel14[[#This Row],[Benaderend Verbruik (kWh)]]*0</f>
        <v>0</v>
      </c>
    </row>
    <row r="806" spans="1:7" x14ac:dyDescent="0.35">
      <c r="A806" s="2" t="s">
        <v>804</v>
      </c>
      <c r="B806" s="2" t="s">
        <v>641</v>
      </c>
      <c r="C806" s="2" t="s">
        <v>10</v>
      </c>
      <c r="D806" s="17">
        <v>572345.48769309919</v>
      </c>
      <c r="E806" s="2">
        <v>2022</v>
      </c>
      <c r="F806" s="17">
        <f>Tabel14[[#This Row],[Benaderend Verbruik (kWh)]]*2.5</f>
        <v>1430863.719232748</v>
      </c>
      <c r="G806" s="17">
        <f>Tabel14[[#This Row],[Benaderend Verbruik (kWh)]]*0</f>
        <v>0</v>
      </c>
    </row>
    <row r="807" spans="1:7" x14ac:dyDescent="0.35">
      <c r="A807" s="2" t="s">
        <v>804</v>
      </c>
      <c r="B807" s="2" t="s">
        <v>641</v>
      </c>
      <c r="C807" s="2" t="s">
        <v>8</v>
      </c>
      <c r="D807" s="17">
        <v>1706373.3816231857</v>
      </c>
      <c r="E807" s="2">
        <v>2022</v>
      </c>
      <c r="F807" s="17">
        <f>Tabel14[[#This Row],[Benaderend Verbruik (kWh)]]</f>
        <v>1706373.3816231857</v>
      </c>
      <c r="G807" s="17">
        <f>Tabel14[[#This Row],[Benaderend Verbruik (kWh)]]*0.000182</f>
        <v>310.55995545541981</v>
      </c>
    </row>
    <row r="808" spans="1:7" x14ac:dyDescent="0.35">
      <c r="A808" s="11" t="s">
        <v>178</v>
      </c>
      <c r="B808" s="11" t="s">
        <v>7</v>
      </c>
      <c r="C808" s="2" t="s">
        <v>1262</v>
      </c>
      <c r="D808" s="17"/>
      <c r="E808" s="2">
        <v>2019</v>
      </c>
      <c r="F808" s="2"/>
      <c r="G808" s="17">
        <v>43.369</v>
      </c>
    </row>
    <row r="809" spans="1:7" x14ac:dyDescent="0.35">
      <c r="A809" s="11" t="s">
        <v>178</v>
      </c>
      <c r="B809" s="11" t="s">
        <v>7</v>
      </c>
      <c r="C809" s="2" t="s">
        <v>1262</v>
      </c>
      <c r="D809" s="17"/>
      <c r="E809" s="2">
        <v>2022</v>
      </c>
      <c r="F809" s="2"/>
      <c r="G809" s="17">
        <v>38.137749999999997</v>
      </c>
    </row>
    <row r="810" spans="1:7" x14ac:dyDescent="0.35">
      <c r="A810" s="2" t="s">
        <v>179</v>
      </c>
      <c r="B810" s="2" t="s">
        <v>7</v>
      </c>
      <c r="C810" s="2" t="s">
        <v>8</v>
      </c>
      <c r="D810" s="17">
        <v>2046739.3326664479</v>
      </c>
      <c r="E810" s="2">
        <v>2019</v>
      </c>
      <c r="F810" s="17">
        <f>Tabel14[[#This Row],[Benaderend Verbruik (kWh)]]</f>
        <v>2046739.3326664479</v>
      </c>
      <c r="G810" s="17">
        <f>Tabel14[[#This Row],[Benaderend Verbruik (kWh)]]*0.000182</f>
        <v>372.5065585452935</v>
      </c>
    </row>
    <row r="811" spans="1:7" x14ac:dyDescent="0.35">
      <c r="A811" s="2" t="s">
        <v>179</v>
      </c>
      <c r="B811" s="2" t="s">
        <v>7</v>
      </c>
      <c r="C811" s="2" t="s">
        <v>10</v>
      </c>
      <c r="D811" s="17">
        <v>1567757</v>
      </c>
      <c r="E811" s="2">
        <v>2019</v>
      </c>
      <c r="F811" s="17">
        <f>Tabel14[[#This Row],[Benaderend Verbruik (kWh)]]*2.5</f>
        <v>3919392.5</v>
      </c>
      <c r="G811" s="17">
        <f>Tabel14[[#This Row],[Benaderend Verbruik (kWh)]]*0</f>
        <v>0</v>
      </c>
    </row>
    <row r="812" spans="1:7" x14ac:dyDescent="0.35">
      <c r="A812" s="2" t="s">
        <v>179</v>
      </c>
      <c r="B812" s="2" t="s">
        <v>7</v>
      </c>
      <c r="C812" s="2" t="s">
        <v>9</v>
      </c>
      <c r="D812" s="17">
        <v>714162.52241748828</v>
      </c>
      <c r="E812" s="2">
        <v>2019</v>
      </c>
      <c r="F812" s="17">
        <f>Tabel14[[#This Row],[Benaderend Verbruik (kWh)]]*2.5</f>
        <v>1785406.3060437208</v>
      </c>
      <c r="G812" s="17">
        <f>Tabel14[[#This Row],[Benaderend Verbruik (kWh)]]*0</f>
        <v>0</v>
      </c>
    </row>
    <row r="813" spans="1:7" x14ac:dyDescent="0.35">
      <c r="A813" s="2" t="s">
        <v>805</v>
      </c>
      <c r="B813" s="2" t="s">
        <v>641</v>
      </c>
      <c r="C813" s="2" t="s">
        <v>9</v>
      </c>
      <c r="D813" s="17">
        <v>481288.41066365712</v>
      </c>
      <c r="E813" s="2">
        <v>2022</v>
      </c>
      <c r="F813" s="17">
        <f>Tabel14[[#This Row],[Benaderend Verbruik (kWh)]]*2.5</f>
        <v>1203221.0266591427</v>
      </c>
      <c r="G813" s="17">
        <f>Tabel14[[#This Row],[Benaderend Verbruik (kWh)]]*0</f>
        <v>0</v>
      </c>
    </row>
    <row r="814" spans="1:7" x14ac:dyDescent="0.35">
      <c r="A814" s="2" t="s">
        <v>805</v>
      </c>
      <c r="B814" s="2" t="s">
        <v>641</v>
      </c>
      <c r="C814" s="2" t="s">
        <v>10</v>
      </c>
      <c r="D814" s="17">
        <v>1386628</v>
      </c>
      <c r="E814" s="2">
        <v>2022</v>
      </c>
      <c r="F814" s="17">
        <f>Tabel14[[#This Row],[Benaderend Verbruik (kWh)]]*2.5</f>
        <v>3466570</v>
      </c>
      <c r="G814" s="17">
        <f>Tabel14[[#This Row],[Benaderend Verbruik (kWh)]]*0</f>
        <v>0</v>
      </c>
    </row>
    <row r="815" spans="1:7" x14ac:dyDescent="0.35">
      <c r="A815" s="2" t="s">
        <v>805</v>
      </c>
      <c r="B815" s="2" t="s">
        <v>641</v>
      </c>
      <c r="C815" s="2" t="s">
        <v>8</v>
      </c>
      <c r="D815" s="17">
        <v>1272491.6162006785</v>
      </c>
      <c r="E815" s="2">
        <v>2022</v>
      </c>
      <c r="F815" s="17">
        <f>Tabel14[[#This Row],[Benaderend Verbruik (kWh)]]</f>
        <v>1272491.6162006785</v>
      </c>
      <c r="G815" s="17">
        <f>Tabel14[[#This Row],[Benaderend Verbruik (kWh)]]*0.000182</f>
        <v>231.59347414852348</v>
      </c>
    </row>
    <row r="816" spans="1:7" x14ac:dyDescent="0.35">
      <c r="A816" s="2" t="s">
        <v>179</v>
      </c>
      <c r="B816" s="2" t="s">
        <v>7</v>
      </c>
      <c r="C816" s="2" t="s">
        <v>12</v>
      </c>
      <c r="D816" s="17">
        <v>42235.581499621425</v>
      </c>
      <c r="E816" s="2">
        <v>2019</v>
      </c>
      <c r="F816" s="17">
        <f>Tabel14[[#This Row],[Benaderend Verbruik (kWh)]]</f>
        <v>42235.581499621425</v>
      </c>
      <c r="G816" s="17">
        <f>Tabel14[[#This Row],[Benaderend Verbruik (kWh)]]*0.000267</f>
        <v>11.27690026039892</v>
      </c>
    </row>
    <row r="817" spans="1:7" x14ac:dyDescent="0.35">
      <c r="A817" s="11" t="s">
        <v>179</v>
      </c>
      <c r="B817" s="11" t="s">
        <v>7</v>
      </c>
      <c r="C817" s="2" t="s">
        <v>1262</v>
      </c>
      <c r="D817" s="17"/>
      <c r="E817" s="2">
        <v>2019</v>
      </c>
      <c r="F817" s="2"/>
      <c r="G817" s="17">
        <v>1409.5536763349999</v>
      </c>
    </row>
    <row r="818" spans="1:7" x14ac:dyDescent="0.35">
      <c r="A818" s="11" t="s">
        <v>179</v>
      </c>
      <c r="B818" s="11" t="s">
        <v>7</v>
      </c>
      <c r="C818" s="2" t="s">
        <v>1262</v>
      </c>
      <c r="D818" s="17"/>
      <c r="E818" s="2">
        <v>2022</v>
      </c>
      <c r="F818" s="2"/>
      <c r="G818" s="17">
        <v>68.17698501000001</v>
      </c>
    </row>
    <row r="819" spans="1:7" x14ac:dyDescent="0.35">
      <c r="A819" s="2" t="s">
        <v>180</v>
      </c>
      <c r="B819" s="2" t="s">
        <v>7</v>
      </c>
      <c r="C819" s="2" t="s">
        <v>8</v>
      </c>
      <c r="D819" s="17">
        <v>1704532.6819756487</v>
      </c>
      <c r="E819" s="2">
        <v>2019</v>
      </c>
      <c r="F819" s="17">
        <f>Tabel14[[#This Row],[Benaderend Verbruik (kWh)]]</f>
        <v>1704532.6819756487</v>
      </c>
      <c r="G819" s="17">
        <f>Tabel14[[#This Row],[Benaderend Verbruik (kWh)]]*0.000182</f>
        <v>310.22494811956807</v>
      </c>
    </row>
    <row r="820" spans="1:7" x14ac:dyDescent="0.35">
      <c r="A820" s="2" t="s">
        <v>180</v>
      </c>
      <c r="B820" s="2" t="s">
        <v>7</v>
      </c>
      <c r="C820" s="2" t="s">
        <v>9</v>
      </c>
      <c r="D820" s="17">
        <v>705734.52679854864</v>
      </c>
      <c r="E820" s="2">
        <v>2019</v>
      </c>
      <c r="F820" s="17">
        <f>Tabel14[[#This Row],[Benaderend Verbruik (kWh)]]*2.5</f>
        <v>1764336.3169963716</v>
      </c>
      <c r="G820" s="17">
        <f>Tabel14[[#This Row],[Benaderend Verbruik (kWh)]]*0</f>
        <v>0</v>
      </c>
    </row>
    <row r="821" spans="1:7" x14ac:dyDescent="0.35">
      <c r="A821" s="2" t="s">
        <v>180</v>
      </c>
      <c r="B821" s="2" t="s">
        <v>7</v>
      </c>
      <c r="C821" s="2" t="s">
        <v>10</v>
      </c>
      <c r="D821" s="17">
        <v>469953</v>
      </c>
      <c r="E821" s="2">
        <v>2019</v>
      </c>
      <c r="F821" s="17">
        <f>Tabel14[[#This Row],[Benaderend Verbruik (kWh)]]*2.5</f>
        <v>1174882.5</v>
      </c>
      <c r="G821" s="17">
        <f>Tabel14[[#This Row],[Benaderend Verbruik (kWh)]]*0</f>
        <v>0</v>
      </c>
    </row>
    <row r="822" spans="1:7" x14ac:dyDescent="0.35">
      <c r="A822" s="2" t="s">
        <v>806</v>
      </c>
      <c r="B822" s="2" t="s">
        <v>641</v>
      </c>
      <c r="C822" s="2" t="s">
        <v>9</v>
      </c>
      <c r="D822" s="17">
        <v>601366.91565888107</v>
      </c>
      <c r="E822" s="2">
        <v>2022</v>
      </c>
      <c r="F822" s="17">
        <f>Tabel14[[#This Row],[Benaderend Verbruik (kWh)]]*2.5</f>
        <v>1503417.2891472026</v>
      </c>
      <c r="G822" s="17">
        <f>Tabel14[[#This Row],[Benaderend Verbruik (kWh)]]*0</f>
        <v>0</v>
      </c>
    </row>
    <row r="823" spans="1:7" x14ac:dyDescent="0.35">
      <c r="A823" s="2" t="s">
        <v>806</v>
      </c>
      <c r="B823" s="2" t="s">
        <v>641</v>
      </c>
      <c r="C823" s="2" t="s">
        <v>10</v>
      </c>
      <c r="D823" s="17">
        <v>421515</v>
      </c>
      <c r="E823" s="2">
        <v>2022</v>
      </c>
      <c r="F823" s="17">
        <f>Tabel14[[#This Row],[Benaderend Verbruik (kWh)]]*2.5</f>
        <v>1053787.5</v>
      </c>
      <c r="G823" s="17">
        <f>Tabel14[[#This Row],[Benaderend Verbruik (kWh)]]*0</f>
        <v>0</v>
      </c>
    </row>
    <row r="824" spans="1:7" x14ac:dyDescent="0.35">
      <c r="A824" s="2" t="s">
        <v>806</v>
      </c>
      <c r="B824" s="2" t="s">
        <v>641</v>
      </c>
      <c r="C824" s="2" t="s">
        <v>8</v>
      </c>
      <c r="D824" s="17">
        <v>1378435.5532320309</v>
      </c>
      <c r="E824" s="2">
        <v>2022</v>
      </c>
      <c r="F824" s="17">
        <f>Tabel14[[#This Row],[Benaderend Verbruik (kWh)]]</f>
        <v>1378435.5532320309</v>
      </c>
      <c r="G824" s="17">
        <f>Tabel14[[#This Row],[Benaderend Verbruik (kWh)]]*0.000182</f>
        <v>250.87527068822965</v>
      </c>
    </row>
    <row r="825" spans="1:7" x14ac:dyDescent="0.35">
      <c r="A825" s="2" t="s">
        <v>181</v>
      </c>
      <c r="B825" s="2" t="s">
        <v>7</v>
      </c>
      <c r="C825" s="2" t="s">
        <v>8</v>
      </c>
      <c r="D825" s="17">
        <v>1491106.7414701195</v>
      </c>
      <c r="E825" s="2">
        <v>2019</v>
      </c>
      <c r="F825" s="17">
        <f>Tabel14[[#This Row],[Benaderend Verbruik (kWh)]]</f>
        <v>1491106.7414701195</v>
      </c>
      <c r="G825" s="17">
        <f>Tabel14[[#This Row],[Benaderend Verbruik (kWh)]]*0.000182</f>
        <v>271.38142694756175</v>
      </c>
    </row>
    <row r="826" spans="1:7" x14ac:dyDescent="0.35">
      <c r="A826" s="2" t="s">
        <v>181</v>
      </c>
      <c r="B826" s="2" t="s">
        <v>7</v>
      </c>
      <c r="C826" s="2" t="s">
        <v>9</v>
      </c>
      <c r="D826" s="17">
        <v>388259.8072336755</v>
      </c>
      <c r="E826" s="2">
        <v>2019</v>
      </c>
      <c r="F826" s="17">
        <f>Tabel14[[#This Row],[Benaderend Verbruik (kWh)]]*2.5</f>
        <v>970649.51808418869</v>
      </c>
      <c r="G826" s="17">
        <f>Tabel14[[#This Row],[Benaderend Verbruik (kWh)]]*0</f>
        <v>0</v>
      </c>
    </row>
    <row r="827" spans="1:7" x14ac:dyDescent="0.35">
      <c r="A827" s="2" t="s">
        <v>181</v>
      </c>
      <c r="B827" s="2" t="s">
        <v>7</v>
      </c>
      <c r="C827" s="2" t="s">
        <v>10</v>
      </c>
      <c r="D827" s="17">
        <v>259038</v>
      </c>
      <c r="E827" s="2">
        <v>2019</v>
      </c>
      <c r="F827" s="17">
        <f>Tabel14[[#This Row],[Benaderend Verbruik (kWh)]]*2.5</f>
        <v>647595</v>
      </c>
      <c r="G827" s="17">
        <f>Tabel14[[#This Row],[Benaderend Verbruik (kWh)]]*0</f>
        <v>0</v>
      </c>
    </row>
    <row r="828" spans="1:7" x14ac:dyDescent="0.35">
      <c r="A828" s="2" t="s">
        <v>807</v>
      </c>
      <c r="B828" s="2" t="s">
        <v>641</v>
      </c>
      <c r="C828" s="2" t="s">
        <v>9</v>
      </c>
      <c r="D828" s="17">
        <v>369464.73685952992</v>
      </c>
      <c r="E828" s="2">
        <v>2022</v>
      </c>
      <c r="F828" s="17">
        <f>Tabel14[[#This Row],[Benaderend Verbruik (kWh)]]*2.5</f>
        <v>923661.84214882483</v>
      </c>
      <c r="G828" s="17">
        <f>Tabel14[[#This Row],[Benaderend Verbruik (kWh)]]*0</f>
        <v>0</v>
      </c>
    </row>
    <row r="829" spans="1:7" x14ac:dyDescent="0.35">
      <c r="A829" s="2" t="s">
        <v>807</v>
      </c>
      <c r="B829" s="2" t="s">
        <v>641</v>
      </c>
      <c r="C829" s="2" t="s">
        <v>10</v>
      </c>
      <c r="D829" s="17">
        <v>192937.9999999998</v>
      </c>
      <c r="E829" s="2">
        <v>2022</v>
      </c>
      <c r="F829" s="17">
        <f>Tabel14[[#This Row],[Benaderend Verbruik (kWh)]]*2.5</f>
        <v>482344.99999999948</v>
      </c>
      <c r="G829" s="17">
        <f>Tabel14[[#This Row],[Benaderend Verbruik (kWh)]]*0</f>
        <v>0</v>
      </c>
    </row>
    <row r="830" spans="1:7" x14ac:dyDescent="0.35">
      <c r="A830" s="2" t="s">
        <v>807</v>
      </c>
      <c r="B830" s="2" t="s">
        <v>641</v>
      </c>
      <c r="C830" s="2" t="s">
        <v>8</v>
      </c>
      <c r="D830" s="17">
        <v>1239742.0752275516</v>
      </c>
      <c r="E830" s="2">
        <v>2022</v>
      </c>
      <c r="F830" s="17">
        <f>Tabel14[[#This Row],[Benaderend Verbruik (kWh)]]</f>
        <v>1239742.0752275516</v>
      </c>
      <c r="G830" s="17">
        <f>Tabel14[[#This Row],[Benaderend Verbruik (kWh)]]*0.000182</f>
        <v>225.63305769141439</v>
      </c>
    </row>
    <row r="831" spans="1:7" x14ac:dyDescent="0.35">
      <c r="A831" s="11" t="s">
        <v>181</v>
      </c>
      <c r="B831" s="11" t="s">
        <v>7</v>
      </c>
      <c r="C831" s="2" t="s">
        <v>1262</v>
      </c>
      <c r="D831" s="17"/>
      <c r="E831" s="2">
        <v>2019</v>
      </c>
      <c r="F831" s="2"/>
      <c r="G831" s="17">
        <v>23.568695999999999</v>
      </c>
    </row>
    <row r="832" spans="1:7" x14ac:dyDescent="0.35">
      <c r="A832" s="11" t="s">
        <v>181</v>
      </c>
      <c r="B832" s="11" t="s">
        <v>7</v>
      </c>
      <c r="C832" s="2" t="s">
        <v>1262</v>
      </c>
      <c r="D832" s="17"/>
      <c r="E832" s="2">
        <v>2022</v>
      </c>
      <c r="F832" s="2"/>
      <c r="G832" s="17">
        <v>9.1911299999999994</v>
      </c>
    </row>
    <row r="833" spans="1:7" x14ac:dyDescent="0.35">
      <c r="A833" s="2" t="s">
        <v>182</v>
      </c>
      <c r="B833" s="2" t="s">
        <v>7</v>
      </c>
      <c r="C833" s="2" t="s">
        <v>8</v>
      </c>
      <c r="D833" s="17">
        <v>1794399.8664445397</v>
      </c>
      <c r="E833" s="2">
        <v>2019</v>
      </c>
      <c r="F833" s="17">
        <f>Tabel14[[#This Row],[Benaderend Verbruik (kWh)]]</f>
        <v>1794399.8664445397</v>
      </c>
      <c r="G833" s="17">
        <f>Tabel14[[#This Row],[Benaderend Verbruik (kWh)]]*0.000182</f>
        <v>326.58077569290623</v>
      </c>
    </row>
    <row r="834" spans="1:7" x14ac:dyDescent="0.35">
      <c r="A834" s="2" t="s">
        <v>182</v>
      </c>
      <c r="B834" s="2" t="s">
        <v>7</v>
      </c>
      <c r="C834" s="2" t="s">
        <v>10</v>
      </c>
      <c r="D834" s="17">
        <v>743555</v>
      </c>
      <c r="E834" s="2">
        <v>2019</v>
      </c>
      <c r="F834" s="17">
        <f>Tabel14[[#This Row],[Benaderend Verbruik (kWh)]]*2.5</f>
        <v>1858887.5</v>
      </c>
      <c r="G834" s="17">
        <f>Tabel14[[#This Row],[Benaderend Verbruik (kWh)]]*0</f>
        <v>0</v>
      </c>
    </row>
    <row r="835" spans="1:7" x14ac:dyDescent="0.35">
      <c r="A835" s="2" t="s">
        <v>182</v>
      </c>
      <c r="B835" s="2" t="s">
        <v>7</v>
      </c>
      <c r="C835" s="2" t="s">
        <v>9</v>
      </c>
      <c r="D835" s="17">
        <v>644995.69310871337</v>
      </c>
      <c r="E835" s="2">
        <v>2019</v>
      </c>
      <c r="F835" s="17">
        <f>Tabel14[[#This Row],[Benaderend Verbruik (kWh)]]*2.5</f>
        <v>1612489.2327717834</v>
      </c>
      <c r="G835" s="17">
        <f>Tabel14[[#This Row],[Benaderend Verbruik (kWh)]]*0</f>
        <v>0</v>
      </c>
    </row>
    <row r="836" spans="1:7" x14ac:dyDescent="0.35">
      <c r="A836" s="2" t="s">
        <v>808</v>
      </c>
      <c r="B836" s="2" t="s">
        <v>641</v>
      </c>
      <c r="C836" s="2" t="s">
        <v>9</v>
      </c>
      <c r="D836" s="17">
        <v>590678.64291980327</v>
      </c>
      <c r="E836" s="2">
        <v>2022</v>
      </c>
      <c r="F836" s="17">
        <f>Tabel14[[#This Row],[Benaderend Verbruik (kWh)]]*2.5</f>
        <v>1476696.6072995081</v>
      </c>
      <c r="G836" s="17">
        <f>Tabel14[[#This Row],[Benaderend Verbruik (kWh)]]*0</f>
        <v>0</v>
      </c>
    </row>
    <row r="837" spans="1:7" x14ac:dyDescent="0.35">
      <c r="A837" s="2" t="s">
        <v>808</v>
      </c>
      <c r="B837" s="2" t="s">
        <v>641</v>
      </c>
      <c r="C837" s="2" t="s">
        <v>10</v>
      </c>
      <c r="D837" s="17">
        <v>368978.4810801603</v>
      </c>
      <c r="E837" s="2">
        <v>2022</v>
      </c>
      <c r="F837" s="17">
        <f>Tabel14[[#This Row],[Benaderend Verbruik (kWh)]]*2.5</f>
        <v>922446.20270040073</v>
      </c>
      <c r="G837" s="17">
        <f>Tabel14[[#This Row],[Benaderend Verbruik (kWh)]]*0</f>
        <v>0</v>
      </c>
    </row>
    <row r="838" spans="1:7" x14ac:dyDescent="0.35">
      <c r="A838" s="2" t="s">
        <v>808</v>
      </c>
      <c r="B838" s="2" t="s">
        <v>641</v>
      </c>
      <c r="C838" s="2" t="s">
        <v>8</v>
      </c>
      <c r="D838" s="17">
        <v>1623827.3864658438</v>
      </c>
      <c r="E838" s="2">
        <v>2022</v>
      </c>
      <c r="F838" s="17">
        <f>Tabel14[[#This Row],[Benaderend Verbruik (kWh)]]</f>
        <v>1623827.3864658438</v>
      </c>
      <c r="G838" s="17">
        <f>Tabel14[[#This Row],[Benaderend Verbruik (kWh)]]*0.000182</f>
        <v>295.53658433678356</v>
      </c>
    </row>
    <row r="839" spans="1:7" x14ac:dyDescent="0.35">
      <c r="A839" s="2" t="s">
        <v>182</v>
      </c>
      <c r="B839" s="2" t="s">
        <v>7</v>
      </c>
      <c r="C839" s="2" t="s">
        <v>183</v>
      </c>
      <c r="D839" s="17">
        <v>1.7984018914706719</v>
      </c>
      <c r="E839" s="2">
        <v>2019</v>
      </c>
      <c r="F839" s="17">
        <f>Tabel14[[#This Row],[Benaderend Verbruik (kWh)]]</f>
        <v>1.7984018914706719</v>
      </c>
      <c r="G839" s="17">
        <f>Tabel14[[#This Row],[Benaderend Verbruik (kWh)]]*0.000227</f>
        <v>4.0823722936384247E-4</v>
      </c>
    </row>
    <row r="840" spans="1:7" x14ac:dyDescent="0.35">
      <c r="A840" s="2" t="s">
        <v>182</v>
      </c>
      <c r="B840" s="2" t="s">
        <v>7</v>
      </c>
      <c r="C840" s="2" t="s">
        <v>12</v>
      </c>
      <c r="D840" s="17">
        <v>164061.15755725911</v>
      </c>
      <c r="E840" s="2">
        <v>2019</v>
      </c>
      <c r="F840" s="17">
        <f>Tabel14[[#This Row],[Benaderend Verbruik (kWh)]]</f>
        <v>164061.15755725911</v>
      </c>
      <c r="G840" s="17">
        <f>Tabel14[[#This Row],[Benaderend Verbruik (kWh)]]*0.000267</f>
        <v>43.804329067788181</v>
      </c>
    </row>
    <row r="841" spans="1:7" x14ac:dyDescent="0.35">
      <c r="A841" s="2" t="s">
        <v>184</v>
      </c>
      <c r="B841" s="2" t="s">
        <v>185</v>
      </c>
      <c r="C841" s="2" t="s">
        <v>8</v>
      </c>
      <c r="D841" s="17">
        <v>1554225.4937852218</v>
      </c>
      <c r="E841" s="2">
        <v>2019</v>
      </c>
      <c r="F841" s="17">
        <f>Tabel14[[#This Row],[Benaderend Verbruik (kWh)]]</f>
        <v>1554225.4937852218</v>
      </c>
      <c r="G841" s="17">
        <f>Tabel14[[#This Row],[Benaderend Verbruik (kWh)]]*0.000182</f>
        <v>282.86903986891036</v>
      </c>
    </row>
    <row r="842" spans="1:7" x14ac:dyDescent="0.35">
      <c r="A842" s="2" t="s">
        <v>184</v>
      </c>
      <c r="B842" s="2" t="s">
        <v>185</v>
      </c>
      <c r="C842" s="2" t="s">
        <v>9</v>
      </c>
      <c r="D842" s="17">
        <v>496198.17393764923</v>
      </c>
      <c r="E842" s="2">
        <v>2019</v>
      </c>
      <c r="F842" s="17">
        <f>Tabel14[[#This Row],[Benaderend Verbruik (kWh)]]*2.5</f>
        <v>1240495.4348441232</v>
      </c>
      <c r="G842" s="17">
        <f>Tabel14[[#This Row],[Benaderend Verbruik (kWh)]]*0</f>
        <v>0</v>
      </c>
    </row>
    <row r="843" spans="1:7" x14ac:dyDescent="0.35">
      <c r="A843" s="2" t="s">
        <v>810</v>
      </c>
      <c r="B843" s="2" t="s">
        <v>809</v>
      </c>
      <c r="C843" s="2" t="s">
        <v>9</v>
      </c>
      <c r="D843" s="17">
        <v>417300.90935853485</v>
      </c>
      <c r="E843" s="2">
        <v>2022</v>
      </c>
      <c r="F843" s="17">
        <f>Tabel14[[#This Row],[Benaderend Verbruik (kWh)]]*2.5</f>
        <v>1043252.2733963372</v>
      </c>
      <c r="G843" s="17">
        <f>Tabel14[[#This Row],[Benaderend Verbruik (kWh)]]*0</f>
        <v>0</v>
      </c>
    </row>
    <row r="844" spans="1:7" x14ac:dyDescent="0.35">
      <c r="A844" s="2" t="s">
        <v>810</v>
      </c>
      <c r="B844" s="2" t="s">
        <v>809</v>
      </c>
      <c r="C844" s="2" t="s">
        <v>8</v>
      </c>
      <c r="D844" s="17">
        <v>1243600.8951069233</v>
      </c>
      <c r="E844" s="2">
        <v>2022</v>
      </c>
      <c r="F844" s="17">
        <f>Tabel14[[#This Row],[Benaderend Verbruik (kWh)]]</f>
        <v>1243600.8951069233</v>
      </c>
      <c r="G844" s="17">
        <f>Tabel14[[#This Row],[Benaderend Verbruik (kWh)]]*0.000182</f>
        <v>226.33536290946006</v>
      </c>
    </row>
    <row r="845" spans="1:7" x14ac:dyDescent="0.35">
      <c r="A845" s="11" t="s">
        <v>184</v>
      </c>
      <c r="B845" s="11" t="s">
        <v>185</v>
      </c>
      <c r="C845" s="2" t="s">
        <v>1262</v>
      </c>
      <c r="D845" s="17"/>
      <c r="E845" s="2">
        <v>2019</v>
      </c>
      <c r="F845" s="2"/>
      <c r="G845" s="17">
        <v>348.65489056851789</v>
      </c>
    </row>
    <row r="846" spans="1:7" x14ac:dyDescent="0.35">
      <c r="A846" s="11" t="s">
        <v>184</v>
      </c>
      <c r="B846" s="11" t="s">
        <v>185</v>
      </c>
      <c r="C846" s="2" t="s">
        <v>1262</v>
      </c>
      <c r="D846" s="17"/>
      <c r="E846" s="2">
        <v>2022</v>
      </c>
      <c r="F846" s="2"/>
      <c r="G846" s="17">
        <v>344.42671399849212</v>
      </c>
    </row>
    <row r="847" spans="1:7" x14ac:dyDescent="0.35">
      <c r="A847" s="2" t="s">
        <v>186</v>
      </c>
      <c r="B847" s="2" t="s">
        <v>185</v>
      </c>
      <c r="C847" s="2" t="s">
        <v>8</v>
      </c>
      <c r="D847" s="17">
        <v>2743508.7412039679</v>
      </c>
      <c r="E847" s="2">
        <v>2019</v>
      </c>
      <c r="F847" s="17">
        <f>Tabel14[[#This Row],[Benaderend Verbruik (kWh)]]</f>
        <v>2743508.7412039679</v>
      </c>
      <c r="G847" s="17">
        <f>Tabel14[[#This Row],[Benaderend Verbruik (kWh)]]*0.000182</f>
        <v>499.31859089912217</v>
      </c>
    </row>
    <row r="848" spans="1:7" x14ac:dyDescent="0.35">
      <c r="A848" s="2" t="s">
        <v>186</v>
      </c>
      <c r="B848" s="2" t="s">
        <v>185</v>
      </c>
      <c r="C848" s="2" t="s">
        <v>9</v>
      </c>
      <c r="D848" s="17">
        <v>2028440.51798376</v>
      </c>
      <c r="E848" s="2">
        <v>2019</v>
      </c>
      <c r="F848" s="17">
        <f>Tabel14[[#This Row],[Benaderend Verbruik (kWh)]]*2.5</f>
        <v>5071101.2949593998</v>
      </c>
      <c r="G848" s="17">
        <f>Tabel14[[#This Row],[Benaderend Verbruik (kWh)]]*0</f>
        <v>0</v>
      </c>
    </row>
    <row r="849" spans="1:7" x14ac:dyDescent="0.35">
      <c r="A849" s="2" t="s">
        <v>811</v>
      </c>
      <c r="B849" s="2" t="s">
        <v>809</v>
      </c>
      <c r="C849" s="2" t="s">
        <v>9</v>
      </c>
      <c r="D849" s="17">
        <v>1978886.0224556201</v>
      </c>
      <c r="E849" s="2">
        <v>2022</v>
      </c>
      <c r="F849" s="17">
        <f>Tabel14[[#This Row],[Benaderend Verbruik (kWh)]]*2.5</f>
        <v>4947215.0561390501</v>
      </c>
      <c r="G849" s="17">
        <f>Tabel14[[#This Row],[Benaderend Verbruik (kWh)]]*0</f>
        <v>0</v>
      </c>
    </row>
    <row r="850" spans="1:7" x14ac:dyDescent="0.35">
      <c r="A850" s="2" t="s">
        <v>811</v>
      </c>
      <c r="B850" s="2" t="s">
        <v>809</v>
      </c>
      <c r="C850" s="2" t="s">
        <v>8</v>
      </c>
      <c r="D850" s="17">
        <v>2291905.7415007059</v>
      </c>
      <c r="E850" s="2">
        <v>2022</v>
      </c>
      <c r="F850" s="17">
        <f>Tabel14[[#This Row],[Benaderend Verbruik (kWh)]]</f>
        <v>2291905.7415007059</v>
      </c>
      <c r="G850" s="17">
        <f>Tabel14[[#This Row],[Benaderend Verbruik (kWh)]]*0.000182</f>
        <v>417.12684495312851</v>
      </c>
    </row>
    <row r="851" spans="1:7" x14ac:dyDescent="0.35">
      <c r="A851" s="2" t="s">
        <v>186</v>
      </c>
      <c r="B851" s="2" t="s">
        <v>185</v>
      </c>
      <c r="C851" s="2" t="s">
        <v>12</v>
      </c>
      <c r="D851" s="17">
        <v>449585.32285159949</v>
      </c>
      <c r="E851" s="2">
        <v>2022</v>
      </c>
      <c r="F851" s="17">
        <f>Tabel14[[#This Row],[Benaderend Verbruik (kWh)]]</f>
        <v>449585.32285159949</v>
      </c>
      <c r="G851" s="17">
        <f>Tabel14[[#This Row],[Benaderend Verbruik (kWh)]]*0.000267</f>
        <v>120.03928120137705</v>
      </c>
    </row>
    <row r="852" spans="1:7" x14ac:dyDescent="0.35">
      <c r="A852" s="11" t="s">
        <v>186</v>
      </c>
      <c r="B852" s="11" t="s">
        <v>185</v>
      </c>
      <c r="C852" s="2" t="s">
        <v>1262</v>
      </c>
      <c r="D852" s="17"/>
      <c r="E852" s="2">
        <v>2019</v>
      </c>
      <c r="F852" s="2"/>
      <c r="G852" s="17">
        <v>601.20410296</v>
      </c>
    </row>
    <row r="853" spans="1:7" x14ac:dyDescent="0.35">
      <c r="A853" s="11" t="s">
        <v>186</v>
      </c>
      <c r="B853" s="11" t="s">
        <v>185</v>
      </c>
      <c r="C853" s="2" t="s">
        <v>1262</v>
      </c>
      <c r="D853" s="17"/>
      <c r="E853" s="2">
        <v>2022</v>
      </c>
      <c r="F853" s="2"/>
      <c r="G853" s="17">
        <v>515.98279879999996</v>
      </c>
    </row>
    <row r="854" spans="1:7" x14ac:dyDescent="0.35">
      <c r="A854" s="2" t="s">
        <v>812</v>
      </c>
      <c r="B854" s="2" t="s">
        <v>809</v>
      </c>
      <c r="C854" s="2" t="s">
        <v>9</v>
      </c>
      <c r="D854" s="17">
        <v>650587.89300442068</v>
      </c>
      <c r="E854" s="2">
        <v>2022</v>
      </c>
      <c r="F854" s="17">
        <f>Tabel14[[#This Row],[Benaderend Verbruik (kWh)]]*2.5</f>
        <v>1626469.7325110517</v>
      </c>
      <c r="G854" s="17">
        <f>Tabel14[[#This Row],[Benaderend Verbruik (kWh)]]*0</f>
        <v>0</v>
      </c>
    </row>
    <row r="855" spans="1:7" x14ac:dyDescent="0.35">
      <c r="A855" s="2" t="s">
        <v>812</v>
      </c>
      <c r="B855" s="2" t="s">
        <v>809</v>
      </c>
      <c r="C855" s="2" t="s">
        <v>8</v>
      </c>
      <c r="D855" s="17">
        <v>1505738.3672627464</v>
      </c>
      <c r="E855" s="2">
        <v>2022</v>
      </c>
      <c r="F855" s="17">
        <f>Tabel14[[#This Row],[Benaderend Verbruik (kWh)]]</f>
        <v>1505738.3672627464</v>
      </c>
      <c r="G855" s="17">
        <f>Tabel14[[#This Row],[Benaderend Verbruik (kWh)]]*0.000182</f>
        <v>274.04438284181987</v>
      </c>
    </row>
    <row r="856" spans="1:7" x14ac:dyDescent="0.35">
      <c r="A856" s="2" t="s">
        <v>188</v>
      </c>
      <c r="B856" s="2" t="s">
        <v>185</v>
      </c>
      <c r="C856" s="2" t="s">
        <v>8</v>
      </c>
      <c r="D856" s="17">
        <v>1930336.2262521251</v>
      </c>
      <c r="E856" s="2">
        <v>2019</v>
      </c>
      <c r="F856" s="17">
        <f>Tabel14[[#This Row],[Benaderend Verbruik (kWh)]]</f>
        <v>1930336.2262521251</v>
      </c>
      <c r="G856" s="17">
        <f>Tabel14[[#This Row],[Benaderend Verbruik (kWh)]]*0.000182</f>
        <v>351.32119317788676</v>
      </c>
    </row>
    <row r="857" spans="1:7" x14ac:dyDescent="0.35">
      <c r="A857" s="2" t="s">
        <v>188</v>
      </c>
      <c r="B857" s="2" t="s">
        <v>185</v>
      </c>
      <c r="C857" s="2" t="s">
        <v>9</v>
      </c>
      <c r="D857" s="17">
        <v>685768.26522783015</v>
      </c>
      <c r="E857" s="2">
        <v>2019</v>
      </c>
      <c r="F857" s="17">
        <f>Tabel14[[#This Row],[Benaderend Verbruik (kWh)]]*2.5</f>
        <v>1714420.6630695753</v>
      </c>
      <c r="G857" s="17">
        <f>Tabel14[[#This Row],[Benaderend Verbruik (kWh)]]*0</f>
        <v>0</v>
      </c>
    </row>
    <row r="858" spans="1:7" x14ac:dyDescent="0.35">
      <c r="A858" s="2" t="s">
        <v>813</v>
      </c>
      <c r="B858" s="2" t="s">
        <v>809</v>
      </c>
      <c r="C858" s="2" t="s">
        <v>9</v>
      </c>
      <c r="D858" s="17">
        <v>590442.73242187034</v>
      </c>
      <c r="E858" s="2">
        <v>2022</v>
      </c>
      <c r="F858" s="17">
        <f>Tabel14[[#This Row],[Benaderend Verbruik (kWh)]]*2.5</f>
        <v>1476106.8310546759</v>
      </c>
      <c r="G858" s="17">
        <f>Tabel14[[#This Row],[Benaderend Verbruik (kWh)]]*0</f>
        <v>0</v>
      </c>
    </row>
    <row r="859" spans="1:7" x14ac:dyDescent="0.35">
      <c r="A859" s="2" t="s">
        <v>813</v>
      </c>
      <c r="B859" s="2" t="s">
        <v>809</v>
      </c>
      <c r="C859" s="2" t="s">
        <v>8</v>
      </c>
      <c r="D859" s="17">
        <v>1716985.5189995929</v>
      </c>
      <c r="E859" s="2">
        <v>2022</v>
      </c>
      <c r="F859" s="17">
        <f>Tabel14[[#This Row],[Benaderend Verbruik (kWh)]]</f>
        <v>1716985.5189995929</v>
      </c>
      <c r="G859" s="17">
        <f>Tabel14[[#This Row],[Benaderend Verbruik (kWh)]]*0.000182</f>
        <v>312.4913644579259</v>
      </c>
    </row>
    <row r="860" spans="1:7" x14ac:dyDescent="0.35">
      <c r="A860" s="11" t="s">
        <v>188</v>
      </c>
      <c r="B860" s="11" t="s">
        <v>185</v>
      </c>
      <c r="C860" s="2" t="s">
        <v>1262</v>
      </c>
      <c r="D860" s="17"/>
      <c r="E860" s="2">
        <v>2019</v>
      </c>
      <c r="F860" s="2"/>
      <c r="G860" s="17">
        <v>327.7475872494249</v>
      </c>
    </row>
    <row r="861" spans="1:7" x14ac:dyDescent="0.35">
      <c r="A861" s="11" t="s">
        <v>188</v>
      </c>
      <c r="B861" s="11" t="s">
        <v>185</v>
      </c>
      <c r="C861" s="2" t="s">
        <v>1262</v>
      </c>
      <c r="D861" s="17"/>
      <c r="E861" s="2">
        <v>2022</v>
      </c>
      <c r="F861" s="2"/>
      <c r="G861" s="17">
        <v>386.31395928625284</v>
      </c>
    </row>
    <row r="862" spans="1:7" x14ac:dyDescent="0.35">
      <c r="A862" s="2" t="s">
        <v>814</v>
      </c>
      <c r="B862" s="2" t="s">
        <v>809</v>
      </c>
      <c r="C862" s="2" t="s">
        <v>9</v>
      </c>
      <c r="D862" s="17">
        <v>700412.71181452309</v>
      </c>
      <c r="E862" s="2">
        <v>2022</v>
      </c>
      <c r="F862" s="17">
        <f>Tabel14[[#This Row],[Benaderend Verbruik (kWh)]]*2.5</f>
        <v>1751031.7795363078</v>
      </c>
      <c r="G862" s="17">
        <f>Tabel14[[#This Row],[Benaderend Verbruik (kWh)]]*0</f>
        <v>0</v>
      </c>
    </row>
    <row r="863" spans="1:7" x14ac:dyDescent="0.35">
      <c r="A863" s="2" t="s">
        <v>814</v>
      </c>
      <c r="B863" s="2" t="s">
        <v>809</v>
      </c>
      <c r="C863" s="2" t="s">
        <v>8</v>
      </c>
      <c r="D863" s="17">
        <v>1657325.8271211288</v>
      </c>
      <c r="E863" s="2">
        <v>2022</v>
      </c>
      <c r="F863" s="17">
        <f>Tabel14[[#This Row],[Benaderend Verbruik (kWh)]]</f>
        <v>1657325.8271211288</v>
      </c>
      <c r="G863" s="17">
        <f>Tabel14[[#This Row],[Benaderend Verbruik (kWh)]]*0.000182</f>
        <v>301.63330053604545</v>
      </c>
    </row>
    <row r="864" spans="1:7" x14ac:dyDescent="0.35">
      <c r="A864" s="2" t="s">
        <v>190</v>
      </c>
      <c r="B864" s="2" t="s">
        <v>7</v>
      </c>
      <c r="C864" s="2" t="s">
        <v>8</v>
      </c>
      <c r="D864" s="17">
        <v>5982878.4040083336</v>
      </c>
      <c r="E864" s="2">
        <v>2019</v>
      </c>
      <c r="F864" s="17">
        <f>Tabel14[[#This Row],[Benaderend Verbruik (kWh)]]</f>
        <v>5982878.4040083336</v>
      </c>
      <c r="G864" s="17">
        <f>Tabel14[[#This Row],[Benaderend Verbruik (kWh)]]*0.000182</f>
        <v>1088.8838695295167</v>
      </c>
    </row>
    <row r="865" spans="1:7" x14ac:dyDescent="0.35">
      <c r="A865" s="2" t="s">
        <v>190</v>
      </c>
      <c r="B865" s="2" t="s">
        <v>7</v>
      </c>
      <c r="C865" s="2" t="s">
        <v>9</v>
      </c>
      <c r="D865" s="17">
        <v>2148491.0188502567</v>
      </c>
      <c r="E865" s="2">
        <v>2019</v>
      </c>
      <c r="F865" s="17">
        <f>Tabel14[[#This Row],[Benaderend Verbruik (kWh)]]*2.5</f>
        <v>5371227.5471256413</v>
      </c>
      <c r="G865" s="17">
        <f>Tabel14[[#This Row],[Benaderend Verbruik (kWh)]]*0</f>
        <v>0</v>
      </c>
    </row>
    <row r="866" spans="1:7" x14ac:dyDescent="0.35">
      <c r="A866" s="2" t="s">
        <v>190</v>
      </c>
      <c r="B866" s="2" t="s">
        <v>7</v>
      </c>
      <c r="C866" s="2" t="s">
        <v>10</v>
      </c>
      <c r="D866" s="17">
        <v>1751881</v>
      </c>
      <c r="E866" s="2">
        <v>2019</v>
      </c>
      <c r="F866" s="17">
        <f>Tabel14[[#This Row],[Benaderend Verbruik (kWh)]]*2.5</f>
        <v>4379702.5</v>
      </c>
      <c r="G866" s="17">
        <f>Tabel14[[#This Row],[Benaderend Verbruik (kWh)]]*0</f>
        <v>0</v>
      </c>
    </row>
    <row r="867" spans="1:7" x14ac:dyDescent="0.35">
      <c r="A867" s="2" t="s">
        <v>815</v>
      </c>
      <c r="B867" s="2" t="s">
        <v>641</v>
      </c>
      <c r="C867" s="2" t="s">
        <v>9</v>
      </c>
      <c r="D867" s="17">
        <v>1943663.3062778246</v>
      </c>
      <c r="E867" s="2">
        <v>2022</v>
      </c>
      <c r="F867" s="17">
        <f>Tabel14[[#This Row],[Benaderend Verbruik (kWh)]]*2.5</f>
        <v>4859158.2656945614</v>
      </c>
      <c r="G867" s="17">
        <f>Tabel14[[#This Row],[Benaderend Verbruik (kWh)]]*0</f>
        <v>0</v>
      </c>
    </row>
    <row r="868" spans="1:7" x14ac:dyDescent="0.35">
      <c r="A868" s="2" t="s">
        <v>815</v>
      </c>
      <c r="B868" s="2" t="s">
        <v>641</v>
      </c>
      <c r="C868" s="2" t="s">
        <v>10</v>
      </c>
      <c r="D868" s="17">
        <v>1572512</v>
      </c>
      <c r="E868" s="2">
        <v>2022</v>
      </c>
      <c r="F868" s="17">
        <f>Tabel14[[#This Row],[Benaderend Verbruik (kWh)]]*2.5</f>
        <v>3931280</v>
      </c>
      <c r="G868" s="17">
        <f>Tabel14[[#This Row],[Benaderend Verbruik (kWh)]]*0</f>
        <v>0</v>
      </c>
    </row>
    <row r="869" spans="1:7" x14ac:dyDescent="0.35">
      <c r="A869" s="2" t="s">
        <v>815</v>
      </c>
      <c r="B869" s="2" t="s">
        <v>641</v>
      </c>
      <c r="C869" s="2" t="s">
        <v>8</v>
      </c>
      <c r="D869" s="17">
        <v>4489913.7335445564</v>
      </c>
      <c r="E869" s="2">
        <v>2022</v>
      </c>
      <c r="F869" s="17">
        <f>Tabel14[[#This Row],[Benaderend Verbruik (kWh)]]</f>
        <v>4489913.7335445564</v>
      </c>
      <c r="G869" s="17">
        <f>Tabel14[[#This Row],[Benaderend Verbruik (kWh)]]*0.000182</f>
        <v>817.16429950510928</v>
      </c>
    </row>
    <row r="870" spans="1:7" x14ac:dyDescent="0.35">
      <c r="A870" s="11" t="s">
        <v>190</v>
      </c>
      <c r="B870" s="11" t="s">
        <v>7</v>
      </c>
      <c r="C870" s="2" t="s">
        <v>1262</v>
      </c>
      <c r="D870" s="17"/>
      <c r="E870" s="2">
        <v>2019</v>
      </c>
      <c r="F870" s="2"/>
      <c r="G870" s="17">
        <v>327.3250150057591</v>
      </c>
    </row>
    <row r="871" spans="1:7" x14ac:dyDescent="0.35">
      <c r="A871" s="11" t="s">
        <v>190</v>
      </c>
      <c r="B871" s="11" t="s">
        <v>7</v>
      </c>
      <c r="C871" s="2" t="s">
        <v>1262</v>
      </c>
      <c r="D871" s="17"/>
      <c r="E871" s="2">
        <v>2022</v>
      </c>
      <c r="F871" s="2"/>
      <c r="G871" s="17">
        <v>173.11360233743301</v>
      </c>
    </row>
    <row r="872" spans="1:7" x14ac:dyDescent="0.35">
      <c r="A872" s="2" t="s">
        <v>191</v>
      </c>
      <c r="B872" s="2" t="s">
        <v>7</v>
      </c>
      <c r="C872" s="2" t="s">
        <v>8</v>
      </c>
      <c r="D872" s="17">
        <v>3660097.8732807119</v>
      </c>
      <c r="E872" s="2">
        <v>2019</v>
      </c>
      <c r="F872" s="17">
        <f>Tabel14[[#This Row],[Benaderend Verbruik (kWh)]]</f>
        <v>3660097.8732807119</v>
      </c>
      <c r="G872" s="17">
        <f>Tabel14[[#This Row],[Benaderend Verbruik (kWh)]]*0.000182</f>
        <v>666.13781293708962</v>
      </c>
    </row>
    <row r="873" spans="1:7" x14ac:dyDescent="0.35">
      <c r="A873" s="2" t="s">
        <v>191</v>
      </c>
      <c r="B873" s="2" t="s">
        <v>7</v>
      </c>
      <c r="C873" s="2" t="s">
        <v>9</v>
      </c>
      <c r="D873" s="17">
        <v>1354449.7579258855</v>
      </c>
      <c r="E873" s="2">
        <v>2019</v>
      </c>
      <c r="F873" s="17">
        <f>Tabel14[[#This Row],[Benaderend Verbruik (kWh)]]*2.5</f>
        <v>3386124.3948147139</v>
      </c>
      <c r="G873" s="17">
        <f>Tabel14[[#This Row],[Benaderend Verbruik (kWh)]]*0</f>
        <v>0</v>
      </c>
    </row>
    <row r="874" spans="1:7" x14ac:dyDescent="0.35">
      <c r="A874" s="2" t="s">
        <v>191</v>
      </c>
      <c r="B874" s="2" t="s">
        <v>7</v>
      </c>
      <c r="C874" s="2" t="s">
        <v>10</v>
      </c>
      <c r="D874" s="17">
        <v>1070019</v>
      </c>
      <c r="E874" s="2">
        <v>2019</v>
      </c>
      <c r="F874" s="17">
        <f>Tabel14[[#This Row],[Benaderend Verbruik (kWh)]]*2.5</f>
        <v>2675047.5</v>
      </c>
      <c r="G874" s="17">
        <f>Tabel14[[#This Row],[Benaderend Verbruik (kWh)]]*0</f>
        <v>0</v>
      </c>
    </row>
    <row r="875" spans="1:7" x14ac:dyDescent="0.35">
      <c r="A875" s="2" t="s">
        <v>816</v>
      </c>
      <c r="B875" s="2" t="s">
        <v>641</v>
      </c>
      <c r="C875" s="2" t="s">
        <v>9</v>
      </c>
      <c r="D875" s="17">
        <v>1162673.918109139</v>
      </c>
      <c r="E875" s="2">
        <v>2022</v>
      </c>
      <c r="F875" s="17">
        <f>Tabel14[[#This Row],[Benaderend Verbruik (kWh)]]*2.5</f>
        <v>2906684.7952728476</v>
      </c>
      <c r="G875" s="17">
        <f>Tabel14[[#This Row],[Benaderend Verbruik (kWh)]]*0</f>
        <v>0</v>
      </c>
    </row>
    <row r="876" spans="1:7" x14ac:dyDescent="0.35">
      <c r="A876" s="2" t="s">
        <v>816</v>
      </c>
      <c r="B876" s="2" t="s">
        <v>641</v>
      </c>
      <c r="C876" s="2" t="s">
        <v>10</v>
      </c>
      <c r="D876" s="17">
        <v>952836.99999999965</v>
      </c>
      <c r="E876" s="2">
        <v>2022</v>
      </c>
      <c r="F876" s="17">
        <f>Tabel14[[#This Row],[Benaderend Verbruik (kWh)]]*2.5</f>
        <v>2382092.4999999991</v>
      </c>
      <c r="G876" s="17">
        <f>Tabel14[[#This Row],[Benaderend Verbruik (kWh)]]*0</f>
        <v>0</v>
      </c>
    </row>
    <row r="877" spans="1:7" x14ac:dyDescent="0.35">
      <c r="A877" s="2" t="s">
        <v>816</v>
      </c>
      <c r="B877" s="2" t="s">
        <v>641</v>
      </c>
      <c r="C877" s="2" t="s">
        <v>8</v>
      </c>
      <c r="D877" s="17">
        <v>3410972.9535200577</v>
      </c>
      <c r="E877" s="2">
        <v>2022</v>
      </c>
      <c r="F877" s="17">
        <f>Tabel14[[#This Row],[Benaderend Verbruik (kWh)]]</f>
        <v>3410972.9535200577</v>
      </c>
      <c r="G877" s="17">
        <f>Tabel14[[#This Row],[Benaderend Verbruik (kWh)]]*0.000182</f>
        <v>620.79707754065055</v>
      </c>
    </row>
    <row r="878" spans="1:7" x14ac:dyDescent="0.35">
      <c r="A878" s="11" t="s">
        <v>191</v>
      </c>
      <c r="B878" s="11" t="s">
        <v>7</v>
      </c>
      <c r="C878" s="2" t="s">
        <v>1262</v>
      </c>
      <c r="D878" s="17"/>
      <c r="E878" s="2">
        <v>2019</v>
      </c>
      <c r="F878" s="2"/>
      <c r="G878" s="17">
        <v>190.458706855</v>
      </c>
    </row>
    <row r="879" spans="1:7" x14ac:dyDescent="0.35">
      <c r="A879" s="11" t="s">
        <v>191</v>
      </c>
      <c r="B879" s="11" t="s">
        <v>7</v>
      </c>
      <c r="C879" s="2" t="s">
        <v>1262</v>
      </c>
      <c r="D879" s="17"/>
      <c r="E879" s="2">
        <v>2022</v>
      </c>
      <c r="F879" s="2"/>
      <c r="G879" s="17">
        <v>129.317287005</v>
      </c>
    </row>
    <row r="880" spans="1:7" x14ac:dyDescent="0.35">
      <c r="A880" s="2" t="s">
        <v>192</v>
      </c>
      <c r="B880" s="2" t="s">
        <v>7</v>
      </c>
      <c r="C880" s="2" t="s">
        <v>8</v>
      </c>
      <c r="D880" s="17">
        <v>2786063.7414822099</v>
      </c>
      <c r="E880" s="2">
        <v>2019</v>
      </c>
      <c r="F880" s="17">
        <f>Tabel14[[#This Row],[Benaderend Verbruik (kWh)]]</f>
        <v>2786063.7414822099</v>
      </c>
      <c r="G880" s="17">
        <f>Tabel14[[#This Row],[Benaderend Verbruik (kWh)]]*0.000182</f>
        <v>507.06360094976219</v>
      </c>
    </row>
    <row r="881" spans="1:7" x14ac:dyDescent="0.35">
      <c r="A881" s="2" t="s">
        <v>192</v>
      </c>
      <c r="B881" s="2" t="s">
        <v>7</v>
      </c>
      <c r="C881" s="2" t="s">
        <v>10</v>
      </c>
      <c r="D881" s="17">
        <v>1602969</v>
      </c>
      <c r="E881" s="2">
        <v>2019</v>
      </c>
      <c r="F881" s="17">
        <f>Tabel14[[#This Row],[Benaderend Verbruik (kWh)]]*2.5</f>
        <v>4007422.5</v>
      </c>
      <c r="G881" s="17">
        <f>Tabel14[[#This Row],[Benaderend Verbruik (kWh)]]*0</f>
        <v>0</v>
      </c>
    </row>
    <row r="882" spans="1:7" x14ac:dyDescent="0.35">
      <c r="A882" s="2" t="s">
        <v>192</v>
      </c>
      <c r="B882" s="2" t="s">
        <v>7</v>
      </c>
      <c r="C882" s="2" t="s">
        <v>9</v>
      </c>
      <c r="D882" s="17">
        <v>1473326.8157406994</v>
      </c>
      <c r="E882" s="2">
        <v>2019</v>
      </c>
      <c r="F882" s="17">
        <f>Tabel14[[#This Row],[Benaderend Verbruik (kWh)]]*2.5</f>
        <v>3683317.0393517483</v>
      </c>
      <c r="G882" s="17">
        <f>Tabel14[[#This Row],[Benaderend Verbruik (kWh)]]*0</f>
        <v>0</v>
      </c>
    </row>
    <row r="883" spans="1:7" x14ac:dyDescent="0.35">
      <c r="A883" s="2" t="s">
        <v>817</v>
      </c>
      <c r="B883" s="2" t="s">
        <v>641</v>
      </c>
      <c r="C883" s="2" t="s">
        <v>9</v>
      </c>
      <c r="D883" s="17">
        <v>1788782.1622275081</v>
      </c>
      <c r="E883" s="2">
        <v>2022</v>
      </c>
      <c r="F883" s="17">
        <f>Tabel14[[#This Row],[Benaderend Verbruik (kWh)]]*2.5</f>
        <v>4471955.4055687701</v>
      </c>
      <c r="G883" s="17">
        <f>Tabel14[[#This Row],[Benaderend Verbruik (kWh)]]*0</f>
        <v>0</v>
      </c>
    </row>
    <row r="884" spans="1:7" x14ac:dyDescent="0.35">
      <c r="A884" s="2" t="s">
        <v>817</v>
      </c>
      <c r="B884" s="2" t="s">
        <v>641</v>
      </c>
      <c r="C884" s="2" t="s">
        <v>10</v>
      </c>
      <c r="D884" s="17">
        <v>1185580.7083808316</v>
      </c>
      <c r="E884" s="2">
        <v>2022</v>
      </c>
      <c r="F884" s="17">
        <f>Tabel14[[#This Row],[Benaderend Verbruik (kWh)]]*2.5</f>
        <v>2963951.770952079</v>
      </c>
      <c r="G884" s="17">
        <f>Tabel14[[#This Row],[Benaderend Verbruik (kWh)]]*0</f>
        <v>0</v>
      </c>
    </row>
    <row r="885" spans="1:7" x14ac:dyDescent="0.35">
      <c r="A885" s="2" t="s">
        <v>817</v>
      </c>
      <c r="B885" s="2" t="s">
        <v>641</v>
      </c>
      <c r="C885" s="2" t="s">
        <v>8</v>
      </c>
      <c r="D885" s="17">
        <v>3100628.3968780786</v>
      </c>
      <c r="E885" s="2">
        <v>2022</v>
      </c>
      <c r="F885" s="17">
        <f>Tabel14[[#This Row],[Benaderend Verbruik (kWh)]]</f>
        <v>3100628.3968780786</v>
      </c>
      <c r="G885" s="17">
        <f>Tabel14[[#This Row],[Benaderend Verbruik (kWh)]]*0.000182</f>
        <v>564.31436823181036</v>
      </c>
    </row>
    <row r="886" spans="1:7" x14ac:dyDescent="0.35">
      <c r="A886" s="11" t="s">
        <v>192</v>
      </c>
      <c r="B886" s="11" t="s">
        <v>7</v>
      </c>
      <c r="C886" s="2" t="s">
        <v>1262</v>
      </c>
      <c r="D886" s="17"/>
      <c r="E886" s="2">
        <v>2019</v>
      </c>
      <c r="F886" s="2"/>
      <c r="G886" s="17">
        <v>118.82395284</v>
      </c>
    </row>
    <row r="887" spans="1:7" x14ac:dyDescent="0.35">
      <c r="A887" s="11" t="s">
        <v>192</v>
      </c>
      <c r="B887" s="11" t="s">
        <v>7</v>
      </c>
      <c r="C887" s="2" t="s">
        <v>1262</v>
      </c>
      <c r="D887" s="17"/>
      <c r="E887" s="2">
        <v>2022</v>
      </c>
      <c r="F887" s="2"/>
      <c r="G887" s="17">
        <v>73.139281345000001</v>
      </c>
    </row>
    <row r="888" spans="1:7" x14ac:dyDescent="0.35">
      <c r="A888" s="2" t="s">
        <v>193</v>
      </c>
      <c r="B888" s="2" t="s">
        <v>7</v>
      </c>
      <c r="C888" s="2" t="s">
        <v>8</v>
      </c>
      <c r="D888" s="17">
        <v>1346229.7609999999</v>
      </c>
      <c r="E888" s="2">
        <v>2019</v>
      </c>
      <c r="F888" s="17">
        <f>Tabel14[[#This Row],[Benaderend Verbruik (kWh)]]</f>
        <v>1346229.7609999999</v>
      </c>
      <c r="G888" s="17">
        <f>Tabel14[[#This Row],[Benaderend Verbruik (kWh)]]*0.000182</f>
        <v>245.013816502</v>
      </c>
    </row>
    <row r="889" spans="1:7" x14ac:dyDescent="0.35">
      <c r="A889" s="2" t="s">
        <v>193</v>
      </c>
      <c r="B889" s="2" t="s">
        <v>7</v>
      </c>
      <c r="C889" s="2" t="s">
        <v>10</v>
      </c>
      <c r="D889" s="17">
        <v>1260189.18</v>
      </c>
      <c r="E889" s="2">
        <v>2019</v>
      </c>
      <c r="F889" s="17">
        <f>Tabel14[[#This Row],[Benaderend Verbruik (kWh)]]*2.5</f>
        <v>3150472.9499999997</v>
      </c>
      <c r="G889" s="17">
        <f>Tabel14[[#This Row],[Benaderend Verbruik (kWh)]]*0</f>
        <v>0</v>
      </c>
    </row>
    <row r="890" spans="1:7" x14ac:dyDescent="0.35">
      <c r="A890" s="2" t="s">
        <v>193</v>
      </c>
      <c r="B890" s="2" t="s">
        <v>7</v>
      </c>
      <c r="C890" s="2" t="s">
        <v>9</v>
      </c>
      <c r="D890" s="17">
        <v>703380.54800000007</v>
      </c>
      <c r="E890" s="2">
        <v>2019</v>
      </c>
      <c r="F890" s="17">
        <f>Tabel14[[#This Row],[Benaderend Verbruik (kWh)]]*2.5</f>
        <v>1758451.37</v>
      </c>
      <c r="G890" s="17">
        <f>Tabel14[[#This Row],[Benaderend Verbruik (kWh)]]*0</f>
        <v>0</v>
      </c>
    </row>
    <row r="891" spans="1:7" x14ac:dyDescent="0.35">
      <c r="A891" s="2" t="s">
        <v>818</v>
      </c>
      <c r="B891" s="2" t="s">
        <v>641</v>
      </c>
      <c r="C891" s="2" t="s">
        <v>9</v>
      </c>
      <c r="D891" s="17">
        <v>885087.42590193043</v>
      </c>
      <c r="E891" s="2">
        <v>2022</v>
      </c>
      <c r="F891" s="17">
        <f>Tabel14[[#This Row],[Benaderend Verbruik (kWh)]]*2.5</f>
        <v>2212718.564754826</v>
      </c>
      <c r="G891" s="17">
        <f>Tabel14[[#This Row],[Benaderend Verbruik (kWh)]]*0</f>
        <v>0</v>
      </c>
    </row>
    <row r="892" spans="1:7" x14ac:dyDescent="0.35">
      <c r="A892" s="2" t="s">
        <v>818</v>
      </c>
      <c r="B892" s="2" t="s">
        <v>641</v>
      </c>
      <c r="C892" s="2" t="s">
        <v>10</v>
      </c>
      <c r="D892" s="17">
        <v>1176682.7568737373</v>
      </c>
      <c r="E892" s="2">
        <v>2022</v>
      </c>
      <c r="F892" s="17">
        <f>Tabel14[[#This Row],[Benaderend Verbruik (kWh)]]*2.5</f>
        <v>2941706.8921843432</v>
      </c>
      <c r="G892" s="17">
        <f>Tabel14[[#This Row],[Benaderend Verbruik (kWh)]]*0</f>
        <v>0</v>
      </c>
    </row>
    <row r="893" spans="1:7" x14ac:dyDescent="0.35">
      <c r="A893" s="2" t="s">
        <v>818</v>
      </c>
      <c r="B893" s="2" t="s">
        <v>641</v>
      </c>
      <c r="C893" s="2" t="s">
        <v>8</v>
      </c>
      <c r="D893" s="17">
        <v>1244770.8061583911</v>
      </c>
      <c r="E893" s="2">
        <v>2022</v>
      </c>
      <c r="F893" s="17">
        <f>Tabel14[[#This Row],[Benaderend Verbruik (kWh)]]</f>
        <v>1244770.8061583911</v>
      </c>
      <c r="G893" s="17">
        <f>Tabel14[[#This Row],[Benaderend Verbruik (kWh)]]*0.000182</f>
        <v>226.54828672082718</v>
      </c>
    </row>
    <row r="894" spans="1:7" x14ac:dyDescent="0.35">
      <c r="A894" s="11" t="s">
        <v>193</v>
      </c>
      <c r="B894" s="11" t="s">
        <v>7</v>
      </c>
      <c r="C894" s="2" t="s">
        <v>1262</v>
      </c>
      <c r="D894" s="17"/>
      <c r="E894" s="2">
        <v>2019</v>
      </c>
      <c r="F894" s="2"/>
      <c r="G894" s="17">
        <v>56.553551040000002</v>
      </c>
    </row>
    <row r="895" spans="1:7" x14ac:dyDescent="0.35">
      <c r="A895" s="11" t="s">
        <v>193</v>
      </c>
      <c r="B895" s="11" t="s">
        <v>7</v>
      </c>
      <c r="C895" s="2" t="s">
        <v>1262</v>
      </c>
      <c r="D895" s="17"/>
      <c r="E895" s="2">
        <v>2022</v>
      </c>
      <c r="F895" s="2"/>
      <c r="G895" s="17">
        <v>50.044064980000002</v>
      </c>
    </row>
    <row r="896" spans="1:7" x14ac:dyDescent="0.35">
      <c r="A896" s="2" t="s">
        <v>194</v>
      </c>
      <c r="B896" s="2" t="s">
        <v>7</v>
      </c>
      <c r="C896" s="2" t="s">
        <v>8</v>
      </c>
      <c r="D896" s="17">
        <v>21679684.838100102</v>
      </c>
      <c r="E896" s="2">
        <v>2019</v>
      </c>
      <c r="F896" s="17">
        <f>Tabel14[[#This Row],[Benaderend Verbruik (kWh)]]</f>
        <v>21679684.838100102</v>
      </c>
      <c r="G896" s="17">
        <f>Tabel14[[#This Row],[Benaderend Verbruik (kWh)]]*0.000182</f>
        <v>3945.7026405342185</v>
      </c>
    </row>
    <row r="897" spans="1:7" x14ac:dyDescent="0.35">
      <c r="A897" s="2" t="s">
        <v>194</v>
      </c>
      <c r="B897" s="2" t="s">
        <v>7</v>
      </c>
      <c r="C897" s="2" t="s">
        <v>9</v>
      </c>
      <c r="D897" s="17">
        <v>10267536.198682426</v>
      </c>
      <c r="E897" s="2">
        <v>2019</v>
      </c>
      <c r="F897" s="17">
        <f>Tabel14[[#This Row],[Benaderend Verbruik (kWh)]]*2.5</f>
        <v>25668840.496706065</v>
      </c>
      <c r="G897" s="17">
        <f>Tabel14[[#This Row],[Benaderend Verbruik (kWh)]]*0</f>
        <v>0</v>
      </c>
    </row>
    <row r="898" spans="1:7" x14ac:dyDescent="0.35">
      <c r="A898" s="2" t="s">
        <v>194</v>
      </c>
      <c r="B898" s="2" t="s">
        <v>7</v>
      </c>
      <c r="C898" s="2" t="s">
        <v>10</v>
      </c>
      <c r="D898" s="17">
        <v>7820463.2944089603</v>
      </c>
      <c r="E898" s="2">
        <v>2019</v>
      </c>
      <c r="F898" s="17">
        <f>Tabel14[[#This Row],[Benaderend Verbruik (kWh)]]*2.5</f>
        <v>19551158.236022402</v>
      </c>
      <c r="G898" s="17">
        <f>Tabel14[[#This Row],[Benaderend Verbruik (kWh)]]*0</f>
        <v>0</v>
      </c>
    </row>
    <row r="899" spans="1:7" x14ac:dyDescent="0.35">
      <c r="A899" s="2" t="s">
        <v>819</v>
      </c>
      <c r="B899" s="2" t="s">
        <v>641</v>
      </c>
      <c r="C899" s="2" t="s">
        <v>9</v>
      </c>
      <c r="D899" s="17">
        <v>10133941.045140173</v>
      </c>
      <c r="E899" s="2">
        <v>2022</v>
      </c>
      <c r="F899" s="17">
        <f>Tabel14[[#This Row],[Benaderend Verbruik (kWh)]]*2.5</f>
        <v>25334852.612850435</v>
      </c>
      <c r="G899" s="17">
        <f>Tabel14[[#This Row],[Benaderend Verbruik (kWh)]]*0</f>
        <v>0</v>
      </c>
    </row>
    <row r="900" spans="1:7" x14ac:dyDescent="0.35">
      <c r="A900" s="2" t="s">
        <v>819</v>
      </c>
      <c r="B900" s="2" t="s">
        <v>641</v>
      </c>
      <c r="C900" s="2" t="s">
        <v>10</v>
      </c>
      <c r="D900" s="17">
        <v>6780886.2419341253</v>
      </c>
      <c r="E900" s="2">
        <v>2022</v>
      </c>
      <c r="F900" s="17">
        <f>Tabel14[[#This Row],[Benaderend Verbruik (kWh)]]*2.5</f>
        <v>16952215.604835313</v>
      </c>
      <c r="G900" s="17">
        <f>Tabel14[[#This Row],[Benaderend Verbruik (kWh)]]*0</f>
        <v>0</v>
      </c>
    </row>
    <row r="901" spans="1:7" x14ac:dyDescent="0.35">
      <c r="A901" s="2" t="s">
        <v>819</v>
      </c>
      <c r="B901" s="2" t="s">
        <v>641</v>
      </c>
      <c r="C901" s="2" t="s">
        <v>8</v>
      </c>
      <c r="D901" s="17">
        <v>16864328.507436652</v>
      </c>
      <c r="E901" s="2">
        <v>2022</v>
      </c>
      <c r="F901" s="17">
        <f>Tabel14[[#This Row],[Benaderend Verbruik (kWh)]]</f>
        <v>16864328.507436652</v>
      </c>
      <c r="G901" s="17">
        <f>Tabel14[[#This Row],[Benaderend Verbruik (kWh)]]*0.000182</f>
        <v>3069.3077883534706</v>
      </c>
    </row>
    <row r="902" spans="1:7" x14ac:dyDescent="0.35">
      <c r="A902" s="2" t="s">
        <v>195</v>
      </c>
      <c r="B902" s="2" t="s">
        <v>7</v>
      </c>
      <c r="C902" s="2" t="s">
        <v>8</v>
      </c>
      <c r="D902" s="17">
        <v>3152395.9851408307</v>
      </c>
      <c r="E902" s="2">
        <v>2019</v>
      </c>
      <c r="F902" s="17">
        <f>Tabel14[[#This Row],[Benaderend Verbruik (kWh)]]</f>
        <v>3152395.9851408307</v>
      </c>
      <c r="G902" s="17">
        <f>Tabel14[[#This Row],[Benaderend Verbruik (kWh)]]*0.000182</f>
        <v>573.73606929563118</v>
      </c>
    </row>
    <row r="903" spans="1:7" x14ac:dyDescent="0.35">
      <c r="A903" s="2" t="s">
        <v>195</v>
      </c>
      <c r="B903" s="2" t="s">
        <v>7</v>
      </c>
      <c r="C903" s="2" t="s">
        <v>9</v>
      </c>
      <c r="D903" s="17">
        <v>1498701.1894455659</v>
      </c>
      <c r="E903" s="2">
        <v>2019</v>
      </c>
      <c r="F903" s="17">
        <f>Tabel14[[#This Row],[Benaderend Verbruik (kWh)]]*2.5</f>
        <v>3746752.973613915</v>
      </c>
      <c r="G903" s="17">
        <f>Tabel14[[#This Row],[Benaderend Verbruik (kWh)]]*0</f>
        <v>0</v>
      </c>
    </row>
    <row r="904" spans="1:7" x14ac:dyDescent="0.35">
      <c r="A904" s="2" t="s">
        <v>195</v>
      </c>
      <c r="B904" s="2" t="s">
        <v>7</v>
      </c>
      <c r="C904" s="2" t="s">
        <v>10</v>
      </c>
      <c r="D904" s="17">
        <v>821835</v>
      </c>
      <c r="E904" s="2">
        <v>2019</v>
      </c>
      <c r="F904" s="17">
        <f>Tabel14[[#This Row],[Benaderend Verbruik (kWh)]]*2.5</f>
        <v>2054587.5</v>
      </c>
      <c r="G904" s="17">
        <f>Tabel14[[#This Row],[Benaderend Verbruik (kWh)]]*0</f>
        <v>0</v>
      </c>
    </row>
    <row r="905" spans="1:7" x14ac:dyDescent="0.35">
      <c r="A905" s="2" t="s">
        <v>820</v>
      </c>
      <c r="B905" s="2" t="s">
        <v>641</v>
      </c>
      <c r="C905" s="2" t="s">
        <v>9</v>
      </c>
      <c r="D905" s="17">
        <v>1335220.0313879591</v>
      </c>
      <c r="E905" s="2">
        <v>2022</v>
      </c>
      <c r="F905" s="17">
        <f>Tabel14[[#This Row],[Benaderend Verbruik (kWh)]]*2.5</f>
        <v>3338050.0784698976</v>
      </c>
      <c r="G905" s="17">
        <f>Tabel14[[#This Row],[Benaderend Verbruik (kWh)]]*0</f>
        <v>0</v>
      </c>
    </row>
    <row r="906" spans="1:7" x14ac:dyDescent="0.35">
      <c r="A906" s="2" t="s">
        <v>820</v>
      </c>
      <c r="B906" s="2" t="s">
        <v>641</v>
      </c>
      <c r="C906" s="2" t="s">
        <v>10</v>
      </c>
      <c r="D906" s="17">
        <v>628505.99999999965</v>
      </c>
      <c r="E906" s="2">
        <v>2022</v>
      </c>
      <c r="F906" s="17">
        <f>Tabel14[[#This Row],[Benaderend Verbruik (kWh)]]*2.5</f>
        <v>1571264.9999999991</v>
      </c>
      <c r="G906" s="17">
        <f>Tabel14[[#This Row],[Benaderend Verbruik (kWh)]]*0</f>
        <v>0</v>
      </c>
    </row>
    <row r="907" spans="1:7" x14ac:dyDescent="0.35">
      <c r="A907" s="2" t="s">
        <v>820</v>
      </c>
      <c r="B907" s="2" t="s">
        <v>641</v>
      </c>
      <c r="C907" s="2" t="s">
        <v>8</v>
      </c>
      <c r="D907" s="17">
        <v>2461473.8473601751</v>
      </c>
      <c r="E907" s="2">
        <v>2022</v>
      </c>
      <c r="F907" s="17">
        <f>Tabel14[[#This Row],[Benaderend Verbruik (kWh)]]</f>
        <v>2461473.8473601751</v>
      </c>
      <c r="G907" s="17">
        <f>Tabel14[[#This Row],[Benaderend Verbruik (kWh)]]*0.000182</f>
        <v>447.98824021955187</v>
      </c>
    </row>
    <row r="908" spans="1:7" x14ac:dyDescent="0.35">
      <c r="A908" s="11" t="s">
        <v>1240</v>
      </c>
      <c r="B908" s="11" t="s">
        <v>551</v>
      </c>
      <c r="C908" s="2" t="s">
        <v>1262</v>
      </c>
      <c r="D908" s="17"/>
      <c r="E908" s="2">
        <v>2019</v>
      </c>
      <c r="F908" s="2"/>
      <c r="G908" s="17">
        <v>5.2367301025163098</v>
      </c>
    </row>
    <row r="909" spans="1:7" x14ac:dyDescent="0.35">
      <c r="A909" s="11" t="s">
        <v>1240</v>
      </c>
      <c r="B909" s="11" t="s">
        <v>551</v>
      </c>
      <c r="C909" s="2" t="s">
        <v>1262</v>
      </c>
      <c r="D909" s="17"/>
      <c r="E909" s="2">
        <v>2022</v>
      </c>
      <c r="F909" s="2"/>
      <c r="G909" s="17">
        <v>5.182783439851562</v>
      </c>
    </row>
    <row r="910" spans="1:7" x14ac:dyDescent="0.35">
      <c r="A910" s="2" t="s">
        <v>196</v>
      </c>
      <c r="B910" s="2" t="s">
        <v>7</v>
      </c>
      <c r="C910" s="2" t="s">
        <v>8</v>
      </c>
      <c r="D910" s="17">
        <v>3433249.6202521892</v>
      </c>
      <c r="E910" s="2">
        <v>2019</v>
      </c>
      <c r="F910" s="17">
        <f>Tabel14[[#This Row],[Benaderend Verbruik (kWh)]]</f>
        <v>3433249.6202521892</v>
      </c>
      <c r="G910" s="17">
        <f>Tabel14[[#This Row],[Benaderend Verbruik (kWh)]]*0.000182</f>
        <v>624.85143088589848</v>
      </c>
    </row>
    <row r="911" spans="1:7" x14ac:dyDescent="0.35">
      <c r="A911" s="2" t="s">
        <v>196</v>
      </c>
      <c r="B911" s="2" t="s">
        <v>7</v>
      </c>
      <c r="C911" s="2" t="s">
        <v>9</v>
      </c>
      <c r="D911" s="17">
        <v>1037355.7285174472</v>
      </c>
      <c r="E911" s="2">
        <v>2019</v>
      </c>
      <c r="F911" s="17">
        <f>Tabel14[[#This Row],[Benaderend Verbruik (kWh)]]*2.5</f>
        <v>2593389.3212936181</v>
      </c>
      <c r="G911" s="17">
        <f>Tabel14[[#This Row],[Benaderend Verbruik (kWh)]]*0</f>
        <v>0</v>
      </c>
    </row>
    <row r="912" spans="1:7" x14ac:dyDescent="0.35">
      <c r="A912" s="2" t="s">
        <v>196</v>
      </c>
      <c r="B912" s="2" t="s">
        <v>7</v>
      </c>
      <c r="C912" s="2" t="s">
        <v>10</v>
      </c>
      <c r="D912" s="17">
        <v>914818</v>
      </c>
      <c r="E912" s="2">
        <v>2019</v>
      </c>
      <c r="F912" s="17">
        <f>Tabel14[[#This Row],[Benaderend Verbruik (kWh)]]*2.5</f>
        <v>2287045</v>
      </c>
      <c r="G912" s="17">
        <f>Tabel14[[#This Row],[Benaderend Verbruik (kWh)]]*0</f>
        <v>0</v>
      </c>
    </row>
    <row r="913" spans="1:7" x14ac:dyDescent="0.35">
      <c r="A913" s="2" t="s">
        <v>821</v>
      </c>
      <c r="B913" s="2" t="s">
        <v>641</v>
      </c>
      <c r="C913" s="2" t="s">
        <v>9</v>
      </c>
      <c r="D913" s="17">
        <v>904337.36561603111</v>
      </c>
      <c r="E913" s="2">
        <v>2022</v>
      </c>
      <c r="F913" s="17">
        <f>Tabel14[[#This Row],[Benaderend Verbruik (kWh)]]*2.5</f>
        <v>2260843.4140400779</v>
      </c>
      <c r="G913" s="17">
        <f>Tabel14[[#This Row],[Benaderend Verbruik (kWh)]]*0</f>
        <v>0</v>
      </c>
    </row>
    <row r="914" spans="1:7" x14ac:dyDescent="0.35">
      <c r="A914" s="2" t="s">
        <v>821</v>
      </c>
      <c r="B914" s="2" t="s">
        <v>641</v>
      </c>
      <c r="C914" s="2" t="s">
        <v>10</v>
      </c>
      <c r="D914" s="17">
        <v>786258.99999999988</v>
      </c>
      <c r="E914" s="2">
        <v>2022</v>
      </c>
      <c r="F914" s="17">
        <f>Tabel14[[#This Row],[Benaderend Verbruik (kWh)]]*2.5</f>
        <v>1965647.4999999998</v>
      </c>
      <c r="G914" s="17">
        <f>Tabel14[[#This Row],[Benaderend Verbruik (kWh)]]*0</f>
        <v>0</v>
      </c>
    </row>
    <row r="915" spans="1:7" x14ac:dyDescent="0.35">
      <c r="A915" s="2" t="s">
        <v>821</v>
      </c>
      <c r="B915" s="2" t="s">
        <v>641</v>
      </c>
      <c r="C915" s="2" t="s">
        <v>8</v>
      </c>
      <c r="D915" s="17">
        <v>3045239.6410630178</v>
      </c>
      <c r="E915" s="2">
        <v>2022</v>
      </c>
      <c r="F915" s="17">
        <f>Tabel14[[#This Row],[Benaderend Verbruik (kWh)]]</f>
        <v>3045239.6410630178</v>
      </c>
      <c r="G915" s="17">
        <f>Tabel14[[#This Row],[Benaderend Verbruik (kWh)]]*0.000182</f>
        <v>554.23361467346922</v>
      </c>
    </row>
    <row r="916" spans="1:7" x14ac:dyDescent="0.35">
      <c r="A916" s="2" t="s">
        <v>197</v>
      </c>
      <c r="B916" s="2" t="s">
        <v>7</v>
      </c>
      <c r="C916" s="2" t="s">
        <v>8</v>
      </c>
      <c r="D916" s="17">
        <v>1466660.3605298256</v>
      </c>
      <c r="E916" s="2">
        <v>2019</v>
      </c>
      <c r="F916" s="17">
        <f>Tabel14[[#This Row],[Benaderend Verbruik (kWh)]]</f>
        <v>1466660.3605298256</v>
      </c>
      <c r="G916" s="17">
        <f>Tabel14[[#This Row],[Benaderend Verbruik (kWh)]]*0.000182</f>
        <v>266.93218561642828</v>
      </c>
    </row>
    <row r="917" spans="1:7" x14ac:dyDescent="0.35">
      <c r="A917" s="2" t="s">
        <v>197</v>
      </c>
      <c r="B917" s="2" t="s">
        <v>7</v>
      </c>
      <c r="C917" s="2" t="s">
        <v>10</v>
      </c>
      <c r="D917" s="17">
        <v>1217168</v>
      </c>
      <c r="E917" s="2">
        <v>2019</v>
      </c>
      <c r="F917" s="17">
        <f>Tabel14[[#This Row],[Benaderend Verbruik (kWh)]]*2.5</f>
        <v>3042920</v>
      </c>
      <c r="G917" s="17">
        <f>Tabel14[[#This Row],[Benaderend Verbruik (kWh)]]*0</f>
        <v>0</v>
      </c>
    </row>
    <row r="918" spans="1:7" x14ac:dyDescent="0.35">
      <c r="A918" s="2" t="s">
        <v>197</v>
      </c>
      <c r="B918" s="2" t="s">
        <v>7</v>
      </c>
      <c r="C918" s="2" t="s">
        <v>9</v>
      </c>
      <c r="D918" s="17">
        <v>795354.2637033338</v>
      </c>
      <c r="E918" s="2">
        <v>2019</v>
      </c>
      <c r="F918" s="17">
        <f>Tabel14[[#This Row],[Benaderend Verbruik (kWh)]]*2.5</f>
        <v>1988385.6592583344</v>
      </c>
      <c r="G918" s="17">
        <f>Tabel14[[#This Row],[Benaderend Verbruik (kWh)]]*0</f>
        <v>0</v>
      </c>
    </row>
    <row r="919" spans="1:7" x14ac:dyDescent="0.35">
      <c r="A919" s="2" t="s">
        <v>822</v>
      </c>
      <c r="B919" s="2" t="s">
        <v>641</v>
      </c>
      <c r="C919" s="2" t="s">
        <v>9</v>
      </c>
      <c r="D919" s="17">
        <v>622656.77587357734</v>
      </c>
      <c r="E919" s="2">
        <v>2022</v>
      </c>
      <c r="F919" s="17">
        <f>Tabel14[[#This Row],[Benaderend Verbruik (kWh)]]*2.5</f>
        <v>1556641.9396839433</v>
      </c>
      <c r="G919" s="17">
        <f>Tabel14[[#This Row],[Benaderend Verbruik (kWh)]]*0</f>
        <v>0</v>
      </c>
    </row>
    <row r="920" spans="1:7" x14ac:dyDescent="0.35">
      <c r="A920" s="2" t="s">
        <v>822</v>
      </c>
      <c r="B920" s="2" t="s">
        <v>641</v>
      </c>
      <c r="C920" s="2" t="s">
        <v>10</v>
      </c>
      <c r="D920" s="17">
        <v>1073081</v>
      </c>
      <c r="E920" s="2">
        <v>2022</v>
      </c>
      <c r="F920" s="17">
        <f>Tabel14[[#This Row],[Benaderend Verbruik (kWh)]]*2.5</f>
        <v>2682702.5</v>
      </c>
      <c r="G920" s="17">
        <f>Tabel14[[#This Row],[Benaderend Verbruik (kWh)]]*0</f>
        <v>0</v>
      </c>
    </row>
    <row r="921" spans="1:7" x14ac:dyDescent="0.35">
      <c r="A921" s="2" t="s">
        <v>822</v>
      </c>
      <c r="B921" s="2" t="s">
        <v>641</v>
      </c>
      <c r="C921" s="2" t="s">
        <v>8</v>
      </c>
      <c r="D921" s="17">
        <v>1396025.1464859389</v>
      </c>
      <c r="E921" s="2">
        <v>2022</v>
      </c>
      <c r="F921" s="17">
        <f>Tabel14[[#This Row],[Benaderend Verbruik (kWh)]]</f>
        <v>1396025.1464859389</v>
      </c>
      <c r="G921" s="17">
        <f>Tabel14[[#This Row],[Benaderend Verbruik (kWh)]]*0.000182</f>
        <v>254.07657666044088</v>
      </c>
    </row>
    <row r="922" spans="1:7" x14ac:dyDescent="0.35">
      <c r="A922" s="2" t="s">
        <v>198</v>
      </c>
      <c r="B922" s="2" t="s">
        <v>7</v>
      </c>
      <c r="C922" s="2" t="s">
        <v>8</v>
      </c>
      <c r="D922" s="17">
        <v>2124728.7823401773</v>
      </c>
      <c r="E922" s="2">
        <v>2019</v>
      </c>
      <c r="F922" s="17">
        <f>Tabel14[[#This Row],[Benaderend Verbruik (kWh)]]</f>
        <v>2124728.7823401773</v>
      </c>
      <c r="G922" s="17">
        <f>Tabel14[[#This Row],[Benaderend Verbruik (kWh)]]*0.000182</f>
        <v>386.70063838591227</v>
      </c>
    </row>
    <row r="923" spans="1:7" x14ac:dyDescent="0.35">
      <c r="A923" s="2" t="s">
        <v>198</v>
      </c>
      <c r="B923" s="2" t="s">
        <v>7</v>
      </c>
      <c r="C923" s="2" t="s">
        <v>10</v>
      </c>
      <c r="D923" s="17">
        <v>1318176</v>
      </c>
      <c r="E923" s="2">
        <v>2019</v>
      </c>
      <c r="F923" s="17">
        <f>Tabel14[[#This Row],[Benaderend Verbruik (kWh)]]*2.5</f>
        <v>3295440</v>
      </c>
      <c r="G923" s="17">
        <f>Tabel14[[#This Row],[Benaderend Verbruik (kWh)]]*0</f>
        <v>0</v>
      </c>
    </row>
    <row r="924" spans="1:7" x14ac:dyDescent="0.35">
      <c r="A924" s="2" t="s">
        <v>198</v>
      </c>
      <c r="B924" s="2" t="s">
        <v>7</v>
      </c>
      <c r="C924" s="2" t="s">
        <v>9</v>
      </c>
      <c r="D924" s="17">
        <v>1089863.3339310496</v>
      </c>
      <c r="E924" s="2">
        <v>2019</v>
      </c>
      <c r="F924" s="17">
        <f>Tabel14[[#This Row],[Benaderend Verbruik (kWh)]]*2.5</f>
        <v>2724658.3348276238</v>
      </c>
      <c r="G924" s="17">
        <f>Tabel14[[#This Row],[Benaderend Verbruik (kWh)]]*0</f>
        <v>0</v>
      </c>
    </row>
    <row r="925" spans="1:7" x14ac:dyDescent="0.35">
      <c r="A925" s="2" t="s">
        <v>823</v>
      </c>
      <c r="B925" s="2" t="s">
        <v>641</v>
      </c>
      <c r="C925" s="2" t="s">
        <v>9</v>
      </c>
      <c r="D925" s="17">
        <v>744487.49863506202</v>
      </c>
      <c r="E925" s="2">
        <v>2022</v>
      </c>
      <c r="F925" s="17">
        <f>Tabel14[[#This Row],[Benaderend Verbruik (kWh)]]*2.5</f>
        <v>1861218.746587655</v>
      </c>
      <c r="G925" s="17">
        <f>Tabel14[[#This Row],[Benaderend Verbruik (kWh)]]*0</f>
        <v>0</v>
      </c>
    </row>
    <row r="926" spans="1:7" x14ac:dyDescent="0.35">
      <c r="A926" s="2" t="s">
        <v>823</v>
      </c>
      <c r="B926" s="2" t="s">
        <v>641</v>
      </c>
      <c r="C926" s="2" t="s">
        <v>10</v>
      </c>
      <c r="D926" s="17">
        <v>1066570</v>
      </c>
      <c r="E926" s="2">
        <v>2022</v>
      </c>
      <c r="F926" s="17">
        <f>Tabel14[[#This Row],[Benaderend Verbruik (kWh)]]*2.5</f>
        <v>2666425</v>
      </c>
      <c r="G926" s="17">
        <f>Tabel14[[#This Row],[Benaderend Verbruik (kWh)]]*0</f>
        <v>0</v>
      </c>
    </row>
    <row r="927" spans="1:7" x14ac:dyDescent="0.35">
      <c r="A927" s="2" t="s">
        <v>823</v>
      </c>
      <c r="B927" s="2" t="s">
        <v>641</v>
      </c>
      <c r="C927" s="2" t="s">
        <v>8</v>
      </c>
      <c r="D927" s="17">
        <v>2083630.4253950627</v>
      </c>
      <c r="E927" s="2">
        <v>2022</v>
      </c>
      <c r="F927" s="17">
        <f>Tabel14[[#This Row],[Benaderend Verbruik (kWh)]]</f>
        <v>2083630.4253950627</v>
      </c>
      <c r="G927" s="17">
        <f>Tabel14[[#This Row],[Benaderend Verbruik (kWh)]]*0.000182</f>
        <v>379.22073742190139</v>
      </c>
    </row>
    <row r="928" spans="1:7" x14ac:dyDescent="0.35">
      <c r="A928" s="11" t="s">
        <v>198</v>
      </c>
      <c r="B928" s="11" t="s">
        <v>7</v>
      </c>
      <c r="C928" s="2" t="s">
        <v>1262</v>
      </c>
      <c r="D928" s="17"/>
      <c r="E928" s="2">
        <v>2019</v>
      </c>
      <c r="F928" s="2"/>
      <c r="G928" s="17">
        <v>446.48379188000001</v>
      </c>
    </row>
    <row r="929" spans="1:7" x14ac:dyDescent="0.35">
      <c r="A929" s="11" t="s">
        <v>198</v>
      </c>
      <c r="B929" s="11" t="s">
        <v>7</v>
      </c>
      <c r="C929" s="2" t="s">
        <v>1262</v>
      </c>
      <c r="D929" s="17"/>
      <c r="E929" s="2">
        <v>2022</v>
      </c>
      <c r="F929" s="2"/>
      <c r="G929" s="17">
        <v>357.55084390999997</v>
      </c>
    </row>
    <row r="930" spans="1:7" x14ac:dyDescent="0.35">
      <c r="A930" s="2" t="s">
        <v>199</v>
      </c>
      <c r="B930" s="2" t="s">
        <v>7</v>
      </c>
      <c r="C930" s="2" t="s">
        <v>8</v>
      </c>
      <c r="D930" s="17">
        <v>2643564.4852031013</v>
      </c>
      <c r="E930" s="2">
        <v>2019</v>
      </c>
      <c r="F930" s="17">
        <f>Tabel14[[#This Row],[Benaderend Verbruik (kWh)]]</f>
        <v>2643564.4852031013</v>
      </c>
      <c r="G930" s="17">
        <f>Tabel14[[#This Row],[Benaderend Verbruik (kWh)]]*0.000182</f>
        <v>481.12873630696447</v>
      </c>
    </row>
    <row r="931" spans="1:7" x14ac:dyDescent="0.35">
      <c r="A931" s="2" t="s">
        <v>199</v>
      </c>
      <c r="B931" s="2" t="s">
        <v>7</v>
      </c>
      <c r="C931" s="2" t="s">
        <v>9</v>
      </c>
      <c r="D931" s="17">
        <v>801695.14161638392</v>
      </c>
      <c r="E931" s="2">
        <v>2019</v>
      </c>
      <c r="F931" s="17">
        <f>Tabel14[[#This Row],[Benaderend Verbruik (kWh)]]*2.5</f>
        <v>2004237.8540409598</v>
      </c>
      <c r="G931" s="17">
        <f>Tabel14[[#This Row],[Benaderend Verbruik (kWh)]]*0</f>
        <v>0</v>
      </c>
    </row>
    <row r="932" spans="1:7" x14ac:dyDescent="0.35">
      <c r="A932" s="2" t="s">
        <v>199</v>
      </c>
      <c r="B932" s="2" t="s">
        <v>7</v>
      </c>
      <c r="C932" s="2" t="s">
        <v>10</v>
      </c>
      <c r="D932" s="17">
        <v>752062</v>
      </c>
      <c r="E932" s="2">
        <v>2019</v>
      </c>
      <c r="F932" s="17">
        <f>Tabel14[[#This Row],[Benaderend Verbruik (kWh)]]*2.5</f>
        <v>1880155</v>
      </c>
      <c r="G932" s="17">
        <f>Tabel14[[#This Row],[Benaderend Verbruik (kWh)]]*0</f>
        <v>0</v>
      </c>
    </row>
    <row r="933" spans="1:7" x14ac:dyDescent="0.35">
      <c r="A933" s="2" t="s">
        <v>824</v>
      </c>
      <c r="B933" s="2" t="s">
        <v>641</v>
      </c>
      <c r="C933" s="2" t="s">
        <v>9</v>
      </c>
      <c r="D933" s="17">
        <v>631793.73161005205</v>
      </c>
      <c r="E933" s="2">
        <v>2022</v>
      </c>
      <c r="F933" s="17">
        <f>Tabel14[[#This Row],[Benaderend Verbruik (kWh)]]*2.5</f>
        <v>1579484.3290251303</v>
      </c>
      <c r="G933" s="17">
        <f>Tabel14[[#This Row],[Benaderend Verbruik (kWh)]]*0</f>
        <v>0</v>
      </c>
    </row>
    <row r="934" spans="1:7" x14ac:dyDescent="0.35">
      <c r="A934" s="2" t="s">
        <v>824</v>
      </c>
      <c r="B934" s="2" t="s">
        <v>641</v>
      </c>
      <c r="C934" s="2" t="s">
        <v>10</v>
      </c>
      <c r="D934" s="17">
        <v>714590.99999999965</v>
      </c>
      <c r="E934" s="2">
        <v>2022</v>
      </c>
      <c r="F934" s="17">
        <f>Tabel14[[#This Row],[Benaderend Verbruik (kWh)]]*2.5</f>
        <v>1786477.4999999991</v>
      </c>
      <c r="G934" s="17">
        <f>Tabel14[[#This Row],[Benaderend Verbruik (kWh)]]*0</f>
        <v>0</v>
      </c>
    </row>
    <row r="935" spans="1:7" x14ac:dyDescent="0.35">
      <c r="A935" s="2" t="s">
        <v>824</v>
      </c>
      <c r="B935" s="2" t="s">
        <v>641</v>
      </c>
      <c r="C935" s="2" t="s">
        <v>8</v>
      </c>
      <c r="D935" s="17">
        <v>2259853.870622104</v>
      </c>
      <c r="E935" s="2">
        <v>2022</v>
      </c>
      <c r="F935" s="17">
        <f>Tabel14[[#This Row],[Benaderend Verbruik (kWh)]]</f>
        <v>2259853.870622104</v>
      </c>
      <c r="G935" s="17">
        <f>Tabel14[[#This Row],[Benaderend Verbruik (kWh)]]*0.000182</f>
        <v>411.29340445322293</v>
      </c>
    </row>
    <row r="936" spans="1:7" x14ac:dyDescent="0.35">
      <c r="A936" s="2" t="s">
        <v>199</v>
      </c>
      <c r="B936" s="2" t="s">
        <v>7</v>
      </c>
      <c r="C936" s="2" t="s">
        <v>12</v>
      </c>
      <c r="D936" s="17">
        <v>225777.42033409045</v>
      </c>
      <c r="E936" s="2">
        <v>2019</v>
      </c>
      <c r="F936" s="17">
        <f>Tabel14[[#This Row],[Benaderend Verbruik (kWh)]]</f>
        <v>225777.42033409045</v>
      </c>
      <c r="G936" s="17">
        <f>Tabel14[[#This Row],[Benaderend Verbruik (kWh)]]*0.000267</f>
        <v>60.282571229202148</v>
      </c>
    </row>
    <row r="937" spans="1:7" x14ac:dyDescent="0.35">
      <c r="A937" s="2" t="s">
        <v>200</v>
      </c>
      <c r="B937" s="2" t="s">
        <v>7</v>
      </c>
      <c r="C937" s="2" t="s">
        <v>8</v>
      </c>
      <c r="D937" s="17">
        <v>1821262.6068026945</v>
      </c>
      <c r="E937" s="2">
        <v>2019</v>
      </c>
      <c r="F937" s="17">
        <f>Tabel14[[#This Row],[Benaderend Verbruik (kWh)]]</f>
        <v>1821262.6068026945</v>
      </c>
      <c r="G937" s="17">
        <f>Tabel14[[#This Row],[Benaderend Verbruik (kWh)]]*0.000182</f>
        <v>331.46979443809039</v>
      </c>
    </row>
    <row r="938" spans="1:7" x14ac:dyDescent="0.35">
      <c r="A938" s="2" t="s">
        <v>200</v>
      </c>
      <c r="B938" s="2" t="s">
        <v>7</v>
      </c>
      <c r="C938" s="2" t="s">
        <v>10</v>
      </c>
      <c r="D938" s="17">
        <v>867175</v>
      </c>
      <c r="E938" s="2">
        <v>2019</v>
      </c>
      <c r="F938" s="17">
        <f>Tabel14[[#This Row],[Benaderend Verbruik (kWh)]]*2.5</f>
        <v>2167937.5</v>
      </c>
      <c r="G938" s="17">
        <f>Tabel14[[#This Row],[Benaderend Verbruik (kWh)]]*0</f>
        <v>0</v>
      </c>
    </row>
    <row r="939" spans="1:7" x14ac:dyDescent="0.35">
      <c r="A939" s="2" t="s">
        <v>200</v>
      </c>
      <c r="B939" s="2" t="s">
        <v>7</v>
      </c>
      <c r="C939" s="2" t="s">
        <v>9</v>
      </c>
      <c r="D939" s="17">
        <v>531573.0066635306</v>
      </c>
      <c r="E939" s="2">
        <v>2019</v>
      </c>
      <c r="F939" s="17">
        <f>Tabel14[[#This Row],[Benaderend Verbruik (kWh)]]*2.5</f>
        <v>1328932.5166588265</v>
      </c>
      <c r="G939" s="17">
        <f>Tabel14[[#This Row],[Benaderend Verbruik (kWh)]]*0</f>
        <v>0</v>
      </c>
    </row>
    <row r="940" spans="1:7" x14ac:dyDescent="0.35">
      <c r="A940" s="2" t="s">
        <v>825</v>
      </c>
      <c r="B940" s="2" t="s">
        <v>641</v>
      </c>
      <c r="C940" s="2" t="s">
        <v>9</v>
      </c>
      <c r="D940" s="17">
        <v>443243.97666817938</v>
      </c>
      <c r="E940" s="2">
        <v>2022</v>
      </c>
      <c r="F940" s="17">
        <f>Tabel14[[#This Row],[Benaderend Verbruik (kWh)]]*2.5</f>
        <v>1108109.9416704485</v>
      </c>
      <c r="G940" s="17">
        <f>Tabel14[[#This Row],[Benaderend Verbruik (kWh)]]*0</f>
        <v>0</v>
      </c>
    </row>
    <row r="941" spans="1:7" x14ac:dyDescent="0.35">
      <c r="A941" s="2" t="s">
        <v>825</v>
      </c>
      <c r="B941" s="2" t="s">
        <v>641</v>
      </c>
      <c r="C941" s="2" t="s">
        <v>10</v>
      </c>
      <c r="D941" s="17">
        <v>754857.99999999988</v>
      </c>
      <c r="E941" s="2">
        <v>2022</v>
      </c>
      <c r="F941" s="17">
        <f>Tabel14[[#This Row],[Benaderend Verbruik (kWh)]]*2.5</f>
        <v>1887144.9999999998</v>
      </c>
      <c r="G941" s="17">
        <f>Tabel14[[#This Row],[Benaderend Verbruik (kWh)]]*0</f>
        <v>0</v>
      </c>
    </row>
    <row r="942" spans="1:7" x14ac:dyDescent="0.35">
      <c r="A942" s="2" t="s">
        <v>825</v>
      </c>
      <c r="B942" s="2" t="s">
        <v>641</v>
      </c>
      <c r="C942" s="2" t="s">
        <v>8</v>
      </c>
      <c r="D942" s="17">
        <v>1569799.4497899446</v>
      </c>
      <c r="E942" s="2">
        <v>2022</v>
      </c>
      <c r="F942" s="17">
        <f>Tabel14[[#This Row],[Benaderend Verbruik (kWh)]]</f>
        <v>1569799.4497899446</v>
      </c>
      <c r="G942" s="17">
        <f>Tabel14[[#This Row],[Benaderend Verbruik (kWh)]]*0.000182</f>
        <v>285.7034998617699</v>
      </c>
    </row>
    <row r="943" spans="1:7" x14ac:dyDescent="0.35">
      <c r="A943" s="2" t="s">
        <v>201</v>
      </c>
      <c r="B943" s="2" t="s">
        <v>7</v>
      </c>
      <c r="C943" s="2" t="s">
        <v>8</v>
      </c>
      <c r="D943" s="17">
        <v>4718223.1219896777</v>
      </c>
      <c r="E943" s="2">
        <v>2019</v>
      </c>
      <c r="F943" s="17">
        <f>Tabel14[[#This Row],[Benaderend Verbruik (kWh)]]</f>
        <v>4718223.1219896777</v>
      </c>
      <c r="G943" s="17">
        <f>Tabel14[[#This Row],[Benaderend Verbruik (kWh)]]*0.000182</f>
        <v>858.71660820212139</v>
      </c>
    </row>
    <row r="944" spans="1:7" x14ac:dyDescent="0.35">
      <c r="A944" s="2" t="s">
        <v>201</v>
      </c>
      <c r="B944" s="2" t="s">
        <v>7</v>
      </c>
      <c r="C944" s="2" t="s">
        <v>10</v>
      </c>
      <c r="D944" s="17">
        <v>3183442</v>
      </c>
      <c r="E944" s="2">
        <v>2019</v>
      </c>
      <c r="F944" s="17">
        <f>Tabel14[[#This Row],[Benaderend Verbruik (kWh)]]*2.5</f>
        <v>7958605</v>
      </c>
      <c r="G944" s="17">
        <f>Tabel14[[#This Row],[Benaderend Verbruik (kWh)]]*0</f>
        <v>0</v>
      </c>
    </row>
    <row r="945" spans="1:7" x14ac:dyDescent="0.35">
      <c r="A945" s="2" t="s">
        <v>201</v>
      </c>
      <c r="B945" s="2" t="s">
        <v>7</v>
      </c>
      <c r="C945" s="2" t="s">
        <v>9</v>
      </c>
      <c r="D945" s="17">
        <v>2046904.7437489233</v>
      </c>
      <c r="E945" s="2">
        <v>2019</v>
      </c>
      <c r="F945" s="17">
        <f>Tabel14[[#This Row],[Benaderend Verbruik (kWh)]]*2.5</f>
        <v>5117261.8593723085</v>
      </c>
      <c r="G945" s="17">
        <f>Tabel14[[#This Row],[Benaderend Verbruik (kWh)]]*0</f>
        <v>0</v>
      </c>
    </row>
    <row r="946" spans="1:7" x14ac:dyDescent="0.35">
      <c r="A946" s="2" t="s">
        <v>826</v>
      </c>
      <c r="B946" s="2" t="s">
        <v>641</v>
      </c>
      <c r="C946" s="2" t="s">
        <v>9</v>
      </c>
      <c r="D946" s="17">
        <v>2083504.7632325236</v>
      </c>
      <c r="E946" s="2">
        <v>2022</v>
      </c>
      <c r="F946" s="17">
        <f>Tabel14[[#This Row],[Benaderend Verbruik (kWh)]]*2.5</f>
        <v>5208761.9080813089</v>
      </c>
      <c r="G946" s="17">
        <f>Tabel14[[#This Row],[Benaderend Verbruik (kWh)]]*0</f>
        <v>0</v>
      </c>
    </row>
    <row r="947" spans="1:7" x14ac:dyDescent="0.35">
      <c r="A947" s="2" t="s">
        <v>826</v>
      </c>
      <c r="B947" s="2" t="s">
        <v>641</v>
      </c>
      <c r="C947" s="2" t="s">
        <v>10</v>
      </c>
      <c r="D947" s="17">
        <v>2896996</v>
      </c>
      <c r="E947" s="2">
        <v>2022</v>
      </c>
      <c r="F947" s="17">
        <f>Tabel14[[#This Row],[Benaderend Verbruik (kWh)]]*2.5</f>
        <v>7242490</v>
      </c>
      <c r="G947" s="17">
        <f>Tabel14[[#This Row],[Benaderend Verbruik (kWh)]]*0</f>
        <v>0</v>
      </c>
    </row>
    <row r="948" spans="1:7" x14ac:dyDescent="0.35">
      <c r="A948" s="2" t="s">
        <v>826</v>
      </c>
      <c r="B948" s="2" t="s">
        <v>641</v>
      </c>
      <c r="C948" s="2" t="s">
        <v>8</v>
      </c>
      <c r="D948" s="17">
        <v>3954655.7520041885</v>
      </c>
      <c r="E948" s="2">
        <v>2022</v>
      </c>
      <c r="F948" s="17">
        <f>Tabel14[[#This Row],[Benaderend Verbruik (kWh)]]</f>
        <v>3954655.7520041885</v>
      </c>
      <c r="G948" s="17">
        <f>Tabel14[[#This Row],[Benaderend Verbruik (kWh)]]*0.000182</f>
        <v>719.74734686476233</v>
      </c>
    </row>
    <row r="949" spans="1:7" x14ac:dyDescent="0.35">
      <c r="A949" s="11" t="s">
        <v>201</v>
      </c>
      <c r="B949" s="11" t="s">
        <v>7</v>
      </c>
      <c r="C949" s="2" t="s">
        <v>1262</v>
      </c>
      <c r="D949" s="17"/>
      <c r="E949" s="2">
        <v>2019</v>
      </c>
      <c r="F949" s="2"/>
      <c r="G949" s="17">
        <v>234.64621676000002</v>
      </c>
    </row>
    <row r="950" spans="1:7" x14ac:dyDescent="0.35">
      <c r="A950" s="11" t="s">
        <v>201</v>
      </c>
      <c r="B950" s="11" t="s">
        <v>7</v>
      </c>
      <c r="C950" s="2" t="s">
        <v>1262</v>
      </c>
      <c r="D950" s="17"/>
      <c r="E950" s="2">
        <v>2022</v>
      </c>
      <c r="F950" s="2"/>
      <c r="G950" s="17">
        <v>199.83869202</v>
      </c>
    </row>
    <row r="951" spans="1:7" x14ac:dyDescent="0.35">
      <c r="A951" s="2" t="s">
        <v>202</v>
      </c>
      <c r="B951" s="2" t="s">
        <v>7</v>
      </c>
      <c r="C951" s="2" t="s">
        <v>8</v>
      </c>
      <c r="D951" s="17">
        <v>1828608.6307814214</v>
      </c>
      <c r="E951" s="2">
        <v>2019</v>
      </c>
      <c r="F951" s="17">
        <f>Tabel14[[#This Row],[Benaderend Verbruik (kWh)]]</f>
        <v>1828608.6307814214</v>
      </c>
      <c r="G951" s="17">
        <f>Tabel14[[#This Row],[Benaderend Verbruik (kWh)]]*0.000182</f>
        <v>332.80677080221869</v>
      </c>
    </row>
    <row r="952" spans="1:7" x14ac:dyDescent="0.35">
      <c r="A952" s="2" t="s">
        <v>202</v>
      </c>
      <c r="B952" s="2" t="s">
        <v>7</v>
      </c>
      <c r="C952" s="2" t="s">
        <v>10</v>
      </c>
      <c r="D952" s="17">
        <v>1116669</v>
      </c>
      <c r="E952" s="2">
        <v>2019</v>
      </c>
      <c r="F952" s="17">
        <f>Tabel14[[#This Row],[Benaderend Verbruik (kWh)]]*2.5</f>
        <v>2791672.5</v>
      </c>
      <c r="G952" s="17">
        <f>Tabel14[[#This Row],[Benaderend Verbruik (kWh)]]*0</f>
        <v>0</v>
      </c>
    </row>
    <row r="953" spans="1:7" x14ac:dyDescent="0.35">
      <c r="A953" s="2" t="s">
        <v>202</v>
      </c>
      <c r="B953" s="2" t="s">
        <v>7</v>
      </c>
      <c r="C953" s="2" t="s">
        <v>9</v>
      </c>
      <c r="D953" s="17">
        <v>640380.08764029702</v>
      </c>
      <c r="E953" s="2">
        <v>2019</v>
      </c>
      <c r="F953" s="17">
        <f>Tabel14[[#This Row],[Benaderend Verbruik (kWh)]]*2.5</f>
        <v>1600950.2191007426</v>
      </c>
      <c r="G953" s="17">
        <f>Tabel14[[#This Row],[Benaderend Verbruik (kWh)]]*0</f>
        <v>0</v>
      </c>
    </row>
    <row r="954" spans="1:7" x14ac:dyDescent="0.35">
      <c r="A954" s="2" t="s">
        <v>827</v>
      </c>
      <c r="B954" s="2" t="s">
        <v>641</v>
      </c>
      <c r="C954" s="2" t="s">
        <v>9</v>
      </c>
      <c r="D954" s="17">
        <v>525057.27446283679</v>
      </c>
      <c r="E954" s="2">
        <v>2022</v>
      </c>
      <c r="F954" s="17">
        <f>Tabel14[[#This Row],[Benaderend Verbruik (kWh)]]*2.5</f>
        <v>1312643.186157092</v>
      </c>
      <c r="G954" s="17">
        <f>Tabel14[[#This Row],[Benaderend Verbruik (kWh)]]*0</f>
        <v>0</v>
      </c>
    </row>
    <row r="955" spans="1:7" x14ac:dyDescent="0.35">
      <c r="A955" s="2" t="s">
        <v>827</v>
      </c>
      <c r="B955" s="2" t="s">
        <v>641</v>
      </c>
      <c r="C955" s="2" t="s">
        <v>10</v>
      </c>
      <c r="D955" s="17">
        <v>946715.99999999977</v>
      </c>
      <c r="E955" s="2">
        <v>2022</v>
      </c>
      <c r="F955" s="17">
        <f>Tabel14[[#This Row],[Benaderend Verbruik (kWh)]]*2.5</f>
        <v>2366789.9999999995</v>
      </c>
      <c r="G955" s="17">
        <f>Tabel14[[#This Row],[Benaderend Verbruik (kWh)]]*0</f>
        <v>0</v>
      </c>
    </row>
    <row r="956" spans="1:7" x14ac:dyDescent="0.35">
      <c r="A956" s="2" t="s">
        <v>827</v>
      </c>
      <c r="B956" s="2" t="s">
        <v>641</v>
      </c>
      <c r="C956" s="2" t="s">
        <v>8</v>
      </c>
      <c r="D956" s="17">
        <v>1419686.0307087773</v>
      </c>
      <c r="E956" s="2">
        <v>2022</v>
      </c>
      <c r="F956" s="17">
        <f>Tabel14[[#This Row],[Benaderend Verbruik (kWh)]]</f>
        <v>1419686.0307087773</v>
      </c>
      <c r="G956" s="17">
        <f>Tabel14[[#This Row],[Benaderend Verbruik (kWh)]]*0.000182</f>
        <v>258.38285758899747</v>
      </c>
    </row>
    <row r="957" spans="1:7" x14ac:dyDescent="0.35">
      <c r="A957" s="2" t="s">
        <v>203</v>
      </c>
      <c r="B957" s="2" t="s">
        <v>7</v>
      </c>
      <c r="C957" s="2" t="s">
        <v>8</v>
      </c>
      <c r="D957" s="17">
        <v>11583491.196393648</v>
      </c>
      <c r="E957" s="2">
        <v>2019</v>
      </c>
      <c r="F957" s="17">
        <f>Tabel14[[#This Row],[Benaderend Verbruik (kWh)]]</f>
        <v>11583491.196393648</v>
      </c>
      <c r="G957" s="17">
        <f>Tabel14[[#This Row],[Benaderend Verbruik (kWh)]]*0.000182</f>
        <v>2108.1953977436442</v>
      </c>
    </row>
    <row r="958" spans="1:7" x14ac:dyDescent="0.35">
      <c r="A958" s="2" t="s">
        <v>203</v>
      </c>
      <c r="B958" s="2" t="s">
        <v>7</v>
      </c>
      <c r="C958" s="2" t="s">
        <v>9</v>
      </c>
      <c r="D958" s="17">
        <v>3649416.1862774375</v>
      </c>
      <c r="E958" s="2">
        <v>2019</v>
      </c>
      <c r="F958" s="17">
        <f>Tabel14[[#This Row],[Benaderend Verbruik (kWh)]]*2.5</f>
        <v>9123540.465693593</v>
      </c>
      <c r="G958" s="17">
        <f>Tabel14[[#This Row],[Benaderend Verbruik (kWh)]]*0</f>
        <v>0</v>
      </c>
    </row>
    <row r="959" spans="1:7" x14ac:dyDescent="0.35">
      <c r="A959" s="2" t="s">
        <v>203</v>
      </c>
      <c r="B959" s="2" t="s">
        <v>7</v>
      </c>
      <c r="C959" s="2" t="s">
        <v>10</v>
      </c>
      <c r="D959" s="17">
        <v>2677633</v>
      </c>
      <c r="E959" s="2">
        <v>2019</v>
      </c>
      <c r="F959" s="17">
        <f>Tabel14[[#This Row],[Benaderend Verbruik (kWh)]]*2.5</f>
        <v>6694082.5</v>
      </c>
      <c r="G959" s="17">
        <f>Tabel14[[#This Row],[Benaderend Verbruik (kWh)]]*0</f>
        <v>0</v>
      </c>
    </row>
    <row r="960" spans="1:7" x14ac:dyDescent="0.35">
      <c r="A960" s="2" t="s">
        <v>828</v>
      </c>
      <c r="B960" s="2" t="s">
        <v>641</v>
      </c>
      <c r="C960" s="2" t="s">
        <v>9</v>
      </c>
      <c r="D960" s="17">
        <v>3081509.6806831551</v>
      </c>
      <c r="E960" s="2">
        <v>2022</v>
      </c>
      <c r="F960" s="17">
        <f>Tabel14[[#This Row],[Benaderend Verbruik (kWh)]]*2.5</f>
        <v>7703774.2017078875</v>
      </c>
      <c r="G960" s="17">
        <f>Tabel14[[#This Row],[Benaderend Verbruik (kWh)]]*0</f>
        <v>0</v>
      </c>
    </row>
    <row r="961" spans="1:7" x14ac:dyDescent="0.35">
      <c r="A961" s="2" t="s">
        <v>828</v>
      </c>
      <c r="B961" s="2" t="s">
        <v>641</v>
      </c>
      <c r="C961" s="2" t="s">
        <v>10</v>
      </c>
      <c r="D961" s="17">
        <v>2345794</v>
      </c>
      <c r="E961" s="2">
        <v>2022</v>
      </c>
      <c r="F961" s="17">
        <f>Tabel14[[#This Row],[Benaderend Verbruik (kWh)]]*2.5</f>
        <v>5864485</v>
      </c>
      <c r="G961" s="17">
        <f>Tabel14[[#This Row],[Benaderend Verbruik (kWh)]]*0</f>
        <v>0</v>
      </c>
    </row>
    <row r="962" spans="1:7" x14ac:dyDescent="0.35">
      <c r="A962" s="2" t="s">
        <v>828</v>
      </c>
      <c r="B962" s="2" t="s">
        <v>641</v>
      </c>
      <c r="C962" s="2" t="s">
        <v>8</v>
      </c>
      <c r="D962" s="17">
        <v>8964035.6256845165</v>
      </c>
      <c r="E962" s="2">
        <v>2022</v>
      </c>
      <c r="F962" s="17">
        <f>Tabel14[[#This Row],[Benaderend Verbruik (kWh)]]</f>
        <v>8964035.6256845165</v>
      </c>
      <c r="G962" s="17">
        <f>Tabel14[[#This Row],[Benaderend Verbruik (kWh)]]*0.000182</f>
        <v>1631.4544838745821</v>
      </c>
    </row>
    <row r="963" spans="1:7" x14ac:dyDescent="0.35">
      <c r="A963" s="11" t="s">
        <v>203</v>
      </c>
      <c r="B963" s="11" t="s">
        <v>7</v>
      </c>
      <c r="C963" s="2" t="s">
        <v>1262</v>
      </c>
      <c r="D963" s="17"/>
      <c r="E963" s="2">
        <v>2019</v>
      </c>
      <c r="F963" s="2"/>
      <c r="G963" s="17">
        <v>141.784666665</v>
      </c>
    </row>
    <row r="964" spans="1:7" x14ac:dyDescent="0.35">
      <c r="A964" s="11" t="s">
        <v>203</v>
      </c>
      <c r="B964" s="11" t="s">
        <v>7</v>
      </c>
      <c r="C964" s="2" t="s">
        <v>1262</v>
      </c>
      <c r="D964" s="17"/>
      <c r="E964" s="2">
        <v>2022</v>
      </c>
      <c r="F964" s="2"/>
      <c r="G964" s="17">
        <v>90.195181445000003</v>
      </c>
    </row>
    <row r="965" spans="1:7" x14ac:dyDescent="0.35">
      <c r="A965" s="2" t="s">
        <v>204</v>
      </c>
      <c r="B965" s="2" t="s">
        <v>7</v>
      </c>
      <c r="C965" s="2" t="s">
        <v>8</v>
      </c>
      <c r="D965" s="17">
        <v>951853.57550465118</v>
      </c>
      <c r="E965" s="2">
        <v>2019</v>
      </c>
      <c r="F965" s="17">
        <f>Tabel14[[#This Row],[Benaderend Verbruik (kWh)]]</f>
        <v>951853.57550465118</v>
      </c>
      <c r="G965" s="17">
        <f>Tabel14[[#This Row],[Benaderend Verbruik (kWh)]]*0.000182</f>
        <v>173.23735074184651</v>
      </c>
    </row>
    <row r="966" spans="1:7" x14ac:dyDescent="0.35">
      <c r="A966" s="2" t="s">
        <v>204</v>
      </c>
      <c r="B966" s="2" t="s">
        <v>7</v>
      </c>
      <c r="C966" s="2" t="s">
        <v>10</v>
      </c>
      <c r="D966" s="17">
        <v>598888</v>
      </c>
      <c r="E966" s="2">
        <v>2019</v>
      </c>
      <c r="F966" s="17">
        <f>Tabel14[[#This Row],[Benaderend Verbruik (kWh)]]*2.5</f>
        <v>1497220</v>
      </c>
      <c r="G966" s="17">
        <f>Tabel14[[#This Row],[Benaderend Verbruik (kWh)]]*0</f>
        <v>0</v>
      </c>
    </row>
    <row r="967" spans="1:7" x14ac:dyDescent="0.35">
      <c r="A967" s="2" t="s">
        <v>204</v>
      </c>
      <c r="B967" s="2" t="s">
        <v>7</v>
      </c>
      <c r="C967" s="2" t="s">
        <v>9</v>
      </c>
      <c r="D967" s="17">
        <v>349486.90107490262</v>
      </c>
      <c r="E967" s="2">
        <v>2019</v>
      </c>
      <c r="F967" s="17">
        <f>Tabel14[[#This Row],[Benaderend Verbruik (kWh)]]*2.5</f>
        <v>873717.25268725655</v>
      </c>
      <c r="G967" s="17">
        <f>Tabel14[[#This Row],[Benaderend Verbruik (kWh)]]*0</f>
        <v>0</v>
      </c>
    </row>
    <row r="968" spans="1:7" x14ac:dyDescent="0.35">
      <c r="A968" s="2" t="s">
        <v>829</v>
      </c>
      <c r="B968" s="2" t="s">
        <v>641</v>
      </c>
      <c r="C968" s="2" t="s">
        <v>9</v>
      </c>
      <c r="D968" s="17">
        <v>319793.76959215489</v>
      </c>
      <c r="E968" s="2">
        <v>2022</v>
      </c>
      <c r="F968" s="17">
        <f>Tabel14[[#This Row],[Benaderend Verbruik (kWh)]]*2.5</f>
        <v>799484.42398038716</v>
      </c>
      <c r="G968" s="17">
        <f>Tabel14[[#This Row],[Benaderend Verbruik (kWh)]]*0</f>
        <v>0</v>
      </c>
    </row>
    <row r="969" spans="1:7" x14ac:dyDescent="0.35">
      <c r="A969" s="2" t="s">
        <v>829</v>
      </c>
      <c r="B969" s="2" t="s">
        <v>641</v>
      </c>
      <c r="C969" s="2" t="s">
        <v>10</v>
      </c>
      <c r="D969" s="17">
        <v>498892.99999999988</v>
      </c>
      <c r="E969" s="2">
        <v>2022</v>
      </c>
      <c r="F969" s="17">
        <f>Tabel14[[#This Row],[Benaderend Verbruik (kWh)]]*2.5</f>
        <v>1247232.4999999998</v>
      </c>
      <c r="G969" s="17">
        <f>Tabel14[[#This Row],[Benaderend Verbruik (kWh)]]*0</f>
        <v>0</v>
      </c>
    </row>
    <row r="970" spans="1:7" x14ac:dyDescent="0.35">
      <c r="A970" s="2" t="s">
        <v>829</v>
      </c>
      <c r="B970" s="2" t="s">
        <v>641</v>
      </c>
      <c r="C970" s="2" t="s">
        <v>8</v>
      </c>
      <c r="D970" s="17">
        <v>805720.08267485152</v>
      </c>
      <c r="E970" s="2">
        <v>2022</v>
      </c>
      <c r="F970" s="17">
        <f>Tabel14[[#This Row],[Benaderend Verbruik (kWh)]]</f>
        <v>805720.08267485152</v>
      </c>
      <c r="G970" s="17">
        <f>Tabel14[[#This Row],[Benaderend Verbruik (kWh)]]*0.000182</f>
        <v>146.64105504682297</v>
      </c>
    </row>
    <row r="971" spans="1:7" x14ac:dyDescent="0.35">
      <c r="A971" s="11" t="s">
        <v>204</v>
      </c>
      <c r="B971" s="11" t="s">
        <v>7</v>
      </c>
      <c r="C971" s="2" t="s">
        <v>1262</v>
      </c>
      <c r="D971" s="17"/>
      <c r="E971" s="2">
        <v>2019</v>
      </c>
      <c r="F971" s="2"/>
      <c r="G971" s="17">
        <v>23.161486159999999</v>
      </c>
    </row>
    <row r="972" spans="1:7" x14ac:dyDescent="0.35">
      <c r="A972" s="11" t="s">
        <v>204</v>
      </c>
      <c r="B972" s="11" t="s">
        <v>7</v>
      </c>
      <c r="C972" s="2" t="s">
        <v>1262</v>
      </c>
      <c r="D972" s="17"/>
      <c r="E972" s="2">
        <v>2022</v>
      </c>
      <c r="F972" s="2"/>
      <c r="G972" s="17">
        <v>17.07539942</v>
      </c>
    </row>
    <row r="973" spans="1:7" x14ac:dyDescent="0.35">
      <c r="A973" s="2" t="s">
        <v>205</v>
      </c>
      <c r="B973" s="2" t="s">
        <v>7</v>
      </c>
      <c r="C973" s="2" t="s">
        <v>8</v>
      </c>
      <c r="D973" s="17">
        <v>1233609.0365636125</v>
      </c>
      <c r="E973" s="2">
        <v>2019</v>
      </c>
      <c r="F973" s="17">
        <f>Tabel14[[#This Row],[Benaderend Verbruik (kWh)]]</f>
        <v>1233609.0365636125</v>
      </c>
      <c r="G973" s="17">
        <f>Tabel14[[#This Row],[Benaderend Verbruik (kWh)]]*0.000182</f>
        <v>224.51684465457748</v>
      </c>
    </row>
    <row r="974" spans="1:7" x14ac:dyDescent="0.35">
      <c r="A974" s="2" t="s">
        <v>205</v>
      </c>
      <c r="B974" s="2" t="s">
        <v>7</v>
      </c>
      <c r="C974" s="2" t="s">
        <v>10</v>
      </c>
      <c r="D974" s="17">
        <v>464383</v>
      </c>
      <c r="E974" s="2">
        <v>2019</v>
      </c>
      <c r="F974" s="17">
        <f>Tabel14[[#This Row],[Benaderend Verbruik (kWh)]]*2.5</f>
        <v>1160957.5</v>
      </c>
      <c r="G974" s="17">
        <f>Tabel14[[#This Row],[Benaderend Verbruik (kWh)]]*0</f>
        <v>0</v>
      </c>
    </row>
    <row r="975" spans="1:7" x14ac:dyDescent="0.35">
      <c r="A975" s="2" t="s">
        <v>205</v>
      </c>
      <c r="B975" s="2" t="s">
        <v>7</v>
      </c>
      <c r="C975" s="2" t="s">
        <v>9</v>
      </c>
      <c r="D975" s="17">
        <v>401885.30734063982</v>
      </c>
      <c r="E975" s="2">
        <v>2019</v>
      </c>
      <c r="F975" s="17">
        <f>Tabel14[[#This Row],[Benaderend Verbruik (kWh)]]*2.5</f>
        <v>1004713.2683515996</v>
      </c>
      <c r="G975" s="17">
        <f>Tabel14[[#This Row],[Benaderend Verbruik (kWh)]]*0</f>
        <v>0</v>
      </c>
    </row>
    <row r="976" spans="1:7" x14ac:dyDescent="0.35">
      <c r="A976" s="2" t="s">
        <v>830</v>
      </c>
      <c r="B976" s="2" t="s">
        <v>641</v>
      </c>
      <c r="C976" s="2" t="s">
        <v>9</v>
      </c>
      <c r="D976" s="17">
        <v>344516.72576445196</v>
      </c>
      <c r="E976" s="2">
        <v>2022</v>
      </c>
      <c r="F976" s="17">
        <f>Tabel14[[#This Row],[Benaderend Verbruik (kWh)]]*2.5</f>
        <v>861291.81441112992</v>
      </c>
      <c r="G976" s="17">
        <f>Tabel14[[#This Row],[Benaderend Verbruik (kWh)]]*0</f>
        <v>0</v>
      </c>
    </row>
    <row r="977" spans="1:7" x14ac:dyDescent="0.35">
      <c r="A977" s="2" t="s">
        <v>830</v>
      </c>
      <c r="B977" s="2" t="s">
        <v>641</v>
      </c>
      <c r="C977" s="2" t="s">
        <v>10</v>
      </c>
      <c r="D977" s="17">
        <v>417154.99999999988</v>
      </c>
      <c r="E977" s="2">
        <v>2022</v>
      </c>
      <c r="F977" s="17">
        <f>Tabel14[[#This Row],[Benaderend Verbruik (kWh)]]*2.5</f>
        <v>1042887.4999999998</v>
      </c>
      <c r="G977" s="17">
        <f>Tabel14[[#This Row],[Benaderend Verbruik (kWh)]]*0</f>
        <v>0</v>
      </c>
    </row>
    <row r="978" spans="1:7" x14ac:dyDescent="0.35">
      <c r="A978" s="2" t="s">
        <v>830</v>
      </c>
      <c r="B978" s="2" t="s">
        <v>641</v>
      </c>
      <c r="C978" s="2" t="s">
        <v>8</v>
      </c>
      <c r="D978" s="17">
        <v>1192548.8079875023</v>
      </c>
      <c r="E978" s="2">
        <v>2022</v>
      </c>
      <c r="F978" s="17">
        <f>Tabel14[[#This Row],[Benaderend Verbruik (kWh)]]</f>
        <v>1192548.8079875023</v>
      </c>
      <c r="G978" s="17">
        <f>Tabel14[[#This Row],[Benaderend Verbruik (kWh)]]*0.000182</f>
        <v>217.04388305372544</v>
      </c>
    </row>
    <row r="979" spans="1:7" x14ac:dyDescent="0.35">
      <c r="A979" s="11" t="s">
        <v>205</v>
      </c>
      <c r="B979" s="11" t="s">
        <v>7</v>
      </c>
      <c r="C979" s="2" t="s">
        <v>1262</v>
      </c>
      <c r="D979" s="17"/>
      <c r="E979" s="2">
        <v>2019</v>
      </c>
      <c r="F979" s="2"/>
      <c r="G979" s="17">
        <v>99.085730454721826</v>
      </c>
    </row>
    <row r="980" spans="1:7" x14ac:dyDescent="0.35">
      <c r="A980" s="11" t="s">
        <v>205</v>
      </c>
      <c r="B980" s="11" t="s">
        <v>7</v>
      </c>
      <c r="C980" s="2" t="s">
        <v>1262</v>
      </c>
      <c r="D980" s="17"/>
      <c r="E980" s="2">
        <v>2022</v>
      </c>
      <c r="F980" s="2"/>
      <c r="G980" s="17">
        <v>96.307960648789603</v>
      </c>
    </row>
    <row r="981" spans="1:7" x14ac:dyDescent="0.35">
      <c r="A981" s="2" t="s">
        <v>206</v>
      </c>
      <c r="B981" s="2" t="s">
        <v>7</v>
      </c>
      <c r="C981" s="2" t="s">
        <v>8</v>
      </c>
      <c r="D981" s="17">
        <v>1328753.4484913617</v>
      </c>
      <c r="E981" s="2">
        <v>2019</v>
      </c>
      <c r="F981" s="17">
        <f>Tabel14[[#This Row],[Benaderend Verbruik (kWh)]]</f>
        <v>1328753.4484913617</v>
      </c>
      <c r="G981" s="17">
        <f>Tabel14[[#This Row],[Benaderend Verbruik (kWh)]]*0.000182</f>
        <v>241.83312762542784</v>
      </c>
    </row>
    <row r="982" spans="1:7" x14ac:dyDescent="0.35">
      <c r="A982" s="2" t="s">
        <v>206</v>
      </c>
      <c r="B982" s="2" t="s">
        <v>7</v>
      </c>
      <c r="C982" s="2" t="s">
        <v>10</v>
      </c>
      <c r="D982" s="17">
        <v>1266670</v>
      </c>
      <c r="E982" s="2">
        <v>2019</v>
      </c>
      <c r="F982" s="17">
        <f>Tabel14[[#This Row],[Benaderend Verbruik (kWh)]]*2.5</f>
        <v>3166675</v>
      </c>
      <c r="G982" s="17">
        <f>Tabel14[[#This Row],[Benaderend Verbruik (kWh)]]*0</f>
        <v>0</v>
      </c>
    </row>
    <row r="983" spans="1:7" x14ac:dyDescent="0.35">
      <c r="A983" s="2" t="s">
        <v>206</v>
      </c>
      <c r="B983" s="2" t="s">
        <v>7</v>
      </c>
      <c r="C983" s="2" t="s">
        <v>9</v>
      </c>
      <c r="D983" s="17">
        <v>523236.40210578602</v>
      </c>
      <c r="E983" s="2">
        <v>2019</v>
      </c>
      <c r="F983" s="17">
        <f>Tabel14[[#This Row],[Benaderend Verbruik (kWh)]]*2.5</f>
        <v>1308091.005264465</v>
      </c>
      <c r="G983" s="17">
        <f>Tabel14[[#This Row],[Benaderend Verbruik (kWh)]]*0</f>
        <v>0</v>
      </c>
    </row>
    <row r="984" spans="1:7" x14ac:dyDescent="0.35">
      <c r="A984" s="2" t="s">
        <v>831</v>
      </c>
      <c r="B984" s="2" t="s">
        <v>641</v>
      </c>
      <c r="C984" s="2" t="s">
        <v>9</v>
      </c>
      <c r="D984" s="17">
        <v>455147.49509926158</v>
      </c>
      <c r="E984" s="2">
        <v>2022</v>
      </c>
      <c r="F984" s="17">
        <f>Tabel14[[#This Row],[Benaderend Verbruik (kWh)]]*2.5</f>
        <v>1137868.737748154</v>
      </c>
      <c r="G984" s="17">
        <f>Tabel14[[#This Row],[Benaderend Verbruik (kWh)]]*0</f>
        <v>0</v>
      </c>
    </row>
    <row r="985" spans="1:7" x14ac:dyDescent="0.35">
      <c r="A985" s="2" t="s">
        <v>831</v>
      </c>
      <c r="B985" s="2" t="s">
        <v>641</v>
      </c>
      <c r="C985" s="2" t="s">
        <v>10</v>
      </c>
      <c r="D985" s="17">
        <v>943930.96871372696</v>
      </c>
      <c r="E985" s="2">
        <v>2022</v>
      </c>
      <c r="F985" s="17">
        <f>Tabel14[[#This Row],[Benaderend Verbruik (kWh)]]*2.5</f>
        <v>2359827.4217843176</v>
      </c>
      <c r="G985" s="17">
        <f>Tabel14[[#This Row],[Benaderend Verbruik (kWh)]]*0</f>
        <v>0</v>
      </c>
    </row>
    <row r="986" spans="1:7" x14ac:dyDescent="0.35">
      <c r="A986" s="2" t="s">
        <v>831</v>
      </c>
      <c r="B986" s="2" t="s">
        <v>641</v>
      </c>
      <c r="C986" s="2" t="s">
        <v>8</v>
      </c>
      <c r="D986" s="17">
        <v>1490727.5052516221</v>
      </c>
      <c r="E986" s="2">
        <v>2022</v>
      </c>
      <c r="F986" s="17">
        <f>Tabel14[[#This Row],[Benaderend Verbruik (kWh)]]</f>
        <v>1490727.5052516221</v>
      </c>
      <c r="G986" s="17">
        <f>Tabel14[[#This Row],[Benaderend Verbruik (kWh)]]*0.000182</f>
        <v>271.31240595579521</v>
      </c>
    </row>
    <row r="987" spans="1:7" x14ac:dyDescent="0.35">
      <c r="A987" s="2" t="s">
        <v>832</v>
      </c>
      <c r="B987" s="2" t="s">
        <v>208</v>
      </c>
      <c r="C987" s="2" t="s">
        <v>9</v>
      </c>
      <c r="D987" s="17">
        <v>498342.53812625614</v>
      </c>
      <c r="E987" s="2">
        <v>2022</v>
      </c>
      <c r="F987" s="17">
        <f>Tabel14[[#This Row],[Benaderend Verbruik (kWh)]]*2.5</f>
        <v>1245856.3453156403</v>
      </c>
      <c r="G987" s="17">
        <f>Tabel14[[#This Row],[Benaderend Verbruik (kWh)]]*0</f>
        <v>0</v>
      </c>
    </row>
    <row r="988" spans="1:7" x14ac:dyDescent="0.35">
      <c r="A988" s="2" t="s">
        <v>832</v>
      </c>
      <c r="B988" s="2" t="s">
        <v>208</v>
      </c>
      <c r="C988" s="2" t="s">
        <v>8</v>
      </c>
      <c r="D988" s="17">
        <v>1970942.5268119669</v>
      </c>
      <c r="E988" s="2">
        <v>2022</v>
      </c>
      <c r="F988" s="17">
        <f>Tabel14[[#This Row],[Benaderend Verbruik (kWh)]]</f>
        <v>1970942.5268119669</v>
      </c>
      <c r="G988" s="17">
        <f>Tabel14[[#This Row],[Benaderend Verbruik (kWh)]]*0.000182</f>
        <v>358.711539879778</v>
      </c>
    </row>
    <row r="989" spans="1:7" x14ac:dyDescent="0.35">
      <c r="A989" s="2" t="s">
        <v>209</v>
      </c>
      <c r="B989" s="2" t="s">
        <v>208</v>
      </c>
      <c r="C989" s="2" t="s">
        <v>8</v>
      </c>
      <c r="D989" s="17">
        <v>335190.99049906619</v>
      </c>
      <c r="E989" s="2">
        <v>2019</v>
      </c>
      <c r="F989" s="17">
        <f>Tabel14[[#This Row],[Benaderend Verbruik (kWh)]]</f>
        <v>335190.99049906619</v>
      </c>
      <c r="G989" s="17">
        <f>Tabel14[[#This Row],[Benaderend Verbruik (kWh)]]*0.000182</f>
        <v>61.004760270830047</v>
      </c>
    </row>
    <row r="990" spans="1:7" x14ac:dyDescent="0.35">
      <c r="A990" s="2" t="s">
        <v>209</v>
      </c>
      <c r="B990" s="2" t="s">
        <v>208</v>
      </c>
      <c r="C990" s="2" t="s">
        <v>9</v>
      </c>
      <c r="D990" s="17">
        <v>90602</v>
      </c>
      <c r="E990" s="2">
        <v>2019</v>
      </c>
      <c r="F990" s="17">
        <f>Tabel14[[#This Row],[Benaderend Verbruik (kWh)]]*2.5</f>
        <v>226505</v>
      </c>
      <c r="G990" s="17">
        <f>Tabel14[[#This Row],[Benaderend Verbruik (kWh)]]*0</f>
        <v>0</v>
      </c>
    </row>
    <row r="991" spans="1:7" x14ac:dyDescent="0.35">
      <c r="A991" s="2" t="s">
        <v>833</v>
      </c>
      <c r="B991" s="2" t="s">
        <v>208</v>
      </c>
      <c r="C991" s="2" t="s">
        <v>9</v>
      </c>
      <c r="D991" s="17">
        <v>59918.110220000002</v>
      </c>
      <c r="E991" s="2">
        <v>2022</v>
      </c>
      <c r="F991" s="17">
        <f>Tabel14[[#This Row],[Benaderend Verbruik (kWh)]]*2.5</f>
        <v>149795.27555000002</v>
      </c>
      <c r="G991" s="17">
        <f>Tabel14[[#This Row],[Benaderend Verbruik (kWh)]]*0</f>
        <v>0</v>
      </c>
    </row>
    <row r="992" spans="1:7" x14ac:dyDescent="0.35">
      <c r="A992" s="2" t="s">
        <v>833</v>
      </c>
      <c r="B992" s="2" t="s">
        <v>208</v>
      </c>
      <c r="C992" s="2" t="s">
        <v>8</v>
      </c>
      <c r="D992" s="17">
        <v>372355.18965943437</v>
      </c>
      <c r="E992" s="2">
        <v>2022</v>
      </c>
      <c r="F992" s="17">
        <f>Tabel14[[#This Row],[Benaderend Verbruik (kWh)]]</f>
        <v>372355.18965943437</v>
      </c>
      <c r="G992" s="17">
        <f>Tabel14[[#This Row],[Benaderend Verbruik (kWh)]]*0.000182</f>
        <v>67.768644518017055</v>
      </c>
    </row>
    <row r="993" spans="1:7" x14ac:dyDescent="0.35">
      <c r="A993" s="11" t="s">
        <v>209</v>
      </c>
      <c r="B993" s="11" t="s">
        <v>208</v>
      </c>
      <c r="C993" s="2" t="s">
        <v>1262</v>
      </c>
      <c r="D993" s="17"/>
      <c r="E993" s="2">
        <v>2019</v>
      </c>
      <c r="F993" s="2"/>
      <c r="G993" s="17">
        <v>3.3285441998028262</v>
      </c>
    </row>
    <row r="994" spans="1:7" x14ac:dyDescent="0.35">
      <c r="A994" s="11" t="s">
        <v>209</v>
      </c>
      <c r="B994" s="11" t="s">
        <v>208</v>
      </c>
      <c r="C994" s="2" t="s">
        <v>1262</v>
      </c>
      <c r="D994" s="17"/>
      <c r="E994" s="2">
        <v>2022</v>
      </c>
      <c r="F994" s="2"/>
      <c r="G994" s="17">
        <v>4.9902576024126661</v>
      </c>
    </row>
    <row r="995" spans="1:7" x14ac:dyDescent="0.35">
      <c r="A995" s="2" t="s">
        <v>210</v>
      </c>
      <c r="B995" s="2" t="s">
        <v>208</v>
      </c>
      <c r="C995" s="2" t="s">
        <v>8</v>
      </c>
      <c r="D995" s="17">
        <v>201094.39812291201</v>
      </c>
      <c r="E995" s="2">
        <v>2019</v>
      </c>
      <c r="F995" s="17">
        <f>Tabel14[[#This Row],[Benaderend Verbruik (kWh)]]</f>
        <v>201094.39812291201</v>
      </c>
      <c r="G995" s="17">
        <f>Tabel14[[#This Row],[Benaderend Verbruik (kWh)]]*0.000182</f>
        <v>36.599180458369986</v>
      </c>
    </row>
    <row r="996" spans="1:7" x14ac:dyDescent="0.35">
      <c r="A996" s="2" t="s">
        <v>210</v>
      </c>
      <c r="B996" s="2" t="s">
        <v>208</v>
      </c>
      <c r="C996" s="2" t="s">
        <v>9</v>
      </c>
      <c r="D996" s="17">
        <v>169489.31221106998</v>
      </c>
      <c r="E996" s="2">
        <v>2019</v>
      </c>
      <c r="F996" s="17">
        <f>Tabel14[[#This Row],[Benaderend Verbruik (kWh)]]*2.5</f>
        <v>423723.28052767494</v>
      </c>
      <c r="G996" s="17">
        <f>Tabel14[[#This Row],[Benaderend Verbruik (kWh)]]*0</f>
        <v>0</v>
      </c>
    </row>
    <row r="997" spans="1:7" x14ac:dyDescent="0.35">
      <c r="A997" s="2" t="s">
        <v>834</v>
      </c>
      <c r="B997" s="2" t="s">
        <v>208</v>
      </c>
      <c r="C997" s="2" t="s">
        <v>9</v>
      </c>
      <c r="D997" s="17">
        <v>249761.22291493529</v>
      </c>
      <c r="E997" s="2">
        <v>2022</v>
      </c>
      <c r="F997" s="17">
        <f>Tabel14[[#This Row],[Benaderend Verbruik (kWh)]]*2.5</f>
        <v>624403.05728733819</v>
      </c>
      <c r="G997" s="17">
        <f>Tabel14[[#This Row],[Benaderend Verbruik (kWh)]]*0</f>
        <v>0</v>
      </c>
    </row>
    <row r="998" spans="1:7" x14ac:dyDescent="0.35">
      <c r="A998" s="2" t="s">
        <v>834</v>
      </c>
      <c r="B998" s="2" t="s">
        <v>208</v>
      </c>
      <c r="C998" s="2" t="s">
        <v>8</v>
      </c>
      <c r="D998" s="17">
        <v>683770.76111620304</v>
      </c>
      <c r="E998" s="2">
        <v>2022</v>
      </c>
      <c r="F998" s="17">
        <f>Tabel14[[#This Row],[Benaderend Verbruik (kWh)]]</f>
        <v>683770.76111620304</v>
      </c>
      <c r="G998" s="17">
        <f>Tabel14[[#This Row],[Benaderend Verbruik (kWh)]]*0.000182</f>
        <v>124.44627852314896</v>
      </c>
    </row>
    <row r="999" spans="1:7" x14ac:dyDescent="0.35">
      <c r="A999" s="2" t="s">
        <v>210</v>
      </c>
      <c r="B999" s="2" t="s">
        <v>208</v>
      </c>
      <c r="C999" s="2" t="s">
        <v>183</v>
      </c>
      <c r="D999" s="17">
        <v>84618.123333333337</v>
      </c>
      <c r="E999" s="2">
        <v>2022</v>
      </c>
      <c r="F999" s="17">
        <f>Tabel14[[#This Row],[Benaderend Verbruik (kWh)]]</f>
        <v>84618.123333333337</v>
      </c>
      <c r="G999" s="17">
        <f>Tabel14[[#This Row],[Benaderend Verbruik (kWh)]]*0.000227</f>
        <v>19.208313996666668</v>
      </c>
    </row>
    <row r="1000" spans="1:7" x14ac:dyDescent="0.35">
      <c r="A1000" s="2" t="s">
        <v>210</v>
      </c>
      <c r="B1000" s="2" t="s">
        <v>208</v>
      </c>
      <c r="C1000" s="2" t="s">
        <v>12</v>
      </c>
      <c r="D1000" s="17">
        <v>127691.48611111111</v>
      </c>
      <c r="E1000" s="2">
        <v>2022</v>
      </c>
      <c r="F1000" s="17">
        <f>Tabel14[[#This Row],[Benaderend Verbruik (kWh)]]</f>
        <v>127691.48611111111</v>
      </c>
      <c r="G1000" s="17">
        <f>Tabel14[[#This Row],[Benaderend Verbruik (kWh)]]*0.000267</f>
        <v>34.093626791666665</v>
      </c>
    </row>
    <row r="1001" spans="1:7" x14ac:dyDescent="0.35">
      <c r="A1001" s="11" t="s">
        <v>210</v>
      </c>
      <c r="B1001" s="11" t="s">
        <v>208</v>
      </c>
      <c r="C1001" s="2" t="s">
        <v>1262</v>
      </c>
      <c r="D1001" s="17"/>
      <c r="E1001" s="2">
        <v>2019</v>
      </c>
      <c r="F1001" s="2"/>
      <c r="G1001" s="17">
        <v>2.7287156761264195</v>
      </c>
    </row>
    <row r="1002" spans="1:7" x14ac:dyDescent="0.35">
      <c r="A1002" s="11" t="s">
        <v>210</v>
      </c>
      <c r="B1002" s="11" t="s">
        <v>208</v>
      </c>
      <c r="C1002" s="2" t="s">
        <v>1262</v>
      </c>
      <c r="D1002" s="17"/>
      <c r="E1002" s="2">
        <v>2022</v>
      </c>
      <c r="F1002" s="2"/>
      <c r="G1002" s="17">
        <v>0</v>
      </c>
    </row>
    <row r="1003" spans="1:7" x14ac:dyDescent="0.35">
      <c r="A1003" s="2" t="s">
        <v>211</v>
      </c>
      <c r="B1003" s="2" t="s">
        <v>208</v>
      </c>
      <c r="C1003" s="2" t="s">
        <v>9</v>
      </c>
      <c r="D1003" s="17">
        <v>48553.642491138002</v>
      </c>
      <c r="E1003" s="2">
        <v>2019</v>
      </c>
      <c r="F1003" s="17">
        <f>Tabel14[[#This Row],[Benaderend Verbruik (kWh)]]*2.5</f>
        <v>121384.10622784501</v>
      </c>
      <c r="G1003" s="17">
        <f>Tabel14[[#This Row],[Benaderend Verbruik (kWh)]]*0</f>
        <v>0</v>
      </c>
    </row>
    <row r="1004" spans="1:7" x14ac:dyDescent="0.35">
      <c r="A1004" s="2" t="s">
        <v>835</v>
      </c>
      <c r="B1004" s="2" t="s">
        <v>208</v>
      </c>
      <c r="C1004" s="2" t="s">
        <v>9</v>
      </c>
      <c r="D1004" s="17">
        <v>76987.187634469999</v>
      </c>
      <c r="E1004" s="2">
        <v>2022</v>
      </c>
      <c r="F1004" s="17">
        <f>Tabel14[[#This Row],[Benaderend Verbruik (kWh)]]*2.5</f>
        <v>192467.969086175</v>
      </c>
      <c r="G1004" s="17">
        <f>Tabel14[[#This Row],[Benaderend Verbruik (kWh)]]*0</f>
        <v>0</v>
      </c>
    </row>
    <row r="1005" spans="1:7" x14ac:dyDescent="0.35">
      <c r="A1005" s="11" t="s">
        <v>211</v>
      </c>
      <c r="B1005" s="11" t="s">
        <v>208</v>
      </c>
      <c r="C1005" s="2" t="s">
        <v>1262</v>
      </c>
      <c r="D1005" s="17"/>
      <c r="E1005" s="2">
        <v>2019</v>
      </c>
      <c r="F1005" s="2"/>
      <c r="G1005" s="17">
        <v>4.0383884324679595</v>
      </c>
    </row>
    <row r="1006" spans="1:7" x14ac:dyDescent="0.35">
      <c r="A1006" s="11" t="s">
        <v>211</v>
      </c>
      <c r="B1006" s="11" t="s">
        <v>208</v>
      </c>
      <c r="C1006" s="2" t="s">
        <v>1262</v>
      </c>
      <c r="D1006" s="17"/>
      <c r="E1006" s="2">
        <v>2022</v>
      </c>
      <c r="F1006" s="2"/>
      <c r="G1006" s="17">
        <v>3.8524541342045739</v>
      </c>
    </row>
    <row r="1007" spans="1:7" x14ac:dyDescent="0.35">
      <c r="A1007" s="2" t="s">
        <v>212</v>
      </c>
      <c r="B1007" s="2" t="s">
        <v>208</v>
      </c>
      <c r="C1007" s="2" t="s">
        <v>9</v>
      </c>
      <c r="D1007" s="17">
        <v>102940.52899999999</v>
      </c>
      <c r="E1007" s="2">
        <v>2019</v>
      </c>
      <c r="F1007" s="17">
        <f>Tabel14[[#This Row],[Benaderend Verbruik (kWh)]]*2.5</f>
        <v>257351.32249999998</v>
      </c>
      <c r="G1007" s="17">
        <f>Tabel14[[#This Row],[Benaderend Verbruik (kWh)]]*0</f>
        <v>0</v>
      </c>
    </row>
    <row r="1008" spans="1:7" x14ac:dyDescent="0.35">
      <c r="A1008" s="2" t="s">
        <v>212</v>
      </c>
      <c r="B1008" s="2" t="s">
        <v>208</v>
      </c>
      <c r="C1008" s="2" t="s">
        <v>8</v>
      </c>
      <c r="D1008" s="17">
        <v>69449.846000000005</v>
      </c>
      <c r="E1008" s="2">
        <v>2019</v>
      </c>
      <c r="F1008" s="17">
        <f>Tabel14[[#This Row],[Benaderend Verbruik (kWh)]]</f>
        <v>69449.846000000005</v>
      </c>
      <c r="G1008" s="17">
        <f>Tabel14[[#This Row],[Benaderend Verbruik (kWh)]]*0.000182</f>
        <v>12.639871972000002</v>
      </c>
    </row>
    <row r="1009" spans="1:7" x14ac:dyDescent="0.35">
      <c r="A1009" s="2" t="s">
        <v>836</v>
      </c>
      <c r="B1009" s="2" t="s">
        <v>208</v>
      </c>
      <c r="C1009" s="2" t="s">
        <v>9</v>
      </c>
      <c r="D1009" s="17">
        <v>44850.117567460002</v>
      </c>
      <c r="E1009" s="2">
        <v>2022</v>
      </c>
      <c r="F1009" s="17">
        <f>Tabel14[[#This Row],[Benaderend Verbruik (kWh)]]*2.5</f>
        <v>112125.29391865</v>
      </c>
      <c r="G1009" s="17">
        <f>Tabel14[[#This Row],[Benaderend Verbruik (kWh)]]*0</f>
        <v>0</v>
      </c>
    </row>
    <row r="1010" spans="1:7" x14ac:dyDescent="0.35">
      <c r="A1010" s="2" t="s">
        <v>836</v>
      </c>
      <c r="B1010" s="2" t="s">
        <v>208</v>
      </c>
      <c r="C1010" s="2" t="s">
        <v>8</v>
      </c>
      <c r="D1010" s="17">
        <v>63971.883418709898</v>
      </c>
      <c r="E1010" s="2">
        <v>2022</v>
      </c>
      <c r="F1010" s="17">
        <f>Tabel14[[#This Row],[Benaderend Verbruik (kWh)]]</f>
        <v>63971.883418709898</v>
      </c>
      <c r="G1010" s="17">
        <f>Tabel14[[#This Row],[Benaderend Verbruik (kWh)]]*0.000182</f>
        <v>11.642882782205202</v>
      </c>
    </row>
    <row r="1011" spans="1:7" x14ac:dyDescent="0.35">
      <c r="A1011" s="11" t="s">
        <v>212</v>
      </c>
      <c r="B1011" s="11" t="s">
        <v>208</v>
      </c>
      <c r="C1011" s="2" t="s">
        <v>1262</v>
      </c>
      <c r="D1011" s="17"/>
      <c r="E1011" s="2">
        <v>2019</v>
      </c>
      <c r="F1011" s="2"/>
      <c r="G1011" s="17">
        <v>140.80090712000001</v>
      </c>
    </row>
    <row r="1012" spans="1:7" x14ac:dyDescent="0.35">
      <c r="A1012" s="11" t="s">
        <v>212</v>
      </c>
      <c r="B1012" s="11" t="s">
        <v>208</v>
      </c>
      <c r="C1012" s="2" t="s">
        <v>1262</v>
      </c>
      <c r="D1012" s="17"/>
      <c r="E1012" s="2">
        <v>2022</v>
      </c>
      <c r="F1012" s="2"/>
      <c r="G1012" s="17">
        <v>128.41737079999999</v>
      </c>
    </row>
    <row r="1013" spans="1:7" x14ac:dyDescent="0.35">
      <c r="A1013" s="2" t="s">
        <v>213</v>
      </c>
      <c r="B1013" s="2" t="s">
        <v>208</v>
      </c>
      <c r="C1013" s="2" t="s">
        <v>9</v>
      </c>
      <c r="D1013" s="17">
        <v>3595327.570589765</v>
      </c>
      <c r="E1013" s="2">
        <v>2019</v>
      </c>
      <c r="F1013" s="17">
        <f>Tabel14[[#This Row],[Benaderend Verbruik (kWh)]]*2.5</f>
        <v>8988318.9264744129</v>
      </c>
      <c r="G1013" s="17">
        <f>Tabel14[[#This Row],[Benaderend Verbruik (kWh)]]*0</f>
        <v>0</v>
      </c>
    </row>
    <row r="1014" spans="1:7" x14ac:dyDescent="0.35">
      <c r="A1014" s="2" t="s">
        <v>213</v>
      </c>
      <c r="B1014" s="2" t="s">
        <v>208</v>
      </c>
      <c r="C1014" s="2" t="s">
        <v>8</v>
      </c>
      <c r="D1014" s="17">
        <v>3266776.742366523</v>
      </c>
      <c r="E1014" s="2">
        <v>2019</v>
      </c>
      <c r="F1014" s="17">
        <f>Tabel14[[#This Row],[Benaderend Verbruik (kWh)]]</f>
        <v>3266776.742366523</v>
      </c>
      <c r="G1014" s="17">
        <f>Tabel14[[#This Row],[Benaderend Verbruik (kWh)]]*0.000182</f>
        <v>594.5533671107072</v>
      </c>
    </row>
    <row r="1015" spans="1:7" x14ac:dyDescent="0.35">
      <c r="A1015" s="2" t="s">
        <v>837</v>
      </c>
      <c r="B1015" s="2" t="s">
        <v>208</v>
      </c>
      <c r="C1015" s="2" t="s">
        <v>9</v>
      </c>
      <c r="D1015" s="17">
        <v>3221141.4206706365</v>
      </c>
      <c r="E1015" s="2">
        <v>2022</v>
      </c>
      <c r="F1015" s="17">
        <f>Tabel14[[#This Row],[Benaderend Verbruik (kWh)]]*2.5</f>
        <v>8052853.5516765909</v>
      </c>
      <c r="G1015" s="17">
        <f>Tabel14[[#This Row],[Benaderend Verbruik (kWh)]]*0</f>
        <v>0</v>
      </c>
    </row>
    <row r="1016" spans="1:7" x14ac:dyDescent="0.35">
      <c r="A1016" s="2" t="s">
        <v>837</v>
      </c>
      <c r="B1016" s="2" t="s">
        <v>208</v>
      </c>
      <c r="C1016" s="2" t="s">
        <v>8</v>
      </c>
      <c r="D1016" s="17">
        <v>3334786.0176490415</v>
      </c>
      <c r="E1016" s="2">
        <v>2022</v>
      </c>
      <c r="F1016" s="17">
        <f>Tabel14[[#This Row],[Benaderend Verbruik (kWh)]]</f>
        <v>3334786.0176490415</v>
      </c>
      <c r="G1016" s="17">
        <f>Tabel14[[#This Row],[Benaderend Verbruik (kWh)]]*0.000182</f>
        <v>606.93105521212556</v>
      </c>
    </row>
    <row r="1017" spans="1:7" x14ac:dyDescent="0.35">
      <c r="A1017" s="11" t="s">
        <v>213</v>
      </c>
      <c r="B1017" s="11" t="s">
        <v>208</v>
      </c>
      <c r="C1017" s="2" t="s">
        <v>1262</v>
      </c>
      <c r="D1017" s="17"/>
      <c r="E1017" s="2">
        <v>2019</v>
      </c>
      <c r="F1017" s="2"/>
      <c r="G1017" s="17">
        <v>25.02297244</v>
      </c>
    </row>
    <row r="1018" spans="1:7" x14ac:dyDescent="0.35">
      <c r="A1018" s="11" t="s">
        <v>213</v>
      </c>
      <c r="B1018" s="11" t="s">
        <v>208</v>
      </c>
      <c r="C1018" s="2" t="s">
        <v>1262</v>
      </c>
      <c r="D1018" s="17"/>
      <c r="E1018" s="2">
        <v>2022</v>
      </c>
      <c r="F1018" s="2"/>
      <c r="G1018" s="17">
        <v>25.577695919999996</v>
      </c>
    </row>
    <row r="1019" spans="1:7" x14ac:dyDescent="0.35">
      <c r="A1019" s="2" t="s">
        <v>838</v>
      </c>
      <c r="B1019" s="2" t="s">
        <v>208</v>
      </c>
      <c r="C1019" s="2" t="s">
        <v>9</v>
      </c>
      <c r="D1019" s="17">
        <v>141974.63295396903</v>
      </c>
      <c r="E1019" s="2">
        <v>2022</v>
      </c>
      <c r="F1019" s="17">
        <f>Tabel14[[#This Row],[Benaderend Verbruik (kWh)]]*2.5</f>
        <v>354936.5823849226</v>
      </c>
      <c r="G1019" s="17">
        <f>Tabel14[[#This Row],[Benaderend Verbruik (kWh)]]*0</f>
        <v>0</v>
      </c>
    </row>
    <row r="1020" spans="1:7" x14ac:dyDescent="0.35">
      <c r="A1020" s="2" t="s">
        <v>838</v>
      </c>
      <c r="B1020" s="2" t="s">
        <v>208</v>
      </c>
      <c r="C1020" s="2" t="s">
        <v>8</v>
      </c>
      <c r="D1020" s="17">
        <v>197549.13317013011</v>
      </c>
      <c r="E1020" s="2">
        <v>2022</v>
      </c>
      <c r="F1020" s="17">
        <f>Tabel14[[#This Row],[Benaderend Verbruik (kWh)]]</f>
        <v>197549.13317013011</v>
      </c>
      <c r="G1020" s="17">
        <f>Tabel14[[#This Row],[Benaderend Verbruik (kWh)]]*0.000182</f>
        <v>35.953942236963684</v>
      </c>
    </row>
    <row r="1021" spans="1:7" x14ac:dyDescent="0.35">
      <c r="A1021" s="11" t="s">
        <v>214</v>
      </c>
      <c r="B1021" s="11" t="s">
        <v>208</v>
      </c>
      <c r="C1021" s="2" t="s">
        <v>1262</v>
      </c>
      <c r="D1021" s="17"/>
      <c r="E1021" s="2">
        <v>2019</v>
      </c>
      <c r="F1021" s="2"/>
      <c r="G1021" s="17">
        <v>40.403120000000001</v>
      </c>
    </row>
    <row r="1022" spans="1:7" x14ac:dyDescent="0.35">
      <c r="A1022" s="11" t="s">
        <v>214</v>
      </c>
      <c r="B1022" s="11" t="s">
        <v>208</v>
      </c>
      <c r="C1022" s="2" t="s">
        <v>1262</v>
      </c>
      <c r="D1022" s="17"/>
      <c r="E1022" s="2">
        <v>2022</v>
      </c>
      <c r="F1022" s="2"/>
      <c r="G1022" s="17">
        <v>35.529620000000001</v>
      </c>
    </row>
    <row r="1023" spans="1:7" x14ac:dyDescent="0.35">
      <c r="A1023" s="2" t="s">
        <v>215</v>
      </c>
      <c r="B1023" s="2" t="s">
        <v>208</v>
      </c>
      <c r="C1023" s="2" t="s">
        <v>8</v>
      </c>
      <c r="D1023" s="17">
        <v>997932.4294474239</v>
      </c>
      <c r="E1023" s="2">
        <v>2019</v>
      </c>
      <c r="F1023" s="17">
        <f>Tabel14[[#This Row],[Benaderend Verbruik (kWh)]]</f>
        <v>997932.4294474239</v>
      </c>
      <c r="G1023" s="17">
        <f>Tabel14[[#This Row],[Benaderend Verbruik (kWh)]]*0.000182</f>
        <v>181.62370215943116</v>
      </c>
    </row>
    <row r="1024" spans="1:7" x14ac:dyDescent="0.35">
      <c r="A1024" s="2" t="s">
        <v>215</v>
      </c>
      <c r="B1024" s="2" t="s">
        <v>208</v>
      </c>
      <c r="C1024" s="2" t="s">
        <v>9</v>
      </c>
      <c r="D1024" s="17">
        <v>808502.35400123941</v>
      </c>
      <c r="E1024" s="2">
        <v>2019</v>
      </c>
      <c r="F1024" s="17">
        <f>Tabel14[[#This Row],[Benaderend Verbruik (kWh)]]*2.5</f>
        <v>2021255.8850030985</v>
      </c>
      <c r="G1024" s="17">
        <f>Tabel14[[#This Row],[Benaderend Verbruik (kWh)]]*0</f>
        <v>0</v>
      </c>
    </row>
    <row r="1025" spans="1:7" x14ac:dyDescent="0.35">
      <c r="A1025" s="2" t="s">
        <v>839</v>
      </c>
      <c r="B1025" s="2" t="s">
        <v>208</v>
      </c>
      <c r="C1025" s="2" t="s">
        <v>9</v>
      </c>
      <c r="D1025" s="17">
        <v>690096.70246024732</v>
      </c>
      <c r="E1025" s="2">
        <v>2022</v>
      </c>
      <c r="F1025" s="17">
        <f>Tabel14[[#This Row],[Benaderend Verbruik (kWh)]]*2.5</f>
        <v>1725241.7561506182</v>
      </c>
      <c r="G1025" s="17">
        <f>Tabel14[[#This Row],[Benaderend Verbruik (kWh)]]*0</f>
        <v>0</v>
      </c>
    </row>
    <row r="1026" spans="1:7" x14ac:dyDescent="0.35">
      <c r="A1026" s="2" t="s">
        <v>839</v>
      </c>
      <c r="B1026" s="2" t="s">
        <v>208</v>
      </c>
      <c r="C1026" s="2" t="s">
        <v>8</v>
      </c>
      <c r="D1026" s="17">
        <v>892310.20076235314</v>
      </c>
      <c r="E1026" s="2">
        <v>2022</v>
      </c>
      <c r="F1026" s="17">
        <f>Tabel14[[#This Row],[Benaderend Verbruik (kWh)]]</f>
        <v>892310.20076235314</v>
      </c>
      <c r="G1026" s="17">
        <f>Tabel14[[#This Row],[Benaderend Verbruik (kWh)]]*0.000182</f>
        <v>162.40045653874827</v>
      </c>
    </row>
    <row r="1027" spans="1:7" x14ac:dyDescent="0.35">
      <c r="A1027" s="11" t="s">
        <v>1241</v>
      </c>
      <c r="B1027" s="11" t="s">
        <v>208</v>
      </c>
      <c r="C1027" s="2" t="s">
        <v>1262</v>
      </c>
      <c r="D1027" s="17"/>
      <c r="E1027" s="2">
        <v>2019</v>
      </c>
      <c r="F1027" s="2"/>
      <c r="G1027" s="17">
        <v>0.55169240880709824</v>
      </c>
    </row>
    <row r="1028" spans="1:7" x14ac:dyDescent="0.35">
      <c r="A1028" s="11" t="s">
        <v>1241</v>
      </c>
      <c r="B1028" s="11" t="s">
        <v>208</v>
      </c>
      <c r="C1028" s="2" t="s">
        <v>1262</v>
      </c>
      <c r="D1028" s="17"/>
      <c r="E1028" s="2">
        <v>2022</v>
      </c>
      <c r="F1028" s="2"/>
      <c r="G1028" s="17">
        <v>0.37102287006785623</v>
      </c>
    </row>
    <row r="1029" spans="1:7" x14ac:dyDescent="0.35">
      <c r="A1029" s="11" t="s">
        <v>1242</v>
      </c>
      <c r="B1029" s="11" t="s">
        <v>208</v>
      </c>
      <c r="C1029" s="2" t="s">
        <v>1262</v>
      </c>
      <c r="D1029" s="17"/>
      <c r="E1029" s="2">
        <v>2019</v>
      </c>
      <c r="F1029" s="2"/>
      <c r="G1029" s="17">
        <v>11.81406992</v>
      </c>
    </row>
    <row r="1030" spans="1:7" x14ac:dyDescent="0.35">
      <c r="A1030" s="11" t="s">
        <v>1242</v>
      </c>
      <c r="B1030" s="11" t="s">
        <v>208</v>
      </c>
      <c r="C1030" s="2" t="s">
        <v>1262</v>
      </c>
      <c r="D1030" s="17"/>
      <c r="E1030" s="2">
        <v>2022</v>
      </c>
      <c r="F1030" s="2"/>
      <c r="G1030" s="17">
        <v>11.4380089</v>
      </c>
    </row>
    <row r="1031" spans="1:7" x14ac:dyDescent="0.35">
      <c r="A1031" s="2" t="s">
        <v>216</v>
      </c>
      <c r="B1031" s="2" t="s">
        <v>208</v>
      </c>
      <c r="C1031" s="2" t="s">
        <v>8</v>
      </c>
      <c r="D1031" s="17">
        <f>27915.57</f>
        <v>27915.57</v>
      </c>
      <c r="E1031" s="2">
        <v>2019</v>
      </c>
      <c r="F1031" s="17">
        <f>Tabel14[[#This Row],[Benaderend Verbruik (kWh)]]</f>
        <v>27915.57</v>
      </c>
      <c r="G1031" s="17">
        <f>Tabel14[[#This Row],[Benaderend Verbruik (kWh)]]*0.000182</f>
        <v>5.0806337399999997</v>
      </c>
    </row>
    <row r="1032" spans="1:7" x14ac:dyDescent="0.35">
      <c r="A1032" s="2" t="s">
        <v>216</v>
      </c>
      <c r="B1032" s="2" t="s">
        <v>208</v>
      </c>
      <c r="C1032" s="2" t="s">
        <v>9</v>
      </c>
      <c r="D1032" s="17">
        <f>63631.08+6312.98</f>
        <v>69944.06</v>
      </c>
      <c r="E1032" s="2">
        <v>2019</v>
      </c>
      <c r="F1032" s="17">
        <f>Tabel14[[#This Row],[Benaderend Verbruik (kWh)]]*2.5</f>
        <v>174860.15</v>
      </c>
      <c r="G1032" s="17">
        <f>Tabel14[[#This Row],[Benaderend Verbruik (kWh)]]*0</f>
        <v>0</v>
      </c>
    </row>
    <row r="1033" spans="1:7" x14ac:dyDescent="0.35">
      <c r="A1033" s="2" t="s">
        <v>840</v>
      </c>
      <c r="B1033" s="2" t="s">
        <v>208</v>
      </c>
      <c r="C1033" s="2" t="s">
        <v>9</v>
      </c>
      <c r="D1033" s="17">
        <v>122960.7285134703</v>
      </c>
      <c r="E1033" s="2">
        <v>2022</v>
      </c>
      <c r="F1033" s="17">
        <f>Tabel14[[#This Row],[Benaderend Verbruik (kWh)]]*2.5</f>
        <v>307401.82128367573</v>
      </c>
      <c r="G1033" s="17">
        <f>Tabel14[[#This Row],[Benaderend Verbruik (kWh)]]*0</f>
        <v>0</v>
      </c>
    </row>
    <row r="1034" spans="1:7" x14ac:dyDescent="0.35">
      <c r="A1034" s="2" t="s">
        <v>840</v>
      </c>
      <c r="B1034" s="2" t="s">
        <v>208</v>
      </c>
      <c r="C1034" s="2" t="s">
        <v>8</v>
      </c>
      <c r="D1034" s="17">
        <v>59528.801136513001</v>
      </c>
      <c r="E1034" s="2">
        <v>2022</v>
      </c>
      <c r="F1034" s="17">
        <f>Tabel14[[#This Row],[Benaderend Verbruik (kWh)]]</f>
        <v>59528.801136513001</v>
      </c>
      <c r="G1034" s="17">
        <f>Tabel14[[#This Row],[Benaderend Verbruik (kWh)]]*0.000182</f>
        <v>10.834241806845366</v>
      </c>
    </row>
    <row r="1035" spans="1:7" x14ac:dyDescent="0.35">
      <c r="A1035" s="11" t="s">
        <v>216</v>
      </c>
      <c r="B1035" s="11" t="s">
        <v>208</v>
      </c>
      <c r="C1035" s="2" t="s">
        <v>1262</v>
      </c>
      <c r="D1035" s="17"/>
      <c r="E1035" s="2">
        <v>2019</v>
      </c>
      <c r="F1035" s="2"/>
      <c r="G1035" s="17">
        <v>0</v>
      </c>
    </row>
    <row r="1036" spans="1:7" x14ac:dyDescent="0.35">
      <c r="A1036" s="11" t="s">
        <v>216</v>
      </c>
      <c r="B1036" s="11" t="s">
        <v>208</v>
      </c>
      <c r="C1036" s="2" t="s">
        <v>1262</v>
      </c>
      <c r="D1036" s="17"/>
      <c r="E1036" s="2">
        <v>2022</v>
      </c>
      <c r="F1036" s="2"/>
      <c r="G1036" s="17">
        <v>0</v>
      </c>
    </row>
    <row r="1037" spans="1:7" x14ac:dyDescent="0.35">
      <c r="A1037" s="11" t="s">
        <v>1244</v>
      </c>
      <c r="B1037" s="11" t="s">
        <v>208</v>
      </c>
      <c r="C1037" s="2" t="s">
        <v>1262</v>
      </c>
      <c r="D1037" s="17"/>
      <c r="E1037" s="2">
        <v>2019</v>
      </c>
      <c r="F1037" s="2"/>
      <c r="G1037" s="17">
        <v>9.3603812027604345</v>
      </c>
    </row>
    <row r="1038" spans="1:7" x14ac:dyDescent="0.35">
      <c r="A1038" s="11" t="s">
        <v>1244</v>
      </c>
      <c r="B1038" s="11" t="s">
        <v>208</v>
      </c>
      <c r="C1038" s="2" t="s">
        <v>1262</v>
      </c>
      <c r="D1038" s="17"/>
      <c r="E1038" s="2">
        <v>2022</v>
      </c>
      <c r="F1038" s="2"/>
      <c r="G1038" s="17">
        <v>2.4802910782393566</v>
      </c>
    </row>
    <row r="1039" spans="1:7" x14ac:dyDescent="0.35">
      <c r="A1039" s="11" t="s">
        <v>1245</v>
      </c>
      <c r="B1039" s="11" t="s">
        <v>208</v>
      </c>
      <c r="C1039" s="2" t="s">
        <v>1262</v>
      </c>
      <c r="D1039" s="17"/>
      <c r="E1039" s="2">
        <v>2019</v>
      </c>
      <c r="F1039" s="2"/>
      <c r="G1039" s="17">
        <v>9.7336336839302362</v>
      </c>
    </row>
    <row r="1040" spans="1:7" x14ac:dyDescent="0.35">
      <c r="A1040" s="11" t="s">
        <v>1245</v>
      </c>
      <c r="B1040" s="11" t="s">
        <v>208</v>
      </c>
      <c r="C1040" s="2" t="s">
        <v>1262</v>
      </c>
      <c r="D1040" s="17"/>
      <c r="E1040" s="2">
        <v>2022</v>
      </c>
      <c r="F1040" s="2"/>
      <c r="G1040" s="17">
        <v>6.7135944954128437</v>
      </c>
    </row>
    <row r="1041" spans="1:7" x14ac:dyDescent="0.35">
      <c r="A1041" s="2" t="s">
        <v>217</v>
      </c>
      <c r="B1041" s="2" t="s">
        <v>208</v>
      </c>
      <c r="C1041" s="2" t="s">
        <v>9</v>
      </c>
      <c r="D1041" s="17">
        <v>55705.251956489999</v>
      </c>
      <c r="E1041" s="2">
        <v>2019</v>
      </c>
      <c r="F1041" s="17">
        <f>Tabel14[[#This Row],[Benaderend Verbruik (kWh)]]*2.5</f>
        <v>139263.12989122499</v>
      </c>
      <c r="G1041" s="17">
        <f>Tabel14[[#This Row],[Benaderend Verbruik (kWh)]]*0</f>
        <v>0</v>
      </c>
    </row>
    <row r="1042" spans="1:7" x14ac:dyDescent="0.35">
      <c r="A1042" s="2" t="s">
        <v>841</v>
      </c>
      <c r="B1042" s="2" t="s">
        <v>208</v>
      </c>
      <c r="C1042" s="2" t="s">
        <v>9</v>
      </c>
      <c r="D1042" s="17">
        <v>538935.50028202997</v>
      </c>
      <c r="E1042" s="2">
        <v>2022</v>
      </c>
      <c r="F1042" s="17">
        <f>Tabel14[[#This Row],[Benaderend Verbruik (kWh)]]*2.5</f>
        <v>1347338.750705075</v>
      </c>
      <c r="G1042" s="17">
        <f>Tabel14[[#This Row],[Benaderend Verbruik (kWh)]]*0</f>
        <v>0</v>
      </c>
    </row>
    <row r="1043" spans="1:7" x14ac:dyDescent="0.35">
      <c r="A1043" s="11" t="s">
        <v>217</v>
      </c>
      <c r="B1043" s="11" t="s">
        <v>208</v>
      </c>
      <c r="C1043" s="2" t="s">
        <v>1262</v>
      </c>
      <c r="D1043" s="17"/>
      <c r="E1043" s="2">
        <v>2019</v>
      </c>
      <c r="F1043" s="2"/>
      <c r="G1043" s="17">
        <v>2.1667087205432036</v>
      </c>
    </row>
    <row r="1044" spans="1:7" x14ac:dyDescent="0.35">
      <c r="A1044" s="11" t="s">
        <v>217</v>
      </c>
      <c r="B1044" s="11" t="s">
        <v>208</v>
      </c>
      <c r="C1044" s="2" t="s">
        <v>1262</v>
      </c>
      <c r="D1044" s="17"/>
      <c r="E1044" s="2">
        <v>2022</v>
      </c>
      <c r="F1044" s="2"/>
      <c r="G1044" s="17">
        <v>0.55345338109473252</v>
      </c>
    </row>
    <row r="1045" spans="1:7" x14ac:dyDescent="0.35">
      <c r="A1045" s="2" t="s">
        <v>218</v>
      </c>
      <c r="B1045" s="2" t="s">
        <v>7</v>
      </c>
      <c r="C1045" s="2" t="s">
        <v>8</v>
      </c>
      <c r="D1045" s="17">
        <v>2615689.0810000002</v>
      </c>
      <c r="E1045" s="2">
        <v>2019</v>
      </c>
      <c r="F1045" s="17">
        <f>Tabel14[[#This Row],[Benaderend Verbruik (kWh)]]</f>
        <v>2615689.0810000002</v>
      </c>
      <c r="G1045" s="17">
        <f>Tabel14[[#This Row],[Benaderend Verbruik (kWh)]]*0.000182</f>
        <v>476.05541274200004</v>
      </c>
    </row>
    <row r="1046" spans="1:7" x14ac:dyDescent="0.35">
      <c r="A1046" s="2" t="s">
        <v>218</v>
      </c>
      <c r="B1046" s="2" t="s">
        <v>7</v>
      </c>
      <c r="C1046" s="2" t="s">
        <v>9</v>
      </c>
      <c r="D1046" s="17">
        <v>1118527.9070000001</v>
      </c>
      <c r="E1046" s="2">
        <v>2019</v>
      </c>
      <c r="F1046" s="17">
        <f>Tabel14[[#This Row],[Benaderend Verbruik (kWh)]]*2.5</f>
        <v>2796319.7675000001</v>
      </c>
      <c r="G1046" s="17">
        <f>Tabel14[[#This Row],[Benaderend Verbruik (kWh)]]*0</f>
        <v>0</v>
      </c>
    </row>
    <row r="1047" spans="1:7" x14ac:dyDescent="0.35">
      <c r="A1047" s="2" t="s">
        <v>218</v>
      </c>
      <c r="B1047" s="2" t="s">
        <v>7</v>
      </c>
      <c r="C1047" s="2" t="s">
        <v>10</v>
      </c>
      <c r="D1047" s="17">
        <v>799444.71100000001</v>
      </c>
      <c r="E1047" s="2">
        <v>2019</v>
      </c>
      <c r="F1047" s="17">
        <f>Tabel14[[#This Row],[Benaderend Verbruik (kWh)]]*2.5</f>
        <v>1998611.7775000001</v>
      </c>
      <c r="G1047" s="17">
        <f>Tabel14[[#This Row],[Benaderend Verbruik (kWh)]]*0</f>
        <v>0</v>
      </c>
    </row>
    <row r="1048" spans="1:7" x14ac:dyDescent="0.35">
      <c r="A1048" s="2" t="s">
        <v>842</v>
      </c>
      <c r="B1048" s="2" t="s">
        <v>641</v>
      </c>
      <c r="C1048" s="2" t="s">
        <v>9</v>
      </c>
      <c r="D1048" s="17">
        <v>1084331.6929552602</v>
      </c>
      <c r="E1048" s="2">
        <v>2022</v>
      </c>
      <c r="F1048" s="17">
        <f>Tabel14[[#This Row],[Benaderend Verbruik (kWh)]]*2.5</f>
        <v>2710829.2323881504</v>
      </c>
      <c r="G1048" s="17">
        <f>Tabel14[[#This Row],[Benaderend Verbruik (kWh)]]*0</f>
        <v>0</v>
      </c>
    </row>
    <row r="1049" spans="1:7" x14ac:dyDescent="0.35">
      <c r="A1049" s="2" t="s">
        <v>842</v>
      </c>
      <c r="B1049" s="2" t="s">
        <v>641</v>
      </c>
      <c r="C1049" s="2" t="s">
        <v>10</v>
      </c>
      <c r="D1049" s="17">
        <v>763664.55295546027</v>
      </c>
      <c r="E1049" s="2">
        <v>2022</v>
      </c>
      <c r="F1049" s="17">
        <f>Tabel14[[#This Row],[Benaderend Verbruik (kWh)]]*2.5</f>
        <v>1909161.3823886507</v>
      </c>
      <c r="G1049" s="17">
        <f>Tabel14[[#This Row],[Benaderend Verbruik (kWh)]]*0</f>
        <v>0</v>
      </c>
    </row>
    <row r="1050" spans="1:7" x14ac:dyDescent="0.35">
      <c r="A1050" s="2" t="s">
        <v>842</v>
      </c>
      <c r="B1050" s="2" t="s">
        <v>641</v>
      </c>
      <c r="C1050" s="2" t="s">
        <v>8</v>
      </c>
      <c r="D1050" s="17">
        <v>2222699.4567098334</v>
      </c>
      <c r="E1050" s="2">
        <v>2022</v>
      </c>
      <c r="F1050" s="17">
        <f>Tabel14[[#This Row],[Benaderend Verbruik (kWh)]]</f>
        <v>2222699.4567098334</v>
      </c>
      <c r="G1050" s="17">
        <f>Tabel14[[#This Row],[Benaderend Verbruik (kWh)]]*0.000182</f>
        <v>404.5313011211897</v>
      </c>
    </row>
    <row r="1051" spans="1:7" x14ac:dyDescent="0.35">
      <c r="A1051" s="11" t="s">
        <v>218</v>
      </c>
      <c r="B1051" s="11" t="s">
        <v>7</v>
      </c>
      <c r="C1051" s="2" t="s">
        <v>1262</v>
      </c>
      <c r="D1051" s="17"/>
      <c r="E1051" s="2">
        <v>2019</v>
      </c>
      <c r="F1051" s="2"/>
      <c r="G1051" s="17">
        <v>153.60132604</v>
      </c>
    </row>
    <row r="1052" spans="1:7" x14ac:dyDescent="0.35">
      <c r="A1052" s="11" t="s">
        <v>218</v>
      </c>
      <c r="B1052" s="11" t="s">
        <v>7</v>
      </c>
      <c r="C1052" s="2" t="s">
        <v>1262</v>
      </c>
      <c r="D1052" s="17"/>
      <c r="E1052" s="2">
        <v>2022</v>
      </c>
      <c r="F1052" s="2"/>
      <c r="G1052" s="17">
        <v>142.14861066</v>
      </c>
    </row>
    <row r="1053" spans="1:7" x14ac:dyDescent="0.35">
      <c r="A1053" s="2" t="s">
        <v>219</v>
      </c>
      <c r="B1053" s="2" t="s">
        <v>7</v>
      </c>
      <c r="C1053" s="2" t="s">
        <v>8</v>
      </c>
      <c r="D1053" s="17">
        <v>5270146.0447353162</v>
      </c>
      <c r="E1053" s="2">
        <v>2019</v>
      </c>
      <c r="F1053" s="17">
        <f>Tabel14[[#This Row],[Benaderend Verbruik (kWh)]]</f>
        <v>5270146.0447353162</v>
      </c>
      <c r="G1053" s="17">
        <f>Tabel14[[#This Row],[Benaderend Verbruik (kWh)]]*0.000182</f>
        <v>959.16658014182758</v>
      </c>
    </row>
    <row r="1054" spans="1:7" x14ac:dyDescent="0.35">
      <c r="A1054" s="2" t="s">
        <v>219</v>
      </c>
      <c r="B1054" s="2" t="s">
        <v>7</v>
      </c>
      <c r="C1054" s="2" t="s">
        <v>10</v>
      </c>
      <c r="D1054" s="17">
        <v>2014800</v>
      </c>
      <c r="E1054" s="2">
        <v>2019</v>
      </c>
      <c r="F1054" s="17">
        <f>Tabel14[[#This Row],[Benaderend Verbruik (kWh)]]*2.5</f>
        <v>5037000</v>
      </c>
      <c r="G1054" s="17">
        <f>Tabel14[[#This Row],[Benaderend Verbruik (kWh)]]*0</f>
        <v>0</v>
      </c>
    </row>
    <row r="1055" spans="1:7" x14ac:dyDescent="0.35">
      <c r="A1055" s="2" t="s">
        <v>219</v>
      </c>
      <c r="B1055" s="2" t="s">
        <v>7</v>
      </c>
      <c r="C1055" s="2" t="s">
        <v>9</v>
      </c>
      <c r="D1055" s="17">
        <v>1524895.7299999995</v>
      </c>
      <c r="E1055" s="2">
        <v>2019</v>
      </c>
      <c r="F1055" s="17">
        <f>Tabel14[[#This Row],[Benaderend Verbruik (kWh)]]*2.5</f>
        <v>3812239.3249999988</v>
      </c>
      <c r="G1055" s="17">
        <f>Tabel14[[#This Row],[Benaderend Verbruik (kWh)]]*0</f>
        <v>0</v>
      </c>
    </row>
    <row r="1056" spans="1:7" x14ac:dyDescent="0.35">
      <c r="A1056" s="2" t="s">
        <v>843</v>
      </c>
      <c r="B1056" s="2" t="s">
        <v>641</v>
      </c>
      <c r="C1056" s="2" t="s">
        <v>9</v>
      </c>
      <c r="D1056" s="17">
        <v>1345483.5518860042</v>
      </c>
      <c r="E1056" s="2">
        <v>2022</v>
      </c>
      <c r="F1056" s="17">
        <f>Tabel14[[#This Row],[Benaderend Verbruik (kWh)]]*2.5</f>
        <v>3363708.8797150105</v>
      </c>
      <c r="G1056" s="17">
        <f>Tabel14[[#This Row],[Benaderend Verbruik (kWh)]]*0</f>
        <v>0</v>
      </c>
    </row>
    <row r="1057" spans="1:7" x14ac:dyDescent="0.35">
      <c r="A1057" s="2" t="s">
        <v>843</v>
      </c>
      <c r="B1057" s="2" t="s">
        <v>641</v>
      </c>
      <c r="C1057" s="2" t="s">
        <v>10</v>
      </c>
      <c r="D1057" s="17">
        <v>1581561.4571002999</v>
      </c>
      <c r="E1057" s="2">
        <v>2022</v>
      </c>
      <c r="F1057" s="17">
        <f>Tabel14[[#This Row],[Benaderend Verbruik (kWh)]]*2.5</f>
        <v>3953903.6427507498</v>
      </c>
      <c r="G1057" s="17">
        <f>Tabel14[[#This Row],[Benaderend Verbruik (kWh)]]*0</f>
        <v>0</v>
      </c>
    </row>
    <row r="1058" spans="1:7" x14ac:dyDescent="0.35">
      <c r="A1058" s="2" t="s">
        <v>843</v>
      </c>
      <c r="B1058" s="2" t="s">
        <v>641</v>
      </c>
      <c r="C1058" s="2" t="s">
        <v>8</v>
      </c>
      <c r="D1058" s="17">
        <v>4136182.1801920617</v>
      </c>
      <c r="E1058" s="2">
        <v>2022</v>
      </c>
      <c r="F1058" s="17">
        <f>Tabel14[[#This Row],[Benaderend Verbruik (kWh)]]</f>
        <v>4136182.1801920617</v>
      </c>
      <c r="G1058" s="17">
        <f>Tabel14[[#This Row],[Benaderend Verbruik (kWh)]]*0.000182</f>
        <v>752.78515679495524</v>
      </c>
    </row>
    <row r="1059" spans="1:7" x14ac:dyDescent="0.35">
      <c r="A1059" s="2" t="s">
        <v>219</v>
      </c>
      <c r="B1059" s="2" t="s">
        <v>7</v>
      </c>
      <c r="C1059" s="2" t="s">
        <v>12</v>
      </c>
      <c r="D1059" s="17">
        <v>59014.718440043529</v>
      </c>
      <c r="E1059" s="2">
        <v>2019</v>
      </c>
      <c r="F1059" s="17">
        <f>Tabel14[[#This Row],[Benaderend Verbruik (kWh)]]</f>
        <v>59014.718440043529</v>
      </c>
      <c r="G1059" s="17">
        <f>Tabel14[[#This Row],[Benaderend Verbruik (kWh)]]*0.000267</f>
        <v>15.756929823491621</v>
      </c>
    </row>
    <row r="1060" spans="1:7" x14ac:dyDescent="0.35">
      <c r="A1060" s="2" t="s">
        <v>219</v>
      </c>
      <c r="B1060" s="2" t="s">
        <v>7</v>
      </c>
      <c r="C1060" s="2" t="s">
        <v>12</v>
      </c>
      <c r="D1060" s="17">
        <v>26202.92105929396</v>
      </c>
      <c r="E1060" s="2">
        <v>2022</v>
      </c>
      <c r="F1060" s="17">
        <f>Tabel14[[#This Row],[Benaderend Verbruik (kWh)]]</f>
        <v>26202.92105929396</v>
      </c>
      <c r="G1060" s="17">
        <f>Tabel14[[#This Row],[Benaderend Verbruik (kWh)]]*0.000267</f>
        <v>6.9961799228314865</v>
      </c>
    </row>
    <row r="1061" spans="1:7" x14ac:dyDescent="0.35">
      <c r="A1061" s="11" t="s">
        <v>219</v>
      </c>
      <c r="B1061" s="11" t="s">
        <v>7</v>
      </c>
      <c r="C1061" s="2" t="s">
        <v>1262</v>
      </c>
      <c r="D1061" s="17"/>
      <c r="E1061" s="2">
        <v>2019</v>
      </c>
      <c r="F1061" s="2"/>
      <c r="G1061" s="17">
        <v>136.27551083632</v>
      </c>
    </row>
    <row r="1062" spans="1:7" x14ac:dyDescent="0.35">
      <c r="A1062" s="11" t="s">
        <v>219</v>
      </c>
      <c r="B1062" s="11" t="s">
        <v>7</v>
      </c>
      <c r="C1062" s="2" t="s">
        <v>1262</v>
      </c>
      <c r="D1062" s="17"/>
      <c r="E1062" s="2">
        <v>2022</v>
      </c>
      <c r="F1062" s="2"/>
      <c r="G1062" s="17">
        <v>113.72333032992</v>
      </c>
    </row>
    <row r="1063" spans="1:7" x14ac:dyDescent="0.35">
      <c r="A1063" s="2" t="s">
        <v>220</v>
      </c>
      <c r="B1063" s="2" t="s">
        <v>7</v>
      </c>
      <c r="C1063" s="2" t="s">
        <v>8</v>
      </c>
      <c r="D1063" s="17">
        <v>4954929.9010000005</v>
      </c>
      <c r="E1063" s="2">
        <v>2019</v>
      </c>
      <c r="F1063" s="17">
        <f>Tabel14[[#This Row],[Benaderend Verbruik (kWh)]]</f>
        <v>4954929.9010000005</v>
      </c>
      <c r="G1063" s="17">
        <f>Tabel14[[#This Row],[Benaderend Verbruik (kWh)]]*0.000182</f>
        <v>901.79724198200017</v>
      </c>
    </row>
    <row r="1064" spans="1:7" x14ac:dyDescent="0.35">
      <c r="A1064" s="2" t="s">
        <v>220</v>
      </c>
      <c r="B1064" s="2" t="s">
        <v>7</v>
      </c>
      <c r="C1064" s="2" t="s">
        <v>9</v>
      </c>
      <c r="D1064" s="17">
        <v>1325235.486</v>
      </c>
      <c r="E1064" s="2">
        <v>2019</v>
      </c>
      <c r="F1064" s="17">
        <f>Tabel14[[#This Row],[Benaderend Verbruik (kWh)]]*2.5</f>
        <v>3313088.7149999999</v>
      </c>
      <c r="G1064" s="17">
        <f>Tabel14[[#This Row],[Benaderend Verbruik (kWh)]]*0</f>
        <v>0</v>
      </c>
    </row>
    <row r="1065" spans="1:7" x14ac:dyDescent="0.35">
      <c r="A1065" s="2" t="s">
        <v>220</v>
      </c>
      <c r="B1065" s="2" t="s">
        <v>7</v>
      </c>
      <c r="C1065" s="2" t="s">
        <v>10</v>
      </c>
      <c r="D1065" s="17">
        <v>870737.97899999993</v>
      </c>
      <c r="E1065" s="2">
        <v>2019</v>
      </c>
      <c r="F1065" s="17">
        <f>Tabel14[[#This Row],[Benaderend Verbruik (kWh)]]*2.5</f>
        <v>2176844.9474999998</v>
      </c>
      <c r="G1065" s="17">
        <f>Tabel14[[#This Row],[Benaderend Verbruik (kWh)]]*0</f>
        <v>0</v>
      </c>
    </row>
    <row r="1066" spans="1:7" x14ac:dyDescent="0.35">
      <c r="A1066" s="2" t="s">
        <v>844</v>
      </c>
      <c r="B1066" s="2" t="s">
        <v>641</v>
      </c>
      <c r="C1066" s="2" t="s">
        <v>9</v>
      </c>
      <c r="D1066" s="17">
        <v>1141046.8540095082</v>
      </c>
      <c r="E1066" s="2">
        <v>2022</v>
      </c>
      <c r="F1066" s="17">
        <f>Tabel14[[#This Row],[Benaderend Verbruik (kWh)]]*2.5</f>
        <v>2852617.1350237704</v>
      </c>
      <c r="G1066" s="17">
        <f>Tabel14[[#This Row],[Benaderend Verbruik (kWh)]]*0</f>
        <v>0</v>
      </c>
    </row>
    <row r="1067" spans="1:7" x14ac:dyDescent="0.35">
      <c r="A1067" s="2" t="s">
        <v>844</v>
      </c>
      <c r="B1067" s="2" t="s">
        <v>641</v>
      </c>
      <c r="C1067" s="2" t="s">
        <v>10</v>
      </c>
      <c r="D1067" s="17">
        <v>889620.68824953935</v>
      </c>
      <c r="E1067" s="2">
        <v>2022</v>
      </c>
      <c r="F1067" s="17">
        <f>Tabel14[[#This Row],[Benaderend Verbruik (kWh)]]*2.5</f>
        <v>2224051.7206238485</v>
      </c>
      <c r="G1067" s="17">
        <f>Tabel14[[#This Row],[Benaderend Verbruik (kWh)]]*0</f>
        <v>0</v>
      </c>
    </row>
    <row r="1068" spans="1:7" x14ac:dyDescent="0.35">
      <c r="A1068" s="2" t="s">
        <v>844</v>
      </c>
      <c r="B1068" s="2" t="s">
        <v>641</v>
      </c>
      <c r="C1068" s="2" t="s">
        <v>8</v>
      </c>
      <c r="D1068" s="17">
        <v>3158729.8150442778</v>
      </c>
      <c r="E1068" s="2">
        <v>2022</v>
      </c>
      <c r="F1068" s="17">
        <f>Tabel14[[#This Row],[Benaderend Verbruik (kWh)]]</f>
        <v>3158729.8150442778</v>
      </c>
      <c r="G1068" s="17">
        <f>Tabel14[[#This Row],[Benaderend Verbruik (kWh)]]*0.000182</f>
        <v>574.88882633805861</v>
      </c>
    </row>
    <row r="1069" spans="1:7" x14ac:dyDescent="0.35">
      <c r="A1069" s="11" t="s">
        <v>220</v>
      </c>
      <c r="B1069" s="11" t="s">
        <v>7</v>
      </c>
      <c r="C1069" s="2" t="s">
        <v>1262</v>
      </c>
      <c r="D1069" s="17"/>
      <c r="E1069" s="2">
        <v>2019</v>
      </c>
      <c r="F1069" s="2"/>
      <c r="G1069" s="17">
        <v>115.2986726</v>
      </c>
    </row>
    <row r="1070" spans="1:7" x14ac:dyDescent="0.35">
      <c r="A1070" s="11" t="s">
        <v>220</v>
      </c>
      <c r="B1070" s="11" t="s">
        <v>7</v>
      </c>
      <c r="C1070" s="2" t="s">
        <v>1262</v>
      </c>
      <c r="D1070" s="17"/>
      <c r="E1070" s="2">
        <v>2022</v>
      </c>
      <c r="F1070" s="2"/>
      <c r="G1070" s="17">
        <v>105.57060054</v>
      </c>
    </row>
    <row r="1071" spans="1:7" x14ac:dyDescent="0.35">
      <c r="A1071" s="2" t="s">
        <v>221</v>
      </c>
      <c r="B1071" s="2" t="s">
        <v>7</v>
      </c>
      <c r="C1071" s="2" t="s">
        <v>8</v>
      </c>
      <c r="D1071" s="17">
        <v>11379184.111034436</v>
      </c>
      <c r="E1071" s="2">
        <v>2019</v>
      </c>
      <c r="F1071" s="17">
        <f>Tabel14[[#This Row],[Benaderend Verbruik (kWh)]]</f>
        <v>11379184.111034436</v>
      </c>
      <c r="G1071" s="17">
        <f>Tabel14[[#This Row],[Benaderend Verbruik (kWh)]]*0.000182</f>
        <v>2071.0115082082675</v>
      </c>
    </row>
    <row r="1072" spans="1:7" x14ac:dyDescent="0.35">
      <c r="A1072" s="2" t="s">
        <v>221</v>
      </c>
      <c r="B1072" s="2" t="s">
        <v>7</v>
      </c>
      <c r="C1072" s="2" t="s">
        <v>9</v>
      </c>
      <c r="D1072" s="17">
        <v>3341824.028827975</v>
      </c>
      <c r="E1072" s="2">
        <v>2019</v>
      </c>
      <c r="F1072" s="17">
        <f>Tabel14[[#This Row],[Benaderend Verbruik (kWh)]]*2.5</f>
        <v>8354560.0720699374</v>
      </c>
      <c r="G1072" s="17">
        <f>Tabel14[[#This Row],[Benaderend Verbruik (kWh)]]*0</f>
        <v>0</v>
      </c>
    </row>
    <row r="1073" spans="1:7" x14ac:dyDescent="0.35">
      <c r="A1073" s="2" t="s">
        <v>221</v>
      </c>
      <c r="B1073" s="2" t="s">
        <v>7</v>
      </c>
      <c r="C1073" s="2" t="s">
        <v>10</v>
      </c>
      <c r="D1073" s="17">
        <v>1866920</v>
      </c>
      <c r="E1073" s="2">
        <v>2019</v>
      </c>
      <c r="F1073" s="17">
        <f>Tabel14[[#This Row],[Benaderend Verbruik (kWh)]]*2.5</f>
        <v>4667300</v>
      </c>
      <c r="G1073" s="17">
        <f>Tabel14[[#This Row],[Benaderend Verbruik (kWh)]]*0</f>
        <v>0</v>
      </c>
    </row>
    <row r="1074" spans="1:7" x14ac:dyDescent="0.35">
      <c r="A1074" s="2" t="s">
        <v>845</v>
      </c>
      <c r="B1074" s="2" t="s">
        <v>641</v>
      </c>
      <c r="C1074" s="2" t="s">
        <v>9</v>
      </c>
      <c r="D1074" s="17">
        <v>2449658.5337868934</v>
      </c>
      <c r="E1074" s="2">
        <v>2022</v>
      </c>
      <c r="F1074" s="17">
        <f>Tabel14[[#This Row],[Benaderend Verbruik (kWh)]]*2.5</f>
        <v>6124146.3344672332</v>
      </c>
      <c r="G1074" s="17">
        <f>Tabel14[[#This Row],[Benaderend Verbruik (kWh)]]*0</f>
        <v>0</v>
      </c>
    </row>
    <row r="1075" spans="1:7" x14ac:dyDescent="0.35">
      <c r="A1075" s="2" t="s">
        <v>845</v>
      </c>
      <c r="B1075" s="2" t="s">
        <v>641</v>
      </c>
      <c r="C1075" s="2" t="s">
        <v>10</v>
      </c>
      <c r="D1075" s="17">
        <v>1241777.3570814207</v>
      </c>
      <c r="E1075" s="2">
        <v>2022</v>
      </c>
      <c r="F1075" s="17">
        <f>Tabel14[[#This Row],[Benaderend Verbruik (kWh)]]*2.5</f>
        <v>3104443.3927035518</v>
      </c>
      <c r="G1075" s="17">
        <f>Tabel14[[#This Row],[Benaderend Verbruik (kWh)]]*0</f>
        <v>0</v>
      </c>
    </row>
    <row r="1076" spans="1:7" x14ac:dyDescent="0.35">
      <c r="A1076" s="2" t="s">
        <v>845</v>
      </c>
      <c r="B1076" s="2" t="s">
        <v>641</v>
      </c>
      <c r="C1076" s="2" t="s">
        <v>8</v>
      </c>
      <c r="D1076" s="17">
        <v>9107379.2116621546</v>
      </c>
      <c r="E1076" s="2">
        <v>2022</v>
      </c>
      <c r="F1076" s="17">
        <f>Tabel14[[#This Row],[Benaderend Verbruik (kWh)]]</f>
        <v>9107379.2116621546</v>
      </c>
      <c r="G1076" s="17">
        <f>Tabel14[[#This Row],[Benaderend Verbruik (kWh)]]*0.000182</f>
        <v>1657.5430165225123</v>
      </c>
    </row>
    <row r="1077" spans="1:7" x14ac:dyDescent="0.35">
      <c r="A1077" s="2" t="s">
        <v>222</v>
      </c>
      <c r="B1077" s="2" t="s">
        <v>7</v>
      </c>
      <c r="C1077" s="2" t="s">
        <v>8</v>
      </c>
      <c r="D1077" s="17">
        <v>4715735.9760000007</v>
      </c>
      <c r="E1077" s="2">
        <v>2019</v>
      </c>
      <c r="F1077" s="17">
        <f>Tabel14[[#This Row],[Benaderend Verbruik (kWh)]]</f>
        <v>4715735.9760000007</v>
      </c>
      <c r="G1077" s="17">
        <f>Tabel14[[#This Row],[Benaderend Verbruik (kWh)]]*0.000182</f>
        <v>858.26394763200017</v>
      </c>
    </row>
    <row r="1078" spans="1:7" x14ac:dyDescent="0.35">
      <c r="A1078" s="2" t="s">
        <v>222</v>
      </c>
      <c r="B1078" s="2" t="s">
        <v>7</v>
      </c>
      <c r="C1078" s="2" t="s">
        <v>9</v>
      </c>
      <c r="D1078" s="17">
        <v>1461804.2090000003</v>
      </c>
      <c r="E1078" s="2">
        <v>2019</v>
      </c>
      <c r="F1078" s="17">
        <f>Tabel14[[#This Row],[Benaderend Verbruik (kWh)]]*2.5</f>
        <v>3654510.5225000009</v>
      </c>
      <c r="G1078" s="17">
        <f>Tabel14[[#This Row],[Benaderend Verbruik (kWh)]]*0</f>
        <v>0</v>
      </c>
    </row>
    <row r="1079" spans="1:7" x14ac:dyDescent="0.35">
      <c r="A1079" s="2" t="s">
        <v>222</v>
      </c>
      <c r="B1079" s="2" t="s">
        <v>7</v>
      </c>
      <c r="C1079" s="2" t="s">
        <v>10</v>
      </c>
      <c r="D1079" s="17">
        <v>1366581.0659999999</v>
      </c>
      <c r="E1079" s="2">
        <v>2019</v>
      </c>
      <c r="F1079" s="17">
        <f>Tabel14[[#This Row],[Benaderend Verbruik (kWh)]]*2.5</f>
        <v>3416452.6649999996</v>
      </c>
      <c r="G1079" s="17">
        <f>Tabel14[[#This Row],[Benaderend Verbruik (kWh)]]*0</f>
        <v>0</v>
      </c>
    </row>
    <row r="1080" spans="1:7" x14ac:dyDescent="0.35">
      <c r="A1080" s="2" t="s">
        <v>846</v>
      </c>
      <c r="B1080" s="2" t="s">
        <v>641</v>
      </c>
      <c r="C1080" s="2" t="s">
        <v>9</v>
      </c>
      <c r="D1080" s="17">
        <v>1496265.9651756876</v>
      </c>
      <c r="E1080" s="2">
        <v>2022</v>
      </c>
      <c r="F1080" s="17">
        <f>Tabel14[[#This Row],[Benaderend Verbruik (kWh)]]*2.5</f>
        <v>3740664.9129392188</v>
      </c>
      <c r="G1080" s="17">
        <f>Tabel14[[#This Row],[Benaderend Verbruik (kWh)]]*0</f>
        <v>0</v>
      </c>
    </row>
    <row r="1081" spans="1:7" x14ac:dyDescent="0.35">
      <c r="A1081" s="2" t="s">
        <v>846</v>
      </c>
      <c r="B1081" s="2" t="s">
        <v>641</v>
      </c>
      <c r="C1081" s="2" t="s">
        <v>10</v>
      </c>
      <c r="D1081" s="17">
        <v>1034370.572610704</v>
      </c>
      <c r="E1081" s="2">
        <v>2022</v>
      </c>
      <c r="F1081" s="17">
        <f>Tabel14[[#This Row],[Benaderend Verbruik (kWh)]]*2.5</f>
        <v>2585926.4315267601</v>
      </c>
      <c r="G1081" s="17">
        <f>Tabel14[[#This Row],[Benaderend Verbruik (kWh)]]*0</f>
        <v>0</v>
      </c>
    </row>
    <row r="1082" spans="1:7" x14ac:dyDescent="0.35">
      <c r="A1082" s="2" t="s">
        <v>846</v>
      </c>
      <c r="B1082" s="2" t="s">
        <v>641</v>
      </c>
      <c r="C1082" s="2" t="s">
        <v>8</v>
      </c>
      <c r="D1082" s="17">
        <v>4259400.8716057092</v>
      </c>
      <c r="E1082" s="2">
        <v>2022</v>
      </c>
      <c r="F1082" s="17">
        <f>Tabel14[[#This Row],[Benaderend Verbruik (kWh)]]</f>
        <v>4259400.8716057092</v>
      </c>
      <c r="G1082" s="17">
        <f>Tabel14[[#This Row],[Benaderend Verbruik (kWh)]]*0.000182</f>
        <v>775.21095863223911</v>
      </c>
    </row>
    <row r="1083" spans="1:7" x14ac:dyDescent="0.35">
      <c r="A1083" s="11" t="s">
        <v>222</v>
      </c>
      <c r="B1083" s="11" t="s">
        <v>7</v>
      </c>
      <c r="C1083" s="2" t="s">
        <v>1262</v>
      </c>
      <c r="D1083" s="17"/>
      <c r="E1083" s="2">
        <v>2019</v>
      </c>
      <c r="F1083" s="2"/>
      <c r="G1083" s="17">
        <v>219.50239040000002</v>
      </c>
    </row>
    <row r="1084" spans="1:7" x14ac:dyDescent="0.35">
      <c r="A1084" s="11" t="s">
        <v>222</v>
      </c>
      <c r="B1084" s="11" t="s">
        <v>7</v>
      </c>
      <c r="C1084" s="2" t="s">
        <v>1262</v>
      </c>
      <c r="D1084" s="17"/>
      <c r="E1084" s="2">
        <v>2022</v>
      </c>
      <c r="F1084" s="2"/>
      <c r="G1084" s="17">
        <v>192.45628868</v>
      </c>
    </row>
    <row r="1085" spans="1:7" x14ac:dyDescent="0.35">
      <c r="A1085" s="2" t="s">
        <v>223</v>
      </c>
      <c r="B1085" s="2" t="s">
        <v>7</v>
      </c>
      <c r="C1085" s="2" t="s">
        <v>8</v>
      </c>
      <c r="D1085" s="17">
        <v>1341386.6509545585</v>
      </c>
      <c r="E1085" s="2">
        <v>2019</v>
      </c>
      <c r="F1085" s="17">
        <f>Tabel14[[#This Row],[Benaderend Verbruik (kWh)]]</f>
        <v>1341386.6509545585</v>
      </c>
      <c r="G1085" s="17">
        <f>Tabel14[[#This Row],[Benaderend Verbruik (kWh)]]*0.000182</f>
        <v>244.13237047372965</v>
      </c>
    </row>
    <row r="1086" spans="1:7" x14ac:dyDescent="0.35">
      <c r="A1086" s="2" t="s">
        <v>223</v>
      </c>
      <c r="B1086" s="2" t="s">
        <v>7</v>
      </c>
      <c r="C1086" s="2" t="s">
        <v>9</v>
      </c>
      <c r="D1086" s="17">
        <v>285460.93420215568</v>
      </c>
      <c r="E1086" s="2">
        <v>2019</v>
      </c>
      <c r="F1086" s="17">
        <f>Tabel14[[#This Row],[Benaderend Verbruik (kWh)]]*2.5</f>
        <v>713652.33550538914</v>
      </c>
      <c r="G1086" s="17">
        <f>Tabel14[[#This Row],[Benaderend Verbruik (kWh)]]*0</f>
        <v>0</v>
      </c>
    </row>
    <row r="1087" spans="1:7" x14ac:dyDescent="0.35">
      <c r="A1087" s="2" t="s">
        <v>223</v>
      </c>
      <c r="B1087" s="2" t="s">
        <v>7</v>
      </c>
      <c r="C1087" s="2" t="s">
        <v>10</v>
      </c>
      <c r="D1087" s="17">
        <v>269307</v>
      </c>
      <c r="E1087" s="2">
        <v>2019</v>
      </c>
      <c r="F1087" s="17">
        <f>Tabel14[[#This Row],[Benaderend Verbruik (kWh)]]*2.5</f>
        <v>673267.5</v>
      </c>
      <c r="G1087" s="17">
        <f>Tabel14[[#This Row],[Benaderend Verbruik (kWh)]]*0</f>
        <v>0</v>
      </c>
    </row>
    <row r="1088" spans="1:7" x14ac:dyDescent="0.35">
      <c r="A1088" s="2" t="s">
        <v>847</v>
      </c>
      <c r="B1088" s="2" t="s">
        <v>641</v>
      </c>
      <c r="C1088" s="2" t="s">
        <v>9</v>
      </c>
      <c r="D1088" s="17">
        <v>236084.19463607602</v>
      </c>
      <c r="E1088" s="2">
        <v>2022</v>
      </c>
      <c r="F1088" s="17">
        <f>Tabel14[[#This Row],[Benaderend Verbruik (kWh)]]*2.5</f>
        <v>590210.48659019009</v>
      </c>
      <c r="G1088" s="17">
        <f>Tabel14[[#This Row],[Benaderend Verbruik (kWh)]]*0</f>
        <v>0</v>
      </c>
    </row>
    <row r="1089" spans="1:7" x14ac:dyDescent="0.35">
      <c r="A1089" s="2" t="s">
        <v>847</v>
      </c>
      <c r="B1089" s="2" t="s">
        <v>641</v>
      </c>
      <c r="C1089" s="2" t="s">
        <v>10</v>
      </c>
      <c r="D1089" s="17">
        <v>219973.99999999991</v>
      </c>
      <c r="E1089" s="2">
        <v>2022</v>
      </c>
      <c r="F1089" s="17">
        <f>Tabel14[[#This Row],[Benaderend Verbruik (kWh)]]*2.5</f>
        <v>549934.99999999977</v>
      </c>
      <c r="G1089" s="17">
        <f>Tabel14[[#This Row],[Benaderend Verbruik (kWh)]]*0</f>
        <v>0</v>
      </c>
    </row>
    <row r="1090" spans="1:7" x14ac:dyDescent="0.35">
      <c r="A1090" s="2" t="s">
        <v>847</v>
      </c>
      <c r="B1090" s="2" t="s">
        <v>641</v>
      </c>
      <c r="C1090" s="2" t="s">
        <v>8</v>
      </c>
      <c r="D1090" s="17">
        <v>1117527.1138518755</v>
      </c>
      <c r="E1090" s="2">
        <v>2022</v>
      </c>
      <c r="F1090" s="17">
        <f>Tabel14[[#This Row],[Benaderend Verbruik (kWh)]]</f>
        <v>1117527.1138518755</v>
      </c>
      <c r="G1090" s="17">
        <f>Tabel14[[#This Row],[Benaderend Verbruik (kWh)]]*0.000182</f>
        <v>203.38993472104136</v>
      </c>
    </row>
    <row r="1091" spans="1:7" x14ac:dyDescent="0.35">
      <c r="A1091" s="2" t="s">
        <v>224</v>
      </c>
      <c r="B1091" s="2" t="s">
        <v>7</v>
      </c>
      <c r="C1091" s="2" t="s">
        <v>8</v>
      </c>
      <c r="D1091" s="17">
        <v>4851645.9096615836</v>
      </c>
      <c r="E1091" s="2">
        <v>2019</v>
      </c>
      <c r="F1091" s="17">
        <f>Tabel14[[#This Row],[Benaderend Verbruik (kWh)]]</f>
        <v>4851645.9096615836</v>
      </c>
      <c r="G1091" s="17">
        <f>Tabel14[[#This Row],[Benaderend Verbruik (kWh)]]*0.000182</f>
        <v>882.99955555840825</v>
      </c>
    </row>
    <row r="1092" spans="1:7" x14ac:dyDescent="0.35">
      <c r="A1092" s="2" t="s">
        <v>224</v>
      </c>
      <c r="B1092" s="2" t="s">
        <v>7</v>
      </c>
      <c r="C1092" s="2" t="s">
        <v>9</v>
      </c>
      <c r="D1092" s="17">
        <v>2028212.1540745518</v>
      </c>
      <c r="E1092" s="2">
        <v>2019</v>
      </c>
      <c r="F1092" s="17">
        <f>Tabel14[[#This Row],[Benaderend Verbruik (kWh)]]*2.5</f>
        <v>5070530.3851863798</v>
      </c>
      <c r="G1092" s="17">
        <f>Tabel14[[#This Row],[Benaderend Verbruik (kWh)]]*0</f>
        <v>0</v>
      </c>
    </row>
    <row r="1093" spans="1:7" x14ac:dyDescent="0.35">
      <c r="A1093" s="2" t="s">
        <v>224</v>
      </c>
      <c r="B1093" s="2" t="s">
        <v>7</v>
      </c>
      <c r="C1093" s="2" t="s">
        <v>10</v>
      </c>
      <c r="D1093" s="17">
        <v>1211326</v>
      </c>
      <c r="E1093" s="2">
        <v>2019</v>
      </c>
      <c r="F1093" s="17">
        <f>Tabel14[[#This Row],[Benaderend Verbruik (kWh)]]*2.5</f>
        <v>3028315</v>
      </c>
      <c r="G1093" s="17">
        <f>Tabel14[[#This Row],[Benaderend Verbruik (kWh)]]*0</f>
        <v>0</v>
      </c>
    </row>
    <row r="1094" spans="1:7" x14ac:dyDescent="0.35">
      <c r="A1094" s="2" t="s">
        <v>848</v>
      </c>
      <c r="B1094" s="2" t="s">
        <v>641</v>
      </c>
      <c r="C1094" s="2" t="s">
        <v>9</v>
      </c>
      <c r="D1094" s="17">
        <v>1829297.5794728026</v>
      </c>
      <c r="E1094" s="2">
        <v>2022</v>
      </c>
      <c r="F1094" s="17">
        <f>Tabel14[[#This Row],[Benaderend Verbruik (kWh)]]*2.5</f>
        <v>4573243.9486820064</v>
      </c>
      <c r="G1094" s="17">
        <f>Tabel14[[#This Row],[Benaderend Verbruik (kWh)]]*0</f>
        <v>0</v>
      </c>
    </row>
    <row r="1095" spans="1:7" x14ac:dyDescent="0.35">
      <c r="A1095" s="2" t="s">
        <v>848</v>
      </c>
      <c r="B1095" s="2" t="s">
        <v>641</v>
      </c>
      <c r="C1095" s="2" t="s">
        <v>10</v>
      </c>
      <c r="D1095" s="17">
        <v>1135497</v>
      </c>
      <c r="E1095" s="2">
        <v>2022</v>
      </c>
      <c r="F1095" s="17">
        <f>Tabel14[[#This Row],[Benaderend Verbruik (kWh)]]*2.5</f>
        <v>2838742.5</v>
      </c>
      <c r="G1095" s="17">
        <f>Tabel14[[#This Row],[Benaderend Verbruik (kWh)]]*0</f>
        <v>0</v>
      </c>
    </row>
    <row r="1096" spans="1:7" x14ac:dyDescent="0.35">
      <c r="A1096" s="2" t="s">
        <v>848</v>
      </c>
      <c r="B1096" s="2" t="s">
        <v>641</v>
      </c>
      <c r="C1096" s="2" t="s">
        <v>8</v>
      </c>
      <c r="D1096" s="17">
        <v>3902513.6481762514</v>
      </c>
      <c r="E1096" s="2">
        <v>2022</v>
      </c>
      <c r="F1096" s="17">
        <f>Tabel14[[#This Row],[Benaderend Verbruik (kWh)]]</f>
        <v>3902513.6481762514</v>
      </c>
      <c r="G1096" s="17">
        <f>Tabel14[[#This Row],[Benaderend Verbruik (kWh)]]*0.000182</f>
        <v>710.25748396807774</v>
      </c>
    </row>
    <row r="1097" spans="1:7" x14ac:dyDescent="0.35">
      <c r="A1097" s="11" t="s">
        <v>224</v>
      </c>
      <c r="B1097" s="11" t="s">
        <v>7</v>
      </c>
      <c r="C1097" s="2" t="s">
        <v>1262</v>
      </c>
      <c r="D1097" s="17"/>
      <c r="E1097" s="2">
        <v>2019</v>
      </c>
      <c r="F1097" s="2"/>
      <c r="G1097" s="17">
        <v>96.011837405000009</v>
      </c>
    </row>
    <row r="1098" spans="1:7" x14ac:dyDescent="0.35">
      <c r="A1098" s="11" t="s">
        <v>224</v>
      </c>
      <c r="B1098" s="11" t="s">
        <v>7</v>
      </c>
      <c r="C1098" s="2" t="s">
        <v>1262</v>
      </c>
      <c r="D1098" s="17"/>
      <c r="E1098" s="2">
        <v>2022</v>
      </c>
      <c r="F1098" s="2"/>
      <c r="G1098" s="17">
        <v>92.439110440000007</v>
      </c>
    </row>
    <row r="1099" spans="1:7" x14ac:dyDescent="0.35">
      <c r="A1099" s="2" t="s">
        <v>225</v>
      </c>
      <c r="B1099" s="2" t="s">
        <v>7</v>
      </c>
      <c r="C1099" s="2" t="s">
        <v>8</v>
      </c>
      <c r="D1099" s="17">
        <v>2625904.3034410905</v>
      </c>
      <c r="E1099" s="2">
        <v>2019</v>
      </c>
      <c r="F1099" s="17">
        <f>Tabel14[[#This Row],[Benaderend Verbruik (kWh)]]</f>
        <v>2625904.3034410905</v>
      </c>
      <c r="G1099" s="17">
        <f>Tabel14[[#This Row],[Benaderend Verbruik (kWh)]]*0.000182</f>
        <v>477.91458322627847</v>
      </c>
    </row>
    <row r="1100" spans="1:7" x14ac:dyDescent="0.35">
      <c r="A1100" s="2" t="s">
        <v>225</v>
      </c>
      <c r="B1100" s="2" t="s">
        <v>7</v>
      </c>
      <c r="C1100" s="2" t="s">
        <v>10</v>
      </c>
      <c r="D1100" s="17">
        <v>914075</v>
      </c>
      <c r="E1100" s="2">
        <v>2019</v>
      </c>
      <c r="F1100" s="17">
        <f>Tabel14[[#This Row],[Benaderend Verbruik (kWh)]]*2.5</f>
        <v>2285187.5</v>
      </c>
      <c r="G1100" s="17">
        <f>Tabel14[[#This Row],[Benaderend Verbruik (kWh)]]*0</f>
        <v>0</v>
      </c>
    </row>
    <row r="1101" spans="1:7" x14ac:dyDescent="0.35">
      <c r="A1101" s="2" t="s">
        <v>225</v>
      </c>
      <c r="B1101" s="2" t="s">
        <v>7</v>
      </c>
      <c r="C1101" s="2" t="s">
        <v>9</v>
      </c>
      <c r="D1101" s="17">
        <v>861309.13814638648</v>
      </c>
      <c r="E1101" s="2">
        <v>2019</v>
      </c>
      <c r="F1101" s="17">
        <f>Tabel14[[#This Row],[Benaderend Verbruik (kWh)]]*2.5</f>
        <v>2153272.8453659662</v>
      </c>
      <c r="G1101" s="17">
        <f>Tabel14[[#This Row],[Benaderend Verbruik (kWh)]]*0</f>
        <v>0</v>
      </c>
    </row>
    <row r="1102" spans="1:7" x14ac:dyDescent="0.35">
      <c r="A1102" s="2" t="s">
        <v>849</v>
      </c>
      <c r="B1102" s="2" t="s">
        <v>641</v>
      </c>
      <c r="C1102" s="2" t="s">
        <v>9</v>
      </c>
      <c r="D1102" s="17">
        <v>681141.82006139401</v>
      </c>
      <c r="E1102" s="2">
        <v>2022</v>
      </c>
      <c r="F1102" s="17">
        <f>Tabel14[[#This Row],[Benaderend Verbruik (kWh)]]*2.5</f>
        <v>1702854.550153485</v>
      </c>
      <c r="G1102" s="17">
        <f>Tabel14[[#This Row],[Benaderend Verbruik (kWh)]]*0</f>
        <v>0</v>
      </c>
    </row>
    <row r="1103" spans="1:7" x14ac:dyDescent="0.35">
      <c r="A1103" s="2" t="s">
        <v>849</v>
      </c>
      <c r="B1103" s="2" t="s">
        <v>641</v>
      </c>
      <c r="C1103" s="2" t="s">
        <v>10</v>
      </c>
      <c r="D1103" s="17">
        <v>776001</v>
      </c>
      <c r="E1103" s="2">
        <v>2022</v>
      </c>
      <c r="F1103" s="17">
        <f>Tabel14[[#This Row],[Benaderend Verbruik (kWh)]]*2.5</f>
        <v>1940002.5</v>
      </c>
      <c r="G1103" s="17">
        <f>Tabel14[[#This Row],[Benaderend Verbruik (kWh)]]*0</f>
        <v>0</v>
      </c>
    </row>
    <row r="1104" spans="1:7" x14ac:dyDescent="0.35">
      <c r="A1104" s="2" t="s">
        <v>849</v>
      </c>
      <c r="B1104" s="2" t="s">
        <v>641</v>
      </c>
      <c r="C1104" s="2" t="s">
        <v>8</v>
      </c>
      <c r="D1104" s="17">
        <v>1718668.4503376246</v>
      </c>
      <c r="E1104" s="2">
        <v>2022</v>
      </c>
      <c r="F1104" s="17">
        <f>Tabel14[[#This Row],[Benaderend Verbruik (kWh)]]</f>
        <v>1718668.4503376246</v>
      </c>
      <c r="G1104" s="17">
        <f>Tabel14[[#This Row],[Benaderend Verbruik (kWh)]]*0.000182</f>
        <v>312.79765796144767</v>
      </c>
    </row>
    <row r="1105" spans="1:7" x14ac:dyDescent="0.35">
      <c r="A1105" s="11" t="s">
        <v>225</v>
      </c>
      <c r="B1105" s="11" t="s">
        <v>7</v>
      </c>
      <c r="C1105" s="2" t="s">
        <v>1262</v>
      </c>
      <c r="D1105" s="17"/>
      <c r="E1105" s="2">
        <v>2019</v>
      </c>
      <c r="F1105" s="2"/>
      <c r="G1105" s="17">
        <v>135.75520879111403</v>
      </c>
    </row>
    <row r="1106" spans="1:7" x14ac:dyDescent="0.35">
      <c r="A1106" s="11" t="s">
        <v>225</v>
      </c>
      <c r="B1106" s="11" t="s">
        <v>7</v>
      </c>
      <c r="C1106" s="2" t="s">
        <v>1262</v>
      </c>
      <c r="D1106" s="17"/>
      <c r="E1106" s="2">
        <v>2019</v>
      </c>
      <c r="F1106" s="2"/>
      <c r="G1106" s="17">
        <v>136.76243407111403</v>
      </c>
    </row>
    <row r="1107" spans="1:7" x14ac:dyDescent="0.35">
      <c r="A1107" s="11" t="s">
        <v>225</v>
      </c>
      <c r="B1107" s="11" t="s">
        <v>7</v>
      </c>
      <c r="C1107" s="2" t="s">
        <v>1262</v>
      </c>
      <c r="D1107" s="17"/>
      <c r="E1107" s="2">
        <v>2022</v>
      </c>
      <c r="F1107" s="2"/>
      <c r="G1107" s="17">
        <v>27.050163687298316</v>
      </c>
    </row>
    <row r="1108" spans="1:7" x14ac:dyDescent="0.35">
      <c r="A1108" s="11" t="s">
        <v>225</v>
      </c>
      <c r="B1108" s="11" t="s">
        <v>7</v>
      </c>
      <c r="C1108" s="2" t="s">
        <v>1262</v>
      </c>
      <c r="D1108" s="17"/>
      <c r="E1108" s="2">
        <v>2022</v>
      </c>
      <c r="F1108" s="2"/>
      <c r="G1108" s="17">
        <v>27.451052847298314</v>
      </c>
    </row>
    <row r="1109" spans="1:7" x14ac:dyDescent="0.35">
      <c r="A1109" s="2" t="s">
        <v>226</v>
      </c>
      <c r="B1109" s="2" t="s">
        <v>7</v>
      </c>
      <c r="C1109" s="2" t="s">
        <v>8</v>
      </c>
      <c r="D1109" s="17">
        <v>2542156.8768022228</v>
      </c>
      <c r="E1109" s="2">
        <v>2019</v>
      </c>
      <c r="F1109" s="17">
        <f>Tabel14[[#This Row],[Benaderend Verbruik (kWh)]]</f>
        <v>2542156.8768022228</v>
      </c>
      <c r="G1109" s="17">
        <f>Tabel14[[#This Row],[Benaderend Verbruik (kWh)]]*0.000182</f>
        <v>462.67255157800457</v>
      </c>
    </row>
    <row r="1110" spans="1:7" x14ac:dyDescent="0.35">
      <c r="A1110" s="2" t="s">
        <v>226</v>
      </c>
      <c r="B1110" s="2" t="s">
        <v>7</v>
      </c>
      <c r="C1110" s="2" t="s">
        <v>10</v>
      </c>
      <c r="D1110" s="17">
        <v>1392701</v>
      </c>
      <c r="E1110" s="2">
        <v>2019</v>
      </c>
      <c r="F1110" s="17">
        <f>Tabel14[[#This Row],[Benaderend Verbruik (kWh)]]*2.5</f>
        <v>3481752.5</v>
      </c>
      <c r="G1110" s="17">
        <f>Tabel14[[#This Row],[Benaderend Verbruik (kWh)]]*0</f>
        <v>0</v>
      </c>
    </row>
    <row r="1111" spans="1:7" x14ac:dyDescent="0.35">
      <c r="A1111" s="2" t="s">
        <v>226</v>
      </c>
      <c r="B1111" s="2" t="s">
        <v>7</v>
      </c>
      <c r="C1111" s="2" t="s">
        <v>9</v>
      </c>
      <c r="D1111" s="17">
        <v>903853.08429432893</v>
      </c>
      <c r="E1111" s="2">
        <v>2019</v>
      </c>
      <c r="F1111" s="17">
        <f>Tabel14[[#This Row],[Benaderend Verbruik (kWh)]]*2.5</f>
        <v>2259632.7107358221</v>
      </c>
      <c r="G1111" s="17">
        <f>Tabel14[[#This Row],[Benaderend Verbruik (kWh)]]*0</f>
        <v>0</v>
      </c>
    </row>
    <row r="1112" spans="1:7" x14ac:dyDescent="0.35">
      <c r="A1112" s="2" t="s">
        <v>850</v>
      </c>
      <c r="B1112" s="2" t="s">
        <v>641</v>
      </c>
      <c r="C1112" s="2" t="s">
        <v>9</v>
      </c>
      <c r="D1112" s="17">
        <v>515412.40341537108</v>
      </c>
      <c r="E1112" s="2">
        <v>2022</v>
      </c>
      <c r="F1112" s="17">
        <f>Tabel14[[#This Row],[Benaderend Verbruik (kWh)]]*2.5</f>
        <v>1288531.0085384278</v>
      </c>
      <c r="G1112" s="17">
        <f>Tabel14[[#This Row],[Benaderend Verbruik (kWh)]]*0</f>
        <v>0</v>
      </c>
    </row>
    <row r="1113" spans="1:7" x14ac:dyDescent="0.35">
      <c r="A1113" s="2" t="s">
        <v>850</v>
      </c>
      <c r="B1113" s="2" t="s">
        <v>641</v>
      </c>
      <c r="C1113" s="2" t="s">
        <v>10</v>
      </c>
      <c r="D1113" s="17">
        <v>1203188.584747883</v>
      </c>
      <c r="E1113" s="2">
        <v>2022</v>
      </c>
      <c r="F1113" s="17">
        <f>Tabel14[[#This Row],[Benaderend Verbruik (kWh)]]*2.5</f>
        <v>3007971.4618697073</v>
      </c>
      <c r="G1113" s="17">
        <f>Tabel14[[#This Row],[Benaderend Verbruik (kWh)]]*0</f>
        <v>0</v>
      </c>
    </row>
    <row r="1114" spans="1:7" x14ac:dyDescent="0.35">
      <c r="A1114" s="2" t="s">
        <v>850</v>
      </c>
      <c r="B1114" s="2" t="s">
        <v>641</v>
      </c>
      <c r="C1114" s="2" t="s">
        <v>8</v>
      </c>
      <c r="D1114" s="17">
        <v>2132402.0312624681</v>
      </c>
      <c r="E1114" s="2">
        <v>2022</v>
      </c>
      <c r="F1114" s="17">
        <f>Tabel14[[#This Row],[Benaderend Verbruik (kWh)]]</f>
        <v>2132402.0312624681</v>
      </c>
      <c r="G1114" s="17">
        <f>Tabel14[[#This Row],[Benaderend Verbruik (kWh)]]*0.000182</f>
        <v>388.0971696897692</v>
      </c>
    </row>
    <row r="1115" spans="1:7" x14ac:dyDescent="0.35">
      <c r="A1115" s="2" t="s">
        <v>227</v>
      </c>
      <c r="B1115" s="2" t="s">
        <v>7</v>
      </c>
      <c r="C1115" s="2" t="s">
        <v>8</v>
      </c>
      <c r="D1115" s="17">
        <v>1840229.3848641422</v>
      </c>
      <c r="E1115" s="2">
        <v>2019</v>
      </c>
      <c r="F1115" s="17">
        <f>Tabel14[[#This Row],[Benaderend Verbruik (kWh)]]</f>
        <v>1840229.3848641422</v>
      </c>
      <c r="G1115" s="17">
        <f>Tabel14[[#This Row],[Benaderend Verbruik (kWh)]]*0.000182</f>
        <v>334.92174804527389</v>
      </c>
    </row>
    <row r="1116" spans="1:7" x14ac:dyDescent="0.35">
      <c r="A1116" s="2" t="s">
        <v>227</v>
      </c>
      <c r="B1116" s="2" t="s">
        <v>7</v>
      </c>
      <c r="C1116" s="2" t="s">
        <v>10</v>
      </c>
      <c r="D1116" s="17">
        <v>1340942</v>
      </c>
      <c r="E1116" s="2">
        <v>2019</v>
      </c>
      <c r="F1116" s="17">
        <f>Tabel14[[#This Row],[Benaderend Verbruik (kWh)]]*2.5</f>
        <v>3352355</v>
      </c>
      <c r="G1116" s="17">
        <f>Tabel14[[#This Row],[Benaderend Verbruik (kWh)]]*0</f>
        <v>0</v>
      </c>
    </row>
    <row r="1117" spans="1:7" x14ac:dyDescent="0.35">
      <c r="A1117" s="2" t="s">
        <v>227</v>
      </c>
      <c r="B1117" s="2" t="s">
        <v>7</v>
      </c>
      <c r="C1117" s="2" t="s">
        <v>9</v>
      </c>
      <c r="D1117" s="17">
        <v>310245.15394220164</v>
      </c>
      <c r="E1117" s="2">
        <v>2019</v>
      </c>
      <c r="F1117" s="17">
        <f>Tabel14[[#This Row],[Benaderend Verbruik (kWh)]]*2.5</f>
        <v>775612.88485550415</v>
      </c>
      <c r="G1117" s="17">
        <f>Tabel14[[#This Row],[Benaderend Verbruik (kWh)]]*0</f>
        <v>0</v>
      </c>
    </row>
    <row r="1118" spans="1:7" x14ac:dyDescent="0.35">
      <c r="A1118" s="2" t="s">
        <v>851</v>
      </c>
      <c r="B1118" s="2" t="s">
        <v>641</v>
      </c>
      <c r="C1118" s="2" t="s">
        <v>9</v>
      </c>
      <c r="D1118" s="17">
        <v>279648.46537347412</v>
      </c>
      <c r="E1118" s="2">
        <v>2022</v>
      </c>
      <c r="F1118" s="17">
        <f>Tabel14[[#This Row],[Benaderend Verbruik (kWh)]]*2.5</f>
        <v>699121.16343368532</v>
      </c>
      <c r="G1118" s="17">
        <f>Tabel14[[#This Row],[Benaderend Verbruik (kWh)]]*0</f>
        <v>0</v>
      </c>
    </row>
    <row r="1119" spans="1:7" x14ac:dyDescent="0.35">
      <c r="A1119" s="2" t="s">
        <v>851</v>
      </c>
      <c r="B1119" s="2" t="s">
        <v>641</v>
      </c>
      <c r="C1119" s="2" t="s">
        <v>10</v>
      </c>
      <c r="D1119" s="17">
        <v>1128690</v>
      </c>
      <c r="E1119" s="2">
        <v>2022</v>
      </c>
      <c r="F1119" s="17">
        <f>Tabel14[[#This Row],[Benaderend Verbruik (kWh)]]*2.5</f>
        <v>2821725</v>
      </c>
      <c r="G1119" s="17">
        <f>Tabel14[[#This Row],[Benaderend Verbruik (kWh)]]*0</f>
        <v>0</v>
      </c>
    </row>
    <row r="1120" spans="1:7" x14ac:dyDescent="0.35">
      <c r="A1120" s="2" t="s">
        <v>851</v>
      </c>
      <c r="B1120" s="2" t="s">
        <v>641</v>
      </c>
      <c r="C1120" s="2" t="s">
        <v>8</v>
      </c>
      <c r="D1120" s="17">
        <v>1649245.3214719386</v>
      </c>
      <c r="E1120" s="2">
        <v>2022</v>
      </c>
      <c r="F1120" s="17">
        <f>Tabel14[[#This Row],[Benaderend Verbruik (kWh)]]</f>
        <v>1649245.3214719386</v>
      </c>
      <c r="G1120" s="17">
        <f>Tabel14[[#This Row],[Benaderend Verbruik (kWh)]]*0.000182</f>
        <v>300.16264850789287</v>
      </c>
    </row>
    <row r="1121" spans="1:7" x14ac:dyDescent="0.35">
      <c r="A1121" s="11" t="s">
        <v>227</v>
      </c>
      <c r="B1121" s="11" t="s">
        <v>7</v>
      </c>
      <c r="C1121" s="2" t="s">
        <v>1262</v>
      </c>
      <c r="D1121" s="17"/>
      <c r="E1121" s="2">
        <v>2019</v>
      </c>
      <c r="F1121" s="2"/>
      <c r="G1121" s="17">
        <v>373.50888169301038</v>
      </c>
    </row>
    <row r="1122" spans="1:7" x14ac:dyDescent="0.35">
      <c r="A1122" s="11" t="s">
        <v>227</v>
      </c>
      <c r="B1122" s="11" t="s">
        <v>7</v>
      </c>
      <c r="C1122" s="2" t="s">
        <v>1262</v>
      </c>
      <c r="D1122" s="17"/>
      <c r="E1122" s="2">
        <v>2022</v>
      </c>
      <c r="F1122" s="2"/>
      <c r="G1122" s="17">
        <v>64.959832907978154</v>
      </c>
    </row>
    <row r="1123" spans="1:7" x14ac:dyDescent="0.35">
      <c r="A1123" s="2" t="s">
        <v>228</v>
      </c>
      <c r="B1123" s="2" t="s">
        <v>7</v>
      </c>
      <c r="C1123" s="2" t="s">
        <v>8</v>
      </c>
      <c r="D1123" s="17">
        <v>2430944.9898829162</v>
      </c>
      <c r="E1123" s="2">
        <v>2019</v>
      </c>
      <c r="F1123" s="17">
        <f>Tabel14[[#This Row],[Benaderend Verbruik (kWh)]]</f>
        <v>2430944.9898829162</v>
      </c>
      <c r="G1123" s="17">
        <f>Tabel14[[#This Row],[Benaderend Verbruik (kWh)]]*0.000182</f>
        <v>442.43198815869079</v>
      </c>
    </row>
    <row r="1124" spans="1:7" x14ac:dyDescent="0.35">
      <c r="A1124" s="2" t="s">
        <v>228</v>
      </c>
      <c r="B1124" s="2" t="s">
        <v>7</v>
      </c>
      <c r="C1124" s="2" t="s">
        <v>10</v>
      </c>
      <c r="D1124" s="17">
        <v>978469</v>
      </c>
      <c r="E1124" s="2">
        <v>2019</v>
      </c>
      <c r="F1124" s="17">
        <f>Tabel14[[#This Row],[Benaderend Verbruik (kWh)]]*2.5</f>
        <v>2446172.5</v>
      </c>
      <c r="G1124" s="17">
        <f>Tabel14[[#This Row],[Benaderend Verbruik (kWh)]]*0</f>
        <v>0</v>
      </c>
    </row>
    <row r="1125" spans="1:7" x14ac:dyDescent="0.35">
      <c r="A1125" s="2" t="s">
        <v>228</v>
      </c>
      <c r="B1125" s="2" t="s">
        <v>7</v>
      </c>
      <c r="C1125" s="2" t="s">
        <v>9</v>
      </c>
      <c r="D1125" s="17">
        <v>585852.43299999996</v>
      </c>
      <c r="E1125" s="2">
        <v>2019</v>
      </c>
      <c r="F1125" s="17">
        <f>Tabel14[[#This Row],[Benaderend Verbruik (kWh)]]*2.5</f>
        <v>1464631.0825</v>
      </c>
      <c r="G1125" s="17">
        <f>Tabel14[[#This Row],[Benaderend Verbruik (kWh)]]*0</f>
        <v>0</v>
      </c>
    </row>
    <row r="1126" spans="1:7" x14ac:dyDescent="0.35">
      <c r="A1126" s="2" t="s">
        <v>852</v>
      </c>
      <c r="B1126" s="2" t="s">
        <v>641</v>
      </c>
      <c r="C1126" s="2" t="s">
        <v>9</v>
      </c>
      <c r="D1126" s="17">
        <v>431692.77860459965</v>
      </c>
      <c r="E1126" s="2">
        <v>2022</v>
      </c>
      <c r="F1126" s="17">
        <f>Tabel14[[#This Row],[Benaderend Verbruik (kWh)]]*2.5</f>
        <v>1079231.9465114991</v>
      </c>
      <c r="G1126" s="17">
        <f>Tabel14[[#This Row],[Benaderend Verbruik (kWh)]]*0</f>
        <v>0</v>
      </c>
    </row>
    <row r="1127" spans="1:7" x14ac:dyDescent="0.35">
      <c r="A1127" s="2" t="s">
        <v>852</v>
      </c>
      <c r="B1127" s="2" t="s">
        <v>641</v>
      </c>
      <c r="C1127" s="2" t="s">
        <v>10</v>
      </c>
      <c r="D1127" s="17">
        <v>781369.70213112002</v>
      </c>
      <c r="E1127" s="2">
        <v>2022</v>
      </c>
      <c r="F1127" s="17">
        <f>Tabel14[[#This Row],[Benaderend Verbruik (kWh)]]*2.5</f>
        <v>1953424.2553278001</v>
      </c>
      <c r="G1127" s="17">
        <f>Tabel14[[#This Row],[Benaderend Verbruik (kWh)]]*0</f>
        <v>0</v>
      </c>
    </row>
    <row r="1128" spans="1:7" x14ac:dyDescent="0.35">
      <c r="A1128" s="2" t="s">
        <v>852</v>
      </c>
      <c r="B1128" s="2" t="s">
        <v>641</v>
      </c>
      <c r="C1128" s="2" t="s">
        <v>8</v>
      </c>
      <c r="D1128" s="17">
        <v>2139193.6158484314</v>
      </c>
      <c r="E1128" s="2">
        <v>2022</v>
      </c>
      <c r="F1128" s="17">
        <f>Tabel14[[#This Row],[Benaderend Verbruik (kWh)]]</f>
        <v>2139193.6158484314</v>
      </c>
      <c r="G1128" s="17">
        <f>Tabel14[[#This Row],[Benaderend Verbruik (kWh)]]*0.000182</f>
        <v>389.33323808441452</v>
      </c>
    </row>
    <row r="1129" spans="1:7" x14ac:dyDescent="0.35">
      <c r="A1129" s="11" t="s">
        <v>228</v>
      </c>
      <c r="B1129" s="11" t="s">
        <v>7</v>
      </c>
      <c r="C1129" s="2" t="s">
        <v>1262</v>
      </c>
      <c r="D1129" s="17"/>
      <c r="E1129" s="2">
        <v>2019</v>
      </c>
      <c r="F1129" s="2"/>
      <c r="G1129" s="17">
        <v>3232.1981280799996</v>
      </c>
    </row>
    <row r="1130" spans="1:7" x14ac:dyDescent="0.35">
      <c r="A1130" s="11" t="s">
        <v>228</v>
      </c>
      <c r="B1130" s="11" t="s">
        <v>7</v>
      </c>
      <c r="C1130" s="2" t="s">
        <v>1262</v>
      </c>
      <c r="D1130" s="17"/>
      <c r="E1130" s="2">
        <v>2022</v>
      </c>
      <c r="F1130" s="2"/>
      <c r="G1130" s="17">
        <v>3473.8635964699997</v>
      </c>
    </row>
    <row r="1131" spans="1:7" x14ac:dyDescent="0.35">
      <c r="A1131" s="2" t="s">
        <v>229</v>
      </c>
      <c r="B1131" s="2" t="s">
        <v>7</v>
      </c>
      <c r="C1131" s="2" t="s">
        <v>8</v>
      </c>
      <c r="D1131" s="17">
        <v>2217485.0411915337</v>
      </c>
      <c r="E1131" s="2">
        <v>2019</v>
      </c>
      <c r="F1131" s="17">
        <f>Tabel14[[#This Row],[Benaderend Verbruik (kWh)]]</f>
        <v>2217485.0411915337</v>
      </c>
      <c r="G1131" s="17">
        <f>Tabel14[[#This Row],[Benaderend Verbruik (kWh)]]*0.000182</f>
        <v>403.58227749685915</v>
      </c>
    </row>
    <row r="1132" spans="1:7" x14ac:dyDescent="0.35">
      <c r="A1132" s="2" t="s">
        <v>229</v>
      </c>
      <c r="B1132" s="2" t="s">
        <v>7</v>
      </c>
      <c r="C1132" s="2" t="s">
        <v>10</v>
      </c>
      <c r="D1132" s="17">
        <v>2201627</v>
      </c>
      <c r="E1132" s="2">
        <v>2019</v>
      </c>
      <c r="F1132" s="17">
        <f>Tabel14[[#This Row],[Benaderend Verbruik (kWh)]]*2.5</f>
        <v>5504067.5</v>
      </c>
      <c r="G1132" s="17">
        <f>Tabel14[[#This Row],[Benaderend Verbruik (kWh)]]*0</f>
        <v>0</v>
      </c>
    </row>
    <row r="1133" spans="1:7" x14ac:dyDescent="0.35">
      <c r="A1133" s="2" t="s">
        <v>229</v>
      </c>
      <c r="B1133" s="2" t="s">
        <v>7</v>
      </c>
      <c r="C1133" s="2" t="s">
        <v>9</v>
      </c>
      <c r="D1133" s="17">
        <v>903715.10798494809</v>
      </c>
      <c r="E1133" s="2">
        <v>2019</v>
      </c>
      <c r="F1133" s="17">
        <f>Tabel14[[#This Row],[Benaderend Verbruik (kWh)]]*2.5</f>
        <v>2259287.7699623704</v>
      </c>
      <c r="G1133" s="17">
        <f>Tabel14[[#This Row],[Benaderend Verbruik (kWh)]]*0</f>
        <v>0</v>
      </c>
    </row>
    <row r="1134" spans="1:7" x14ac:dyDescent="0.35">
      <c r="A1134" s="2" t="s">
        <v>853</v>
      </c>
      <c r="B1134" s="2" t="s">
        <v>641</v>
      </c>
      <c r="C1134" s="2" t="s">
        <v>9</v>
      </c>
      <c r="D1134" s="17">
        <v>724357.81782104122</v>
      </c>
      <c r="E1134" s="2">
        <v>2022</v>
      </c>
      <c r="F1134" s="17">
        <f>Tabel14[[#This Row],[Benaderend Verbruik (kWh)]]*2.5</f>
        <v>1810894.544552603</v>
      </c>
      <c r="G1134" s="17">
        <f>Tabel14[[#This Row],[Benaderend Verbruik (kWh)]]*0</f>
        <v>0</v>
      </c>
    </row>
    <row r="1135" spans="1:7" x14ac:dyDescent="0.35">
      <c r="A1135" s="2" t="s">
        <v>853</v>
      </c>
      <c r="B1135" s="2" t="s">
        <v>641</v>
      </c>
      <c r="C1135" s="2" t="s">
        <v>10</v>
      </c>
      <c r="D1135" s="17">
        <v>1772026</v>
      </c>
      <c r="E1135" s="2">
        <v>2022</v>
      </c>
      <c r="F1135" s="17">
        <f>Tabel14[[#This Row],[Benaderend Verbruik (kWh)]]*2.5</f>
        <v>4430065</v>
      </c>
      <c r="G1135" s="17">
        <f>Tabel14[[#This Row],[Benaderend Verbruik (kWh)]]*0</f>
        <v>0</v>
      </c>
    </row>
    <row r="1136" spans="1:7" x14ac:dyDescent="0.35">
      <c r="A1136" s="2" t="s">
        <v>853</v>
      </c>
      <c r="B1136" s="2" t="s">
        <v>641</v>
      </c>
      <c r="C1136" s="2" t="s">
        <v>8</v>
      </c>
      <c r="D1136" s="17">
        <v>2122085.4450167585</v>
      </c>
      <c r="E1136" s="2">
        <v>2022</v>
      </c>
      <c r="F1136" s="17">
        <f>Tabel14[[#This Row],[Benaderend Verbruik (kWh)]]</f>
        <v>2122085.4450167585</v>
      </c>
      <c r="G1136" s="17">
        <f>Tabel14[[#This Row],[Benaderend Verbruik (kWh)]]*0.000182</f>
        <v>386.21955099305006</v>
      </c>
    </row>
    <row r="1137" spans="1:7" x14ac:dyDescent="0.35">
      <c r="A1137" s="11" t="s">
        <v>229</v>
      </c>
      <c r="B1137" s="11" t="s">
        <v>7</v>
      </c>
      <c r="C1137" s="2" t="s">
        <v>1262</v>
      </c>
      <c r="D1137" s="17"/>
      <c r="E1137" s="2">
        <v>2019</v>
      </c>
      <c r="F1137" s="2"/>
      <c r="G1137" s="17">
        <v>244.21988191999998</v>
      </c>
    </row>
    <row r="1138" spans="1:7" x14ac:dyDescent="0.35">
      <c r="A1138" s="11" t="s">
        <v>229</v>
      </c>
      <c r="B1138" s="11" t="s">
        <v>7</v>
      </c>
      <c r="C1138" s="2" t="s">
        <v>1262</v>
      </c>
      <c r="D1138" s="17"/>
      <c r="E1138" s="2">
        <v>2022</v>
      </c>
      <c r="F1138" s="2"/>
      <c r="G1138" s="17">
        <v>179.56582466</v>
      </c>
    </row>
    <row r="1139" spans="1:7" x14ac:dyDescent="0.35">
      <c r="A1139" s="2" t="s">
        <v>230</v>
      </c>
      <c r="B1139" s="2" t="s">
        <v>7</v>
      </c>
      <c r="C1139" s="2" t="s">
        <v>8</v>
      </c>
      <c r="D1139" s="17">
        <v>2279579.4980000001</v>
      </c>
      <c r="E1139" s="2">
        <v>2019</v>
      </c>
      <c r="F1139" s="17">
        <f>Tabel14[[#This Row],[Benaderend Verbruik (kWh)]]</f>
        <v>2279579.4980000001</v>
      </c>
      <c r="G1139" s="17">
        <f>Tabel14[[#This Row],[Benaderend Verbruik (kWh)]]*0.000182</f>
        <v>414.88346863600003</v>
      </c>
    </row>
    <row r="1140" spans="1:7" x14ac:dyDescent="0.35">
      <c r="A1140" s="2" t="s">
        <v>230</v>
      </c>
      <c r="B1140" s="2" t="s">
        <v>7</v>
      </c>
      <c r="C1140" s="2" t="s">
        <v>10</v>
      </c>
      <c r="D1140" s="17">
        <v>579870</v>
      </c>
      <c r="E1140" s="2">
        <v>2019</v>
      </c>
      <c r="F1140" s="17">
        <f>Tabel14[[#This Row],[Benaderend Verbruik (kWh)]]*2.5</f>
        <v>1449675</v>
      </c>
      <c r="G1140" s="17">
        <f>Tabel14[[#This Row],[Benaderend Verbruik (kWh)]]*0</f>
        <v>0</v>
      </c>
    </row>
    <row r="1141" spans="1:7" x14ac:dyDescent="0.35">
      <c r="A1141" s="2" t="s">
        <v>230</v>
      </c>
      <c r="B1141" s="2" t="s">
        <v>7</v>
      </c>
      <c r="C1141" s="2" t="s">
        <v>9</v>
      </c>
      <c r="D1141" s="17">
        <v>476050.44399999996</v>
      </c>
      <c r="E1141" s="2">
        <v>2019</v>
      </c>
      <c r="F1141" s="17">
        <f>Tabel14[[#This Row],[Benaderend Verbruik (kWh)]]*2.5</f>
        <v>1190126.1099999999</v>
      </c>
      <c r="G1141" s="17">
        <f>Tabel14[[#This Row],[Benaderend Verbruik (kWh)]]*0</f>
        <v>0</v>
      </c>
    </row>
    <row r="1142" spans="1:7" x14ac:dyDescent="0.35">
      <c r="A1142" s="2" t="s">
        <v>854</v>
      </c>
      <c r="B1142" s="2" t="s">
        <v>641</v>
      </c>
      <c r="C1142" s="2" t="s">
        <v>9</v>
      </c>
      <c r="D1142" s="17">
        <v>440561.60816397867</v>
      </c>
      <c r="E1142" s="2">
        <v>2022</v>
      </c>
      <c r="F1142" s="17">
        <f>Tabel14[[#This Row],[Benaderend Verbruik (kWh)]]*2.5</f>
        <v>1101404.0204099468</v>
      </c>
      <c r="G1142" s="17">
        <f>Tabel14[[#This Row],[Benaderend Verbruik (kWh)]]*0</f>
        <v>0</v>
      </c>
    </row>
    <row r="1143" spans="1:7" x14ac:dyDescent="0.35">
      <c r="A1143" s="2" t="s">
        <v>854</v>
      </c>
      <c r="B1143" s="2" t="s">
        <v>641</v>
      </c>
      <c r="C1143" s="2" t="s">
        <v>10</v>
      </c>
      <c r="D1143" s="17">
        <v>495390.29764091369</v>
      </c>
      <c r="E1143" s="2">
        <v>2022</v>
      </c>
      <c r="F1143" s="17">
        <f>Tabel14[[#This Row],[Benaderend Verbruik (kWh)]]*2.5</f>
        <v>1238475.7441022843</v>
      </c>
      <c r="G1143" s="17">
        <f>Tabel14[[#This Row],[Benaderend Verbruik (kWh)]]*0</f>
        <v>0</v>
      </c>
    </row>
    <row r="1144" spans="1:7" x14ac:dyDescent="0.35">
      <c r="A1144" s="2" t="s">
        <v>854</v>
      </c>
      <c r="B1144" s="2" t="s">
        <v>641</v>
      </c>
      <c r="C1144" s="2" t="s">
        <v>8</v>
      </c>
      <c r="D1144" s="17">
        <v>1975419.4969188035</v>
      </c>
      <c r="E1144" s="2">
        <v>2022</v>
      </c>
      <c r="F1144" s="17">
        <f>Tabel14[[#This Row],[Benaderend Verbruik (kWh)]]</f>
        <v>1975419.4969188035</v>
      </c>
      <c r="G1144" s="17">
        <f>Tabel14[[#This Row],[Benaderend Verbruik (kWh)]]*0.000182</f>
        <v>359.52634843922226</v>
      </c>
    </row>
    <row r="1145" spans="1:7" x14ac:dyDescent="0.35">
      <c r="A1145" s="2" t="s">
        <v>231</v>
      </c>
      <c r="B1145" s="2" t="s">
        <v>7</v>
      </c>
      <c r="C1145" s="2" t="s">
        <v>8</v>
      </c>
      <c r="D1145" s="17">
        <v>1263708.0745530794</v>
      </c>
      <c r="E1145" s="2">
        <v>2019</v>
      </c>
      <c r="F1145" s="17">
        <f>Tabel14[[#This Row],[Benaderend Verbruik (kWh)]]</f>
        <v>1263708.0745530794</v>
      </c>
      <c r="G1145" s="17">
        <f>Tabel14[[#This Row],[Benaderend Verbruik (kWh)]]*0.000182</f>
        <v>229.99486956866048</v>
      </c>
    </row>
    <row r="1146" spans="1:7" x14ac:dyDescent="0.35">
      <c r="A1146" s="2" t="s">
        <v>231</v>
      </c>
      <c r="B1146" s="2" t="s">
        <v>7</v>
      </c>
      <c r="C1146" s="2" t="s">
        <v>10</v>
      </c>
      <c r="D1146" s="17">
        <v>943418</v>
      </c>
      <c r="E1146" s="2">
        <v>2019</v>
      </c>
      <c r="F1146" s="17">
        <f>Tabel14[[#This Row],[Benaderend Verbruik (kWh)]]*2.5</f>
        <v>2358545</v>
      </c>
      <c r="G1146" s="17">
        <f>Tabel14[[#This Row],[Benaderend Verbruik (kWh)]]*0</f>
        <v>0</v>
      </c>
    </row>
    <row r="1147" spans="1:7" x14ac:dyDescent="0.35">
      <c r="A1147" s="2" t="s">
        <v>231</v>
      </c>
      <c r="B1147" s="2" t="s">
        <v>7</v>
      </c>
      <c r="C1147" s="2" t="s">
        <v>9</v>
      </c>
      <c r="D1147" s="17">
        <v>578111.0007887315</v>
      </c>
      <c r="E1147" s="2">
        <v>2019</v>
      </c>
      <c r="F1147" s="17">
        <f>Tabel14[[#This Row],[Benaderend Verbruik (kWh)]]*2.5</f>
        <v>1445277.5019718288</v>
      </c>
      <c r="G1147" s="17">
        <f>Tabel14[[#This Row],[Benaderend Verbruik (kWh)]]*0</f>
        <v>0</v>
      </c>
    </row>
    <row r="1148" spans="1:7" x14ac:dyDescent="0.35">
      <c r="A1148" s="2" t="s">
        <v>855</v>
      </c>
      <c r="B1148" s="2" t="s">
        <v>641</v>
      </c>
      <c r="C1148" s="2" t="s">
        <v>9</v>
      </c>
      <c r="D1148" s="17">
        <v>500083.944737515</v>
      </c>
      <c r="E1148" s="2">
        <v>2022</v>
      </c>
      <c r="F1148" s="17">
        <f>Tabel14[[#This Row],[Benaderend Verbruik (kWh)]]*2.5</f>
        <v>1250209.8618437876</v>
      </c>
      <c r="G1148" s="17">
        <f>Tabel14[[#This Row],[Benaderend Verbruik (kWh)]]*0</f>
        <v>0</v>
      </c>
    </row>
    <row r="1149" spans="1:7" x14ac:dyDescent="0.35">
      <c r="A1149" s="2" t="s">
        <v>855</v>
      </c>
      <c r="B1149" s="2" t="s">
        <v>641</v>
      </c>
      <c r="C1149" s="2" t="s">
        <v>10</v>
      </c>
      <c r="D1149" s="17">
        <v>808967.99999999988</v>
      </c>
      <c r="E1149" s="2">
        <v>2022</v>
      </c>
      <c r="F1149" s="17">
        <f>Tabel14[[#This Row],[Benaderend Verbruik (kWh)]]*2.5</f>
        <v>2022419.9999999998</v>
      </c>
      <c r="G1149" s="17">
        <f>Tabel14[[#This Row],[Benaderend Verbruik (kWh)]]*0</f>
        <v>0</v>
      </c>
    </row>
    <row r="1150" spans="1:7" x14ac:dyDescent="0.35">
      <c r="A1150" s="2" t="s">
        <v>855</v>
      </c>
      <c r="B1150" s="2" t="s">
        <v>641</v>
      </c>
      <c r="C1150" s="2" t="s">
        <v>8</v>
      </c>
      <c r="D1150" s="17">
        <v>1194648.6826004856</v>
      </c>
      <c r="E1150" s="2">
        <v>2022</v>
      </c>
      <c r="F1150" s="17">
        <f>Tabel14[[#This Row],[Benaderend Verbruik (kWh)]]</f>
        <v>1194648.6826004856</v>
      </c>
      <c r="G1150" s="17">
        <f>Tabel14[[#This Row],[Benaderend Verbruik (kWh)]]*0.000182</f>
        <v>217.42606023328838</v>
      </c>
    </row>
    <row r="1151" spans="1:7" x14ac:dyDescent="0.35">
      <c r="A1151" s="2" t="s">
        <v>231</v>
      </c>
      <c r="B1151" s="2" t="s">
        <v>7</v>
      </c>
      <c r="C1151" s="2" t="s">
        <v>12</v>
      </c>
      <c r="D1151" s="17">
        <v>100685.11451826614</v>
      </c>
      <c r="E1151" s="2">
        <v>2019</v>
      </c>
      <c r="F1151" s="17">
        <f>Tabel14[[#This Row],[Benaderend Verbruik (kWh)]]</f>
        <v>100685.11451826614</v>
      </c>
      <c r="G1151" s="17">
        <f>Tabel14[[#This Row],[Benaderend Verbruik (kWh)]]*0.000267</f>
        <v>26.882925576377058</v>
      </c>
    </row>
    <row r="1152" spans="1:7" x14ac:dyDescent="0.35">
      <c r="A1152" s="11" t="s">
        <v>231</v>
      </c>
      <c r="B1152" s="11" t="s">
        <v>7</v>
      </c>
      <c r="C1152" s="2" t="s">
        <v>1262</v>
      </c>
      <c r="D1152" s="17"/>
      <c r="E1152" s="2">
        <v>2019</v>
      </c>
      <c r="F1152" s="2"/>
      <c r="G1152" s="17">
        <v>17.577944600000002</v>
      </c>
    </row>
    <row r="1153" spans="1:7" x14ac:dyDescent="0.35">
      <c r="A1153" s="11" t="s">
        <v>231</v>
      </c>
      <c r="B1153" s="11" t="s">
        <v>7</v>
      </c>
      <c r="C1153" s="2" t="s">
        <v>1262</v>
      </c>
      <c r="D1153" s="17"/>
      <c r="E1153" s="2">
        <v>2022</v>
      </c>
      <c r="F1153" s="2"/>
      <c r="G1153" s="17">
        <v>16.018763790000001</v>
      </c>
    </row>
    <row r="1154" spans="1:7" x14ac:dyDescent="0.35">
      <c r="A1154" s="2" t="s">
        <v>232</v>
      </c>
      <c r="B1154" s="2" t="s">
        <v>7</v>
      </c>
      <c r="C1154" s="2" t="s">
        <v>8</v>
      </c>
      <c r="D1154" s="17">
        <v>5307241.5263796002</v>
      </c>
      <c r="E1154" s="2">
        <v>2019</v>
      </c>
      <c r="F1154" s="17">
        <f>Tabel14[[#This Row],[Benaderend Verbruik (kWh)]]</f>
        <v>5307241.5263796002</v>
      </c>
      <c r="G1154" s="17">
        <f>Tabel14[[#This Row],[Benaderend Verbruik (kWh)]]*0.000182</f>
        <v>965.91795780108725</v>
      </c>
    </row>
    <row r="1155" spans="1:7" x14ac:dyDescent="0.35">
      <c r="A1155" s="2" t="s">
        <v>232</v>
      </c>
      <c r="B1155" s="2" t="s">
        <v>7</v>
      </c>
      <c r="C1155" s="2" t="s">
        <v>9</v>
      </c>
      <c r="D1155" s="17">
        <v>1861441.0021505726</v>
      </c>
      <c r="E1155" s="2">
        <v>2019</v>
      </c>
      <c r="F1155" s="17">
        <f>Tabel14[[#This Row],[Benaderend Verbruik (kWh)]]*2.5</f>
        <v>4653602.5053764312</v>
      </c>
      <c r="G1155" s="17">
        <f>Tabel14[[#This Row],[Benaderend Verbruik (kWh)]]*0</f>
        <v>0</v>
      </c>
    </row>
    <row r="1156" spans="1:7" x14ac:dyDescent="0.35">
      <c r="A1156" s="2" t="s">
        <v>232</v>
      </c>
      <c r="B1156" s="2" t="s">
        <v>7</v>
      </c>
      <c r="C1156" s="2" t="s">
        <v>10</v>
      </c>
      <c r="D1156" s="17">
        <v>1370647</v>
      </c>
      <c r="E1156" s="2">
        <v>2019</v>
      </c>
      <c r="F1156" s="17">
        <f>Tabel14[[#This Row],[Benaderend Verbruik (kWh)]]*2.5</f>
        <v>3426617.5</v>
      </c>
      <c r="G1156" s="17">
        <f>Tabel14[[#This Row],[Benaderend Verbruik (kWh)]]*0</f>
        <v>0</v>
      </c>
    </row>
    <row r="1157" spans="1:7" x14ac:dyDescent="0.35">
      <c r="A1157" s="2" t="s">
        <v>856</v>
      </c>
      <c r="B1157" s="2" t="s">
        <v>641</v>
      </c>
      <c r="C1157" s="2" t="s">
        <v>9</v>
      </c>
      <c r="D1157" s="17">
        <v>1211740.6516068119</v>
      </c>
      <c r="E1157" s="2">
        <v>2022</v>
      </c>
      <c r="F1157" s="17">
        <f>Tabel14[[#This Row],[Benaderend Verbruik (kWh)]]*2.5</f>
        <v>3029351.6290170299</v>
      </c>
      <c r="G1157" s="17">
        <f>Tabel14[[#This Row],[Benaderend Verbruik (kWh)]]*0</f>
        <v>0</v>
      </c>
    </row>
    <row r="1158" spans="1:7" x14ac:dyDescent="0.35">
      <c r="A1158" s="2" t="s">
        <v>856</v>
      </c>
      <c r="B1158" s="2" t="s">
        <v>641</v>
      </c>
      <c r="C1158" s="2" t="s">
        <v>10</v>
      </c>
      <c r="D1158" s="17">
        <v>1166822</v>
      </c>
      <c r="E1158" s="2">
        <v>2022</v>
      </c>
      <c r="F1158" s="17">
        <f>Tabel14[[#This Row],[Benaderend Verbruik (kWh)]]*2.5</f>
        <v>2917055</v>
      </c>
      <c r="G1158" s="17">
        <f>Tabel14[[#This Row],[Benaderend Verbruik (kWh)]]*0</f>
        <v>0</v>
      </c>
    </row>
    <row r="1159" spans="1:7" x14ac:dyDescent="0.35">
      <c r="A1159" s="2" t="s">
        <v>856</v>
      </c>
      <c r="B1159" s="2" t="s">
        <v>641</v>
      </c>
      <c r="C1159" s="2" t="s">
        <v>8</v>
      </c>
      <c r="D1159" s="17">
        <v>4470105.8456854364</v>
      </c>
      <c r="E1159" s="2">
        <v>2022</v>
      </c>
      <c r="F1159" s="17">
        <f>Tabel14[[#This Row],[Benaderend Verbruik (kWh)]]</f>
        <v>4470105.8456854364</v>
      </c>
      <c r="G1159" s="17">
        <f>Tabel14[[#This Row],[Benaderend Verbruik (kWh)]]*0.000182</f>
        <v>813.55926391474941</v>
      </c>
    </row>
    <row r="1160" spans="1:7" x14ac:dyDescent="0.35">
      <c r="A1160" s="2" t="s">
        <v>232</v>
      </c>
      <c r="B1160" s="2" t="s">
        <v>7</v>
      </c>
      <c r="C1160" s="2" t="s">
        <v>106</v>
      </c>
      <c r="D1160" s="17">
        <v>8235.6939999999995</v>
      </c>
      <c r="E1160" s="2">
        <v>2019</v>
      </c>
      <c r="F1160" s="17">
        <f>Tabel14[[#This Row],[Benaderend Verbruik (kWh)]]</f>
        <v>8235.6939999999995</v>
      </c>
      <c r="G1160" s="17">
        <f>Tabel14[[#This Row],[Benaderend Verbruik (kWh)]]*0.000182</f>
        <v>1.498896308</v>
      </c>
    </row>
    <row r="1161" spans="1:7" x14ac:dyDescent="0.35">
      <c r="A1161" s="2" t="s">
        <v>232</v>
      </c>
      <c r="B1161" s="2" t="s">
        <v>7</v>
      </c>
      <c r="C1161" s="2" t="s">
        <v>106</v>
      </c>
      <c r="D1161" s="17">
        <v>31100.623799999998</v>
      </c>
      <c r="E1161" s="2">
        <v>2022</v>
      </c>
      <c r="F1161" s="17">
        <f>Tabel14[[#This Row],[Benaderend Verbruik (kWh)]]</f>
        <v>31100.623799999998</v>
      </c>
      <c r="G1161" s="17">
        <f>Tabel14[[#This Row],[Benaderend Verbruik (kWh)]]*0.000182</f>
        <v>5.6603135315999999</v>
      </c>
    </row>
    <row r="1162" spans="1:7" x14ac:dyDescent="0.35">
      <c r="A1162" s="11" t="s">
        <v>232</v>
      </c>
      <c r="B1162" s="11" t="s">
        <v>7</v>
      </c>
      <c r="C1162" s="2" t="s">
        <v>1262</v>
      </c>
      <c r="D1162" s="17"/>
      <c r="E1162" s="2">
        <v>2019</v>
      </c>
      <c r="F1162" s="2"/>
      <c r="G1162" s="17">
        <v>380.17242152000006</v>
      </c>
    </row>
    <row r="1163" spans="1:7" x14ac:dyDescent="0.35">
      <c r="A1163" s="11" t="s">
        <v>232</v>
      </c>
      <c r="B1163" s="11" t="s">
        <v>7</v>
      </c>
      <c r="C1163" s="2" t="s">
        <v>1262</v>
      </c>
      <c r="D1163" s="17"/>
      <c r="E1163" s="2">
        <v>2022</v>
      </c>
      <c r="F1163" s="2"/>
      <c r="G1163" s="17">
        <v>326.24567421</v>
      </c>
    </row>
    <row r="1164" spans="1:7" x14ac:dyDescent="0.35">
      <c r="A1164" s="2" t="s">
        <v>233</v>
      </c>
      <c r="B1164" s="2" t="s">
        <v>7</v>
      </c>
      <c r="C1164" s="2" t="s">
        <v>10</v>
      </c>
      <c r="D1164" s="17">
        <v>374701</v>
      </c>
      <c r="E1164" s="2">
        <v>2019</v>
      </c>
      <c r="F1164" s="17">
        <f>Tabel14[[#This Row],[Benaderend Verbruik (kWh)]]*2.5</f>
        <v>936752.5</v>
      </c>
      <c r="G1164" s="17">
        <f>Tabel14[[#This Row],[Benaderend Verbruik (kWh)]]*0</f>
        <v>0</v>
      </c>
    </row>
    <row r="1165" spans="1:7" x14ac:dyDescent="0.35">
      <c r="A1165" s="2" t="s">
        <v>233</v>
      </c>
      <c r="B1165" s="2" t="s">
        <v>7</v>
      </c>
      <c r="C1165" s="2" t="s">
        <v>8</v>
      </c>
      <c r="D1165" s="17">
        <v>315849.88599999994</v>
      </c>
      <c r="E1165" s="2">
        <v>2019</v>
      </c>
      <c r="F1165" s="17">
        <f>Tabel14[[#This Row],[Benaderend Verbruik (kWh)]]</f>
        <v>315849.88599999994</v>
      </c>
      <c r="G1165" s="17">
        <f>Tabel14[[#This Row],[Benaderend Verbruik (kWh)]]*0.000182</f>
        <v>57.484679251999992</v>
      </c>
    </row>
    <row r="1166" spans="1:7" x14ac:dyDescent="0.35">
      <c r="A1166" s="2" t="s">
        <v>233</v>
      </c>
      <c r="B1166" s="2" t="s">
        <v>7</v>
      </c>
      <c r="C1166" s="2" t="s">
        <v>9</v>
      </c>
      <c r="D1166" s="17">
        <v>179650.80500000002</v>
      </c>
      <c r="E1166" s="2">
        <v>2019</v>
      </c>
      <c r="F1166" s="17">
        <f>Tabel14[[#This Row],[Benaderend Verbruik (kWh)]]*2.5</f>
        <v>449127.01250000007</v>
      </c>
      <c r="G1166" s="17">
        <f>Tabel14[[#This Row],[Benaderend Verbruik (kWh)]]*0</f>
        <v>0</v>
      </c>
    </row>
    <row r="1167" spans="1:7" x14ac:dyDescent="0.35">
      <c r="A1167" s="2" t="s">
        <v>857</v>
      </c>
      <c r="B1167" s="2" t="s">
        <v>641</v>
      </c>
      <c r="C1167" s="2" t="s">
        <v>9</v>
      </c>
      <c r="D1167" s="17">
        <v>145380.70056189131</v>
      </c>
      <c r="E1167" s="2">
        <v>2022</v>
      </c>
      <c r="F1167" s="17">
        <f>Tabel14[[#This Row],[Benaderend Verbruik (kWh)]]*2.5</f>
        <v>363451.75140472827</v>
      </c>
      <c r="G1167" s="17">
        <f>Tabel14[[#This Row],[Benaderend Verbruik (kWh)]]*0</f>
        <v>0</v>
      </c>
    </row>
    <row r="1168" spans="1:7" x14ac:dyDescent="0.35">
      <c r="A1168" s="2" t="s">
        <v>857</v>
      </c>
      <c r="B1168" s="2" t="s">
        <v>641</v>
      </c>
      <c r="C1168" s="2" t="s">
        <v>10</v>
      </c>
      <c r="D1168" s="17">
        <v>380850.52917324181</v>
      </c>
      <c r="E1168" s="2">
        <v>2022</v>
      </c>
      <c r="F1168" s="17">
        <f>Tabel14[[#This Row],[Benaderend Verbruik (kWh)]]*2.5</f>
        <v>952126.32293310459</v>
      </c>
      <c r="G1168" s="17">
        <f>Tabel14[[#This Row],[Benaderend Verbruik (kWh)]]*0</f>
        <v>0</v>
      </c>
    </row>
    <row r="1169" spans="1:7" x14ac:dyDescent="0.35">
      <c r="A1169" s="2" t="s">
        <v>857</v>
      </c>
      <c r="B1169" s="2" t="s">
        <v>641</v>
      </c>
      <c r="C1169" s="2" t="s">
        <v>8</v>
      </c>
      <c r="D1169" s="17">
        <v>394907.38299590239</v>
      </c>
      <c r="E1169" s="2">
        <v>2022</v>
      </c>
      <c r="F1169" s="17">
        <f>Tabel14[[#This Row],[Benaderend Verbruik (kWh)]]</f>
        <v>394907.38299590239</v>
      </c>
      <c r="G1169" s="17">
        <f>Tabel14[[#This Row],[Benaderend Verbruik (kWh)]]*0.000182</f>
        <v>71.873143705254236</v>
      </c>
    </row>
    <row r="1170" spans="1:7" x14ac:dyDescent="0.35">
      <c r="A1170" s="2" t="s">
        <v>233</v>
      </c>
      <c r="B1170" s="2" t="s">
        <v>7</v>
      </c>
      <c r="C1170" s="2" t="s">
        <v>12</v>
      </c>
      <c r="D1170" s="17">
        <v>77570.237467501895</v>
      </c>
      <c r="E1170" s="2">
        <v>2019</v>
      </c>
      <c r="F1170" s="17">
        <f>Tabel14[[#This Row],[Benaderend Verbruik (kWh)]]</f>
        <v>77570.237467501895</v>
      </c>
      <c r="G1170" s="17">
        <f>Tabel14[[#This Row],[Benaderend Verbruik (kWh)]]*0.000267</f>
        <v>20.711253403823005</v>
      </c>
    </row>
    <row r="1171" spans="1:7" x14ac:dyDescent="0.35">
      <c r="A1171" s="2" t="s">
        <v>233</v>
      </c>
      <c r="B1171" s="2" t="s">
        <v>7</v>
      </c>
      <c r="C1171" s="2" t="s">
        <v>12</v>
      </c>
      <c r="D1171" s="17">
        <v>42912.719889267457</v>
      </c>
      <c r="E1171" s="2">
        <v>2022</v>
      </c>
      <c r="F1171" s="17">
        <f>Tabel14[[#This Row],[Benaderend Verbruik (kWh)]]</f>
        <v>42912.719889267457</v>
      </c>
      <c r="G1171" s="17">
        <f>Tabel14[[#This Row],[Benaderend Verbruik (kWh)]]*0.000267</f>
        <v>11.45769621043441</v>
      </c>
    </row>
    <row r="1172" spans="1:7" x14ac:dyDescent="0.35">
      <c r="A1172" s="2" t="s">
        <v>233</v>
      </c>
      <c r="B1172" s="2" t="s">
        <v>7</v>
      </c>
      <c r="C1172" s="2" t="s">
        <v>183</v>
      </c>
      <c r="D1172" s="17">
        <v>10299.421505088791</v>
      </c>
      <c r="E1172" s="2">
        <v>2022</v>
      </c>
      <c r="F1172" s="17">
        <f>Tabel14[[#This Row],[Benaderend Verbruik (kWh)]]</f>
        <v>10299.421505088791</v>
      </c>
      <c r="G1172" s="17">
        <f>Tabel14[[#This Row],[Benaderend Verbruik (kWh)]]*0.000227</f>
        <v>2.3379686816551555</v>
      </c>
    </row>
    <row r="1173" spans="1:7" x14ac:dyDescent="0.35">
      <c r="A1173" s="11" t="s">
        <v>233</v>
      </c>
      <c r="B1173" s="11" t="s">
        <v>7</v>
      </c>
      <c r="C1173" s="2" t="s">
        <v>1262</v>
      </c>
      <c r="D1173" s="17"/>
      <c r="E1173" s="2">
        <v>2019</v>
      </c>
      <c r="F1173" s="2"/>
      <c r="G1173" s="17">
        <v>63.266776800000002</v>
      </c>
    </row>
    <row r="1174" spans="1:7" x14ac:dyDescent="0.35">
      <c r="A1174" s="11" t="s">
        <v>233</v>
      </c>
      <c r="B1174" s="11" t="s">
        <v>7</v>
      </c>
      <c r="C1174" s="2" t="s">
        <v>1262</v>
      </c>
      <c r="D1174" s="17"/>
      <c r="E1174" s="2">
        <v>2022</v>
      </c>
      <c r="F1174" s="2"/>
      <c r="G1174" s="17">
        <v>54.844552970000002</v>
      </c>
    </row>
    <row r="1175" spans="1:7" x14ac:dyDescent="0.35">
      <c r="A1175" s="2" t="s">
        <v>234</v>
      </c>
      <c r="B1175" s="2" t="s">
        <v>7</v>
      </c>
      <c r="C1175" s="2" t="s">
        <v>8</v>
      </c>
      <c r="D1175" s="17">
        <v>8279719.0220000008</v>
      </c>
      <c r="E1175" s="2">
        <v>2019</v>
      </c>
      <c r="F1175" s="17">
        <f>Tabel14[[#This Row],[Benaderend Verbruik (kWh)]]</f>
        <v>8279719.0220000008</v>
      </c>
      <c r="G1175" s="17">
        <f>Tabel14[[#This Row],[Benaderend Verbruik (kWh)]]*0.000182</f>
        <v>1506.9088620040002</v>
      </c>
    </row>
    <row r="1176" spans="1:7" x14ac:dyDescent="0.35">
      <c r="A1176" s="2" t="s">
        <v>234</v>
      </c>
      <c r="B1176" s="2" t="s">
        <v>7</v>
      </c>
      <c r="C1176" s="2" t="s">
        <v>9</v>
      </c>
      <c r="D1176" s="17">
        <v>4792797.6930000018</v>
      </c>
      <c r="E1176" s="2">
        <v>2019</v>
      </c>
      <c r="F1176" s="17">
        <f>Tabel14[[#This Row],[Benaderend Verbruik (kWh)]]*2.5</f>
        <v>11981994.232500006</v>
      </c>
      <c r="G1176" s="17">
        <f>Tabel14[[#This Row],[Benaderend Verbruik (kWh)]]*0</f>
        <v>0</v>
      </c>
    </row>
    <row r="1177" spans="1:7" x14ac:dyDescent="0.35">
      <c r="A1177" s="2" t="s">
        <v>234</v>
      </c>
      <c r="B1177" s="2" t="s">
        <v>7</v>
      </c>
      <c r="C1177" s="2" t="s">
        <v>10</v>
      </c>
      <c r="D1177" s="17">
        <v>4351668.5029999996</v>
      </c>
      <c r="E1177" s="2">
        <v>2019</v>
      </c>
      <c r="F1177" s="17">
        <f>Tabel14[[#This Row],[Benaderend Verbruik (kWh)]]*2.5</f>
        <v>10879171.257499998</v>
      </c>
      <c r="G1177" s="17">
        <f>Tabel14[[#This Row],[Benaderend Verbruik (kWh)]]*0</f>
        <v>0</v>
      </c>
    </row>
    <row r="1178" spans="1:7" x14ac:dyDescent="0.35">
      <c r="A1178" s="2" t="s">
        <v>858</v>
      </c>
      <c r="B1178" s="2" t="s">
        <v>641</v>
      </c>
      <c r="C1178" s="2" t="s">
        <v>9</v>
      </c>
      <c r="D1178" s="17">
        <v>3922354.6181787006</v>
      </c>
      <c r="E1178" s="2">
        <v>2022</v>
      </c>
      <c r="F1178" s="17">
        <f>Tabel14[[#This Row],[Benaderend Verbruik (kWh)]]*2.5</f>
        <v>9805886.5454467516</v>
      </c>
      <c r="G1178" s="17">
        <f>Tabel14[[#This Row],[Benaderend Verbruik (kWh)]]*0</f>
        <v>0</v>
      </c>
    </row>
    <row r="1179" spans="1:7" x14ac:dyDescent="0.35">
      <c r="A1179" s="2" t="s">
        <v>858</v>
      </c>
      <c r="B1179" s="2" t="s">
        <v>641</v>
      </c>
      <c r="C1179" s="2" t="s">
        <v>10</v>
      </c>
      <c r="D1179" s="17">
        <v>3971390.441537139</v>
      </c>
      <c r="E1179" s="2">
        <v>2022</v>
      </c>
      <c r="F1179" s="17">
        <f>Tabel14[[#This Row],[Benaderend Verbruik (kWh)]]*2.5</f>
        <v>9928476.103842847</v>
      </c>
      <c r="G1179" s="17">
        <f>Tabel14[[#This Row],[Benaderend Verbruik (kWh)]]*0</f>
        <v>0</v>
      </c>
    </row>
    <row r="1180" spans="1:7" x14ac:dyDescent="0.35">
      <c r="A1180" s="2" t="s">
        <v>858</v>
      </c>
      <c r="B1180" s="2" t="s">
        <v>641</v>
      </c>
      <c r="C1180" s="2" t="s">
        <v>8</v>
      </c>
      <c r="D1180" s="17">
        <v>5481114.5124574443</v>
      </c>
      <c r="E1180" s="2">
        <v>2022</v>
      </c>
      <c r="F1180" s="17">
        <f>Tabel14[[#This Row],[Benaderend Verbruik (kWh)]]</f>
        <v>5481114.5124574443</v>
      </c>
      <c r="G1180" s="17">
        <f>Tabel14[[#This Row],[Benaderend Verbruik (kWh)]]*0.000182</f>
        <v>997.56284126725495</v>
      </c>
    </row>
    <row r="1181" spans="1:7" x14ac:dyDescent="0.35">
      <c r="A1181" s="2" t="s">
        <v>234</v>
      </c>
      <c r="B1181" s="2" t="s">
        <v>7</v>
      </c>
      <c r="C1181" s="2" t="s">
        <v>12</v>
      </c>
      <c r="D1181" s="17">
        <v>465362.37630134384</v>
      </c>
      <c r="E1181" s="2">
        <v>2019</v>
      </c>
      <c r="F1181" s="17">
        <f>Tabel14[[#This Row],[Benaderend Verbruik (kWh)]]</f>
        <v>465362.37630134384</v>
      </c>
      <c r="G1181" s="17">
        <f>Tabel14[[#This Row],[Benaderend Verbruik (kWh)]]*0.000267</f>
        <v>124.2517544724588</v>
      </c>
    </row>
    <row r="1182" spans="1:7" x14ac:dyDescent="0.35">
      <c r="A1182" s="2" t="s">
        <v>234</v>
      </c>
      <c r="B1182" s="2" t="s">
        <v>7</v>
      </c>
      <c r="C1182" s="2" t="s">
        <v>12</v>
      </c>
      <c r="D1182" s="17">
        <v>432498.33621995075</v>
      </c>
      <c r="E1182" s="2">
        <v>2022</v>
      </c>
      <c r="F1182" s="17">
        <f>Tabel14[[#This Row],[Benaderend Verbruik (kWh)]]</f>
        <v>432498.33621995075</v>
      </c>
      <c r="G1182" s="17">
        <f>Tabel14[[#This Row],[Benaderend Verbruik (kWh)]]*0.000267</f>
        <v>115.47705577072685</v>
      </c>
    </row>
    <row r="1183" spans="1:7" x14ac:dyDescent="0.35">
      <c r="A1183" s="11" t="s">
        <v>234</v>
      </c>
      <c r="B1183" s="11" t="s">
        <v>7</v>
      </c>
      <c r="C1183" s="2" t="s">
        <v>1262</v>
      </c>
      <c r="D1183" s="17"/>
      <c r="E1183" s="2">
        <v>2019</v>
      </c>
      <c r="F1183" s="2"/>
      <c r="G1183" s="17">
        <v>1012.399645875</v>
      </c>
    </row>
    <row r="1184" spans="1:7" x14ac:dyDescent="0.35">
      <c r="A1184" s="11" t="s">
        <v>234</v>
      </c>
      <c r="B1184" s="11" t="s">
        <v>7</v>
      </c>
      <c r="C1184" s="2" t="s">
        <v>1262</v>
      </c>
      <c r="D1184" s="17"/>
      <c r="E1184" s="2">
        <v>2022</v>
      </c>
      <c r="F1184" s="2"/>
      <c r="G1184" s="17">
        <v>700.80223012500005</v>
      </c>
    </row>
    <row r="1185" spans="1:7" x14ac:dyDescent="0.35">
      <c r="A1185" s="2" t="s">
        <v>235</v>
      </c>
      <c r="B1185" s="2" t="s">
        <v>7</v>
      </c>
      <c r="C1185" s="2" t="s">
        <v>8</v>
      </c>
      <c r="D1185" s="17">
        <v>72505716.315305397</v>
      </c>
      <c r="E1185" s="2">
        <v>2019</v>
      </c>
      <c r="F1185" s="17">
        <f>Tabel14[[#This Row],[Benaderend Verbruik (kWh)]]</f>
        <v>72505716.315305397</v>
      </c>
      <c r="G1185" s="17">
        <f>Tabel14[[#This Row],[Benaderend Verbruik (kWh)]]*0.000182</f>
        <v>13196.040369385582</v>
      </c>
    </row>
    <row r="1186" spans="1:7" x14ac:dyDescent="0.35">
      <c r="A1186" s="2" t="s">
        <v>235</v>
      </c>
      <c r="B1186" s="2" t="s">
        <v>7</v>
      </c>
      <c r="C1186" s="2" t="s">
        <v>9</v>
      </c>
      <c r="D1186" s="17">
        <v>24945035.7137651</v>
      </c>
      <c r="E1186" s="2">
        <v>2019</v>
      </c>
      <c r="F1186" s="17">
        <f>Tabel14[[#This Row],[Benaderend Verbruik (kWh)]]*2.5</f>
        <v>62362589.284412749</v>
      </c>
      <c r="G1186" s="17">
        <f>Tabel14[[#This Row],[Benaderend Verbruik (kWh)]]*0</f>
        <v>0</v>
      </c>
    </row>
    <row r="1187" spans="1:7" x14ac:dyDescent="0.35">
      <c r="A1187" s="2" t="s">
        <v>235</v>
      </c>
      <c r="B1187" s="2" t="s">
        <v>7</v>
      </c>
      <c r="C1187" s="2" t="s">
        <v>10</v>
      </c>
      <c r="D1187" s="17">
        <v>12720550</v>
      </c>
      <c r="E1187" s="2">
        <v>2019</v>
      </c>
      <c r="F1187" s="17">
        <f>Tabel14[[#This Row],[Benaderend Verbruik (kWh)]]*2.5</f>
        <v>31801375</v>
      </c>
      <c r="G1187" s="17">
        <f>Tabel14[[#This Row],[Benaderend Verbruik (kWh)]]*0</f>
        <v>0</v>
      </c>
    </row>
    <row r="1188" spans="1:7" x14ac:dyDescent="0.35">
      <c r="A1188" s="2" t="s">
        <v>859</v>
      </c>
      <c r="B1188" s="2" t="s">
        <v>641</v>
      </c>
      <c r="C1188" s="2" t="s">
        <v>9</v>
      </c>
      <c r="D1188" s="17">
        <v>21985973.462359123</v>
      </c>
      <c r="E1188" s="2">
        <v>2022</v>
      </c>
      <c r="F1188" s="17">
        <f>Tabel14[[#This Row],[Benaderend Verbruik (kWh)]]*2.5</f>
        <v>54964933.655897811</v>
      </c>
      <c r="G1188" s="17">
        <f>Tabel14[[#This Row],[Benaderend Verbruik (kWh)]]*0</f>
        <v>0</v>
      </c>
    </row>
    <row r="1189" spans="1:7" x14ac:dyDescent="0.35">
      <c r="A1189" s="2" t="s">
        <v>859</v>
      </c>
      <c r="B1189" s="2" t="s">
        <v>641</v>
      </c>
      <c r="C1189" s="2" t="s">
        <v>10</v>
      </c>
      <c r="D1189" s="17">
        <v>12095690.584747883</v>
      </c>
      <c r="E1189" s="2">
        <v>2022</v>
      </c>
      <c r="F1189" s="17">
        <f>Tabel14[[#This Row],[Benaderend Verbruik (kWh)]]*2.5</f>
        <v>30239226.461869705</v>
      </c>
      <c r="G1189" s="17">
        <f>Tabel14[[#This Row],[Benaderend Verbruik (kWh)]]*0</f>
        <v>0</v>
      </c>
    </row>
    <row r="1190" spans="1:7" x14ac:dyDescent="0.35">
      <c r="A1190" s="2" t="s">
        <v>859</v>
      </c>
      <c r="B1190" s="2" t="s">
        <v>641</v>
      </c>
      <c r="C1190" s="2" t="s">
        <v>8</v>
      </c>
      <c r="D1190" s="17">
        <v>61664117.524481468</v>
      </c>
      <c r="E1190" s="2">
        <v>2022</v>
      </c>
      <c r="F1190" s="17">
        <f>Tabel14[[#This Row],[Benaderend Verbruik (kWh)]]</f>
        <v>61664117.524481468</v>
      </c>
      <c r="G1190" s="17">
        <f>Tabel14[[#This Row],[Benaderend Verbruik (kWh)]]*0.000182</f>
        <v>11222.869389455627</v>
      </c>
    </row>
    <row r="1191" spans="1:7" x14ac:dyDescent="0.35">
      <c r="A1191" s="2" t="s">
        <v>235</v>
      </c>
      <c r="B1191" s="2" t="s">
        <v>7</v>
      </c>
      <c r="C1191" s="2" t="s">
        <v>1204</v>
      </c>
      <c r="D1191" s="17">
        <v>96130</v>
      </c>
      <c r="E1191" s="2">
        <v>2019</v>
      </c>
      <c r="F1191" s="17">
        <f>Tabel14[[#This Row],[Benaderend Verbruik (kWh)]]</f>
        <v>96130</v>
      </c>
      <c r="G1191" s="17">
        <f>Tabel14[[#This Row],[Benaderend Verbruik (kWh)]]*0.000267</f>
        <v>25.666709999999998</v>
      </c>
    </row>
    <row r="1192" spans="1:7" x14ac:dyDescent="0.35">
      <c r="A1192" s="2" t="s">
        <v>235</v>
      </c>
      <c r="B1192" s="2" t="s">
        <v>7</v>
      </c>
      <c r="C1192" s="2" t="s">
        <v>106</v>
      </c>
      <c r="D1192" s="17">
        <v>3467072</v>
      </c>
      <c r="E1192" s="2">
        <v>2019</v>
      </c>
      <c r="F1192" s="17">
        <f>Tabel14[[#This Row],[Benaderend Verbruik (kWh)]]</f>
        <v>3467072</v>
      </c>
      <c r="G1192" s="17">
        <f>Tabel14[[#This Row],[Benaderend Verbruik (kWh)]]*0.000182</f>
        <v>631.00710400000003</v>
      </c>
    </row>
    <row r="1193" spans="1:7" x14ac:dyDescent="0.35">
      <c r="A1193" s="2" t="s">
        <v>235</v>
      </c>
      <c r="B1193" s="2" t="s">
        <v>7</v>
      </c>
      <c r="C1193" s="2" t="s">
        <v>12</v>
      </c>
      <c r="D1193" s="17">
        <v>551823.88484028948</v>
      </c>
      <c r="E1193" s="2">
        <v>2022</v>
      </c>
      <c r="F1193" s="17">
        <f>Tabel14[[#This Row],[Benaderend Verbruik (kWh)]]</f>
        <v>551823.88484028948</v>
      </c>
      <c r="G1193" s="17">
        <f>Tabel14[[#This Row],[Benaderend Verbruik (kWh)]]*0.000267</f>
        <v>147.33697725235729</v>
      </c>
    </row>
    <row r="1194" spans="1:7" x14ac:dyDescent="0.35">
      <c r="A1194" s="2" t="s">
        <v>235</v>
      </c>
      <c r="B1194" s="2" t="s">
        <v>7</v>
      </c>
      <c r="C1194" s="2" t="s">
        <v>106</v>
      </c>
      <c r="D1194" s="17">
        <v>607511.99</v>
      </c>
      <c r="E1194" s="2">
        <v>2022</v>
      </c>
      <c r="F1194" s="17">
        <f>Tabel14[[#This Row],[Benaderend Verbruik (kWh)]]</f>
        <v>607511.99</v>
      </c>
      <c r="G1194" s="17">
        <f>Tabel14[[#This Row],[Benaderend Verbruik (kWh)]]*0.000182</f>
        <v>110.56718218</v>
      </c>
    </row>
    <row r="1195" spans="1:7" x14ac:dyDescent="0.35">
      <c r="A1195" s="2" t="s">
        <v>236</v>
      </c>
      <c r="B1195" s="2" t="s">
        <v>7</v>
      </c>
      <c r="C1195" s="2" t="s">
        <v>8</v>
      </c>
      <c r="D1195" s="17">
        <v>6086825.3441403881</v>
      </c>
      <c r="E1195" s="2">
        <v>2019</v>
      </c>
      <c r="F1195" s="17">
        <f>Tabel14[[#This Row],[Benaderend Verbruik (kWh)]]</f>
        <v>6086825.3441403881</v>
      </c>
      <c r="G1195" s="17">
        <f>Tabel14[[#This Row],[Benaderend Verbruik (kWh)]]*0.000182</f>
        <v>1107.8022126335507</v>
      </c>
    </row>
    <row r="1196" spans="1:7" x14ac:dyDescent="0.35">
      <c r="A1196" s="2" t="s">
        <v>236</v>
      </c>
      <c r="B1196" s="2" t="s">
        <v>7</v>
      </c>
      <c r="C1196" s="2" t="s">
        <v>10</v>
      </c>
      <c r="D1196" s="17">
        <v>1942028</v>
      </c>
      <c r="E1196" s="2">
        <v>2019</v>
      </c>
      <c r="F1196" s="17">
        <f>Tabel14[[#This Row],[Benaderend Verbruik (kWh)]]*2.5</f>
        <v>4855070</v>
      </c>
      <c r="G1196" s="17">
        <f>Tabel14[[#This Row],[Benaderend Verbruik (kWh)]]*0</f>
        <v>0</v>
      </c>
    </row>
    <row r="1197" spans="1:7" x14ac:dyDescent="0.35">
      <c r="A1197" s="2" t="s">
        <v>236</v>
      </c>
      <c r="B1197" s="2" t="s">
        <v>7</v>
      </c>
      <c r="C1197" s="2" t="s">
        <v>9</v>
      </c>
      <c r="D1197" s="17">
        <v>1841810.2753574566</v>
      </c>
      <c r="E1197" s="2">
        <v>2019</v>
      </c>
      <c r="F1197" s="17">
        <f>Tabel14[[#This Row],[Benaderend Verbruik (kWh)]]*2.5</f>
        <v>4604525.6883936413</v>
      </c>
      <c r="G1197" s="17">
        <f>Tabel14[[#This Row],[Benaderend Verbruik (kWh)]]*0</f>
        <v>0</v>
      </c>
    </row>
    <row r="1198" spans="1:7" x14ac:dyDescent="0.35">
      <c r="A1198" s="2" t="s">
        <v>860</v>
      </c>
      <c r="B1198" s="2" t="s">
        <v>641</v>
      </c>
      <c r="C1198" s="2" t="s">
        <v>9</v>
      </c>
      <c r="D1198" s="17">
        <v>1317255.6875426674</v>
      </c>
      <c r="E1198" s="2">
        <v>2022</v>
      </c>
      <c r="F1198" s="17">
        <f>Tabel14[[#This Row],[Benaderend Verbruik (kWh)]]*2.5</f>
        <v>3293139.2188566686</v>
      </c>
      <c r="G1198" s="17">
        <f>Tabel14[[#This Row],[Benaderend Verbruik (kWh)]]*0</f>
        <v>0</v>
      </c>
    </row>
    <row r="1199" spans="1:7" x14ac:dyDescent="0.35">
      <c r="A1199" s="2" t="s">
        <v>860</v>
      </c>
      <c r="B1199" s="2" t="s">
        <v>641</v>
      </c>
      <c r="C1199" s="2" t="s">
        <v>10</v>
      </c>
      <c r="D1199" s="17">
        <v>1713132.266158411</v>
      </c>
      <c r="E1199" s="2">
        <v>2022</v>
      </c>
      <c r="F1199" s="17">
        <f>Tabel14[[#This Row],[Benaderend Verbruik (kWh)]]*2.5</f>
        <v>4282830.6653960273</v>
      </c>
      <c r="G1199" s="17">
        <f>Tabel14[[#This Row],[Benaderend Verbruik (kWh)]]*0</f>
        <v>0</v>
      </c>
    </row>
    <row r="1200" spans="1:7" x14ac:dyDescent="0.35">
      <c r="A1200" s="2" t="s">
        <v>860</v>
      </c>
      <c r="B1200" s="2" t="s">
        <v>641</v>
      </c>
      <c r="C1200" s="2" t="s">
        <v>8</v>
      </c>
      <c r="D1200" s="17">
        <v>4776093.4168929989</v>
      </c>
      <c r="E1200" s="2">
        <v>2022</v>
      </c>
      <c r="F1200" s="17">
        <f>Tabel14[[#This Row],[Benaderend Verbruik (kWh)]]</f>
        <v>4776093.4168929989</v>
      </c>
      <c r="G1200" s="17">
        <f>Tabel14[[#This Row],[Benaderend Verbruik (kWh)]]*0.000182</f>
        <v>869.24900187452579</v>
      </c>
    </row>
    <row r="1201" spans="1:7" x14ac:dyDescent="0.35">
      <c r="A1201" s="11" t="s">
        <v>236</v>
      </c>
      <c r="B1201" s="11" t="s">
        <v>7</v>
      </c>
      <c r="C1201" s="2" t="s">
        <v>1262</v>
      </c>
      <c r="D1201" s="17"/>
      <c r="E1201" s="2">
        <v>2019</v>
      </c>
      <c r="F1201" s="2"/>
      <c r="G1201" s="17">
        <v>223.61462060000002</v>
      </c>
    </row>
    <row r="1202" spans="1:7" x14ac:dyDescent="0.35">
      <c r="A1202" s="11" t="s">
        <v>236</v>
      </c>
      <c r="B1202" s="11" t="s">
        <v>7</v>
      </c>
      <c r="C1202" s="2" t="s">
        <v>1262</v>
      </c>
      <c r="D1202" s="17"/>
      <c r="E1202" s="2">
        <v>2022</v>
      </c>
      <c r="F1202" s="2"/>
      <c r="G1202" s="17">
        <v>195.57386044</v>
      </c>
    </row>
    <row r="1203" spans="1:7" x14ac:dyDescent="0.35">
      <c r="A1203" s="2" t="s">
        <v>237</v>
      </c>
      <c r="B1203" s="2" t="s">
        <v>7</v>
      </c>
      <c r="C1203" s="2" t="s">
        <v>8</v>
      </c>
      <c r="D1203" s="17">
        <v>623718.86800000002</v>
      </c>
      <c r="E1203" s="2">
        <v>2019</v>
      </c>
      <c r="F1203" s="17">
        <f>Tabel14[[#This Row],[Benaderend Verbruik (kWh)]]</f>
        <v>623718.86800000002</v>
      </c>
      <c r="G1203" s="17">
        <f>Tabel14[[#This Row],[Benaderend Verbruik (kWh)]]*0.000182</f>
        <v>113.516833976</v>
      </c>
    </row>
    <row r="1204" spans="1:7" x14ac:dyDescent="0.35">
      <c r="A1204" s="2" t="s">
        <v>237</v>
      </c>
      <c r="B1204" s="2" t="s">
        <v>7</v>
      </c>
      <c r="C1204" s="2" t="s">
        <v>10</v>
      </c>
      <c r="D1204" s="17">
        <v>471707.43700000003</v>
      </c>
      <c r="E1204" s="2">
        <v>2019</v>
      </c>
      <c r="F1204" s="17">
        <f>Tabel14[[#This Row],[Benaderend Verbruik (kWh)]]*2.5</f>
        <v>1179268.5925</v>
      </c>
      <c r="G1204" s="17">
        <f>Tabel14[[#This Row],[Benaderend Verbruik (kWh)]]*0</f>
        <v>0</v>
      </c>
    </row>
    <row r="1205" spans="1:7" x14ac:dyDescent="0.35">
      <c r="A1205" s="2" t="s">
        <v>237</v>
      </c>
      <c r="B1205" s="2" t="s">
        <v>7</v>
      </c>
      <c r="C1205" s="2" t="s">
        <v>9</v>
      </c>
      <c r="D1205" s="17">
        <v>187577.99900000001</v>
      </c>
      <c r="E1205" s="2">
        <v>2019</v>
      </c>
      <c r="F1205" s="17">
        <f>Tabel14[[#This Row],[Benaderend Verbruik (kWh)]]*2.5</f>
        <v>468944.99750000006</v>
      </c>
      <c r="G1205" s="17">
        <f>Tabel14[[#This Row],[Benaderend Verbruik (kWh)]]*0</f>
        <v>0</v>
      </c>
    </row>
    <row r="1206" spans="1:7" x14ac:dyDescent="0.35">
      <c r="A1206" s="2" t="s">
        <v>861</v>
      </c>
      <c r="B1206" s="2" t="s">
        <v>641</v>
      </c>
      <c r="C1206" s="2" t="s">
        <v>9</v>
      </c>
      <c r="D1206" s="17">
        <v>122790.00814984761</v>
      </c>
      <c r="E1206" s="2">
        <v>2022</v>
      </c>
      <c r="F1206" s="17">
        <f>Tabel14[[#This Row],[Benaderend Verbruik (kWh)]]*2.5</f>
        <v>306975.02037461899</v>
      </c>
      <c r="G1206" s="17">
        <f>Tabel14[[#This Row],[Benaderend Verbruik (kWh)]]*0</f>
        <v>0</v>
      </c>
    </row>
    <row r="1207" spans="1:7" x14ac:dyDescent="0.35">
      <c r="A1207" s="2" t="s">
        <v>861</v>
      </c>
      <c r="B1207" s="2" t="s">
        <v>641</v>
      </c>
      <c r="C1207" s="2" t="s">
        <v>10</v>
      </c>
      <c r="D1207" s="17">
        <v>413189.37345798523</v>
      </c>
      <c r="E1207" s="2">
        <v>2022</v>
      </c>
      <c r="F1207" s="17">
        <f>Tabel14[[#This Row],[Benaderend Verbruik (kWh)]]*2.5</f>
        <v>1032973.4336449631</v>
      </c>
      <c r="G1207" s="17">
        <f>Tabel14[[#This Row],[Benaderend Verbruik (kWh)]]*0</f>
        <v>0</v>
      </c>
    </row>
    <row r="1208" spans="1:7" x14ac:dyDescent="0.35">
      <c r="A1208" s="2" t="s">
        <v>861</v>
      </c>
      <c r="B1208" s="2" t="s">
        <v>641</v>
      </c>
      <c r="C1208" s="2" t="s">
        <v>8</v>
      </c>
      <c r="D1208" s="17">
        <v>516860.71669571911</v>
      </c>
      <c r="E1208" s="2">
        <v>2022</v>
      </c>
      <c r="F1208" s="17">
        <f>Tabel14[[#This Row],[Benaderend Verbruik (kWh)]]</f>
        <v>516860.71669571911</v>
      </c>
      <c r="G1208" s="17">
        <f>Tabel14[[#This Row],[Benaderend Verbruik (kWh)]]*0.000182</f>
        <v>94.068650438620878</v>
      </c>
    </row>
    <row r="1209" spans="1:7" x14ac:dyDescent="0.35">
      <c r="A1209" s="2" t="s">
        <v>237</v>
      </c>
      <c r="B1209" s="2" t="s">
        <v>7</v>
      </c>
      <c r="C1209" s="2" t="s">
        <v>12</v>
      </c>
      <c r="D1209" s="17">
        <v>102091.53636203386</v>
      </c>
      <c r="E1209" s="2">
        <v>2019</v>
      </c>
      <c r="F1209" s="17">
        <f>Tabel14[[#This Row],[Benaderend Verbruik (kWh)]]</f>
        <v>102091.53636203386</v>
      </c>
      <c r="G1209" s="17">
        <f>Tabel14[[#This Row],[Benaderend Verbruik (kWh)]]*0.000267</f>
        <v>27.258440208663039</v>
      </c>
    </row>
    <row r="1210" spans="1:7" x14ac:dyDescent="0.35">
      <c r="A1210" s="11" t="s">
        <v>237</v>
      </c>
      <c r="B1210" s="11" t="s">
        <v>7</v>
      </c>
      <c r="C1210" s="2" t="s">
        <v>1262</v>
      </c>
      <c r="D1210" s="17"/>
      <c r="E1210" s="2">
        <v>2019</v>
      </c>
      <c r="F1210" s="2"/>
      <c r="G1210" s="17">
        <v>125.97264992000001</v>
      </c>
    </row>
    <row r="1211" spans="1:7" x14ac:dyDescent="0.35">
      <c r="A1211" s="11" t="s">
        <v>237</v>
      </c>
      <c r="B1211" s="11" t="s">
        <v>7</v>
      </c>
      <c r="C1211" s="2" t="s">
        <v>1262</v>
      </c>
      <c r="D1211" s="17"/>
      <c r="E1211" s="2">
        <v>2022</v>
      </c>
      <c r="F1211" s="2"/>
      <c r="G1211" s="17">
        <v>89.268824839999994</v>
      </c>
    </row>
    <row r="1212" spans="1:7" x14ac:dyDescent="0.35">
      <c r="A1212" s="2" t="s">
        <v>238</v>
      </c>
      <c r="B1212" s="2" t="s">
        <v>7</v>
      </c>
      <c r="C1212" s="2" t="s">
        <v>8</v>
      </c>
      <c r="D1212" s="17">
        <v>1291950.7</v>
      </c>
      <c r="E1212" s="2">
        <v>2019</v>
      </c>
      <c r="F1212" s="17">
        <f>Tabel14[[#This Row],[Benaderend Verbruik (kWh)]]</f>
        <v>1291950.7</v>
      </c>
      <c r="G1212" s="17">
        <f>Tabel14[[#This Row],[Benaderend Verbruik (kWh)]]*0.000182</f>
        <v>235.13502740000001</v>
      </c>
    </row>
    <row r="1213" spans="1:7" x14ac:dyDescent="0.35">
      <c r="A1213" s="2" t="s">
        <v>238</v>
      </c>
      <c r="B1213" s="2" t="s">
        <v>7</v>
      </c>
      <c r="C1213" s="2" t="s">
        <v>10</v>
      </c>
      <c r="D1213" s="17">
        <v>869452.39599999995</v>
      </c>
      <c r="E1213" s="2">
        <v>2019</v>
      </c>
      <c r="F1213" s="17">
        <f>Tabel14[[#This Row],[Benaderend Verbruik (kWh)]]*2.5</f>
        <v>2173630.9899999998</v>
      </c>
      <c r="G1213" s="17">
        <f>Tabel14[[#This Row],[Benaderend Verbruik (kWh)]]*0</f>
        <v>0</v>
      </c>
    </row>
    <row r="1214" spans="1:7" x14ac:dyDescent="0.35">
      <c r="A1214" s="2" t="s">
        <v>238</v>
      </c>
      <c r="B1214" s="2" t="s">
        <v>7</v>
      </c>
      <c r="C1214" s="2" t="s">
        <v>9</v>
      </c>
      <c r="D1214" s="17">
        <v>316381.52299999999</v>
      </c>
      <c r="E1214" s="2">
        <v>2019</v>
      </c>
      <c r="F1214" s="17">
        <f>Tabel14[[#This Row],[Benaderend Verbruik (kWh)]]*2.5</f>
        <v>790953.8075</v>
      </c>
      <c r="G1214" s="17">
        <f>Tabel14[[#This Row],[Benaderend Verbruik (kWh)]]*0</f>
        <v>0</v>
      </c>
    </row>
    <row r="1215" spans="1:7" x14ac:dyDescent="0.35">
      <c r="A1215" s="2" t="s">
        <v>862</v>
      </c>
      <c r="B1215" s="2" t="s">
        <v>641</v>
      </c>
      <c r="C1215" s="2" t="s">
        <v>9</v>
      </c>
      <c r="D1215" s="17">
        <v>283732.57265768189</v>
      </c>
      <c r="E1215" s="2">
        <v>2022</v>
      </c>
      <c r="F1215" s="17">
        <f>Tabel14[[#This Row],[Benaderend Verbruik (kWh)]]*2.5</f>
        <v>709331.43164420477</v>
      </c>
      <c r="G1215" s="17">
        <f>Tabel14[[#This Row],[Benaderend Verbruik (kWh)]]*0</f>
        <v>0</v>
      </c>
    </row>
    <row r="1216" spans="1:7" x14ac:dyDescent="0.35">
      <c r="A1216" s="2" t="s">
        <v>862</v>
      </c>
      <c r="B1216" s="2" t="s">
        <v>641</v>
      </c>
      <c r="C1216" s="2" t="s">
        <v>10</v>
      </c>
      <c r="D1216" s="17">
        <v>655701.13759466901</v>
      </c>
      <c r="E1216" s="2">
        <v>2022</v>
      </c>
      <c r="F1216" s="17">
        <f>Tabel14[[#This Row],[Benaderend Verbruik (kWh)]]*2.5</f>
        <v>1639252.8439866726</v>
      </c>
      <c r="G1216" s="17">
        <f>Tabel14[[#This Row],[Benaderend Verbruik (kWh)]]*0</f>
        <v>0</v>
      </c>
    </row>
    <row r="1217" spans="1:7" x14ac:dyDescent="0.35">
      <c r="A1217" s="2" t="s">
        <v>862</v>
      </c>
      <c r="B1217" s="2" t="s">
        <v>641</v>
      </c>
      <c r="C1217" s="2" t="s">
        <v>8</v>
      </c>
      <c r="D1217" s="17">
        <v>991979.32124930795</v>
      </c>
      <c r="E1217" s="2">
        <v>2022</v>
      </c>
      <c r="F1217" s="17">
        <f>Tabel14[[#This Row],[Benaderend Verbruik (kWh)]]</f>
        <v>991979.32124930795</v>
      </c>
      <c r="G1217" s="17">
        <f>Tabel14[[#This Row],[Benaderend Verbruik (kWh)]]*0.000182</f>
        <v>180.54023646737406</v>
      </c>
    </row>
    <row r="1218" spans="1:7" x14ac:dyDescent="0.35">
      <c r="A1218" s="11" t="s">
        <v>238</v>
      </c>
      <c r="B1218" s="11" t="s">
        <v>7</v>
      </c>
      <c r="C1218" s="2" t="s">
        <v>1262</v>
      </c>
      <c r="D1218" s="17"/>
      <c r="E1218" s="2">
        <v>2019</v>
      </c>
      <c r="F1218" s="2"/>
      <c r="G1218" s="17">
        <v>49.135834439999996</v>
      </c>
    </row>
    <row r="1219" spans="1:7" x14ac:dyDescent="0.35">
      <c r="A1219" s="11" t="s">
        <v>238</v>
      </c>
      <c r="B1219" s="11" t="s">
        <v>7</v>
      </c>
      <c r="C1219" s="2" t="s">
        <v>1262</v>
      </c>
      <c r="D1219" s="17"/>
      <c r="E1219" s="2">
        <v>2022</v>
      </c>
      <c r="F1219" s="2"/>
      <c r="G1219" s="17">
        <v>50.77671453</v>
      </c>
    </row>
    <row r="1220" spans="1:7" x14ac:dyDescent="0.35">
      <c r="A1220" s="2" t="s">
        <v>239</v>
      </c>
      <c r="B1220" s="2" t="s">
        <v>7</v>
      </c>
      <c r="C1220" s="2" t="s">
        <v>8</v>
      </c>
      <c r="D1220" s="17">
        <v>604913.92200000002</v>
      </c>
      <c r="E1220" s="2">
        <v>2019</v>
      </c>
      <c r="F1220" s="17">
        <f>Tabel14[[#This Row],[Benaderend Verbruik (kWh)]]</f>
        <v>604913.92200000002</v>
      </c>
      <c r="G1220" s="17">
        <f>Tabel14[[#This Row],[Benaderend Verbruik (kWh)]]*0.000182</f>
        <v>110.094333804</v>
      </c>
    </row>
    <row r="1221" spans="1:7" x14ac:dyDescent="0.35">
      <c r="A1221" s="2" t="s">
        <v>239</v>
      </c>
      <c r="B1221" s="2" t="s">
        <v>7</v>
      </c>
      <c r="C1221" s="2" t="s">
        <v>10</v>
      </c>
      <c r="D1221" s="17">
        <v>451520</v>
      </c>
      <c r="E1221" s="2">
        <v>2019</v>
      </c>
      <c r="F1221" s="17">
        <f>Tabel14[[#This Row],[Benaderend Verbruik (kWh)]]*2.5</f>
        <v>1128800</v>
      </c>
      <c r="G1221" s="17">
        <f>Tabel14[[#This Row],[Benaderend Verbruik (kWh)]]*0</f>
        <v>0</v>
      </c>
    </row>
    <row r="1222" spans="1:7" x14ac:dyDescent="0.35">
      <c r="A1222" s="2" t="s">
        <v>239</v>
      </c>
      <c r="B1222" s="2" t="s">
        <v>7</v>
      </c>
      <c r="C1222" s="2" t="s">
        <v>9</v>
      </c>
      <c r="D1222" s="17">
        <v>187175.69500000001</v>
      </c>
      <c r="E1222" s="2">
        <v>2019</v>
      </c>
      <c r="F1222" s="17">
        <f>Tabel14[[#This Row],[Benaderend Verbruik (kWh)]]*2.5</f>
        <v>467939.23750000005</v>
      </c>
      <c r="G1222" s="17">
        <f>Tabel14[[#This Row],[Benaderend Verbruik (kWh)]]*0</f>
        <v>0</v>
      </c>
    </row>
    <row r="1223" spans="1:7" x14ac:dyDescent="0.35">
      <c r="A1223" s="2" t="s">
        <v>863</v>
      </c>
      <c r="B1223" s="2" t="s">
        <v>641</v>
      </c>
      <c r="C1223" s="2" t="s">
        <v>9</v>
      </c>
      <c r="D1223" s="17">
        <v>240914.87286943203</v>
      </c>
      <c r="E1223" s="2">
        <v>2022</v>
      </c>
      <c r="F1223" s="17">
        <f>Tabel14[[#This Row],[Benaderend Verbruik (kWh)]]*2.5</f>
        <v>602287.18217358005</v>
      </c>
      <c r="G1223" s="17">
        <f>Tabel14[[#This Row],[Benaderend Verbruik (kWh)]]*0</f>
        <v>0</v>
      </c>
    </row>
    <row r="1224" spans="1:7" x14ac:dyDescent="0.35">
      <c r="A1224" s="2" t="s">
        <v>863</v>
      </c>
      <c r="B1224" s="2" t="s">
        <v>641</v>
      </c>
      <c r="C1224" s="2" t="s">
        <v>10</v>
      </c>
      <c r="D1224" s="17">
        <v>413167.21357785998</v>
      </c>
      <c r="E1224" s="2">
        <v>2022</v>
      </c>
      <c r="F1224" s="17">
        <f>Tabel14[[#This Row],[Benaderend Verbruik (kWh)]]*2.5</f>
        <v>1032918.03394465</v>
      </c>
      <c r="G1224" s="17">
        <f>Tabel14[[#This Row],[Benaderend Verbruik (kWh)]]*0</f>
        <v>0</v>
      </c>
    </row>
    <row r="1225" spans="1:7" x14ac:dyDescent="0.35">
      <c r="A1225" s="2" t="s">
        <v>863</v>
      </c>
      <c r="B1225" s="2" t="s">
        <v>641</v>
      </c>
      <c r="C1225" s="2" t="s">
        <v>8</v>
      </c>
      <c r="D1225" s="17">
        <v>554207.84588906146</v>
      </c>
      <c r="E1225" s="2">
        <v>2022</v>
      </c>
      <c r="F1225" s="17">
        <f>Tabel14[[#This Row],[Benaderend Verbruik (kWh)]]</f>
        <v>554207.84588906146</v>
      </c>
      <c r="G1225" s="17">
        <f>Tabel14[[#This Row],[Benaderend Verbruik (kWh)]]*0.000182</f>
        <v>100.86582795180919</v>
      </c>
    </row>
    <row r="1226" spans="1:7" x14ac:dyDescent="0.35">
      <c r="A1226" s="11" t="s">
        <v>239</v>
      </c>
      <c r="B1226" s="11" t="s">
        <v>7</v>
      </c>
      <c r="C1226" s="2" t="s">
        <v>1262</v>
      </c>
      <c r="D1226" s="17"/>
      <c r="E1226" s="2">
        <v>2019</v>
      </c>
      <c r="F1226" s="2"/>
      <c r="G1226" s="17">
        <v>53.281004240000001</v>
      </c>
    </row>
    <row r="1227" spans="1:7" x14ac:dyDescent="0.35">
      <c r="A1227" s="11" t="s">
        <v>239</v>
      </c>
      <c r="B1227" s="11" t="s">
        <v>7</v>
      </c>
      <c r="C1227" s="2" t="s">
        <v>1262</v>
      </c>
      <c r="D1227" s="17"/>
      <c r="E1227" s="2">
        <v>2022</v>
      </c>
      <c r="F1227" s="2"/>
      <c r="G1227" s="17">
        <v>18.835254847828597</v>
      </c>
    </row>
    <row r="1228" spans="1:7" x14ac:dyDescent="0.35">
      <c r="A1228" s="2" t="s">
        <v>240</v>
      </c>
      <c r="B1228" s="2" t="s">
        <v>7</v>
      </c>
      <c r="C1228" s="2" t="s">
        <v>8</v>
      </c>
      <c r="D1228" s="17">
        <v>1099083.452</v>
      </c>
      <c r="E1228" s="2">
        <v>2019</v>
      </c>
      <c r="F1228" s="17">
        <f>Tabel14[[#This Row],[Benaderend Verbruik (kWh)]]</f>
        <v>1099083.452</v>
      </c>
      <c r="G1228" s="17">
        <f>Tabel14[[#This Row],[Benaderend Verbruik (kWh)]]*0.000182</f>
        <v>200.03318826400002</v>
      </c>
    </row>
    <row r="1229" spans="1:7" x14ac:dyDescent="0.35">
      <c r="A1229" s="2" t="s">
        <v>240</v>
      </c>
      <c r="B1229" s="2" t="s">
        <v>7</v>
      </c>
      <c r="C1229" s="2" t="s">
        <v>10</v>
      </c>
      <c r="D1229" s="17">
        <v>531763</v>
      </c>
      <c r="E1229" s="2">
        <v>2019</v>
      </c>
      <c r="F1229" s="17">
        <f>Tabel14[[#This Row],[Benaderend Verbruik (kWh)]]*2.5</f>
        <v>1329407.5</v>
      </c>
      <c r="G1229" s="17">
        <f>Tabel14[[#This Row],[Benaderend Verbruik (kWh)]]*0</f>
        <v>0</v>
      </c>
    </row>
    <row r="1230" spans="1:7" x14ac:dyDescent="0.35">
      <c r="A1230" s="2" t="s">
        <v>240</v>
      </c>
      <c r="B1230" s="2" t="s">
        <v>7</v>
      </c>
      <c r="C1230" s="2" t="s">
        <v>9</v>
      </c>
      <c r="D1230" s="17">
        <v>261769.573</v>
      </c>
      <c r="E1230" s="2">
        <v>2019</v>
      </c>
      <c r="F1230" s="17">
        <f>Tabel14[[#This Row],[Benaderend Verbruik (kWh)]]*2.5</f>
        <v>654423.9325</v>
      </c>
      <c r="G1230" s="17">
        <f>Tabel14[[#This Row],[Benaderend Verbruik (kWh)]]*0</f>
        <v>0</v>
      </c>
    </row>
    <row r="1231" spans="1:7" x14ac:dyDescent="0.35">
      <c r="A1231" s="2" t="s">
        <v>864</v>
      </c>
      <c r="B1231" s="2" t="s">
        <v>641</v>
      </c>
      <c r="C1231" s="2" t="s">
        <v>9</v>
      </c>
      <c r="D1231" s="17">
        <v>267396.11836732138</v>
      </c>
      <c r="E1231" s="2">
        <v>2022</v>
      </c>
      <c r="F1231" s="17">
        <f>Tabel14[[#This Row],[Benaderend Verbruik (kWh)]]*2.5</f>
        <v>668490.29591830343</v>
      </c>
      <c r="G1231" s="17">
        <f>Tabel14[[#This Row],[Benaderend Verbruik (kWh)]]*0</f>
        <v>0</v>
      </c>
    </row>
    <row r="1232" spans="1:7" x14ac:dyDescent="0.35">
      <c r="A1232" s="2" t="s">
        <v>864</v>
      </c>
      <c r="B1232" s="2" t="s">
        <v>641</v>
      </c>
      <c r="C1232" s="2" t="s">
        <v>10</v>
      </c>
      <c r="D1232" s="17">
        <v>563842.97807080299</v>
      </c>
      <c r="E1232" s="2">
        <v>2022</v>
      </c>
      <c r="F1232" s="17">
        <f>Tabel14[[#This Row],[Benaderend Verbruik (kWh)]]*2.5</f>
        <v>1409607.4451770075</v>
      </c>
      <c r="G1232" s="17">
        <f>Tabel14[[#This Row],[Benaderend Verbruik (kWh)]]*0</f>
        <v>0</v>
      </c>
    </row>
    <row r="1233" spans="1:7" x14ac:dyDescent="0.35">
      <c r="A1233" s="2" t="s">
        <v>864</v>
      </c>
      <c r="B1233" s="2" t="s">
        <v>641</v>
      </c>
      <c r="C1233" s="2" t="s">
        <v>8</v>
      </c>
      <c r="D1233" s="17">
        <v>1033142.9391067632</v>
      </c>
      <c r="E1233" s="2">
        <v>2022</v>
      </c>
      <c r="F1233" s="17">
        <f>Tabel14[[#This Row],[Benaderend Verbruik (kWh)]]</f>
        <v>1033142.9391067632</v>
      </c>
      <c r="G1233" s="17">
        <f>Tabel14[[#This Row],[Benaderend Verbruik (kWh)]]*0.000182</f>
        <v>188.0320149174309</v>
      </c>
    </row>
    <row r="1234" spans="1:7" x14ac:dyDescent="0.35">
      <c r="A1234" s="2" t="s">
        <v>240</v>
      </c>
      <c r="B1234" s="2" t="s">
        <v>7</v>
      </c>
      <c r="C1234" s="2" t="s">
        <v>106</v>
      </c>
      <c r="D1234" s="17">
        <v>6462.2662999999993</v>
      </c>
      <c r="E1234" s="2">
        <v>2019</v>
      </c>
      <c r="F1234" s="17">
        <f>Tabel14[[#This Row],[Benaderend Verbruik (kWh)]]</f>
        <v>6462.2662999999993</v>
      </c>
      <c r="G1234" s="17">
        <f>Tabel14[[#This Row],[Benaderend Verbruik (kWh)]]*0.000182</f>
        <v>1.1761324665999999</v>
      </c>
    </row>
    <row r="1235" spans="1:7" x14ac:dyDescent="0.35">
      <c r="A1235" s="2" t="s">
        <v>240</v>
      </c>
      <c r="B1235" s="2" t="s">
        <v>7</v>
      </c>
      <c r="C1235" s="2" t="s">
        <v>106</v>
      </c>
      <c r="D1235" s="17">
        <v>10755.786170000001</v>
      </c>
      <c r="E1235" s="2">
        <v>2022</v>
      </c>
      <c r="F1235" s="17">
        <f>Tabel14[[#This Row],[Benaderend Verbruik (kWh)]]</f>
        <v>10755.786170000001</v>
      </c>
      <c r="G1235" s="17">
        <f>Tabel14[[#This Row],[Benaderend Verbruik (kWh)]]*0.000182</f>
        <v>1.9575530829400003</v>
      </c>
    </row>
    <row r="1236" spans="1:7" x14ac:dyDescent="0.35">
      <c r="A1236" s="11" t="s">
        <v>240</v>
      </c>
      <c r="B1236" s="11" t="s">
        <v>7</v>
      </c>
      <c r="C1236" s="2" t="s">
        <v>1262</v>
      </c>
      <c r="D1236" s="17"/>
      <c r="E1236" s="2">
        <v>2019</v>
      </c>
      <c r="F1236" s="2"/>
      <c r="G1236" s="17">
        <v>82.277766840000012</v>
      </c>
    </row>
    <row r="1237" spans="1:7" x14ac:dyDescent="0.35">
      <c r="A1237" s="11" t="s">
        <v>240</v>
      </c>
      <c r="B1237" s="11" t="s">
        <v>7</v>
      </c>
      <c r="C1237" s="2" t="s">
        <v>1262</v>
      </c>
      <c r="D1237" s="17"/>
      <c r="E1237" s="2">
        <v>2022</v>
      </c>
      <c r="F1237" s="2"/>
      <c r="G1237" s="17">
        <v>103.25592413000001</v>
      </c>
    </row>
    <row r="1238" spans="1:7" x14ac:dyDescent="0.35">
      <c r="A1238" s="2" t="s">
        <v>241</v>
      </c>
      <c r="B1238" s="2" t="s">
        <v>7</v>
      </c>
      <c r="C1238" s="2" t="s">
        <v>8</v>
      </c>
      <c r="D1238" s="17">
        <v>6112435.349555687</v>
      </c>
      <c r="E1238" s="2">
        <v>2019</v>
      </c>
      <c r="F1238" s="17">
        <f>Tabel14[[#This Row],[Benaderend Verbruik (kWh)]]</f>
        <v>6112435.349555687</v>
      </c>
      <c r="G1238" s="17">
        <f>Tabel14[[#This Row],[Benaderend Verbruik (kWh)]]*0.000182</f>
        <v>1112.4632336191351</v>
      </c>
    </row>
    <row r="1239" spans="1:7" x14ac:dyDescent="0.35">
      <c r="A1239" s="2" t="s">
        <v>241</v>
      </c>
      <c r="B1239" s="2" t="s">
        <v>7</v>
      </c>
      <c r="C1239" s="2" t="s">
        <v>10</v>
      </c>
      <c r="D1239" s="17">
        <v>3067553</v>
      </c>
      <c r="E1239" s="2">
        <v>2019</v>
      </c>
      <c r="F1239" s="17">
        <f>Tabel14[[#This Row],[Benaderend Verbruik (kWh)]]*2.5</f>
        <v>7668882.5</v>
      </c>
      <c r="G1239" s="17">
        <f>Tabel14[[#This Row],[Benaderend Verbruik (kWh)]]*0</f>
        <v>0</v>
      </c>
    </row>
    <row r="1240" spans="1:7" x14ac:dyDescent="0.35">
      <c r="A1240" s="2" t="s">
        <v>241</v>
      </c>
      <c r="B1240" s="2" t="s">
        <v>7</v>
      </c>
      <c r="C1240" s="2" t="s">
        <v>9</v>
      </c>
      <c r="D1240" s="17">
        <v>2401925.6031497447</v>
      </c>
      <c r="E1240" s="2">
        <v>2019</v>
      </c>
      <c r="F1240" s="17">
        <f>Tabel14[[#This Row],[Benaderend Verbruik (kWh)]]*2.5</f>
        <v>6004814.0078743622</v>
      </c>
      <c r="G1240" s="17">
        <f>Tabel14[[#This Row],[Benaderend Verbruik (kWh)]]*0</f>
        <v>0</v>
      </c>
    </row>
    <row r="1241" spans="1:7" x14ac:dyDescent="0.35">
      <c r="A1241" s="2" t="s">
        <v>865</v>
      </c>
      <c r="B1241" s="2" t="s">
        <v>641</v>
      </c>
      <c r="C1241" s="2" t="s">
        <v>9</v>
      </c>
      <c r="D1241" s="17">
        <v>1948073.487073333</v>
      </c>
      <c r="E1241" s="2">
        <v>2022</v>
      </c>
      <c r="F1241" s="17">
        <f>Tabel14[[#This Row],[Benaderend Verbruik (kWh)]]*2.5</f>
        <v>4870183.717683332</v>
      </c>
      <c r="G1241" s="17">
        <f>Tabel14[[#This Row],[Benaderend Verbruik (kWh)]]*0</f>
        <v>0</v>
      </c>
    </row>
    <row r="1242" spans="1:7" x14ac:dyDescent="0.35">
      <c r="A1242" s="2" t="s">
        <v>865</v>
      </c>
      <c r="B1242" s="2" t="s">
        <v>641</v>
      </c>
      <c r="C1242" s="2" t="s">
        <v>10</v>
      </c>
      <c r="D1242" s="17">
        <v>2832307</v>
      </c>
      <c r="E1242" s="2">
        <v>2022</v>
      </c>
      <c r="F1242" s="17">
        <f>Tabel14[[#This Row],[Benaderend Verbruik (kWh)]]*2.5</f>
        <v>7080767.5</v>
      </c>
      <c r="G1242" s="17">
        <f>Tabel14[[#This Row],[Benaderend Verbruik (kWh)]]*0</f>
        <v>0</v>
      </c>
    </row>
    <row r="1243" spans="1:7" x14ac:dyDescent="0.35">
      <c r="A1243" s="2" t="s">
        <v>865</v>
      </c>
      <c r="B1243" s="2" t="s">
        <v>641</v>
      </c>
      <c r="C1243" s="2" t="s">
        <v>8</v>
      </c>
      <c r="D1243" s="17">
        <v>4540536.5774771161</v>
      </c>
      <c r="E1243" s="2">
        <v>2022</v>
      </c>
      <c r="F1243" s="17">
        <f>Tabel14[[#This Row],[Benaderend Verbruik (kWh)]]</f>
        <v>4540536.5774771161</v>
      </c>
      <c r="G1243" s="17">
        <f>Tabel14[[#This Row],[Benaderend Verbruik (kWh)]]*0.000182</f>
        <v>826.37765710083511</v>
      </c>
    </row>
    <row r="1244" spans="1:7" x14ac:dyDescent="0.35">
      <c r="A1244" s="2" t="s">
        <v>241</v>
      </c>
      <c r="B1244" s="2" t="s">
        <v>7</v>
      </c>
      <c r="C1244" s="2" t="s">
        <v>12</v>
      </c>
      <c r="D1244" s="17">
        <v>11175.618250757147</v>
      </c>
      <c r="E1244" s="2">
        <v>2019</v>
      </c>
      <c r="F1244" s="17">
        <f>Tabel14[[#This Row],[Benaderend Verbruik (kWh)]]</f>
        <v>11175.618250757147</v>
      </c>
      <c r="G1244" s="17">
        <f>Tabel14[[#This Row],[Benaderend Verbruik (kWh)]]*0.000267</f>
        <v>2.9838900729521578</v>
      </c>
    </row>
    <row r="1245" spans="1:7" x14ac:dyDescent="0.35">
      <c r="A1245" s="11" t="s">
        <v>241</v>
      </c>
      <c r="B1245" s="11" t="s">
        <v>7</v>
      </c>
      <c r="C1245" s="2" t="s">
        <v>1262</v>
      </c>
      <c r="D1245" s="17"/>
      <c r="E1245" s="2">
        <v>2019</v>
      </c>
      <c r="F1245" s="2"/>
      <c r="G1245" s="17">
        <v>218.07864364000002</v>
      </c>
    </row>
    <row r="1246" spans="1:7" x14ac:dyDescent="0.35">
      <c r="A1246" s="11" t="s">
        <v>241</v>
      </c>
      <c r="B1246" s="11" t="s">
        <v>7</v>
      </c>
      <c r="C1246" s="2" t="s">
        <v>1262</v>
      </c>
      <c r="D1246" s="17"/>
      <c r="E1246" s="2">
        <v>2022</v>
      </c>
      <c r="F1246" s="2"/>
      <c r="G1246" s="17">
        <v>134.45601472000001</v>
      </c>
    </row>
    <row r="1247" spans="1:7" x14ac:dyDescent="0.35">
      <c r="A1247" s="2" t="s">
        <v>242</v>
      </c>
      <c r="B1247" s="2" t="s">
        <v>7</v>
      </c>
      <c r="C1247" s="2" t="s">
        <v>8</v>
      </c>
      <c r="D1247" s="17">
        <v>2508499.4079999998</v>
      </c>
      <c r="E1247" s="2">
        <v>2019</v>
      </c>
      <c r="F1247" s="17">
        <f>Tabel14[[#This Row],[Benaderend Verbruik (kWh)]]</f>
        <v>2508499.4079999998</v>
      </c>
      <c r="G1247" s="17">
        <f>Tabel14[[#This Row],[Benaderend Verbruik (kWh)]]*0.000182</f>
        <v>456.54689225599998</v>
      </c>
    </row>
    <row r="1248" spans="1:7" x14ac:dyDescent="0.35">
      <c r="A1248" s="2" t="s">
        <v>242</v>
      </c>
      <c r="B1248" s="2" t="s">
        <v>7</v>
      </c>
      <c r="C1248" s="2" t="s">
        <v>9</v>
      </c>
      <c r="D1248" s="17">
        <v>812779.98561145482</v>
      </c>
      <c r="E1248" s="2">
        <v>2019</v>
      </c>
      <c r="F1248" s="17">
        <f>Tabel14[[#This Row],[Benaderend Verbruik (kWh)]]*2.5</f>
        <v>2031949.9640286369</v>
      </c>
      <c r="G1248" s="17">
        <f>Tabel14[[#This Row],[Benaderend Verbruik (kWh)]]*0</f>
        <v>0</v>
      </c>
    </row>
    <row r="1249" spans="1:7" x14ac:dyDescent="0.35">
      <c r="A1249" s="2" t="s">
        <v>242</v>
      </c>
      <c r="B1249" s="2" t="s">
        <v>7</v>
      </c>
      <c r="C1249" s="2" t="s">
        <v>10</v>
      </c>
      <c r="D1249" s="17">
        <v>573265</v>
      </c>
      <c r="E1249" s="2">
        <v>2019</v>
      </c>
      <c r="F1249" s="17">
        <f>Tabel14[[#This Row],[Benaderend Verbruik (kWh)]]*2.5</f>
        <v>1433162.5</v>
      </c>
      <c r="G1249" s="17">
        <f>Tabel14[[#This Row],[Benaderend Verbruik (kWh)]]*0</f>
        <v>0</v>
      </c>
    </row>
    <row r="1250" spans="1:7" x14ac:dyDescent="0.35">
      <c r="A1250" s="2" t="s">
        <v>866</v>
      </c>
      <c r="B1250" s="2" t="s">
        <v>641</v>
      </c>
      <c r="C1250" s="2" t="s">
        <v>9</v>
      </c>
      <c r="D1250" s="17">
        <v>767615.8151955466</v>
      </c>
      <c r="E1250" s="2">
        <v>2022</v>
      </c>
      <c r="F1250" s="17">
        <f>Tabel14[[#This Row],[Benaderend Verbruik (kWh)]]*2.5</f>
        <v>1919039.5379888664</v>
      </c>
      <c r="G1250" s="17">
        <f>Tabel14[[#This Row],[Benaderend Verbruik (kWh)]]*0</f>
        <v>0</v>
      </c>
    </row>
    <row r="1251" spans="1:7" x14ac:dyDescent="0.35">
      <c r="A1251" s="2" t="s">
        <v>866</v>
      </c>
      <c r="B1251" s="2" t="s">
        <v>641</v>
      </c>
      <c r="C1251" s="2" t="s">
        <v>10</v>
      </c>
      <c r="D1251" s="17">
        <v>421153.99999999948</v>
      </c>
      <c r="E1251" s="2">
        <v>2022</v>
      </c>
      <c r="F1251" s="17">
        <f>Tabel14[[#This Row],[Benaderend Verbruik (kWh)]]*2.5</f>
        <v>1052884.9999999986</v>
      </c>
      <c r="G1251" s="17">
        <f>Tabel14[[#This Row],[Benaderend Verbruik (kWh)]]*0</f>
        <v>0</v>
      </c>
    </row>
    <row r="1252" spans="1:7" x14ac:dyDescent="0.35">
      <c r="A1252" s="2" t="s">
        <v>866</v>
      </c>
      <c r="B1252" s="2" t="s">
        <v>641</v>
      </c>
      <c r="C1252" s="2" t="s">
        <v>8</v>
      </c>
      <c r="D1252" s="17">
        <v>2355160.4623117042</v>
      </c>
      <c r="E1252" s="2">
        <v>2022</v>
      </c>
      <c r="F1252" s="17">
        <f>Tabel14[[#This Row],[Benaderend Verbruik (kWh)]]</f>
        <v>2355160.4623117042</v>
      </c>
      <c r="G1252" s="17">
        <f>Tabel14[[#This Row],[Benaderend Verbruik (kWh)]]*0.000182</f>
        <v>428.63920414073016</v>
      </c>
    </row>
    <row r="1253" spans="1:7" x14ac:dyDescent="0.35">
      <c r="A1253" s="2" t="s">
        <v>243</v>
      </c>
      <c r="B1253" s="2" t="s">
        <v>7</v>
      </c>
      <c r="C1253" s="2" t="s">
        <v>8</v>
      </c>
      <c r="D1253" s="17">
        <v>1524369.0790037597</v>
      </c>
      <c r="E1253" s="2">
        <v>2019</v>
      </c>
      <c r="F1253" s="17">
        <f>Tabel14[[#This Row],[Benaderend Verbruik (kWh)]]</f>
        <v>1524369.0790037597</v>
      </c>
      <c r="G1253" s="17">
        <f>Tabel14[[#This Row],[Benaderend Verbruik (kWh)]]*0.000182</f>
        <v>277.43517237868429</v>
      </c>
    </row>
    <row r="1254" spans="1:7" x14ac:dyDescent="0.35">
      <c r="A1254" s="2" t="s">
        <v>243</v>
      </c>
      <c r="B1254" s="2" t="s">
        <v>7</v>
      </c>
      <c r="C1254" s="2" t="s">
        <v>10</v>
      </c>
      <c r="D1254" s="17">
        <v>1142357</v>
      </c>
      <c r="E1254" s="2">
        <v>2019</v>
      </c>
      <c r="F1254" s="17">
        <f>Tabel14[[#This Row],[Benaderend Verbruik (kWh)]]*2.5</f>
        <v>2855892.5</v>
      </c>
      <c r="G1254" s="17">
        <f>Tabel14[[#This Row],[Benaderend Verbruik (kWh)]]*0</f>
        <v>0</v>
      </c>
    </row>
    <row r="1255" spans="1:7" x14ac:dyDescent="0.35">
      <c r="A1255" s="2" t="s">
        <v>243</v>
      </c>
      <c r="B1255" s="2" t="s">
        <v>7</v>
      </c>
      <c r="C1255" s="2" t="s">
        <v>9</v>
      </c>
      <c r="D1255" s="17">
        <v>313877.92376435286</v>
      </c>
      <c r="E1255" s="2">
        <v>2019</v>
      </c>
      <c r="F1255" s="17">
        <f>Tabel14[[#This Row],[Benaderend Verbruik (kWh)]]*2.5</f>
        <v>784694.80941088218</v>
      </c>
      <c r="G1255" s="17">
        <f>Tabel14[[#This Row],[Benaderend Verbruik (kWh)]]*0</f>
        <v>0</v>
      </c>
    </row>
    <row r="1256" spans="1:7" x14ac:dyDescent="0.35">
      <c r="A1256" s="2" t="s">
        <v>867</v>
      </c>
      <c r="B1256" s="2" t="s">
        <v>641</v>
      </c>
      <c r="C1256" s="2" t="s">
        <v>9</v>
      </c>
      <c r="D1256" s="17">
        <v>218275.94494859834</v>
      </c>
      <c r="E1256" s="2">
        <v>2022</v>
      </c>
      <c r="F1256" s="17">
        <f>Tabel14[[#This Row],[Benaderend Verbruik (kWh)]]*2.5</f>
        <v>545689.86237149581</v>
      </c>
      <c r="G1256" s="17">
        <f>Tabel14[[#This Row],[Benaderend Verbruik (kWh)]]*0</f>
        <v>0</v>
      </c>
    </row>
    <row r="1257" spans="1:7" x14ac:dyDescent="0.35">
      <c r="A1257" s="2" t="s">
        <v>867</v>
      </c>
      <c r="B1257" s="2" t="s">
        <v>641</v>
      </c>
      <c r="C1257" s="2" t="s">
        <v>10</v>
      </c>
      <c r="D1257" s="17">
        <v>998687</v>
      </c>
      <c r="E1257" s="2">
        <v>2022</v>
      </c>
      <c r="F1257" s="17">
        <f>Tabel14[[#This Row],[Benaderend Verbruik (kWh)]]*2.5</f>
        <v>2496717.5</v>
      </c>
      <c r="G1257" s="17">
        <f>Tabel14[[#This Row],[Benaderend Verbruik (kWh)]]*0</f>
        <v>0</v>
      </c>
    </row>
    <row r="1258" spans="1:7" x14ac:dyDescent="0.35">
      <c r="A1258" s="2" t="s">
        <v>867</v>
      </c>
      <c r="B1258" s="2" t="s">
        <v>641</v>
      </c>
      <c r="C1258" s="2" t="s">
        <v>8</v>
      </c>
      <c r="D1258" s="17">
        <v>1023877.548467145</v>
      </c>
      <c r="E1258" s="2">
        <v>2022</v>
      </c>
      <c r="F1258" s="17">
        <f>Tabel14[[#This Row],[Benaderend Verbruik (kWh)]]</f>
        <v>1023877.548467145</v>
      </c>
      <c r="G1258" s="17">
        <f>Tabel14[[#This Row],[Benaderend Verbruik (kWh)]]*0.000182</f>
        <v>186.34571382102038</v>
      </c>
    </row>
    <row r="1259" spans="1:7" x14ac:dyDescent="0.35">
      <c r="A1259" s="11" t="s">
        <v>243</v>
      </c>
      <c r="B1259" s="11" t="s">
        <v>7</v>
      </c>
      <c r="C1259" s="2" t="s">
        <v>1262</v>
      </c>
      <c r="D1259" s="17"/>
      <c r="E1259" s="2">
        <v>2019</v>
      </c>
      <c r="F1259" s="2"/>
      <c r="G1259" s="17">
        <v>52.701462279966371</v>
      </c>
    </row>
    <row r="1260" spans="1:7" x14ac:dyDescent="0.35">
      <c r="A1260" s="11" t="s">
        <v>243</v>
      </c>
      <c r="B1260" s="11" t="s">
        <v>7</v>
      </c>
      <c r="C1260" s="2" t="s">
        <v>1262</v>
      </c>
      <c r="D1260" s="17"/>
      <c r="E1260" s="2">
        <v>2022</v>
      </c>
      <c r="F1260" s="2"/>
      <c r="G1260" s="17">
        <v>79.500943091512127</v>
      </c>
    </row>
    <row r="1261" spans="1:7" x14ac:dyDescent="0.35">
      <c r="A1261" s="2" t="s">
        <v>244</v>
      </c>
      <c r="B1261" s="2" t="s">
        <v>7</v>
      </c>
      <c r="C1261" s="2" t="s">
        <v>8</v>
      </c>
      <c r="D1261" s="17">
        <v>1426459.0887426529</v>
      </c>
      <c r="E1261" s="2">
        <v>2019</v>
      </c>
      <c r="F1261" s="17">
        <f>Tabel14[[#This Row],[Benaderend Verbruik (kWh)]]</f>
        <v>1426459.0887426529</v>
      </c>
      <c r="G1261" s="17">
        <f>Tabel14[[#This Row],[Benaderend Verbruik (kWh)]]*0.000182</f>
        <v>259.61555415116283</v>
      </c>
    </row>
    <row r="1262" spans="1:7" x14ac:dyDescent="0.35">
      <c r="A1262" s="2" t="s">
        <v>244</v>
      </c>
      <c r="B1262" s="2" t="s">
        <v>7</v>
      </c>
      <c r="C1262" s="2" t="s">
        <v>10</v>
      </c>
      <c r="D1262" s="17">
        <v>1085401</v>
      </c>
      <c r="E1262" s="2">
        <v>2019</v>
      </c>
      <c r="F1262" s="17">
        <f>Tabel14[[#This Row],[Benaderend Verbruik (kWh)]]*2.5</f>
        <v>2713502.5</v>
      </c>
      <c r="G1262" s="17">
        <f>Tabel14[[#This Row],[Benaderend Verbruik (kWh)]]*0</f>
        <v>0</v>
      </c>
    </row>
    <row r="1263" spans="1:7" x14ac:dyDescent="0.35">
      <c r="A1263" s="2" t="s">
        <v>244</v>
      </c>
      <c r="B1263" s="2" t="s">
        <v>7</v>
      </c>
      <c r="C1263" s="2" t="s">
        <v>9</v>
      </c>
      <c r="D1263" s="17">
        <v>461734.73955740273</v>
      </c>
      <c r="E1263" s="2">
        <v>2019</v>
      </c>
      <c r="F1263" s="17">
        <f>Tabel14[[#This Row],[Benaderend Verbruik (kWh)]]*2.5</f>
        <v>1154336.8488935069</v>
      </c>
      <c r="G1263" s="17">
        <f>Tabel14[[#This Row],[Benaderend Verbruik (kWh)]]*0</f>
        <v>0</v>
      </c>
    </row>
    <row r="1264" spans="1:7" x14ac:dyDescent="0.35">
      <c r="A1264" s="2" t="s">
        <v>868</v>
      </c>
      <c r="B1264" s="2" t="s">
        <v>641</v>
      </c>
      <c r="C1264" s="2" t="s">
        <v>9</v>
      </c>
      <c r="D1264" s="17">
        <v>416847.15046956495</v>
      </c>
      <c r="E1264" s="2">
        <v>2022</v>
      </c>
      <c r="F1264" s="17">
        <f>Tabel14[[#This Row],[Benaderend Verbruik (kWh)]]*2.5</f>
        <v>1042117.8761739123</v>
      </c>
      <c r="G1264" s="17">
        <f>Tabel14[[#This Row],[Benaderend Verbruik (kWh)]]*0</f>
        <v>0</v>
      </c>
    </row>
    <row r="1265" spans="1:7" x14ac:dyDescent="0.35">
      <c r="A1265" s="2" t="s">
        <v>868</v>
      </c>
      <c r="B1265" s="2" t="s">
        <v>641</v>
      </c>
      <c r="C1265" s="2" t="s">
        <v>10</v>
      </c>
      <c r="D1265" s="17">
        <v>860556.99999999965</v>
      </c>
      <c r="E1265" s="2">
        <v>2022</v>
      </c>
      <c r="F1265" s="17">
        <f>Tabel14[[#This Row],[Benaderend Verbruik (kWh)]]*2.5</f>
        <v>2151392.4999999991</v>
      </c>
      <c r="G1265" s="17">
        <f>Tabel14[[#This Row],[Benaderend Verbruik (kWh)]]*0</f>
        <v>0</v>
      </c>
    </row>
    <row r="1266" spans="1:7" x14ac:dyDescent="0.35">
      <c r="A1266" s="2" t="s">
        <v>868</v>
      </c>
      <c r="B1266" s="2" t="s">
        <v>641</v>
      </c>
      <c r="C1266" s="2" t="s">
        <v>8</v>
      </c>
      <c r="D1266" s="17">
        <v>1210823.2967971845</v>
      </c>
      <c r="E1266" s="2">
        <v>2022</v>
      </c>
      <c r="F1266" s="17">
        <f>Tabel14[[#This Row],[Benaderend Verbruik (kWh)]]</f>
        <v>1210823.2967971845</v>
      </c>
      <c r="G1266" s="17">
        <f>Tabel14[[#This Row],[Benaderend Verbruik (kWh)]]*0.000182</f>
        <v>220.3698400170876</v>
      </c>
    </row>
    <row r="1267" spans="1:7" x14ac:dyDescent="0.35">
      <c r="A1267" s="11" t="s">
        <v>244</v>
      </c>
      <c r="B1267" s="11" t="s">
        <v>7</v>
      </c>
      <c r="C1267" s="2" t="s">
        <v>1262</v>
      </c>
      <c r="D1267" s="17"/>
      <c r="E1267" s="2">
        <v>2019</v>
      </c>
      <c r="F1267" s="2"/>
      <c r="G1267" s="17">
        <v>53.180414080000006</v>
      </c>
    </row>
    <row r="1268" spans="1:7" x14ac:dyDescent="0.35">
      <c r="A1268" s="11" t="s">
        <v>244</v>
      </c>
      <c r="B1268" s="11" t="s">
        <v>7</v>
      </c>
      <c r="C1268" s="2" t="s">
        <v>1262</v>
      </c>
      <c r="D1268" s="17"/>
      <c r="E1268" s="2">
        <v>2022</v>
      </c>
      <c r="F1268" s="2"/>
      <c r="G1268" s="17">
        <v>57.394409950000004</v>
      </c>
    </row>
    <row r="1269" spans="1:7" x14ac:dyDescent="0.35">
      <c r="A1269" s="2" t="s">
        <v>245</v>
      </c>
      <c r="B1269" s="2" t="s">
        <v>7</v>
      </c>
      <c r="C1269" s="2" t="s">
        <v>8</v>
      </c>
      <c r="D1269" s="17">
        <v>901939.55799999984</v>
      </c>
      <c r="E1269" s="2">
        <v>2019</v>
      </c>
      <c r="F1269" s="17">
        <f>Tabel14[[#This Row],[Benaderend Verbruik (kWh)]]</f>
        <v>901939.55799999984</v>
      </c>
      <c r="G1269" s="17">
        <f>Tabel14[[#This Row],[Benaderend Verbruik (kWh)]]*0.000182</f>
        <v>164.15299955599997</v>
      </c>
    </row>
    <row r="1270" spans="1:7" x14ac:dyDescent="0.35">
      <c r="A1270" s="2" t="s">
        <v>245</v>
      </c>
      <c r="B1270" s="2" t="s">
        <v>7</v>
      </c>
      <c r="C1270" s="2" t="s">
        <v>10</v>
      </c>
      <c r="D1270" s="17">
        <v>617717.43700000003</v>
      </c>
      <c r="E1270" s="2">
        <v>2019</v>
      </c>
      <c r="F1270" s="17">
        <f>Tabel14[[#This Row],[Benaderend Verbruik (kWh)]]*2.5</f>
        <v>1544293.5925</v>
      </c>
      <c r="G1270" s="17">
        <f>Tabel14[[#This Row],[Benaderend Verbruik (kWh)]]*0</f>
        <v>0</v>
      </c>
    </row>
    <row r="1271" spans="1:7" x14ac:dyDescent="0.35">
      <c r="A1271" s="2" t="s">
        <v>245</v>
      </c>
      <c r="B1271" s="2" t="s">
        <v>7</v>
      </c>
      <c r="C1271" s="2" t="s">
        <v>9</v>
      </c>
      <c r="D1271" s="17">
        <v>290482.85099999997</v>
      </c>
      <c r="E1271" s="2">
        <v>2019</v>
      </c>
      <c r="F1271" s="17">
        <f>Tabel14[[#This Row],[Benaderend Verbruik (kWh)]]*2.5</f>
        <v>726207.12749999994</v>
      </c>
      <c r="G1271" s="17">
        <f>Tabel14[[#This Row],[Benaderend Verbruik (kWh)]]*0</f>
        <v>0</v>
      </c>
    </row>
    <row r="1272" spans="1:7" x14ac:dyDescent="0.35">
      <c r="A1272" s="2" t="s">
        <v>869</v>
      </c>
      <c r="B1272" s="2" t="s">
        <v>641</v>
      </c>
      <c r="C1272" s="2" t="s">
        <v>9</v>
      </c>
      <c r="D1272" s="17">
        <v>166197.87981645201</v>
      </c>
      <c r="E1272" s="2">
        <v>2022</v>
      </c>
      <c r="F1272" s="17">
        <f>Tabel14[[#This Row],[Benaderend Verbruik (kWh)]]*2.5</f>
        <v>415494.69954113004</v>
      </c>
      <c r="G1272" s="17">
        <f>Tabel14[[#This Row],[Benaderend Verbruik (kWh)]]*0</f>
        <v>0</v>
      </c>
    </row>
    <row r="1273" spans="1:7" x14ac:dyDescent="0.35">
      <c r="A1273" s="2" t="s">
        <v>869</v>
      </c>
      <c r="B1273" s="2" t="s">
        <v>641</v>
      </c>
      <c r="C1273" s="2" t="s">
        <v>10</v>
      </c>
      <c r="D1273" s="17">
        <v>278269.48556829698</v>
      </c>
      <c r="E1273" s="2">
        <v>2022</v>
      </c>
      <c r="F1273" s="17">
        <f>Tabel14[[#This Row],[Benaderend Verbruik (kWh)]]*2.5</f>
        <v>695673.71392074251</v>
      </c>
      <c r="G1273" s="17">
        <f>Tabel14[[#This Row],[Benaderend Verbruik (kWh)]]*0</f>
        <v>0</v>
      </c>
    </row>
    <row r="1274" spans="1:7" x14ac:dyDescent="0.35">
      <c r="A1274" s="2" t="s">
        <v>869</v>
      </c>
      <c r="B1274" s="2" t="s">
        <v>641</v>
      </c>
      <c r="C1274" s="2" t="s">
        <v>8</v>
      </c>
      <c r="D1274" s="17">
        <v>316719.21055284282</v>
      </c>
      <c r="E1274" s="2">
        <v>2022</v>
      </c>
      <c r="F1274" s="17">
        <f>Tabel14[[#This Row],[Benaderend Verbruik (kWh)]]</f>
        <v>316719.21055284282</v>
      </c>
      <c r="G1274" s="17">
        <f>Tabel14[[#This Row],[Benaderend Verbruik (kWh)]]*0.000182</f>
        <v>57.642896320617396</v>
      </c>
    </row>
    <row r="1275" spans="1:7" x14ac:dyDescent="0.35">
      <c r="A1275" s="2" t="s">
        <v>246</v>
      </c>
      <c r="B1275" s="2" t="s">
        <v>7</v>
      </c>
      <c r="C1275" s="2" t="s">
        <v>8</v>
      </c>
      <c r="D1275" s="17">
        <v>5184449.0653786492</v>
      </c>
      <c r="E1275" s="2">
        <v>2019</v>
      </c>
      <c r="F1275" s="17">
        <f>Tabel14[[#This Row],[Benaderend Verbruik (kWh)]]</f>
        <v>5184449.0653786492</v>
      </c>
      <c r="G1275" s="17">
        <f>Tabel14[[#This Row],[Benaderend Verbruik (kWh)]]*0.000182</f>
        <v>943.56972989891415</v>
      </c>
    </row>
    <row r="1276" spans="1:7" x14ac:dyDescent="0.35">
      <c r="A1276" s="2" t="s">
        <v>246</v>
      </c>
      <c r="B1276" s="2" t="s">
        <v>7</v>
      </c>
      <c r="C1276" s="2" t="s">
        <v>9</v>
      </c>
      <c r="D1276" s="17">
        <v>2560860.1940509714</v>
      </c>
      <c r="E1276" s="2">
        <v>2019</v>
      </c>
      <c r="F1276" s="17">
        <f>Tabel14[[#This Row],[Benaderend Verbruik (kWh)]]*2.5</f>
        <v>6402150.4851274285</v>
      </c>
      <c r="G1276" s="17">
        <f>Tabel14[[#This Row],[Benaderend Verbruik (kWh)]]*0</f>
        <v>0</v>
      </c>
    </row>
    <row r="1277" spans="1:7" x14ac:dyDescent="0.35">
      <c r="A1277" s="2" t="s">
        <v>246</v>
      </c>
      <c r="B1277" s="2" t="s">
        <v>7</v>
      </c>
      <c r="C1277" s="2" t="s">
        <v>10</v>
      </c>
      <c r="D1277" s="17">
        <v>2222393</v>
      </c>
      <c r="E1277" s="2">
        <v>2019</v>
      </c>
      <c r="F1277" s="17">
        <f>Tabel14[[#This Row],[Benaderend Verbruik (kWh)]]*2.5</f>
        <v>5555982.5</v>
      </c>
      <c r="G1277" s="17">
        <f>Tabel14[[#This Row],[Benaderend Verbruik (kWh)]]*0</f>
        <v>0</v>
      </c>
    </row>
    <row r="1278" spans="1:7" x14ac:dyDescent="0.35">
      <c r="A1278" s="2" t="s">
        <v>870</v>
      </c>
      <c r="B1278" s="2" t="s">
        <v>641</v>
      </c>
      <c r="C1278" s="2" t="s">
        <v>9</v>
      </c>
      <c r="D1278" s="17">
        <v>2081120.3259832636</v>
      </c>
      <c r="E1278" s="2">
        <v>2022</v>
      </c>
      <c r="F1278" s="17">
        <f>Tabel14[[#This Row],[Benaderend Verbruik (kWh)]]*2.5</f>
        <v>5202800.8149581589</v>
      </c>
      <c r="G1278" s="17">
        <f>Tabel14[[#This Row],[Benaderend Verbruik (kWh)]]*0</f>
        <v>0</v>
      </c>
    </row>
    <row r="1279" spans="1:7" x14ac:dyDescent="0.35">
      <c r="A1279" s="2" t="s">
        <v>870</v>
      </c>
      <c r="B1279" s="2" t="s">
        <v>641</v>
      </c>
      <c r="C1279" s="2" t="s">
        <v>10</v>
      </c>
      <c r="D1279" s="17">
        <v>1861097</v>
      </c>
      <c r="E1279" s="2">
        <v>2022</v>
      </c>
      <c r="F1279" s="17">
        <f>Tabel14[[#This Row],[Benaderend Verbruik (kWh)]]*2.5</f>
        <v>4652742.5</v>
      </c>
      <c r="G1279" s="17">
        <f>Tabel14[[#This Row],[Benaderend Verbruik (kWh)]]*0</f>
        <v>0</v>
      </c>
    </row>
    <row r="1280" spans="1:7" x14ac:dyDescent="0.35">
      <c r="A1280" s="2" t="s">
        <v>870</v>
      </c>
      <c r="B1280" s="2" t="s">
        <v>641</v>
      </c>
      <c r="C1280" s="2" t="s">
        <v>8</v>
      </c>
      <c r="D1280" s="17">
        <v>4368363.2219010657</v>
      </c>
      <c r="E1280" s="2">
        <v>2022</v>
      </c>
      <c r="F1280" s="17">
        <f>Tabel14[[#This Row],[Benaderend Verbruik (kWh)]]</f>
        <v>4368363.2219010657</v>
      </c>
      <c r="G1280" s="17">
        <f>Tabel14[[#This Row],[Benaderend Verbruik (kWh)]]*0.000182</f>
        <v>795.04210638599397</v>
      </c>
    </row>
    <row r="1281" spans="1:7" x14ac:dyDescent="0.35">
      <c r="A1281" s="11" t="s">
        <v>246</v>
      </c>
      <c r="B1281" s="11" t="s">
        <v>7</v>
      </c>
      <c r="C1281" s="2" t="s">
        <v>1262</v>
      </c>
      <c r="D1281" s="17"/>
      <c r="E1281" s="2">
        <v>2019</v>
      </c>
      <c r="F1281" s="2"/>
      <c r="G1281" s="17">
        <v>124.53690668</v>
      </c>
    </row>
    <row r="1282" spans="1:7" x14ac:dyDescent="0.35">
      <c r="A1282" s="11" t="s">
        <v>246</v>
      </c>
      <c r="B1282" s="11" t="s">
        <v>7</v>
      </c>
      <c r="C1282" s="2" t="s">
        <v>1262</v>
      </c>
      <c r="D1282" s="17"/>
      <c r="E1282" s="2">
        <v>2022</v>
      </c>
      <c r="F1282" s="2"/>
      <c r="G1282" s="17">
        <v>99.764922400000003</v>
      </c>
    </row>
    <row r="1283" spans="1:7" x14ac:dyDescent="0.35">
      <c r="A1283" s="2" t="s">
        <v>247</v>
      </c>
      <c r="B1283" s="2" t="s">
        <v>7</v>
      </c>
      <c r="C1283" s="2" t="s">
        <v>8</v>
      </c>
      <c r="D1283" s="17">
        <v>1546349.9160000002</v>
      </c>
      <c r="E1283" s="2">
        <v>2019</v>
      </c>
      <c r="F1283" s="17">
        <f>Tabel14[[#This Row],[Benaderend Verbruik (kWh)]]</f>
        <v>1546349.9160000002</v>
      </c>
      <c r="G1283" s="17">
        <f>Tabel14[[#This Row],[Benaderend Verbruik (kWh)]]*0.000182</f>
        <v>281.43568471200007</v>
      </c>
    </row>
    <row r="1284" spans="1:7" x14ac:dyDescent="0.35">
      <c r="A1284" s="2" t="s">
        <v>247</v>
      </c>
      <c r="B1284" s="2" t="s">
        <v>7</v>
      </c>
      <c r="C1284" s="2" t="s">
        <v>10</v>
      </c>
      <c r="D1284" s="17">
        <v>601737.73099999991</v>
      </c>
      <c r="E1284" s="2">
        <v>2019</v>
      </c>
      <c r="F1284" s="17">
        <f>Tabel14[[#This Row],[Benaderend Verbruik (kWh)]]*2.5</f>
        <v>1504344.3274999997</v>
      </c>
      <c r="G1284" s="17">
        <f>Tabel14[[#This Row],[Benaderend Verbruik (kWh)]]*0</f>
        <v>0</v>
      </c>
    </row>
    <row r="1285" spans="1:7" x14ac:dyDescent="0.35">
      <c r="A1285" s="2" t="s">
        <v>247</v>
      </c>
      <c r="B1285" s="2" t="s">
        <v>7</v>
      </c>
      <c r="C1285" s="2" t="s">
        <v>9</v>
      </c>
      <c r="D1285" s="17">
        <v>510284.73599999998</v>
      </c>
      <c r="E1285" s="2">
        <v>2019</v>
      </c>
      <c r="F1285" s="17">
        <f>Tabel14[[#This Row],[Benaderend Verbruik (kWh)]]*2.5</f>
        <v>1275711.8399999999</v>
      </c>
      <c r="G1285" s="17">
        <f>Tabel14[[#This Row],[Benaderend Verbruik (kWh)]]*0</f>
        <v>0</v>
      </c>
    </row>
    <row r="1286" spans="1:7" x14ac:dyDescent="0.35">
      <c r="A1286" s="2" t="s">
        <v>871</v>
      </c>
      <c r="B1286" s="2" t="s">
        <v>641</v>
      </c>
      <c r="C1286" s="2" t="s">
        <v>9</v>
      </c>
      <c r="D1286" s="17">
        <v>393492.41067349515</v>
      </c>
      <c r="E1286" s="2">
        <v>2022</v>
      </c>
      <c r="F1286" s="17">
        <f>Tabel14[[#This Row],[Benaderend Verbruik (kWh)]]*2.5</f>
        <v>983731.02668373787</v>
      </c>
      <c r="G1286" s="17">
        <f>Tabel14[[#This Row],[Benaderend Verbruik (kWh)]]*0</f>
        <v>0</v>
      </c>
    </row>
    <row r="1287" spans="1:7" x14ac:dyDescent="0.35">
      <c r="A1287" s="2" t="s">
        <v>871</v>
      </c>
      <c r="B1287" s="2" t="s">
        <v>641</v>
      </c>
      <c r="C1287" s="2" t="s">
        <v>10</v>
      </c>
      <c r="D1287" s="17">
        <v>541172.04590152996</v>
      </c>
      <c r="E1287" s="2">
        <v>2022</v>
      </c>
      <c r="F1287" s="17">
        <f>Tabel14[[#This Row],[Benaderend Verbruik (kWh)]]*2.5</f>
        <v>1352930.1147538249</v>
      </c>
      <c r="G1287" s="17">
        <f>Tabel14[[#This Row],[Benaderend Verbruik (kWh)]]*0</f>
        <v>0</v>
      </c>
    </row>
    <row r="1288" spans="1:7" x14ac:dyDescent="0.35">
      <c r="A1288" s="2" t="s">
        <v>871</v>
      </c>
      <c r="B1288" s="2" t="s">
        <v>641</v>
      </c>
      <c r="C1288" s="2" t="s">
        <v>8</v>
      </c>
      <c r="D1288" s="17">
        <v>760282.9279423058</v>
      </c>
      <c r="E1288" s="2">
        <v>2022</v>
      </c>
      <c r="F1288" s="17">
        <f>Tabel14[[#This Row],[Benaderend Verbruik (kWh)]]</f>
        <v>760282.9279423058</v>
      </c>
      <c r="G1288" s="17">
        <f>Tabel14[[#This Row],[Benaderend Verbruik (kWh)]]*0.000182</f>
        <v>138.37149288549966</v>
      </c>
    </row>
    <row r="1289" spans="1:7" x14ac:dyDescent="0.35">
      <c r="A1289" s="11" t="s">
        <v>247</v>
      </c>
      <c r="B1289" s="11" t="s">
        <v>7</v>
      </c>
      <c r="C1289" s="2" t="s">
        <v>1262</v>
      </c>
      <c r="D1289" s="17"/>
      <c r="E1289" s="2">
        <v>2019</v>
      </c>
      <c r="F1289" s="2"/>
      <c r="G1289" s="17">
        <v>112.74399308</v>
      </c>
    </row>
    <row r="1290" spans="1:7" x14ac:dyDescent="0.35">
      <c r="A1290" s="11" t="s">
        <v>247</v>
      </c>
      <c r="B1290" s="11" t="s">
        <v>7</v>
      </c>
      <c r="C1290" s="2" t="s">
        <v>1262</v>
      </c>
      <c r="D1290" s="17"/>
      <c r="E1290" s="2">
        <v>2022</v>
      </c>
      <c r="F1290" s="2"/>
      <c r="G1290" s="17">
        <v>91.82654513</v>
      </c>
    </row>
    <row r="1291" spans="1:7" x14ac:dyDescent="0.35">
      <c r="A1291" s="2" t="s">
        <v>248</v>
      </c>
      <c r="B1291" s="2" t="s">
        <v>7</v>
      </c>
      <c r="C1291" s="2" t="s">
        <v>8</v>
      </c>
      <c r="D1291" s="17">
        <v>4594319.7807885939</v>
      </c>
      <c r="E1291" s="2">
        <v>2019</v>
      </c>
      <c r="F1291" s="17">
        <f>Tabel14[[#This Row],[Benaderend Verbruik (kWh)]]</f>
        <v>4594319.7807885939</v>
      </c>
      <c r="G1291" s="17">
        <f>Tabel14[[#This Row],[Benaderend Verbruik (kWh)]]*0.000182</f>
        <v>836.16620010352415</v>
      </c>
    </row>
    <row r="1292" spans="1:7" x14ac:dyDescent="0.35">
      <c r="A1292" s="2" t="s">
        <v>248</v>
      </c>
      <c r="B1292" s="2" t="s">
        <v>7</v>
      </c>
      <c r="C1292" s="2" t="s">
        <v>9</v>
      </c>
      <c r="D1292" s="17">
        <v>1632238.4792061525</v>
      </c>
      <c r="E1292" s="2">
        <v>2019</v>
      </c>
      <c r="F1292" s="17">
        <f>Tabel14[[#This Row],[Benaderend Verbruik (kWh)]]*2.5</f>
        <v>4080596.1980153811</v>
      </c>
      <c r="G1292" s="17">
        <f>Tabel14[[#This Row],[Benaderend Verbruik (kWh)]]*0</f>
        <v>0</v>
      </c>
    </row>
    <row r="1293" spans="1:7" x14ac:dyDescent="0.35">
      <c r="A1293" s="2" t="s">
        <v>248</v>
      </c>
      <c r="B1293" s="2" t="s">
        <v>7</v>
      </c>
      <c r="C1293" s="2" t="s">
        <v>10</v>
      </c>
      <c r="D1293" s="17">
        <v>1148002</v>
      </c>
      <c r="E1293" s="2">
        <v>2019</v>
      </c>
      <c r="F1293" s="17">
        <f>Tabel14[[#This Row],[Benaderend Verbruik (kWh)]]*2.5</f>
        <v>2870005</v>
      </c>
      <c r="G1293" s="17">
        <f>Tabel14[[#This Row],[Benaderend Verbruik (kWh)]]*0</f>
        <v>0</v>
      </c>
    </row>
    <row r="1294" spans="1:7" x14ac:dyDescent="0.35">
      <c r="A1294" s="2" t="s">
        <v>872</v>
      </c>
      <c r="B1294" s="2" t="s">
        <v>641</v>
      </c>
      <c r="C1294" s="2" t="s">
        <v>9</v>
      </c>
      <c r="D1294" s="17">
        <v>1933578.2384107143</v>
      </c>
      <c r="E1294" s="2">
        <v>2022</v>
      </c>
      <c r="F1294" s="17">
        <f>Tabel14[[#This Row],[Benaderend Verbruik (kWh)]]*2.5</f>
        <v>4833945.5960267857</v>
      </c>
      <c r="G1294" s="17">
        <f>Tabel14[[#This Row],[Benaderend Verbruik (kWh)]]*0</f>
        <v>0</v>
      </c>
    </row>
    <row r="1295" spans="1:7" x14ac:dyDescent="0.35">
      <c r="A1295" s="2" t="s">
        <v>872</v>
      </c>
      <c r="B1295" s="2" t="s">
        <v>641</v>
      </c>
      <c r="C1295" s="2" t="s">
        <v>10</v>
      </c>
      <c r="D1295" s="17">
        <v>1078810.9999999998</v>
      </c>
      <c r="E1295" s="2">
        <v>2022</v>
      </c>
      <c r="F1295" s="17">
        <f>Tabel14[[#This Row],[Benaderend Verbruik (kWh)]]*2.5</f>
        <v>2697027.4999999995</v>
      </c>
      <c r="G1295" s="17">
        <f>Tabel14[[#This Row],[Benaderend Verbruik (kWh)]]*0</f>
        <v>0</v>
      </c>
    </row>
    <row r="1296" spans="1:7" x14ac:dyDescent="0.35">
      <c r="A1296" s="2" t="s">
        <v>872</v>
      </c>
      <c r="B1296" s="2" t="s">
        <v>641</v>
      </c>
      <c r="C1296" s="2" t="s">
        <v>8</v>
      </c>
      <c r="D1296" s="17">
        <v>3969706.5338447369</v>
      </c>
      <c r="E1296" s="2">
        <v>2022</v>
      </c>
      <c r="F1296" s="17">
        <f>Tabel14[[#This Row],[Benaderend Verbruik (kWh)]]</f>
        <v>3969706.5338447369</v>
      </c>
      <c r="G1296" s="17">
        <f>Tabel14[[#This Row],[Benaderend Verbruik (kWh)]]*0.000182</f>
        <v>722.48658915974215</v>
      </c>
    </row>
    <row r="1297" spans="1:7" x14ac:dyDescent="0.35">
      <c r="A1297" s="2" t="s">
        <v>248</v>
      </c>
      <c r="B1297" s="2" t="s">
        <v>7</v>
      </c>
      <c r="C1297" s="2" t="s">
        <v>12</v>
      </c>
      <c r="D1297" s="17">
        <v>12673.563754022336</v>
      </c>
      <c r="E1297" s="2">
        <v>2019</v>
      </c>
      <c r="F1297" s="17">
        <f>Tabel14[[#This Row],[Benaderend Verbruik (kWh)]]</f>
        <v>12673.563754022336</v>
      </c>
      <c r="G1297" s="17">
        <f>Tabel14[[#This Row],[Benaderend Verbruik (kWh)]]*0.000267</f>
        <v>3.3838415223239635</v>
      </c>
    </row>
    <row r="1298" spans="1:7" x14ac:dyDescent="0.35">
      <c r="A1298" s="2" t="s">
        <v>248</v>
      </c>
      <c r="B1298" s="2" t="s">
        <v>7</v>
      </c>
      <c r="C1298" s="2" t="s">
        <v>12</v>
      </c>
      <c r="D1298" s="17">
        <v>35534.687630134395</v>
      </c>
      <c r="E1298" s="2">
        <v>2022</v>
      </c>
      <c r="F1298" s="17">
        <f>Tabel14[[#This Row],[Benaderend Verbruik (kWh)]]</f>
        <v>35534.687630134395</v>
      </c>
      <c r="G1298" s="17">
        <f>Tabel14[[#This Row],[Benaderend Verbruik (kWh)]]*0.000267</f>
        <v>9.487761597245882</v>
      </c>
    </row>
    <row r="1299" spans="1:7" x14ac:dyDescent="0.35">
      <c r="A1299" s="11" t="s">
        <v>248</v>
      </c>
      <c r="B1299" s="11" t="s">
        <v>7</v>
      </c>
      <c r="C1299" s="2" t="s">
        <v>1262</v>
      </c>
      <c r="D1299" s="17"/>
      <c r="E1299" s="2">
        <v>2019</v>
      </c>
      <c r="F1299" s="2"/>
      <c r="G1299" s="17">
        <v>152.51283124000003</v>
      </c>
    </row>
    <row r="1300" spans="1:7" x14ac:dyDescent="0.35">
      <c r="A1300" s="11" t="s">
        <v>248</v>
      </c>
      <c r="B1300" s="11" t="s">
        <v>7</v>
      </c>
      <c r="C1300" s="2" t="s">
        <v>1262</v>
      </c>
      <c r="D1300" s="17"/>
      <c r="E1300" s="2">
        <v>2022</v>
      </c>
      <c r="F1300" s="2"/>
      <c r="G1300" s="17">
        <v>124.63650986</v>
      </c>
    </row>
    <row r="1301" spans="1:7" x14ac:dyDescent="0.35">
      <c r="A1301" s="2" t="s">
        <v>249</v>
      </c>
      <c r="B1301" s="2" t="s">
        <v>7</v>
      </c>
      <c r="C1301" s="2" t="s">
        <v>8</v>
      </c>
      <c r="D1301" s="17">
        <v>1755763.879</v>
      </c>
      <c r="E1301" s="2">
        <v>2019</v>
      </c>
      <c r="F1301" s="17">
        <f>Tabel14[[#This Row],[Benaderend Verbruik (kWh)]]</f>
        <v>1755763.879</v>
      </c>
      <c r="G1301" s="17">
        <f>Tabel14[[#This Row],[Benaderend Verbruik (kWh)]]*0.000182</f>
        <v>319.54902597799997</v>
      </c>
    </row>
    <row r="1302" spans="1:7" x14ac:dyDescent="0.35">
      <c r="A1302" s="2" t="s">
        <v>249</v>
      </c>
      <c r="B1302" s="2" t="s">
        <v>7</v>
      </c>
      <c r="C1302" s="2" t="s">
        <v>9</v>
      </c>
      <c r="D1302" s="17">
        <v>886341.16800000006</v>
      </c>
      <c r="E1302" s="2">
        <v>2019</v>
      </c>
      <c r="F1302" s="17">
        <f>Tabel14[[#This Row],[Benaderend Verbruik (kWh)]]*2.5</f>
        <v>2215852.92</v>
      </c>
      <c r="G1302" s="17">
        <f>Tabel14[[#This Row],[Benaderend Verbruik (kWh)]]*0</f>
        <v>0</v>
      </c>
    </row>
    <row r="1303" spans="1:7" x14ac:dyDescent="0.35">
      <c r="A1303" s="2" t="s">
        <v>249</v>
      </c>
      <c r="B1303" s="2" t="s">
        <v>7</v>
      </c>
      <c r="C1303" s="2" t="s">
        <v>10</v>
      </c>
      <c r="D1303" s="17">
        <v>827089.76799999992</v>
      </c>
      <c r="E1303" s="2">
        <v>2019</v>
      </c>
      <c r="F1303" s="17">
        <f>Tabel14[[#This Row],[Benaderend Verbruik (kWh)]]*2.5</f>
        <v>2067724.42</v>
      </c>
      <c r="G1303" s="17">
        <f>Tabel14[[#This Row],[Benaderend Verbruik (kWh)]]*0</f>
        <v>0</v>
      </c>
    </row>
    <row r="1304" spans="1:7" x14ac:dyDescent="0.35">
      <c r="A1304" s="2" t="s">
        <v>873</v>
      </c>
      <c r="B1304" s="2" t="s">
        <v>641</v>
      </c>
      <c r="C1304" s="2" t="s">
        <v>9</v>
      </c>
      <c r="D1304" s="17">
        <v>785921.09934793191</v>
      </c>
      <c r="E1304" s="2">
        <v>2022</v>
      </c>
      <c r="F1304" s="17">
        <f>Tabel14[[#This Row],[Benaderend Verbruik (kWh)]]*2.5</f>
        <v>1964802.7483698297</v>
      </c>
      <c r="G1304" s="17">
        <f>Tabel14[[#This Row],[Benaderend Verbruik (kWh)]]*0</f>
        <v>0</v>
      </c>
    </row>
    <row r="1305" spans="1:7" x14ac:dyDescent="0.35">
      <c r="A1305" s="2" t="s">
        <v>873</v>
      </c>
      <c r="B1305" s="2" t="s">
        <v>641</v>
      </c>
      <c r="C1305" s="2" t="s">
        <v>10</v>
      </c>
      <c r="D1305" s="17">
        <v>710730.3806867511</v>
      </c>
      <c r="E1305" s="2">
        <v>2022</v>
      </c>
      <c r="F1305" s="17">
        <f>Tabel14[[#This Row],[Benaderend Verbruik (kWh)]]*2.5</f>
        <v>1776825.9517168778</v>
      </c>
      <c r="G1305" s="17">
        <f>Tabel14[[#This Row],[Benaderend Verbruik (kWh)]]*0</f>
        <v>0</v>
      </c>
    </row>
    <row r="1306" spans="1:7" x14ac:dyDescent="0.35">
      <c r="A1306" s="2" t="s">
        <v>873</v>
      </c>
      <c r="B1306" s="2" t="s">
        <v>641</v>
      </c>
      <c r="C1306" s="2" t="s">
        <v>8</v>
      </c>
      <c r="D1306" s="17">
        <v>1492314.1400617009</v>
      </c>
      <c r="E1306" s="2">
        <v>2022</v>
      </c>
      <c r="F1306" s="17">
        <f>Tabel14[[#This Row],[Benaderend Verbruik (kWh)]]</f>
        <v>1492314.1400617009</v>
      </c>
      <c r="G1306" s="17">
        <f>Tabel14[[#This Row],[Benaderend Verbruik (kWh)]]*0.000182</f>
        <v>271.60117349122959</v>
      </c>
    </row>
    <row r="1307" spans="1:7" x14ac:dyDescent="0.35">
      <c r="A1307" s="11" t="s">
        <v>249</v>
      </c>
      <c r="B1307" s="11" t="s">
        <v>7</v>
      </c>
      <c r="C1307" s="2" t="s">
        <v>1262</v>
      </c>
      <c r="D1307" s="17"/>
      <c r="E1307" s="2">
        <v>2019</v>
      </c>
      <c r="F1307" s="2"/>
      <c r="G1307" s="17">
        <v>169.91755328000002</v>
      </c>
    </row>
    <row r="1308" spans="1:7" x14ac:dyDescent="0.35">
      <c r="A1308" s="11" t="s">
        <v>249</v>
      </c>
      <c r="B1308" s="11" t="s">
        <v>7</v>
      </c>
      <c r="C1308" s="2" t="s">
        <v>1262</v>
      </c>
      <c r="D1308" s="17"/>
      <c r="E1308" s="2">
        <v>2022</v>
      </c>
      <c r="F1308" s="2"/>
      <c r="G1308" s="17">
        <v>71.250596187285751</v>
      </c>
    </row>
    <row r="1309" spans="1:7" x14ac:dyDescent="0.35">
      <c r="A1309" s="2" t="s">
        <v>250</v>
      </c>
      <c r="B1309" s="2" t="s">
        <v>17</v>
      </c>
      <c r="C1309" s="2" t="s">
        <v>8</v>
      </c>
      <c r="D1309" s="17">
        <v>645829.22276531183</v>
      </c>
      <c r="E1309" s="2">
        <v>2019</v>
      </c>
      <c r="F1309" s="17">
        <f>Tabel14[[#This Row],[Benaderend Verbruik (kWh)]]</f>
        <v>645829.22276531183</v>
      </c>
      <c r="G1309" s="17">
        <f>Tabel14[[#This Row],[Benaderend Verbruik (kWh)]]*0.000182</f>
        <v>117.54091854328675</v>
      </c>
    </row>
    <row r="1310" spans="1:7" x14ac:dyDescent="0.35">
      <c r="A1310" s="2" t="s">
        <v>250</v>
      </c>
      <c r="B1310" s="2" t="s">
        <v>17</v>
      </c>
      <c r="C1310" s="2" t="s">
        <v>9</v>
      </c>
      <c r="D1310" s="17">
        <v>518382.29536584998</v>
      </c>
      <c r="E1310" s="2">
        <v>2019</v>
      </c>
      <c r="F1310" s="17">
        <f>Tabel14[[#This Row],[Benaderend Verbruik (kWh)]]*2.5</f>
        <v>1295955.7384146249</v>
      </c>
      <c r="G1310" s="17">
        <f>Tabel14[[#This Row],[Benaderend Verbruik (kWh)]]*0</f>
        <v>0</v>
      </c>
    </row>
    <row r="1311" spans="1:7" x14ac:dyDescent="0.35">
      <c r="A1311" s="2" t="s">
        <v>874</v>
      </c>
      <c r="B1311" s="2" t="s">
        <v>17</v>
      </c>
      <c r="C1311" s="2" t="s">
        <v>9</v>
      </c>
      <c r="D1311" s="17">
        <v>593916.68353803037</v>
      </c>
      <c r="E1311" s="2">
        <v>2022</v>
      </c>
      <c r="F1311" s="17">
        <f>Tabel14[[#This Row],[Benaderend Verbruik (kWh)]]*2.5</f>
        <v>1484791.7088450759</v>
      </c>
      <c r="G1311" s="17">
        <f>Tabel14[[#This Row],[Benaderend Verbruik (kWh)]]*0</f>
        <v>0</v>
      </c>
    </row>
    <row r="1312" spans="1:7" x14ac:dyDescent="0.35">
      <c r="A1312" s="2" t="s">
        <v>874</v>
      </c>
      <c r="B1312" s="2" t="s">
        <v>17</v>
      </c>
      <c r="C1312" s="2" t="s">
        <v>8</v>
      </c>
      <c r="D1312" s="17">
        <v>449351.8396391577</v>
      </c>
      <c r="E1312" s="2">
        <v>2022</v>
      </c>
      <c r="F1312" s="17">
        <f>Tabel14[[#This Row],[Benaderend Verbruik (kWh)]]</f>
        <v>449351.8396391577</v>
      </c>
      <c r="G1312" s="17">
        <f>Tabel14[[#This Row],[Benaderend Verbruik (kWh)]]*0.000182</f>
        <v>81.782034814326707</v>
      </c>
    </row>
    <row r="1313" spans="1:7" x14ac:dyDescent="0.35">
      <c r="A1313" s="2" t="s">
        <v>251</v>
      </c>
      <c r="B1313" s="2" t="s">
        <v>7</v>
      </c>
      <c r="C1313" s="2" t="s">
        <v>8</v>
      </c>
      <c r="D1313" s="17">
        <v>2641769.048</v>
      </c>
      <c r="E1313" s="2">
        <v>2019</v>
      </c>
      <c r="F1313" s="17">
        <f>Tabel14[[#This Row],[Benaderend Verbruik (kWh)]]</f>
        <v>2641769.048</v>
      </c>
      <c r="G1313" s="17">
        <f>Tabel14[[#This Row],[Benaderend Verbruik (kWh)]]*0.000182</f>
        <v>480.801966736</v>
      </c>
    </row>
    <row r="1314" spans="1:7" x14ac:dyDescent="0.35">
      <c r="A1314" s="2" t="s">
        <v>251</v>
      </c>
      <c r="B1314" s="2" t="s">
        <v>7</v>
      </c>
      <c r="C1314" s="2" t="s">
        <v>10</v>
      </c>
      <c r="D1314" s="17">
        <v>1572272.2769999998</v>
      </c>
      <c r="E1314" s="2">
        <v>2019</v>
      </c>
      <c r="F1314" s="17">
        <f>Tabel14[[#This Row],[Benaderend Verbruik (kWh)]]*2.5</f>
        <v>3930680.6924999994</v>
      </c>
      <c r="G1314" s="17">
        <f>Tabel14[[#This Row],[Benaderend Verbruik (kWh)]]*0</f>
        <v>0</v>
      </c>
    </row>
    <row r="1315" spans="1:7" x14ac:dyDescent="0.35">
      <c r="A1315" s="2" t="s">
        <v>251</v>
      </c>
      <c r="B1315" s="2" t="s">
        <v>7</v>
      </c>
      <c r="C1315" s="2" t="s">
        <v>9</v>
      </c>
      <c r="D1315" s="17">
        <v>928424.81280742574</v>
      </c>
      <c r="E1315" s="2">
        <v>2019</v>
      </c>
      <c r="F1315" s="17">
        <f>Tabel14[[#This Row],[Benaderend Verbruik (kWh)]]*2.5</f>
        <v>2321062.0320185642</v>
      </c>
      <c r="G1315" s="17">
        <f>Tabel14[[#This Row],[Benaderend Verbruik (kWh)]]*0</f>
        <v>0</v>
      </c>
    </row>
    <row r="1316" spans="1:7" x14ac:dyDescent="0.35">
      <c r="A1316" s="2" t="s">
        <v>875</v>
      </c>
      <c r="B1316" s="2" t="s">
        <v>641</v>
      </c>
      <c r="C1316" s="2" t="s">
        <v>9</v>
      </c>
      <c r="D1316" s="17">
        <v>915682.35442164156</v>
      </c>
      <c r="E1316" s="2">
        <v>2022</v>
      </c>
      <c r="F1316" s="17">
        <f>Tabel14[[#This Row],[Benaderend Verbruik (kWh)]]*2.5</f>
        <v>2289205.8860541037</v>
      </c>
      <c r="G1316" s="17">
        <f>Tabel14[[#This Row],[Benaderend Verbruik (kWh)]]*0</f>
        <v>0</v>
      </c>
    </row>
    <row r="1317" spans="1:7" x14ac:dyDescent="0.35">
      <c r="A1317" s="2" t="s">
        <v>875</v>
      </c>
      <c r="B1317" s="2" t="s">
        <v>641</v>
      </c>
      <c r="C1317" s="2" t="s">
        <v>10</v>
      </c>
      <c r="D1317" s="17">
        <v>1525772.7342206435</v>
      </c>
      <c r="E1317" s="2">
        <v>2022</v>
      </c>
      <c r="F1317" s="17">
        <f>Tabel14[[#This Row],[Benaderend Verbruik (kWh)]]*2.5</f>
        <v>3814431.8355516088</v>
      </c>
      <c r="G1317" s="17">
        <f>Tabel14[[#This Row],[Benaderend Verbruik (kWh)]]*0</f>
        <v>0</v>
      </c>
    </row>
    <row r="1318" spans="1:7" x14ac:dyDescent="0.35">
      <c r="A1318" s="2" t="s">
        <v>875</v>
      </c>
      <c r="B1318" s="2" t="s">
        <v>641</v>
      </c>
      <c r="C1318" s="2" t="s">
        <v>8</v>
      </c>
      <c r="D1318" s="17">
        <v>2214806.9491173616</v>
      </c>
      <c r="E1318" s="2">
        <v>2022</v>
      </c>
      <c r="F1318" s="17">
        <f>Tabel14[[#This Row],[Benaderend Verbruik (kWh)]]</f>
        <v>2214806.9491173616</v>
      </c>
      <c r="G1318" s="17">
        <f>Tabel14[[#This Row],[Benaderend Verbruik (kWh)]]*0.000182</f>
        <v>403.09486473935982</v>
      </c>
    </row>
    <row r="1319" spans="1:7" x14ac:dyDescent="0.35">
      <c r="A1319" s="2" t="s">
        <v>251</v>
      </c>
      <c r="B1319" s="2" t="s">
        <v>7</v>
      </c>
      <c r="C1319" s="2" t="s">
        <v>106</v>
      </c>
      <c r="D1319" s="17">
        <v>793748.98763999995</v>
      </c>
      <c r="E1319" s="2">
        <v>2022</v>
      </c>
      <c r="F1319" s="17">
        <f>Tabel14[[#This Row],[Benaderend Verbruik (kWh)]]</f>
        <v>793748.98763999995</v>
      </c>
      <c r="G1319" s="17">
        <f>Tabel14[[#This Row],[Benaderend Verbruik (kWh)]]*0.000182</f>
        <v>144.46231575048</v>
      </c>
    </row>
    <row r="1320" spans="1:7" x14ac:dyDescent="0.35">
      <c r="A1320" s="11" t="s">
        <v>251</v>
      </c>
      <c r="B1320" s="11" t="s">
        <v>7</v>
      </c>
      <c r="C1320" s="2" t="s">
        <v>1262</v>
      </c>
      <c r="D1320" s="17"/>
      <c r="E1320" s="2">
        <v>2019</v>
      </c>
      <c r="F1320" s="2"/>
      <c r="G1320" s="17">
        <v>93.475401680000004</v>
      </c>
    </row>
    <row r="1321" spans="1:7" x14ac:dyDescent="0.35">
      <c r="A1321" s="11" t="s">
        <v>251</v>
      </c>
      <c r="B1321" s="11" t="s">
        <v>7</v>
      </c>
      <c r="C1321" s="2" t="s">
        <v>1262</v>
      </c>
      <c r="D1321" s="17"/>
      <c r="E1321" s="2">
        <v>2022</v>
      </c>
      <c r="F1321" s="2"/>
      <c r="G1321" s="17">
        <v>65.37617899</v>
      </c>
    </row>
    <row r="1322" spans="1:7" x14ac:dyDescent="0.35">
      <c r="A1322" s="2" t="s">
        <v>252</v>
      </c>
      <c r="B1322" s="2" t="s">
        <v>7</v>
      </c>
      <c r="C1322" s="2" t="s">
        <v>8</v>
      </c>
      <c r="D1322" s="17">
        <v>14922461.826999998</v>
      </c>
      <c r="E1322" s="2">
        <v>2019</v>
      </c>
      <c r="F1322" s="17">
        <f>Tabel14[[#This Row],[Benaderend Verbruik (kWh)]]</f>
        <v>14922461.826999998</v>
      </c>
      <c r="G1322" s="17">
        <f>Tabel14[[#This Row],[Benaderend Verbruik (kWh)]]*0.000182</f>
        <v>2715.8880525139998</v>
      </c>
    </row>
    <row r="1323" spans="1:7" x14ac:dyDescent="0.35">
      <c r="A1323" s="2" t="s">
        <v>252</v>
      </c>
      <c r="B1323" s="2" t="s">
        <v>7</v>
      </c>
      <c r="C1323" s="2" t="s">
        <v>9</v>
      </c>
      <c r="D1323" s="17">
        <v>6085093.5899999943</v>
      </c>
      <c r="E1323" s="2">
        <v>2019</v>
      </c>
      <c r="F1323" s="17">
        <f>Tabel14[[#This Row],[Benaderend Verbruik (kWh)]]*2.5</f>
        <v>15212733.974999987</v>
      </c>
      <c r="G1323" s="17">
        <f>Tabel14[[#This Row],[Benaderend Verbruik (kWh)]]*0</f>
        <v>0</v>
      </c>
    </row>
    <row r="1324" spans="1:7" x14ac:dyDescent="0.35">
      <c r="A1324" s="2" t="s">
        <v>252</v>
      </c>
      <c r="B1324" s="2" t="s">
        <v>7</v>
      </c>
      <c r="C1324" s="2" t="s">
        <v>10</v>
      </c>
      <c r="D1324" s="17">
        <v>5312341.6590000009</v>
      </c>
      <c r="E1324" s="2">
        <v>2019</v>
      </c>
      <c r="F1324" s="17">
        <f>Tabel14[[#This Row],[Benaderend Verbruik (kWh)]]*2.5</f>
        <v>13280854.147500003</v>
      </c>
      <c r="G1324" s="17">
        <f>Tabel14[[#This Row],[Benaderend Verbruik (kWh)]]*0</f>
        <v>0</v>
      </c>
    </row>
    <row r="1325" spans="1:7" x14ac:dyDescent="0.35">
      <c r="A1325" s="2" t="s">
        <v>876</v>
      </c>
      <c r="B1325" s="2" t="s">
        <v>641</v>
      </c>
      <c r="C1325" s="2" t="s">
        <v>9</v>
      </c>
      <c r="D1325" s="17">
        <v>5311835.548980495</v>
      </c>
      <c r="E1325" s="2">
        <v>2022</v>
      </c>
      <c r="F1325" s="17">
        <f>Tabel14[[#This Row],[Benaderend Verbruik (kWh)]]*2.5</f>
        <v>13279588.872451238</v>
      </c>
      <c r="G1325" s="17">
        <f>Tabel14[[#This Row],[Benaderend Verbruik (kWh)]]*0</f>
        <v>0</v>
      </c>
    </row>
    <row r="1326" spans="1:7" x14ac:dyDescent="0.35">
      <c r="A1326" s="2" t="s">
        <v>876</v>
      </c>
      <c r="B1326" s="2" t="s">
        <v>641</v>
      </c>
      <c r="C1326" s="2" t="s">
        <v>10</v>
      </c>
      <c r="D1326" s="17">
        <v>4999191.1951443432</v>
      </c>
      <c r="E1326" s="2">
        <v>2022</v>
      </c>
      <c r="F1326" s="17">
        <f>Tabel14[[#This Row],[Benaderend Verbruik (kWh)]]*2.5</f>
        <v>12497977.987860858</v>
      </c>
      <c r="G1326" s="17">
        <f>Tabel14[[#This Row],[Benaderend Verbruik (kWh)]]*0</f>
        <v>0</v>
      </c>
    </row>
    <row r="1327" spans="1:7" x14ac:dyDescent="0.35">
      <c r="A1327" s="2" t="s">
        <v>876</v>
      </c>
      <c r="B1327" s="2" t="s">
        <v>641</v>
      </c>
      <c r="C1327" s="2" t="s">
        <v>8</v>
      </c>
      <c r="D1327" s="17">
        <v>11536170.980031552</v>
      </c>
      <c r="E1327" s="2">
        <v>2022</v>
      </c>
      <c r="F1327" s="17">
        <f>Tabel14[[#This Row],[Benaderend Verbruik (kWh)]]</f>
        <v>11536170.980031552</v>
      </c>
      <c r="G1327" s="17">
        <f>Tabel14[[#This Row],[Benaderend Verbruik (kWh)]]*0.000182</f>
        <v>2099.5831183657424</v>
      </c>
    </row>
    <row r="1328" spans="1:7" x14ac:dyDescent="0.35">
      <c r="A1328" s="2" t="s">
        <v>252</v>
      </c>
      <c r="B1328" s="2" t="s">
        <v>7</v>
      </c>
      <c r="C1328" s="2" t="s">
        <v>106</v>
      </c>
      <c r="D1328" s="17">
        <v>480752.90677400003</v>
      </c>
      <c r="E1328" s="2">
        <v>2019</v>
      </c>
      <c r="F1328" s="17">
        <f>Tabel14[[#This Row],[Benaderend Verbruik (kWh)]]</f>
        <v>480752.90677400003</v>
      </c>
      <c r="G1328" s="17">
        <f>Tabel14[[#This Row],[Benaderend Verbruik (kWh)]]*0.000182</f>
        <v>87.497029032868014</v>
      </c>
    </row>
    <row r="1329" spans="1:7" x14ac:dyDescent="0.35">
      <c r="A1329" s="2" t="s">
        <v>252</v>
      </c>
      <c r="B1329" s="2" t="s">
        <v>7</v>
      </c>
      <c r="C1329" s="2" t="s">
        <v>12</v>
      </c>
      <c r="D1329" s="17">
        <v>175686.5404216591</v>
      </c>
      <c r="E1329" s="2">
        <v>2019</v>
      </c>
      <c r="F1329" s="17">
        <f>Tabel14[[#This Row],[Benaderend Verbruik (kWh)]]</f>
        <v>175686.5404216591</v>
      </c>
      <c r="G1329" s="17">
        <f>Tabel14[[#This Row],[Benaderend Verbruik (kWh)]]*0.000267</f>
        <v>46.908306292582978</v>
      </c>
    </row>
    <row r="1330" spans="1:7" x14ac:dyDescent="0.35">
      <c r="A1330" s="2" t="s">
        <v>252</v>
      </c>
      <c r="B1330" s="2" t="s">
        <v>7</v>
      </c>
      <c r="C1330" s="2" t="s">
        <v>12</v>
      </c>
      <c r="D1330" s="17">
        <v>895255.24165483622</v>
      </c>
      <c r="E1330" s="2">
        <v>2022</v>
      </c>
      <c r="F1330" s="17">
        <f>Tabel14[[#This Row],[Benaderend Verbruik (kWh)]]</f>
        <v>895255.24165483622</v>
      </c>
      <c r="G1330" s="17">
        <f>Tabel14[[#This Row],[Benaderend Verbruik (kWh)]]*0.000267</f>
        <v>239.03314952184127</v>
      </c>
    </row>
    <row r="1331" spans="1:7" x14ac:dyDescent="0.35">
      <c r="A1331" s="2" t="s">
        <v>252</v>
      </c>
      <c r="B1331" s="2" t="s">
        <v>7</v>
      </c>
      <c r="C1331" s="2" t="s">
        <v>106</v>
      </c>
      <c r="D1331" s="17">
        <v>377021.66879999998</v>
      </c>
      <c r="E1331" s="2">
        <v>2022</v>
      </c>
      <c r="F1331" s="17">
        <f>Tabel14[[#This Row],[Benaderend Verbruik (kWh)]]</f>
        <v>377021.66879999998</v>
      </c>
      <c r="G1331" s="17">
        <f>Tabel14[[#This Row],[Benaderend Verbruik (kWh)]]*0.000182</f>
        <v>68.6179437216</v>
      </c>
    </row>
    <row r="1332" spans="1:7" x14ac:dyDescent="0.35">
      <c r="A1332" s="11" t="s">
        <v>252</v>
      </c>
      <c r="B1332" s="11" t="s">
        <v>7</v>
      </c>
      <c r="C1332" s="2" t="s">
        <v>1262</v>
      </c>
      <c r="D1332" s="17"/>
      <c r="E1332" s="2">
        <v>2019</v>
      </c>
      <c r="F1332" s="2"/>
      <c r="G1332" s="17">
        <v>612.75980092000009</v>
      </c>
    </row>
    <row r="1333" spans="1:7" x14ac:dyDescent="0.35">
      <c r="A1333" s="11" t="s">
        <v>252</v>
      </c>
      <c r="B1333" s="11" t="s">
        <v>7</v>
      </c>
      <c r="C1333" s="2" t="s">
        <v>1262</v>
      </c>
      <c r="D1333" s="17"/>
      <c r="E1333" s="2">
        <v>2022</v>
      </c>
      <c r="F1333" s="2"/>
      <c r="G1333" s="17">
        <v>471.13593509999998</v>
      </c>
    </row>
    <row r="1334" spans="1:7" x14ac:dyDescent="0.35">
      <c r="A1334" s="2" t="s">
        <v>253</v>
      </c>
      <c r="B1334" s="2" t="s">
        <v>7</v>
      </c>
      <c r="C1334" s="2" t="s">
        <v>8</v>
      </c>
      <c r="D1334" s="17">
        <v>1598174.703</v>
      </c>
      <c r="E1334" s="2">
        <v>2019</v>
      </c>
      <c r="F1334" s="17">
        <f>Tabel14[[#This Row],[Benaderend Verbruik (kWh)]]</f>
        <v>1598174.703</v>
      </c>
      <c r="G1334" s="17">
        <f>Tabel14[[#This Row],[Benaderend Verbruik (kWh)]]*0.000182</f>
        <v>290.867795946</v>
      </c>
    </row>
    <row r="1335" spans="1:7" x14ac:dyDescent="0.35">
      <c r="A1335" s="2" t="s">
        <v>253</v>
      </c>
      <c r="B1335" s="2" t="s">
        <v>7</v>
      </c>
      <c r="C1335" s="2" t="s">
        <v>10</v>
      </c>
      <c r="D1335" s="17">
        <v>892472.63800000004</v>
      </c>
      <c r="E1335" s="2">
        <v>2019</v>
      </c>
      <c r="F1335" s="17">
        <f>Tabel14[[#This Row],[Benaderend Verbruik (kWh)]]*2.5</f>
        <v>2231181.5950000002</v>
      </c>
      <c r="G1335" s="17">
        <f>Tabel14[[#This Row],[Benaderend Verbruik (kWh)]]*0</f>
        <v>0</v>
      </c>
    </row>
    <row r="1336" spans="1:7" x14ac:dyDescent="0.35">
      <c r="A1336" s="2" t="s">
        <v>253</v>
      </c>
      <c r="B1336" s="2" t="s">
        <v>7</v>
      </c>
      <c r="C1336" s="2" t="s">
        <v>9</v>
      </c>
      <c r="D1336" s="17">
        <v>404167.96199999994</v>
      </c>
      <c r="E1336" s="2">
        <v>2019</v>
      </c>
      <c r="F1336" s="17">
        <f>Tabel14[[#This Row],[Benaderend Verbruik (kWh)]]*2.5</f>
        <v>1010419.9049999998</v>
      </c>
      <c r="G1336" s="17">
        <f>Tabel14[[#This Row],[Benaderend Verbruik (kWh)]]*0</f>
        <v>0</v>
      </c>
    </row>
    <row r="1337" spans="1:7" x14ac:dyDescent="0.35">
      <c r="A1337" s="2" t="s">
        <v>877</v>
      </c>
      <c r="B1337" s="2" t="s">
        <v>641</v>
      </c>
      <c r="C1337" s="2" t="s">
        <v>9</v>
      </c>
      <c r="D1337" s="17">
        <v>439551.24926051794</v>
      </c>
      <c r="E1337" s="2">
        <v>2022</v>
      </c>
      <c r="F1337" s="17">
        <f>Tabel14[[#This Row],[Benaderend Verbruik (kWh)]]*2.5</f>
        <v>1098878.1231512949</v>
      </c>
      <c r="G1337" s="17">
        <f>Tabel14[[#This Row],[Benaderend Verbruik (kWh)]]*0</f>
        <v>0</v>
      </c>
    </row>
    <row r="1338" spans="1:7" x14ac:dyDescent="0.35">
      <c r="A1338" s="2" t="s">
        <v>877</v>
      </c>
      <c r="B1338" s="2" t="s">
        <v>641</v>
      </c>
      <c r="C1338" s="2" t="s">
        <v>10</v>
      </c>
      <c r="D1338" s="17">
        <v>949729.37180122733</v>
      </c>
      <c r="E1338" s="2">
        <v>2022</v>
      </c>
      <c r="F1338" s="17">
        <f>Tabel14[[#This Row],[Benaderend Verbruik (kWh)]]*2.5</f>
        <v>2374323.4295030683</v>
      </c>
      <c r="G1338" s="17">
        <f>Tabel14[[#This Row],[Benaderend Verbruik (kWh)]]*0</f>
        <v>0</v>
      </c>
    </row>
    <row r="1339" spans="1:7" x14ac:dyDescent="0.35">
      <c r="A1339" s="2" t="s">
        <v>877</v>
      </c>
      <c r="B1339" s="2" t="s">
        <v>641</v>
      </c>
      <c r="C1339" s="2" t="s">
        <v>8</v>
      </c>
      <c r="D1339" s="17">
        <v>1260997.460567425</v>
      </c>
      <c r="E1339" s="2">
        <v>2022</v>
      </c>
      <c r="F1339" s="17">
        <f>Tabel14[[#This Row],[Benaderend Verbruik (kWh)]]</f>
        <v>1260997.460567425</v>
      </c>
      <c r="G1339" s="17">
        <f>Tabel14[[#This Row],[Benaderend Verbruik (kWh)]]*0.000182</f>
        <v>229.50153782327135</v>
      </c>
    </row>
    <row r="1340" spans="1:7" x14ac:dyDescent="0.35">
      <c r="A1340" s="11" t="s">
        <v>253</v>
      </c>
      <c r="B1340" s="11" t="s">
        <v>7</v>
      </c>
      <c r="C1340" s="2" t="s">
        <v>1262</v>
      </c>
      <c r="D1340" s="17"/>
      <c r="E1340" s="2">
        <v>2019</v>
      </c>
      <c r="F1340" s="2"/>
      <c r="G1340" s="17">
        <v>49.421356600000003</v>
      </c>
    </row>
    <row r="1341" spans="1:7" x14ac:dyDescent="0.35">
      <c r="A1341" s="11" t="s">
        <v>253</v>
      </c>
      <c r="B1341" s="11" t="s">
        <v>7</v>
      </c>
      <c r="C1341" s="2" t="s">
        <v>1262</v>
      </c>
      <c r="D1341" s="17"/>
      <c r="E1341" s="2">
        <v>2022</v>
      </c>
      <c r="F1341" s="2"/>
      <c r="G1341" s="17">
        <v>45.834519350000001</v>
      </c>
    </row>
    <row r="1342" spans="1:7" x14ac:dyDescent="0.35">
      <c r="A1342" s="2" t="s">
        <v>254</v>
      </c>
      <c r="B1342" s="2" t="s">
        <v>7</v>
      </c>
      <c r="C1342" s="2" t="s">
        <v>8</v>
      </c>
      <c r="D1342" s="17">
        <v>1087438.3000000003</v>
      </c>
      <c r="E1342" s="2">
        <v>2019</v>
      </c>
      <c r="F1342" s="17">
        <f>Tabel14[[#This Row],[Benaderend Verbruik (kWh)]]</f>
        <v>1087438.3000000003</v>
      </c>
      <c r="G1342" s="17">
        <f>Tabel14[[#This Row],[Benaderend Verbruik (kWh)]]*0.000182</f>
        <v>197.91377060000005</v>
      </c>
    </row>
    <row r="1343" spans="1:7" x14ac:dyDescent="0.35">
      <c r="A1343" s="2" t="s">
        <v>254</v>
      </c>
      <c r="B1343" s="2" t="s">
        <v>7</v>
      </c>
      <c r="C1343" s="2" t="s">
        <v>10</v>
      </c>
      <c r="D1343" s="17">
        <v>395753.82200000004</v>
      </c>
      <c r="E1343" s="2">
        <v>2019</v>
      </c>
      <c r="F1343" s="17">
        <f>Tabel14[[#This Row],[Benaderend Verbruik (kWh)]]*2.5</f>
        <v>989384.55500000017</v>
      </c>
      <c r="G1343" s="17">
        <f>Tabel14[[#This Row],[Benaderend Verbruik (kWh)]]*0</f>
        <v>0</v>
      </c>
    </row>
    <row r="1344" spans="1:7" x14ac:dyDescent="0.35">
      <c r="A1344" s="2" t="s">
        <v>254</v>
      </c>
      <c r="B1344" s="2" t="s">
        <v>7</v>
      </c>
      <c r="C1344" s="2" t="s">
        <v>9</v>
      </c>
      <c r="D1344" s="17">
        <v>328036.57700000005</v>
      </c>
      <c r="E1344" s="2">
        <v>2019</v>
      </c>
      <c r="F1344" s="17">
        <f>Tabel14[[#This Row],[Benaderend Verbruik (kWh)]]*2.5</f>
        <v>820091.44250000012</v>
      </c>
      <c r="G1344" s="17">
        <f>Tabel14[[#This Row],[Benaderend Verbruik (kWh)]]*0</f>
        <v>0</v>
      </c>
    </row>
    <row r="1345" spans="1:7" x14ac:dyDescent="0.35">
      <c r="A1345" s="2" t="s">
        <v>878</v>
      </c>
      <c r="B1345" s="2" t="s">
        <v>641</v>
      </c>
      <c r="C1345" s="2" t="s">
        <v>9</v>
      </c>
      <c r="D1345" s="17">
        <v>205641.5086625265</v>
      </c>
      <c r="E1345" s="2">
        <v>2022</v>
      </c>
      <c r="F1345" s="17">
        <f>Tabel14[[#This Row],[Benaderend Verbruik (kWh)]]*2.5</f>
        <v>514103.77165631624</v>
      </c>
      <c r="G1345" s="17">
        <f>Tabel14[[#This Row],[Benaderend Verbruik (kWh)]]*0</f>
        <v>0</v>
      </c>
    </row>
    <row r="1346" spans="1:7" x14ac:dyDescent="0.35">
      <c r="A1346" s="2" t="s">
        <v>878</v>
      </c>
      <c r="B1346" s="2" t="s">
        <v>641</v>
      </c>
      <c r="C1346" s="2" t="s">
        <v>10</v>
      </c>
      <c r="D1346" s="17">
        <v>369396.16243347194</v>
      </c>
      <c r="E1346" s="2">
        <v>2022</v>
      </c>
      <c r="F1346" s="17">
        <f>Tabel14[[#This Row],[Benaderend Verbruik (kWh)]]*2.5</f>
        <v>923490.40608367987</v>
      </c>
      <c r="G1346" s="17">
        <f>Tabel14[[#This Row],[Benaderend Verbruik (kWh)]]*0</f>
        <v>0</v>
      </c>
    </row>
    <row r="1347" spans="1:7" x14ac:dyDescent="0.35">
      <c r="A1347" s="2" t="s">
        <v>878</v>
      </c>
      <c r="B1347" s="2" t="s">
        <v>641</v>
      </c>
      <c r="C1347" s="2" t="s">
        <v>8</v>
      </c>
      <c r="D1347" s="17">
        <v>757592.10961697786</v>
      </c>
      <c r="E1347" s="2">
        <v>2022</v>
      </c>
      <c r="F1347" s="17">
        <f>Tabel14[[#This Row],[Benaderend Verbruik (kWh)]]</f>
        <v>757592.10961697786</v>
      </c>
      <c r="G1347" s="17">
        <f>Tabel14[[#This Row],[Benaderend Verbruik (kWh)]]*0.000182</f>
        <v>137.88176395028998</v>
      </c>
    </row>
    <row r="1348" spans="1:7" x14ac:dyDescent="0.35">
      <c r="A1348" s="2" t="s">
        <v>254</v>
      </c>
      <c r="B1348" s="2" t="s">
        <v>7</v>
      </c>
      <c r="C1348" s="2" t="s">
        <v>12</v>
      </c>
      <c r="D1348" s="17">
        <v>228437.49999999997</v>
      </c>
      <c r="E1348" s="2">
        <v>2019</v>
      </c>
      <c r="F1348" s="17">
        <f>Tabel14[[#This Row],[Benaderend Verbruik (kWh)]]</f>
        <v>228437.49999999997</v>
      </c>
      <c r="G1348" s="17">
        <f>Tabel14[[#This Row],[Benaderend Verbruik (kWh)]]*0.000267</f>
        <v>60.992812499999985</v>
      </c>
    </row>
    <row r="1349" spans="1:7" x14ac:dyDescent="0.35">
      <c r="A1349" s="2" t="s">
        <v>254</v>
      </c>
      <c r="B1349" s="2" t="s">
        <v>7</v>
      </c>
      <c r="C1349" s="2" t="s">
        <v>12</v>
      </c>
      <c r="D1349" s="17">
        <v>103091.30555555555</v>
      </c>
      <c r="E1349" s="2">
        <v>2022</v>
      </c>
      <c r="F1349" s="17">
        <f>Tabel14[[#This Row],[Benaderend Verbruik (kWh)]]</f>
        <v>103091.30555555555</v>
      </c>
      <c r="G1349" s="17">
        <f>Tabel14[[#This Row],[Benaderend Verbruik (kWh)]]*0.000267</f>
        <v>27.525378583333328</v>
      </c>
    </row>
    <row r="1350" spans="1:7" x14ac:dyDescent="0.35">
      <c r="A1350" s="11" t="s">
        <v>254</v>
      </c>
      <c r="B1350" s="11" t="s">
        <v>7</v>
      </c>
      <c r="C1350" s="2" t="s">
        <v>1262</v>
      </c>
      <c r="D1350" s="17"/>
      <c r="E1350" s="2">
        <v>2019</v>
      </c>
      <c r="F1350" s="2"/>
      <c r="G1350" s="17">
        <v>73.558552535435709</v>
      </c>
    </row>
    <row r="1351" spans="1:7" x14ac:dyDescent="0.35">
      <c r="A1351" s="11" t="s">
        <v>254</v>
      </c>
      <c r="B1351" s="11" t="s">
        <v>7</v>
      </c>
      <c r="C1351" s="2" t="s">
        <v>1262</v>
      </c>
      <c r="D1351" s="17"/>
      <c r="E1351" s="2">
        <v>2022</v>
      </c>
      <c r="F1351" s="2"/>
      <c r="G1351" s="17">
        <v>35.938099146455656</v>
      </c>
    </row>
    <row r="1352" spans="1:7" x14ac:dyDescent="0.35">
      <c r="A1352" s="2" t="s">
        <v>255</v>
      </c>
      <c r="B1352" s="2" t="s">
        <v>7</v>
      </c>
      <c r="C1352" s="2" t="s">
        <v>8</v>
      </c>
      <c r="D1352" s="17">
        <v>4220593.0992616266</v>
      </c>
      <c r="E1352" s="2">
        <v>2019</v>
      </c>
      <c r="F1352" s="17">
        <f>Tabel14[[#This Row],[Benaderend Verbruik (kWh)]]</f>
        <v>4220593.0992616266</v>
      </c>
      <c r="G1352" s="17">
        <f>Tabel14[[#This Row],[Benaderend Verbruik (kWh)]]*0.000182</f>
        <v>768.14794406561612</v>
      </c>
    </row>
    <row r="1353" spans="1:7" x14ac:dyDescent="0.35">
      <c r="A1353" s="2" t="s">
        <v>255</v>
      </c>
      <c r="B1353" s="2" t="s">
        <v>7</v>
      </c>
      <c r="C1353" s="2" t="s">
        <v>10</v>
      </c>
      <c r="D1353" s="17">
        <v>2782170</v>
      </c>
      <c r="E1353" s="2">
        <v>2019</v>
      </c>
      <c r="F1353" s="17">
        <f>Tabel14[[#This Row],[Benaderend Verbruik (kWh)]]*2.5</f>
        <v>6955425</v>
      </c>
      <c r="G1353" s="17">
        <f>Tabel14[[#This Row],[Benaderend Verbruik (kWh)]]*0</f>
        <v>0</v>
      </c>
    </row>
    <row r="1354" spans="1:7" x14ac:dyDescent="0.35">
      <c r="A1354" s="2" t="s">
        <v>255</v>
      </c>
      <c r="B1354" s="2" t="s">
        <v>7</v>
      </c>
      <c r="C1354" s="2" t="s">
        <v>9</v>
      </c>
      <c r="D1354" s="17">
        <v>1635397.8195248216</v>
      </c>
      <c r="E1354" s="2">
        <v>2019</v>
      </c>
      <c r="F1354" s="17">
        <f>Tabel14[[#This Row],[Benaderend Verbruik (kWh)]]*2.5</f>
        <v>4088494.5488120541</v>
      </c>
      <c r="G1354" s="17">
        <f>Tabel14[[#This Row],[Benaderend Verbruik (kWh)]]*0</f>
        <v>0</v>
      </c>
    </row>
    <row r="1355" spans="1:7" x14ac:dyDescent="0.35">
      <c r="A1355" s="2" t="s">
        <v>879</v>
      </c>
      <c r="B1355" s="2" t="s">
        <v>641</v>
      </c>
      <c r="C1355" s="2" t="s">
        <v>9</v>
      </c>
      <c r="D1355" s="17">
        <v>1160683.6659635517</v>
      </c>
      <c r="E1355" s="2">
        <v>2022</v>
      </c>
      <c r="F1355" s="17">
        <f>Tabel14[[#This Row],[Benaderend Verbruik (kWh)]]*2.5</f>
        <v>2901709.1649088794</v>
      </c>
      <c r="G1355" s="17">
        <f>Tabel14[[#This Row],[Benaderend Verbruik (kWh)]]*0</f>
        <v>0</v>
      </c>
    </row>
    <row r="1356" spans="1:7" x14ac:dyDescent="0.35">
      <c r="A1356" s="2" t="s">
        <v>879</v>
      </c>
      <c r="B1356" s="2" t="s">
        <v>641</v>
      </c>
      <c r="C1356" s="2" t="s">
        <v>10</v>
      </c>
      <c r="D1356" s="17">
        <v>2481368</v>
      </c>
      <c r="E1356" s="2">
        <v>2022</v>
      </c>
      <c r="F1356" s="17">
        <f>Tabel14[[#This Row],[Benaderend Verbruik (kWh)]]*2.5</f>
        <v>6203420</v>
      </c>
      <c r="G1356" s="17">
        <f>Tabel14[[#This Row],[Benaderend Verbruik (kWh)]]*0</f>
        <v>0</v>
      </c>
    </row>
    <row r="1357" spans="1:7" x14ac:dyDescent="0.35">
      <c r="A1357" s="2" t="s">
        <v>879</v>
      </c>
      <c r="B1357" s="2" t="s">
        <v>641</v>
      </c>
      <c r="C1357" s="2" t="s">
        <v>8</v>
      </c>
      <c r="D1357" s="17">
        <v>3559792.8929842133</v>
      </c>
      <c r="E1357" s="2">
        <v>2022</v>
      </c>
      <c r="F1357" s="17">
        <f>Tabel14[[#This Row],[Benaderend Verbruik (kWh)]]</f>
        <v>3559792.8929842133</v>
      </c>
      <c r="G1357" s="17">
        <f>Tabel14[[#This Row],[Benaderend Verbruik (kWh)]]*0.000182</f>
        <v>647.88230652312689</v>
      </c>
    </row>
    <row r="1358" spans="1:7" x14ac:dyDescent="0.35">
      <c r="A1358" s="2" t="s">
        <v>255</v>
      </c>
      <c r="B1358" s="2" t="s">
        <v>7</v>
      </c>
      <c r="C1358" s="2" t="s">
        <v>12</v>
      </c>
      <c r="D1358" s="17">
        <v>137834.11111111109</v>
      </c>
      <c r="E1358" s="2">
        <v>2019</v>
      </c>
      <c r="F1358" s="17">
        <f>Tabel14[[#This Row],[Benaderend Verbruik (kWh)]]</f>
        <v>137834.11111111109</v>
      </c>
      <c r="G1358" s="17">
        <f>Tabel14[[#This Row],[Benaderend Verbruik (kWh)]]*0.000267</f>
        <v>36.801707666666658</v>
      </c>
    </row>
    <row r="1359" spans="1:7" x14ac:dyDescent="0.35">
      <c r="A1359" s="2" t="s">
        <v>255</v>
      </c>
      <c r="B1359" s="2" t="s">
        <v>7</v>
      </c>
      <c r="C1359" s="2" t="s">
        <v>12</v>
      </c>
      <c r="D1359" s="17">
        <v>88146.416666666657</v>
      </c>
      <c r="E1359" s="2">
        <v>2022</v>
      </c>
      <c r="F1359" s="17">
        <f>Tabel14[[#This Row],[Benaderend Verbruik (kWh)]]</f>
        <v>88146.416666666657</v>
      </c>
      <c r="G1359" s="17">
        <f>Tabel14[[#This Row],[Benaderend Verbruik (kWh)]]*0.000267</f>
        <v>23.535093249999996</v>
      </c>
    </row>
    <row r="1360" spans="1:7" x14ac:dyDescent="0.35">
      <c r="A1360" s="11" t="s">
        <v>255</v>
      </c>
      <c r="B1360" s="11" t="s">
        <v>7</v>
      </c>
      <c r="C1360" s="2" t="s">
        <v>1262</v>
      </c>
      <c r="D1360" s="17"/>
      <c r="E1360" s="2">
        <v>2019</v>
      </c>
      <c r="F1360" s="2"/>
      <c r="G1360" s="17">
        <v>247.55823296000003</v>
      </c>
    </row>
    <row r="1361" spans="1:7" x14ac:dyDescent="0.35">
      <c r="A1361" s="11" t="s">
        <v>255</v>
      </c>
      <c r="B1361" s="11" t="s">
        <v>7</v>
      </c>
      <c r="C1361" s="2" t="s">
        <v>1262</v>
      </c>
      <c r="D1361" s="17"/>
      <c r="E1361" s="2">
        <v>2022</v>
      </c>
      <c r="F1361" s="2"/>
      <c r="G1361" s="17">
        <v>201.05277240000001</v>
      </c>
    </row>
    <row r="1362" spans="1:7" x14ac:dyDescent="0.35">
      <c r="A1362" s="2" t="s">
        <v>256</v>
      </c>
      <c r="B1362" s="2" t="s">
        <v>7</v>
      </c>
      <c r="C1362" s="2" t="s">
        <v>8</v>
      </c>
      <c r="D1362" s="17">
        <v>4682003.1360000009</v>
      </c>
      <c r="E1362" s="2">
        <v>2019</v>
      </c>
      <c r="F1362" s="17">
        <f>Tabel14[[#This Row],[Benaderend Verbruik (kWh)]]</f>
        <v>4682003.1360000009</v>
      </c>
      <c r="G1362" s="17">
        <f>Tabel14[[#This Row],[Benaderend Verbruik (kWh)]]*0.000182</f>
        <v>852.12457075200018</v>
      </c>
    </row>
    <row r="1363" spans="1:7" x14ac:dyDescent="0.35">
      <c r="A1363" s="2" t="s">
        <v>256</v>
      </c>
      <c r="B1363" s="2" t="s">
        <v>7</v>
      </c>
      <c r="C1363" s="2" t="s">
        <v>9</v>
      </c>
      <c r="D1363" s="17">
        <v>1163013.7509999999</v>
      </c>
      <c r="E1363" s="2">
        <v>2019</v>
      </c>
      <c r="F1363" s="17">
        <f>Tabel14[[#This Row],[Benaderend Verbruik (kWh)]]*2.5</f>
        <v>2907534.3774999999</v>
      </c>
      <c r="G1363" s="17">
        <f>Tabel14[[#This Row],[Benaderend Verbruik (kWh)]]*0</f>
        <v>0</v>
      </c>
    </row>
    <row r="1364" spans="1:7" x14ac:dyDescent="0.35">
      <c r="A1364" s="2" t="s">
        <v>256</v>
      </c>
      <c r="B1364" s="2" t="s">
        <v>7</v>
      </c>
      <c r="C1364" s="2" t="s">
        <v>10</v>
      </c>
      <c r="D1364" s="17">
        <v>396437</v>
      </c>
      <c r="E1364" s="2">
        <v>2019</v>
      </c>
      <c r="F1364" s="17">
        <f>Tabel14[[#This Row],[Benaderend Verbruik (kWh)]]*2.5</f>
        <v>991092.5</v>
      </c>
      <c r="G1364" s="17">
        <f>Tabel14[[#This Row],[Benaderend Verbruik (kWh)]]*0</f>
        <v>0</v>
      </c>
    </row>
    <row r="1365" spans="1:7" x14ac:dyDescent="0.35">
      <c r="A1365" s="2" t="s">
        <v>880</v>
      </c>
      <c r="B1365" s="2" t="s">
        <v>641</v>
      </c>
      <c r="C1365" s="2" t="s">
        <v>9</v>
      </c>
      <c r="D1365" s="17">
        <v>847774.97572788782</v>
      </c>
      <c r="E1365" s="2">
        <v>2022</v>
      </c>
      <c r="F1365" s="17">
        <f>Tabel14[[#This Row],[Benaderend Verbruik (kWh)]]*2.5</f>
        <v>2119437.4393197196</v>
      </c>
      <c r="G1365" s="17">
        <f>Tabel14[[#This Row],[Benaderend Verbruik (kWh)]]*0</f>
        <v>0</v>
      </c>
    </row>
    <row r="1366" spans="1:7" x14ac:dyDescent="0.35">
      <c r="A1366" s="2" t="s">
        <v>880</v>
      </c>
      <c r="B1366" s="2" t="s">
        <v>641</v>
      </c>
      <c r="C1366" s="2" t="s">
        <v>10</v>
      </c>
      <c r="D1366" s="17">
        <v>385929.57576732</v>
      </c>
      <c r="E1366" s="2">
        <v>2022</v>
      </c>
      <c r="F1366" s="17">
        <f>Tabel14[[#This Row],[Benaderend Verbruik (kWh)]]*2.5</f>
        <v>964823.93941830005</v>
      </c>
      <c r="G1366" s="17">
        <f>Tabel14[[#This Row],[Benaderend Verbruik (kWh)]]*0</f>
        <v>0</v>
      </c>
    </row>
    <row r="1367" spans="1:7" x14ac:dyDescent="0.35">
      <c r="A1367" s="2" t="s">
        <v>880</v>
      </c>
      <c r="B1367" s="2" t="s">
        <v>641</v>
      </c>
      <c r="C1367" s="2" t="s">
        <v>8</v>
      </c>
      <c r="D1367" s="17">
        <v>3600542.0094580213</v>
      </c>
      <c r="E1367" s="2">
        <v>2022</v>
      </c>
      <c r="F1367" s="17">
        <f>Tabel14[[#This Row],[Benaderend Verbruik (kWh)]]</f>
        <v>3600542.0094580213</v>
      </c>
      <c r="G1367" s="17">
        <f>Tabel14[[#This Row],[Benaderend Verbruik (kWh)]]*0.000182</f>
        <v>655.29864572135989</v>
      </c>
    </row>
    <row r="1368" spans="1:7" x14ac:dyDescent="0.35">
      <c r="A1368" s="11" t="s">
        <v>256</v>
      </c>
      <c r="B1368" s="11" t="s">
        <v>7</v>
      </c>
      <c r="C1368" s="2" t="s">
        <v>1262</v>
      </c>
      <c r="D1368" s="17"/>
      <c r="E1368" s="2">
        <v>2019</v>
      </c>
      <c r="F1368" s="2"/>
      <c r="G1368" s="17">
        <v>117.73815061950016</v>
      </c>
    </row>
    <row r="1369" spans="1:7" x14ac:dyDescent="0.35">
      <c r="A1369" s="11" t="s">
        <v>256</v>
      </c>
      <c r="B1369" s="11" t="s">
        <v>7</v>
      </c>
      <c r="C1369" s="2" t="s">
        <v>1262</v>
      </c>
      <c r="D1369" s="17"/>
      <c r="E1369" s="2">
        <v>2022</v>
      </c>
      <c r="F1369" s="2"/>
      <c r="G1369" s="17">
        <v>64.020380591396517</v>
      </c>
    </row>
    <row r="1370" spans="1:7" x14ac:dyDescent="0.35">
      <c r="A1370" s="2" t="s">
        <v>257</v>
      </c>
      <c r="B1370" s="2" t="s">
        <v>7</v>
      </c>
      <c r="C1370" s="2" t="s">
        <v>8</v>
      </c>
      <c r="D1370" s="17">
        <v>1960496.0613975301</v>
      </c>
      <c r="E1370" s="2">
        <v>2019</v>
      </c>
      <c r="F1370" s="17">
        <f>Tabel14[[#This Row],[Benaderend Verbruik (kWh)]]</f>
        <v>1960496.0613975301</v>
      </c>
      <c r="G1370" s="17">
        <f>Tabel14[[#This Row],[Benaderend Verbruik (kWh)]]*0.000182</f>
        <v>356.8102831743505</v>
      </c>
    </row>
    <row r="1371" spans="1:7" x14ac:dyDescent="0.35">
      <c r="A1371" s="2" t="s">
        <v>257</v>
      </c>
      <c r="B1371" s="2" t="s">
        <v>7</v>
      </c>
      <c r="C1371" s="2" t="s">
        <v>10</v>
      </c>
      <c r="D1371" s="17">
        <v>988267</v>
      </c>
      <c r="E1371" s="2">
        <v>2019</v>
      </c>
      <c r="F1371" s="17">
        <f>Tabel14[[#This Row],[Benaderend Verbruik (kWh)]]*2.5</f>
        <v>2470667.5</v>
      </c>
      <c r="G1371" s="17">
        <f>Tabel14[[#This Row],[Benaderend Verbruik (kWh)]]*0</f>
        <v>0</v>
      </c>
    </row>
    <row r="1372" spans="1:7" x14ac:dyDescent="0.35">
      <c r="A1372" s="2" t="s">
        <v>257</v>
      </c>
      <c r="B1372" s="2" t="s">
        <v>7</v>
      </c>
      <c r="C1372" s="2" t="s">
        <v>9</v>
      </c>
      <c r="D1372" s="17">
        <v>715463.4466372336</v>
      </c>
      <c r="E1372" s="2">
        <v>2019</v>
      </c>
      <c r="F1372" s="17">
        <f>Tabel14[[#This Row],[Benaderend Verbruik (kWh)]]*2.5</f>
        <v>1788658.6165930841</v>
      </c>
      <c r="G1372" s="17">
        <f>Tabel14[[#This Row],[Benaderend Verbruik (kWh)]]*0</f>
        <v>0</v>
      </c>
    </row>
    <row r="1373" spans="1:7" x14ac:dyDescent="0.35">
      <c r="A1373" s="2" t="s">
        <v>881</v>
      </c>
      <c r="B1373" s="2" t="s">
        <v>641</v>
      </c>
      <c r="C1373" s="2" t="s">
        <v>9</v>
      </c>
      <c r="D1373" s="17">
        <v>755722.17141096131</v>
      </c>
      <c r="E1373" s="2">
        <v>2022</v>
      </c>
      <c r="F1373" s="17">
        <f>Tabel14[[#This Row],[Benaderend Verbruik (kWh)]]*2.5</f>
        <v>1889305.4285274032</v>
      </c>
      <c r="G1373" s="17">
        <f>Tabel14[[#This Row],[Benaderend Verbruik (kWh)]]*0</f>
        <v>0</v>
      </c>
    </row>
    <row r="1374" spans="1:7" x14ac:dyDescent="0.35">
      <c r="A1374" s="2" t="s">
        <v>881</v>
      </c>
      <c r="B1374" s="2" t="s">
        <v>641</v>
      </c>
      <c r="C1374" s="2" t="s">
        <v>10</v>
      </c>
      <c r="D1374" s="17">
        <v>844290.99999999988</v>
      </c>
      <c r="E1374" s="2">
        <v>2022</v>
      </c>
      <c r="F1374" s="17">
        <f>Tabel14[[#This Row],[Benaderend Verbruik (kWh)]]*2.5</f>
        <v>2110727.4999999995</v>
      </c>
      <c r="G1374" s="17">
        <f>Tabel14[[#This Row],[Benaderend Verbruik (kWh)]]*0</f>
        <v>0</v>
      </c>
    </row>
    <row r="1375" spans="1:7" x14ac:dyDescent="0.35">
      <c r="A1375" s="2" t="s">
        <v>881</v>
      </c>
      <c r="B1375" s="2" t="s">
        <v>641</v>
      </c>
      <c r="C1375" s="2" t="s">
        <v>8</v>
      </c>
      <c r="D1375" s="17">
        <v>1960933.7094634529</v>
      </c>
      <c r="E1375" s="2">
        <v>2022</v>
      </c>
      <c r="F1375" s="17">
        <f>Tabel14[[#This Row],[Benaderend Verbruik (kWh)]]</f>
        <v>1960933.7094634529</v>
      </c>
      <c r="G1375" s="17">
        <f>Tabel14[[#This Row],[Benaderend Verbruik (kWh)]]*0.000182</f>
        <v>356.88993512234845</v>
      </c>
    </row>
    <row r="1376" spans="1:7" x14ac:dyDescent="0.35">
      <c r="A1376" s="2" t="s">
        <v>258</v>
      </c>
      <c r="B1376" s="2" t="s">
        <v>7</v>
      </c>
      <c r="C1376" s="2" t="s">
        <v>8</v>
      </c>
      <c r="D1376" s="17">
        <v>6873286.8970388416</v>
      </c>
      <c r="E1376" s="2">
        <v>2019</v>
      </c>
      <c r="F1376" s="17">
        <f>Tabel14[[#This Row],[Benaderend Verbruik (kWh)]]</f>
        <v>6873286.8970388416</v>
      </c>
      <c r="G1376" s="17">
        <f>Tabel14[[#This Row],[Benaderend Verbruik (kWh)]]*0.000182</f>
        <v>1250.9382152610692</v>
      </c>
    </row>
    <row r="1377" spans="1:7" x14ac:dyDescent="0.35">
      <c r="A1377" s="2" t="s">
        <v>258</v>
      </c>
      <c r="B1377" s="2" t="s">
        <v>7</v>
      </c>
      <c r="C1377" s="2" t="s">
        <v>9</v>
      </c>
      <c r="D1377" s="17">
        <v>2668980.078770122</v>
      </c>
      <c r="E1377" s="2">
        <v>2019</v>
      </c>
      <c r="F1377" s="17">
        <f>Tabel14[[#This Row],[Benaderend Verbruik (kWh)]]*2.5</f>
        <v>6672450.1969253048</v>
      </c>
      <c r="G1377" s="17">
        <f>Tabel14[[#This Row],[Benaderend Verbruik (kWh)]]*0</f>
        <v>0</v>
      </c>
    </row>
    <row r="1378" spans="1:7" x14ac:dyDescent="0.35">
      <c r="A1378" s="2" t="s">
        <v>258</v>
      </c>
      <c r="B1378" s="2" t="s">
        <v>7</v>
      </c>
      <c r="C1378" s="2" t="s">
        <v>10</v>
      </c>
      <c r="D1378" s="17">
        <v>1323191</v>
      </c>
      <c r="E1378" s="2">
        <v>2019</v>
      </c>
      <c r="F1378" s="17">
        <f>Tabel14[[#This Row],[Benaderend Verbruik (kWh)]]*2.5</f>
        <v>3307977.5</v>
      </c>
      <c r="G1378" s="17">
        <f>Tabel14[[#This Row],[Benaderend Verbruik (kWh)]]*0</f>
        <v>0</v>
      </c>
    </row>
    <row r="1379" spans="1:7" x14ac:dyDescent="0.35">
      <c r="A1379" s="2" t="s">
        <v>882</v>
      </c>
      <c r="B1379" s="2" t="s">
        <v>641</v>
      </c>
      <c r="C1379" s="2" t="s">
        <v>9</v>
      </c>
      <c r="D1379" s="17">
        <v>2259821.5930915484</v>
      </c>
      <c r="E1379" s="2">
        <v>2022</v>
      </c>
      <c r="F1379" s="17">
        <f>Tabel14[[#This Row],[Benaderend Verbruik (kWh)]]*2.5</f>
        <v>5649553.9827288706</v>
      </c>
      <c r="G1379" s="17">
        <f>Tabel14[[#This Row],[Benaderend Verbruik (kWh)]]*0</f>
        <v>0</v>
      </c>
    </row>
    <row r="1380" spans="1:7" x14ac:dyDescent="0.35">
      <c r="A1380" s="2" t="s">
        <v>882</v>
      </c>
      <c r="B1380" s="2" t="s">
        <v>641</v>
      </c>
      <c r="C1380" s="2" t="s">
        <v>10</v>
      </c>
      <c r="D1380" s="17">
        <v>1235873</v>
      </c>
      <c r="E1380" s="2">
        <v>2022</v>
      </c>
      <c r="F1380" s="17">
        <f>Tabel14[[#This Row],[Benaderend Verbruik (kWh)]]*2.5</f>
        <v>3089682.5</v>
      </c>
      <c r="G1380" s="17">
        <f>Tabel14[[#This Row],[Benaderend Verbruik (kWh)]]*0</f>
        <v>0</v>
      </c>
    </row>
    <row r="1381" spans="1:7" x14ac:dyDescent="0.35">
      <c r="A1381" s="2" t="s">
        <v>882</v>
      </c>
      <c r="B1381" s="2" t="s">
        <v>641</v>
      </c>
      <c r="C1381" s="2" t="s">
        <v>8</v>
      </c>
      <c r="D1381" s="17">
        <v>4439947.1632955512</v>
      </c>
      <c r="E1381" s="2">
        <v>2022</v>
      </c>
      <c r="F1381" s="17">
        <f>Tabel14[[#This Row],[Benaderend Verbruik (kWh)]]</f>
        <v>4439947.1632955512</v>
      </c>
      <c r="G1381" s="17">
        <f>Tabel14[[#This Row],[Benaderend Verbruik (kWh)]]*0.000182</f>
        <v>808.07038371979036</v>
      </c>
    </row>
    <row r="1382" spans="1:7" x14ac:dyDescent="0.35">
      <c r="A1382" s="11" t="s">
        <v>258</v>
      </c>
      <c r="B1382" s="11" t="s">
        <v>7</v>
      </c>
      <c r="C1382" s="2" t="s">
        <v>1262</v>
      </c>
      <c r="D1382" s="17"/>
      <c r="E1382" s="2">
        <v>2019</v>
      </c>
      <c r="F1382" s="2"/>
      <c r="G1382" s="17">
        <v>0</v>
      </c>
    </row>
    <row r="1383" spans="1:7" x14ac:dyDescent="0.35">
      <c r="A1383" s="11" t="s">
        <v>258</v>
      </c>
      <c r="B1383" s="11" t="s">
        <v>7</v>
      </c>
      <c r="C1383" s="2" t="s">
        <v>1262</v>
      </c>
      <c r="D1383" s="17"/>
      <c r="E1383" s="2">
        <v>2022</v>
      </c>
      <c r="F1383" s="2"/>
      <c r="G1383" s="17">
        <v>188.78860237999999</v>
      </c>
    </row>
    <row r="1384" spans="1:7" x14ac:dyDescent="0.35">
      <c r="A1384" s="2" t="s">
        <v>259</v>
      </c>
      <c r="B1384" s="2" t="s">
        <v>7</v>
      </c>
      <c r="C1384" s="2" t="s">
        <v>8</v>
      </c>
      <c r="D1384" s="17">
        <v>2294912.0350362249</v>
      </c>
      <c r="E1384" s="2">
        <v>2019</v>
      </c>
      <c r="F1384" s="17">
        <f>Tabel14[[#This Row],[Benaderend Verbruik (kWh)]]</f>
        <v>2294912.0350362249</v>
      </c>
      <c r="G1384" s="17">
        <f>Tabel14[[#This Row],[Benaderend Verbruik (kWh)]]*0.000182</f>
        <v>417.67399037659294</v>
      </c>
    </row>
    <row r="1385" spans="1:7" x14ac:dyDescent="0.35">
      <c r="A1385" s="2" t="s">
        <v>259</v>
      </c>
      <c r="B1385" s="2" t="s">
        <v>7</v>
      </c>
      <c r="C1385" s="2" t="s">
        <v>9</v>
      </c>
      <c r="D1385" s="17">
        <v>593104.34609032294</v>
      </c>
      <c r="E1385" s="2">
        <v>2019</v>
      </c>
      <c r="F1385" s="17">
        <f>Tabel14[[#This Row],[Benaderend Verbruik (kWh)]]*2.5</f>
        <v>1482760.8652258073</v>
      </c>
      <c r="G1385" s="17">
        <f>Tabel14[[#This Row],[Benaderend Verbruik (kWh)]]*0</f>
        <v>0</v>
      </c>
    </row>
    <row r="1386" spans="1:7" x14ac:dyDescent="0.35">
      <c r="A1386" s="2" t="s">
        <v>259</v>
      </c>
      <c r="B1386" s="2" t="s">
        <v>7</v>
      </c>
      <c r="C1386" s="2" t="s">
        <v>10</v>
      </c>
      <c r="D1386" s="17">
        <v>431845</v>
      </c>
      <c r="E1386" s="2">
        <v>2019</v>
      </c>
      <c r="F1386" s="17">
        <f>Tabel14[[#This Row],[Benaderend Verbruik (kWh)]]*2.5</f>
        <v>1079612.5</v>
      </c>
      <c r="G1386" s="17">
        <f>Tabel14[[#This Row],[Benaderend Verbruik (kWh)]]*0</f>
        <v>0</v>
      </c>
    </row>
    <row r="1387" spans="1:7" x14ac:dyDescent="0.35">
      <c r="A1387" s="2" t="s">
        <v>883</v>
      </c>
      <c r="B1387" s="2" t="s">
        <v>641</v>
      </c>
      <c r="C1387" s="2" t="s">
        <v>9</v>
      </c>
      <c r="D1387" s="17">
        <v>589093.099509686</v>
      </c>
      <c r="E1387" s="2">
        <v>2022</v>
      </c>
      <c r="F1387" s="17">
        <f>Tabel14[[#This Row],[Benaderend Verbruik (kWh)]]*2.5</f>
        <v>1472732.7487742151</v>
      </c>
      <c r="G1387" s="17">
        <f>Tabel14[[#This Row],[Benaderend Verbruik (kWh)]]*0</f>
        <v>0</v>
      </c>
    </row>
    <row r="1388" spans="1:7" x14ac:dyDescent="0.35">
      <c r="A1388" s="2" t="s">
        <v>883</v>
      </c>
      <c r="B1388" s="2" t="s">
        <v>641</v>
      </c>
      <c r="C1388" s="2" t="s">
        <v>10</v>
      </c>
      <c r="D1388" s="17">
        <v>390490</v>
      </c>
      <c r="E1388" s="2">
        <v>2022</v>
      </c>
      <c r="F1388" s="17">
        <f>Tabel14[[#This Row],[Benaderend Verbruik (kWh)]]*2.5</f>
        <v>976225</v>
      </c>
      <c r="G1388" s="17">
        <f>Tabel14[[#This Row],[Benaderend Verbruik (kWh)]]*0</f>
        <v>0</v>
      </c>
    </row>
    <row r="1389" spans="1:7" x14ac:dyDescent="0.35">
      <c r="A1389" s="2" t="s">
        <v>883</v>
      </c>
      <c r="B1389" s="2" t="s">
        <v>641</v>
      </c>
      <c r="C1389" s="2" t="s">
        <v>8</v>
      </c>
      <c r="D1389" s="17">
        <v>1943187.6718285622</v>
      </c>
      <c r="E1389" s="2">
        <v>2022</v>
      </c>
      <c r="F1389" s="17">
        <f>Tabel14[[#This Row],[Benaderend Verbruik (kWh)]]</f>
        <v>1943187.6718285622</v>
      </c>
      <c r="G1389" s="17">
        <f>Tabel14[[#This Row],[Benaderend Verbruik (kWh)]]*0.000182</f>
        <v>353.6601562727983</v>
      </c>
    </row>
    <row r="1390" spans="1:7" x14ac:dyDescent="0.35">
      <c r="A1390" s="11" t="s">
        <v>259</v>
      </c>
      <c r="B1390" s="11" t="s">
        <v>7</v>
      </c>
      <c r="C1390" s="2" t="s">
        <v>1262</v>
      </c>
      <c r="D1390" s="17"/>
      <c r="E1390" s="2">
        <v>2019</v>
      </c>
      <c r="F1390" s="2"/>
      <c r="G1390" s="17">
        <v>53.184561175000006</v>
      </c>
    </row>
    <row r="1391" spans="1:7" x14ac:dyDescent="0.35">
      <c r="A1391" s="11" t="s">
        <v>259</v>
      </c>
      <c r="B1391" s="11" t="s">
        <v>7</v>
      </c>
      <c r="C1391" s="2" t="s">
        <v>1262</v>
      </c>
      <c r="D1391" s="17"/>
      <c r="E1391" s="2">
        <v>2022</v>
      </c>
      <c r="F1391" s="2"/>
      <c r="G1391" s="17">
        <v>61.244305500000003</v>
      </c>
    </row>
    <row r="1392" spans="1:7" x14ac:dyDescent="0.35">
      <c r="A1392" s="2" t="s">
        <v>260</v>
      </c>
      <c r="B1392" s="2" t="s">
        <v>7</v>
      </c>
      <c r="C1392" s="2" t="s">
        <v>8</v>
      </c>
      <c r="D1392" s="17">
        <v>1077896.28</v>
      </c>
      <c r="E1392" s="2">
        <v>2019</v>
      </c>
      <c r="F1392" s="17">
        <f>Tabel14[[#This Row],[Benaderend Verbruik (kWh)]]</f>
        <v>1077896.28</v>
      </c>
      <c r="G1392" s="17">
        <f>Tabel14[[#This Row],[Benaderend Verbruik (kWh)]]*0.000182</f>
        <v>196.17712296000002</v>
      </c>
    </row>
    <row r="1393" spans="1:7" x14ac:dyDescent="0.35">
      <c r="A1393" s="2" t="s">
        <v>260</v>
      </c>
      <c r="B1393" s="2" t="s">
        <v>7</v>
      </c>
      <c r="C1393" s="2" t="s">
        <v>10</v>
      </c>
      <c r="D1393" s="17">
        <v>952377.75899999996</v>
      </c>
      <c r="E1393" s="2">
        <v>2019</v>
      </c>
      <c r="F1393" s="17">
        <f>Tabel14[[#This Row],[Benaderend Verbruik (kWh)]]*2.5</f>
        <v>2380944.3975</v>
      </c>
      <c r="G1393" s="17">
        <f>Tabel14[[#This Row],[Benaderend Verbruik (kWh)]]*0</f>
        <v>0</v>
      </c>
    </row>
    <row r="1394" spans="1:7" x14ac:dyDescent="0.35">
      <c r="A1394" s="2" t="s">
        <v>260</v>
      </c>
      <c r="B1394" s="2" t="s">
        <v>7</v>
      </c>
      <c r="C1394" s="2" t="s">
        <v>9</v>
      </c>
      <c r="D1394" s="17">
        <v>382959.48</v>
      </c>
      <c r="E1394" s="2">
        <v>2019</v>
      </c>
      <c r="F1394" s="17">
        <f>Tabel14[[#This Row],[Benaderend Verbruik (kWh)]]*2.5</f>
        <v>957398.7</v>
      </c>
      <c r="G1394" s="17">
        <f>Tabel14[[#This Row],[Benaderend Verbruik (kWh)]]*0</f>
        <v>0</v>
      </c>
    </row>
    <row r="1395" spans="1:7" x14ac:dyDescent="0.35">
      <c r="A1395" s="2" t="s">
        <v>884</v>
      </c>
      <c r="B1395" s="2" t="s">
        <v>641</v>
      </c>
      <c r="C1395" s="2" t="s">
        <v>9</v>
      </c>
      <c r="D1395" s="17">
        <v>376002.57225761272</v>
      </c>
      <c r="E1395" s="2">
        <v>2022</v>
      </c>
      <c r="F1395" s="17">
        <f>Tabel14[[#This Row],[Benaderend Verbruik (kWh)]]*2.5</f>
        <v>940006.43064403185</v>
      </c>
      <c r="G1395" s="17">
        <f>Tabel14[[#This Row],[Benaderend Verbruik (kWh)]]*0</f>
        <v>0</v>
      </c>
    </row>
    <row r="1396" spans="1:7" x14ac:dyDescent="0.35">
      <c r="A1396" s="2" t="s">
        <v>884</v>
      </c>
      <c r="B1396" s="2" t="s">
        <v>641</v>
      </c>
      <c r="C1396" s="2" t="s">
        <v>10</v>
      </c>
      <c r="D1396" s="17">
        <v>938636.43949805095</v>
      </c>
      <c r="E1396" s="2">
        <v>2022</v>
      </c>
      <c r="F1396" s="17">
        <f>Tabel14[[#This Row],[Benaderend Verbruik (kWh)]]*2.5</f>
        <v>2346591.0987451272</v>
      </c>
      <c r="G1396" s="17">
        <f>Tabel14[[#This Row],[Benaderend Verbruik (kWh)]]*0</f>
        <v>0</v>
      </c>
    </row>
    <row r="1397" spans="1:7" x14ac:dyDescent="0.35">
      <c r="A1397" s="2" t="s">
        <v>884</v>
      </c>
      <c r="B1397" s="2" t="s">
        <v>641</v>
      </c>
      <c r="C1397" s="2" t="s">
        <v>8</v>
      </c>
      <c r="D1397" s="17">
        <v>1127747.8768001546</v>
      </c>
      <c r="E1397" s="2">
        <v>2022</v>
      </c>
      <c r="F1397" s="17">
        <f>Tabel14[[#This Row],[Benaderend Verbruik (kWh)]]</f>
        <v>1127747.8768001546</v>
      </c>
      <c r="G1397" s="17">
        <f>Tabel14[[#This Row],[Benaderend Verbruik (kWh)]]*0.000182</f>
        <v>205.25011357762813</v>
      </c>
    </row>
    <row r="1398" spans="1:7" x14ac:dyDescent="0.35">
      <c r="A1398" s="2" t="s">
        <v>261</v>
      </c>
      <c r="B1398" s="2" t="s">
        <v>7</v>
      </c>
      <c r="C1398" s="2" t="s">
        <v>12</v>
      </c>
      <c r="D1398" s="17">
        <v>59943.124242854428</v>
      </c>
      <c r="E1398" s="2">
        <v>2019</v>
      </c>
      <c r="F1398" s="17">
        <f>Tabel14[[#This Row],[Benaderend Verbruik (kWh)]]</f>
        <v>59943.124242854428</v>
      </c>
      <c r="G1398" s="17">
        <f>Tabel14[[#This Row],[Benaderend Verbruik (kWh)]]*0.000267</f>
        <v>16.004814172842131</v>
      </c>
    </row>
    <row r="1399" spans="1:7" x14ac:dyDescent="0.35">
      <c r="A1399" s="11" t="s">
        <v>260</v>
      </c>
      <c r="B1399" s="11" t="s">
        <v>7</v>
      </c>
      <c r="C1399" s="2" t="s">
        <v>1262</v>
      </c>
      <c r="D1399" s="17"/>
      <c r="E1399" s="2">
        <v>2019</v>
      </c>
      <c r="F1399" s="2"/>
      <c r="G1399" s="17">
        <v>113.85276240552086</v>
      </c>
    </row>
    <row r="1400" spans="1:7" x14ac:dyDescent="0.35">
      <c r="A1400" s="11" t="s">
        <v>260</v>
      </c>
      <c r="B1400" s="11" t="s">
        <v>7</v>
      </c>
      <c r="C1400" s="2" t="s">
        <v>1262</v>
      </c>
      <c r="D1400" s="17"/>
      <c r="E1400" s="2">
        <v>2022</v>
      </c>
      <c r="F1400" s="2"/>
      <c r="G1400" s="17">
        <v>88.018992209097775</v>
      </c>
    </row>
    <row r="1401" spans="1:7" x14ac:dyDescent="0.35">
      <c r="A1401" s="2" t="s">
        <v>262</v>
      </c>
      <c r="B1401" s="2" t="s">
        <v>7</v>
      </c>
      <c r="C1401" s="2" t="s">
        <v>10</v>
      </c>
      <c r="D1401" s="17">
        <v>567555</v>
      </c>
      <c r="E1401" s="2">
        <v>2019</v>
      </c>
      <c r="F1401" s="17">
        <f>Tabel14[[#This Row],[Benaderend Verbruik (kWh)]]*2.5</f>
        <v>1418887.5</v>
      </c>
      <c r="G1401" s="17">
        <f>Tabel14[[#This Row],[Benaderend Verbruik (kWh)]]*0</f>
        <v>0</v>
      </c>
    </row>
    <row r="1402" spans="1:7" x14ac:dyDescent="0.35">
      <c r="A1402" s="2" t="s">
        <v>262</v>
      </c>
      <c r="B1402" s="2" t="s">
        <v>7</v>
      </c>
      <c r="C1402" s="2" t="s">
        <v>8</v>
      </c>
      <c r="D1402" s="17">
        <v>357602.87300000002</v>
      </c>
      <c r="E1402" s="2">
        <v>2019</v>
      </c>
      <c r="F1402" s="17">
        <f>Tabel14[[#This Row],[Benaderend Verbruik (kWh)]]</f>
        <v>357602.87300000002</v>
      </c>
      <c r="G1402" s="17">
        <f>Tabel14[[#This Row],[Benaderend Verbruik (kWh)]]*0.000182</f>
        <v>65.083722886000004</v>
      </c>
    </row>
    <row r="1403" spans="1:7" x14ac:dyDescent="0.35">
      <c r="A1403" s="2" t="s">
        <v>262</v>
      </c>
      <c r="B1403" s="2" t="s">
        <v>7</v>
      </c>
      <c r="C1403" s="2" t="s">
        <v>9</v>
      </c>
      <c r="D1403" s="17">
        <v>191123.67200000002</v>
      </c>
      <c r="E1403" s="2">
        <v>2019</v>
      </c>
      <c r="F1403" s="17">
        <f>Tabel14[[#This Row],[Benaderend Verbruik (kWh)]]*2.5</f>
        <v>477809.18000000005</v>
      </c>
      <c r="G1403" s="17">
        <f>Tabel14[[#This Row],[Benaderend Verbruik (kWh)]]*0</f>
        <v>0</v>
      </c>
    </row>
    <row r="1404" spans="1:7" x14ac:dyDescent="0.35">
      <c r="A1404" s="2" t="s">
        <v>885</v>
      </c>
      <c r="B1404" s="2" t="s">
        <v>641</v>
      </c>
      <c r="C1404" s="2" t="s">
        <v>9</v>
      </c>
      <c r="D1404" s="17">
        <v>166330.42191678021</v>
      </c>
      <c r="E1404" s="2">
        <v>2022</v>
      </c>
      <c r="F1404" s="17">
        <f>Tabel14[[#This Row],[Benaderend Verbruik (kWh)]]*2.5</f>
        <v>415826.0547919505</v>
      </c>
      <c r="G1404" s="17">
        <f>Tabel14[[#This Row],[Benaderend Verbruik (kWh)]]*0</f>
        <v>0</v>
      </c>
    </row>
    <row r="1405" spans="1:7" x14ac:dyDescent="0.35">
      <c r="A1405" s="2" t="s">
        <v>885</v>
      </c>
      <c r="B1405" s="2" t="s">
        <v>641</v>
      </c>
      <c r="C1405" s="2" t="s">
        <v>10</v>
      </c>
      <c r="D1405" s="17">
        <v>480046.39642448793</v>
      </c>
      <c r="E1405" s="2">
        <v>2022</v>
      </c>
      <c r="F1405" s="17">
        <f>Tabel14[[#This Row],[Benaderend Verbruik (kWh)]]*2.5</f>
        <v>1200115.9910612199</v>
      </c>
      <c r="G1405" s="17">
        <f>Tabel14[[#This Row],[Benaderend Verbruik (kWh)]]*0</f>
        <v>0</v>
      </c>
    </row>
    <row r="1406" spans="1:7" x14ac:dyDescent="0.35">
      <c r="A1406" s="2" t="s">
        <v>885</v>
      </c>
      <c r="B1406" s="2" t="s">
        <v>641</v>
      </c>
      <c r="C1406" s="2" t="s">
        <v>8</v>
      </c>
      <c r="D1406" s="17">
        <v>277895.6351508458</v>
      </c>
      <c r="E1406" s="2">
        <v>2022</v>
      </c>
      <c r="F1406" s="17">
        <f>Tabel14[[#This Row],[Benaderend Verbruik (kWh)]]</f>
        <v>277895.6351508458</v>
      </c>
      <c r="G1406" s="17">
        <f>Tabel14[[#This Row],[Benaderend Verbruik (kWh)]]*0.000182</f>
        <v>50.57700559745394</v>
      </c>
    </row>
    <row r="1407" spans="1:7" x14ac:dyDescent="0.35">
      <c r="A1407" s="2" t="s">
        <v>262</v>
      </c>
      <c r="B1407" s="2" t="s">
        <v>7</v>
      </c>
      <c r="C1407" s="2" t="s">
        <v>12</v>
      </c>
      <c r="D1407" s="17">
        <v>163587.30908456369</v>
      </c>
      <c r="E1407" s="2">
        <v>2019</v>
      </c>
      <c r="F1407" s="17">
        <f>Tabel14[[#This Row],[Benaderend Verbruik (kWh)]]</f>
        <v>163587.30908456369</v>
      </c>
      <c r="G1407" s="17">
        <f>Tabel14[[#This Row],[Benaderend Verbruik (kWh)]]*0.000267</f>
        <v>43.677811525578505</v>
      </c>
    </row>
    <row r="1408" spans="1:7" x14ac:dyDescent="0.35">
      <c r="A1408" s="2" t="s">
        <v>262</v>
      </c>
      <c r="B1408" s="2" t="s">
        <v>7</v>
      </c>
      <c r="C1408" s="2" t="s">
        <v>12</v>
      </c>
      <c r="D1408" s="17">
        <v>58489.945225250798</v>
      </c>
      <c r="E1408" s="2">
        <v>2022</v>
      </c>
      <c r="F1408" s="17">
        <f>Tabel14[[#This Row],[Benaderend Verbruik (kWh)]]</f>
        <v>58489.945225250798</v>
      </c>
      <c r="G1408" s="17">
        <f>Tabel14[[#This Row],[Benaderend Verbruik (kWh)]]*0.000267</f>
        <v>15.616815375141963</v>
      </c>
    </row>
    <row r="1409" spans="1:7" x14ac:dyDescent="0.35">
      <c r="A1409" s="11" t="s">
        <v>262</v>
      </c>
      <c r="B1409" s="11" t="s">
        <v>7</v>
      </c>
      <c r="C1409" s="2" t="s">
        <v>1262</v>
      </c>
      <c r="D1409" s="17"/>
      <c r="E1409" s="2">
        <v>2019</v>
      </c>
      <c r="F1409" s="2"/>
      <c r="G1409" s="17">
        <v>19.596569040000002</v>
      </c>
    </row>
    <row r="1410" spans="1:7" x14ac:dyDescent="0.35">
      <c r="A1410" s="11" t="s">
        <v>262</v>
      </c>
      <c r="B1410" s="11" t="s">
        <v>7</v>
      </c>
      <c r="C1410" s="2" t="s">
        <v>1262</v>
      </c>
      <c r="D1410" s="17"/>
      <c r="E1410" s="2">
        <v>2022</v>
      </c>
      <c r="F1410" s="2"/>
      <c r="G1410" s="17">
        <v>19.705969800000002</v>
      </c>
    </row>
    <row r="1411" spans="1:7" x14ac:dyDescent="0.35">
      <c r="A1411" s="2" t="s">
        <v>263</v>
      </c>
      <c r="B1411" s="2" t="s">
        <v>7</v>
      </c>
      <c r="C1411" s="2" t="s">
        <v>8</v>
      </c>
      <c r="D1411" s="17">
        <v>1025975.2856781018</v>
      </c>
      <c r="E1411" s="2">
        <v>2019</v>
      </c>
      <c r="F1411" s="17">
        <f>Tabel14[[#This Row],[Benaderend Verbruik (kWh)]]</f>
        <v>1025975.2856781018</v>
      </c>
      <c r="G1411" s="17">
        <f>Tabel14[[#This Row],[Benaderend Verbruik (kWh)]]*0.000182</f>
        <v>186.72750199341453</v>
      </c>
    </row>
    <row r="1412" spans="1:7" x14ac:dyDescent="0.35">
      <c r="A1412" s="2" t="s">
        <v>263</v>
      </c>
      <c r="B1412" s="2" t="s">
        <v>7</v>
      </c>
      <c r="C1412" s="2" t="s">
        <v>10</v>
      </c>
      <c r="D1412" s="17">
        <v>691851</v>
      </c>
      <c r="E1412" s="2">
        <v>2019</v>
      </c>
      <c r="F1412" s="17">
        <f>Tabel14[[#This Row],[Benaderend Verbruik (kWh)]]*2.5</f>
        <v>1729627.5</v>
      </c>
      <c r="G1412" s="17">
        <f>Tabel14[[#This Row],[Benaderend Verbruik (kWh)]]*0</f>
        <v>0</v>
      </c>
    </row>
    <row r="1413" spans="1:7" x14ac:dyDescent="0.35">
      <c r="A1413" s="2" t="s">
        <v>263</v>
      </c>
      <c r="B1413" s="2" t="s">
        <v>7</v>
      </c>
      <c r="C1413" s="2" t="s">
        <v>9</v>
      </c>
      <c r="D1413" s="17">
        <v>255902.51190973818</v>
      </c>
      <c r="E1413" s="2">
        <v>2019</v>
      </c>
      <c r="F1413" s="17">
        <f>Tabel14[[#This Row],[Benaderend Verbruik (kWh)]]*2.5</f>
        <v>639756.27977434546</v>
      </c>
      <c r="G1413" s="17">
        <f>Tabel14[[#This Row],[Benaderend Verbruik (kWh)]]*0</f>
        <v>0</v>
      </c>
    </row>
    <row r="1414" spans="1:7" x14ac:dyDescent="0.35">
      <c r="A1414" s="2" t="s">
        <v>886</v>
      </c>
      <c r="B1414" s="2" t="s">
        <v>641</v>
      </c>
      <c r="C1414" s="2" t="s">
        <v>9</v>
      </c>
      <c r="D1414" s="17">
        <v>212614.17563121978</v>
      </c>
      <c r="E1414" s="2">
        <v>2022</v>
      </c>
      <c r="F1414" s="17">
        <f>Tabel14[[#This Row],[Benaderend Verbruik (kWh)]]*2.5</f>
        <v>531535.4390780495</v>
      </c>
      <c r="G1414" s="17">
        <f>Tabel14[[#This Row],[Benaderend Verbruik (kWh)]]*0</f>
        <v>0</v>
      </c>
    </row>
    <row r="1415" spans="1:7" x14ac:dyDescent="0.35">
      <c r="A1415" s="2" t="s">
        <v>886</v>
      </c>
      <c r="B1415" s="2" t="s">
        <v>641</v>
      </c>
      <c r="C1415" s="2" t="s">
        <v>10</v>
      </c>
      <c r="D1415" s="17">
        <v>625999.99999999977</v>
      </c>
      <c r="E1415" s="2">
        <v>2022</v>
      </c>
      <c r="F1415" s="17">
        <f>Tabel14[[#This Row],[Benaderend Verbruik (kWh)]]*2.5</f>
        <v>1564999.9999999995</v>
      </c>
      <c r="G1415" s="17">
        <f>Tabel14[[#This Row],[Benaderend Verbruik (kWh)]]*0</f>
        <v>0</v>
      </c>
    </row>
    <row r="1416" spans="1:7" x14ac:dyDescent="0.35">
      <c r="A1416" s="2" t="s">
        <v>886</v>
      </c>
      <c r="B1416" s="2" t="s">
        <v>641</v>
      </c>
      <c r="C1416" s="2" t="s">
        <v>8</v>
      </c>
      <c r="D1416" s="17">
        <v>753892.02580871503</v>
      </c>
      <c r="E1416" s="2">
        <v>2022</v>
      </c>
      <c r="F1416" s="17">
        <f>Tabel14[[#This Row],[Benaderend Verbruik (kWh)]]</f>
        <v>753892.02580871503</v>
      </c>
      <c r="G1416" s="17">
        <f>Tabel14[[#This Row],[Benaderend Verbruik (kWh)]]*0.000182</f>
        <v>137.20834869718615</v>
      </c>
    </row>
    <row r="1417" spans="1:7" x14ac:dyDescent="0.35">
      <c r="A1417" s="2" t="s">
        <v>264</v>
      </c>
      <c r="B1417" s="2" t="s">
        <v>7</v>
      </c>
      <c r="C1417" s="2" t="s">
        <v>8</v>
      </c>
      <c r="D1417" s="17">
        <v>53301.343000000001</v>
      </c>
      <c r="E1417" s="2">
        <v>2019</v>
      </c>
      <c r="F1417" s="17">
        <f>Tabel14[[#This Row],[Benaderend Verbruik (kWh)]]</f>
        <v>53301.343000000001</v>
      </c>
      <c r="G1417" s="17">
        <f>Tabel14[[#This Row],[Benaderend Verbruik (kWh)]]*0.000182</f>
        <v>9.7008444259999997</v>
      </c>
    </row>
    <row r="1418" spans="1:7" x14ac:dyDescent="0.35">
      <c r="A1418" s="2" t="s">
        <v>264</v>
      </c>
      <c r="B1418" s="2" t="s">
        <v>7</v>
      </c>
      <c r="C1418" s="2" t="s">
        <v>10</v>
      </c>
      <c r="D1418" s="17">
        <v>10523.802</v>
      </c>
      <c r="E1418" s="2">
        <v>2019</v>
      </c>
      <c r="F1418" s="17">
        <f>Tabel14[[#This Row],[Benaderend Verbruik (kWh)]]*2.5</f>
        <v>26309.504999999997</v>
      </c>
      <c r="G1418" s="17">
        <f>Tabel14[[#This Row],[Benaderend Verbruik (kWh)]]*0</f>
        <v>0</v>
      </c>
    </row>
    <row r="1419" spans="1:7" x14ac:dyDescent="0.35">
      <c r="A1419" s="2" t="s">
        <v>264</v>
      </c>
      <c r="B1419" s="2" t="s">
        <v>7</v>
      </c>
      <c r="C1419" s="2" t="s">
        <v>9</v>
      </c>
      <c r="D1419" s="17">
        <v>6860.1369999999997</v>
      </c>
      <c r="E1419" s="2">
        <v>2019</v>
      </c>
      <c r="F1419" s="17">
        <f>Tabel14[[#This Row],[Benaderend Verbruik (kWh)]]*2.5</f>
        <v>17150.342499999999</v>
      </c>
      <c r="G1419" s="17">
        <f>Tabel14[[#This Row],[Benaderend Verbruik (kWh)]]*0</f>
        <v>0</v>
      </c>
    </row>
    <row r="1420" spans="1:7" x14ac:dyDescent="0.35">
      <c r="A1420" s="2" t="s">
        <v>887</v>
      </c>
      <c r="B1420" s="2" t="s">
        <v>641</v>
      </c>
      <c r="C1420" s="2" t="s">
        <v>9</v>
      </c>
      <c r="D1420" s="17">
        <v>158.50312794300001</v>
      </c>
      <c r="E1420" s="2">
        <v>2022</v>
      </c>
      <c r="F1420" s="17">
        <f>Tabel14[[#This Row],[Benaderend Verbruik (kWh)]]*2.5</f>
        <v>396.25781985750001</v>
      </c>
      <c r="G1420" s="17">
        <f>Tabel14[[#This Row],[Benaderend Verbruik (kWh)]]*0</f>
        <v>0</v>
      </c>
    </row>
    <row r="1421" spans="1:7" x14ac:dyDescent="0.35">
      <c r="A1421" s="2" t="s">
        <v>887</v>
      </c>
      <c r="B1421" s="2" t="s">
        <v>641</v>
      </c>
      <c r="C1421" s="2" t="s">
        <v>10</v>
      </c>
      <c r="D1421" s="17">
        <v>16659.534342591</v>
      </c>
      <c r="E1421" s="2">
        <v>2022</v>
      </c>
      <c r="F1421" s="17">
        <f>Tabel14[[#This Row],[Benaderend Verbruik (kWh)]]*2.5</f>
        <v>41648.835856477497</v>
      </c>
      <c r="G1421" s="17">
        <f>Tabel14[[#This Row],[Benaderend Verbruik (kWh)]]*0</f>
        <v>0</v>
      </c>
    </row>
    <row r="1422" spans="1:7" x14ac:dyDescent="0.35">
      <c r="A1422" s="2" t="s">
        <v>887</v>
      </c>
      <c r="B1422" s="2" t="s">
        <v>641</v>
      </c>
      <c r="C1422" s="2" t="s">
        <v>8</v>
      </c>
      <c r="D1422" s="17">
        <v>30431.626270238099</v>
      </c>
      <c r="E1422" s="2">
        <v>2022</v>
      </c>
      <c r="F1422" s="17">
        <f>Tabel14[[#This Row],[Benaderend Verbruik (kWh)]]</f>
        <v>30431.626270238099</v>
      </c>
      <c r="G1422" s="17">
        <f>Tabel14[[#This Row],[Benaderend Verbruik (kWh)]]*0.000182</f>
        <v>5.5385559811833343</v>
      </c>
    </row>
    <row r="1423" spans="1:7" x14ac:dyDescent="0.35">
      <c r="A1423" s="2" t="s">
        <v>265</v>
      </c>
      <c r="B1423" s="2" t="s">
        <v>7</v>
      </c>
      <c r="C1423" s="2" t="s">
        <v>8</v>
      </c>
      <c r="D1423" s="17">
        <v>2570580.1323899426</v>
      </c>
      <c r="E1423" s="2">
        <v>2019</v>
      </c>
      <c r="F1423" s="17">
        <f>Tabel14[[#This Row],[Benaderend Verbruik (kWh)]]</f>
        <v>2570580.1323899426</v>
      </c>
      <c r="G1423" s="17">
        <f>Tabel14[[#This Row],[Benaderend Verbruik (kWh)]]*0.000182</f>
        <v>467.84558409496958</v>
      </c>
    </row>
    <row r="1424" spans="1:7" x14ac:dyDescent="0.35">
      <c r="A1424" s="2" t="s">
        <v>265</v>
      </c>
      <c r="B1424" s="2" t="s">
        <v>7</v>
      </c>
      <c r="C1424" s="2" t="s">
        <v>10</v>
      </c>
      <c r="D1424" s="17">
        <v>1333105</v>
      </c>
      <c r="E1424" s="2">
        <v>2019</v>
      </c>
      <c r="F1424" s="17">
        <f>Tabel14[[#This Row],[Benaderend Verbruik (kWh)]]*2.5</f>
        <v>3332762.5</v>
      </c>
      <c r="G1424" s="17">
        <f>Tabel14[[#This Row],[Benaderend Verbruik (kWh)]]*0</f>
        <v>0</v>
      </c>
    </row>
    <row r="1425" spans="1:7" x14ac:dyDescent="0.35">
      <c r="A1425" s="2" t="s">
        <v>265</v>
      </c>
      <c r="B1425" s="2" t="s">
        <v>7</v>
      </c>
      <c r="C1425" s="2" t="s">
        <v>9</v>
      </c>
      <c r="D1425" s="17">
        <v>779425.36793508765</v>
      </c>
      <c r="E1425" s="2">
        <v>2019</v>
      </c>
      <c r="F1425" s="17">
        <f>Tabel14[[#This Row],[Benaderend Verbruik (kWh)]]*2.5</f>
        <v>1948563.4198377191</v>
      </c>
      <c r="G1425" s="17">
        <f>Tabel14[[#This Row],[Benaderend Verbruik (kWh)]]*0</f>
        <v>0</v>
      </c>
    </row>
    <row r="1426" spans="1:7" x14ac:dyDescent="0.35">
      <c r="A1426" s="2" t="s">
        <v>888</v>
      </c>
      <c r="B1426" s="2" t="s">
        <v>641</v>
      </c>
      <c r="C1426" s="2" t="s">
        <v>9</v>
      </c>
      <c r="D1426" s="17">
        <v>746271.37773466005</v>
      </c>
      <c r="E1426" s="2">
        <v>2022</v>
      </c>
      <c r="F1426" s="17">
        <f>Tabel14[[#This Row],[Benaderend Verbruik (kWh)]]*2.5</f>
        <v>1865678.4443366502</v>
      </c>
      <c r="G1426" s="17">
        <f>Tabel14[[#This Row],[Benaderend Verbruik (kWh)]]*0</f>
        <v>0</v>
      </c>
    </row>
    <row r="1427" spans="1:7" x14ac:dyDescent="0.35">
      <c r="A1427" s="2" t="s">
        <v>888</v>
      </c>
      <c r="B1427" s="2" t="s">
        <v>641</v>
      </c>
      <c r="C1427" s="2" t="s">
        <v>10</v>
      </c>
      <c r="D1427" s="17">
        <v>1089540.9999999993</v>
      </c>
      <c r="E1427" s="2">
        <v>2022</v>
      </c>
      <c r="F1427" s="17">
        <f>Tabel14[[#This Row],[Benaderend Verbruik (kWh)]]*2.5</f>
        <v>2723852.4999999981</v>
      </c>
      <c r="G1427" s="17">
        <f>Tabel14[[#This Row],[Benaderend Verbruik (kWh)]]*0</f>
        <v>0</v>
      </c>
    </row>
    <row r="1428" spans="1:7" x14ac:dyDescent="0.35">
      <c r="A1428" s="2" t="s">
        <v>888</v>
      </c>
      <c r="B1428" s="2" t="s">
        <v>641</v>
      </c>
      <c r="C1428" s="2" t="s">
        <v>8</v>
      </c>
      <c r="D1428" s="17">
        <v>2164132.4473127192</v>
      </c>
      <c r="E1428" s="2">
        <v>2022</v>
      </c>
      <c r="F1428" s="17">
        <f>Tabel14[[#This Row],[Benaderend Verbruik (kWh)]]</f>
        <v>2164132.4473127192</v>
      </c>
      <c r="G1428" s="17">
        <f>Tabel14[[#This Row],[Benaderend Verbruik (kWh)]]*0.000182</f>
        <v>393.87210541091491</v>
      </c>
    </row>
    <row r="1429" spans="1:7" x14ac:dyDescent="0.35">
      <c r="A1429" s="11" t="s">
        <v>265</v>
      </c>
      <c r="B1429" s="11" t="s">
        <v>7</v>
      </c>
      <c r="C1429" s="2" t="s">
        <v>1262</v>
      </c>
      <c r="D1429" s="17"/>
      <c r="E1429" s="2">
        <v>2019</v>
      </c>
      <c r="F1429" s="2"/>
      <c r="G1429" s="17">
        <v>124.77717110912751</v>
      </c>
    </row>
    <row r="1430" spans="1:7" x14ac:dyDescent="0.35">
      <c r="A1430" s="11" t="s">
        <v>265</v>
      </c>
      <c r="B1430" s="11" t="s">
        <v>7</v>
      </c>
      <c r="C1430" s="2" t="s">
        <v>1262</v>
      </c>
      <c r="D1430" s="17"/>
      <c r="E1430" s="2">
        <v>2022</v>
      </c>
      <c r="F1430" s="2"/>
      <c r="G1430" s="17">
        <v>110.3860936171765</v>
      </c>
    </row>
    <row r="1431" spans="1:7" x14ac:dyDescent="0.35">
      <c r="A1431" s="2" t="s">
        <v>266</v>
      </c>
      <c r="B1431" s="2" t="s">
        <v>7</v>
      </c>
      <c r="C1431" s="2" t="s">
        <v>8</v>
      </c>
      <c r="D1431" s="17">
        <v>4387000.8890000014</v>
      </c>
      <c r="E1431" s="2">
        <v>2019</v>
      </c>
      <c r="F1431" s="17">
        <f>Tabel14[[#This Row],[Benaderend Verbruik (kWh)]]</f>
        <v>4387000.8890000014</v>
      </c>
      <c r="G1431" s="17">
        <f>Tabel14[[#This Row],[Benaderend Verbruik (kWh)]]*0.000182</f>
        <v>798.43416179800022</v>
      </c>
    </row>
    <row r="1432" spans="1:7" x14ac:dyDescent="0.35">
      <c r="A1432" s="2" t="s">
        <v>266</v>
      </c>
      <c r="B1432" s="2" t="s">
        <v>7</v>
      </c>
      <c r="C1432" s="2" t="s">
        <v>9</v>
      </c>
      <c r="D1432" s="17">
        <v>2805200.9109999998</v>
      </c>
      <c r="E1432" s="2">
        <v>2019</v>
      </c>
      <c r="F1432" s="17">
        <f>Tabel14[[#This Row],[Benaderend Verbruik (kWh)]]*2.5</f>
        <v>7013002.2774999999</v>
      </c>
      <c r="G1432" s="17">
        <f>Tabel14[[#This Row],[Benaderend Verbruik (kWh)]]*0</f>
        <v>0</v>
      </c>
    </row>
    <row r="1433" spans="1:7" x14ac:dyDescent="0.35">
      <c r="A1433" s="2" t="s">
        <v>266</v>
      </c>
      <c r="B1433" s="2" t="s">
        <v>7</v>
      </c>
      <c r="C1433" s="2" t="s">
        <v>10</v>
      </c>
      <c r="D1433" s="17">
        <v>2024159.895</v>
      </c>
      <c r="E1433" s="2">
        <v>2019</v>
      </c>
      <c r="F1433" s="17">
        <f>Tabel14[[#This Row],[Benaderend Verbruik (kWh)]]*2.5</f>
        <v>5060399.7374999998</v>
      </c>
      <c r="G1433" s="17">
        <f>Tabel14[[#This Row],[Benaderend Verbruik (kWh)]]*0</f>
        <v>0</v>
      </c>
    </row>
    <row r="1434" spans="1:7" x14ac:dyDescent="0.35">
      <c r="A1434" s="2" t="s">
        <v>889</v>
      </c>
      <c r="B1434" s="2" t="s">
        <v>641</v>
      </c>
      <c r="C1434" s="2" t="s">
        <v>9</v>
      </c>
      <c r="D1434" s="17">
        <v>2678742.7978970287</v>
      </c>
      <c r="E1434" s="2">
        <v>2022</v>
      </c>
      <c r="F1434" s="17">
        <f>Tabel14[[#This Row],[Benaderend Verbruik (kWh)]]*2.5</f>
        <v>6696856.9947425723</v>
      </c>
      <c r="G1434" s="17">
        <f>Tabel14[[#This Row],[Benaderend Verbruik (kWh)]]*0</f>
        <v>0</v>
      </c>
    </row>
    <row r="1435" spans="1:7" x14ac:dyDescent="0.35">
      <c r="A1435" s="2" t="s">
        <v>889</v>
      </c>
      <c r="B1435" s="2" t="s">
        <v>641</v>
      </c>
      <c r="C1435" s="2" t="s">
        <v>10</v>
      </c>
      <c r="D1435" s="17">
        <v>2003091.8065612186</v>
      </c>
      <c r="E1435" s="2">
        <v>2022</v>
      </c>
      <c r="F1435" s="17">
        <f>Tabel14[[#This Row],[Benaderend Verbruik (kWh)]]*2.5</f>
        <v>5007729.5164030464</v>
      </c>
      <c r="G1435" s="17">
        <f>Tabel14[[#This Row],[Benaderend Verbruik (kWh)]]*0</f>
        <v>0</v>
      </c>
    </row>
    <row r="1436" spans="1:7" x14ac:dyDescent="0.35">
      <c r="A1436" s="2" t="s">
        <v>889</v>
      </c>
      <c r="B1436" s="2" t="s">
        <v>641</v>
      </c>
      <c r="C1436" s="2" t="s">
        <v>8</v>
      </c>
      <c r="D1436" s="17">
        <v>3787214.2503775577</v>
      </c>
      <c r="E1436" s="2">
        <v>2022</v>
      </c>
      <c r="F1436" s="17">
        <f>Tabel14[[#This Row],[Benaderend Verbruik (kWh)]]</f>
        <v>3787214.2503775577</v>
      </c>
      <c r="G1436" s="17">
        <f>Tabel14[[#This Row],[Benaderend Verbruik (kWh)]]*0.000182</f>
        <v>689.27299356871549</v>
      </c>
    </row>
    <row r="1437" spans="1:7" x14ac:dyDescent="0.35">
      <c r="A1437" s="11" t="s">
        <v>266</v>
      </c>
      <c r="B1437" s="11" t="s">
        <v>7</v>
      </c>
      <c r="C1437" s="2" t="s">
        <v>1262</v>
      </c>
      <c r="D1437" s="17"/>
      <c r="E1437" s="2">
        <v>2019</v>
      </c>
      <c r="F1437" s="2"/>
      <c r="G1437" s="17">
        <v>145.32879992000002</v>
      </c>
    </row>
    <row r="1438" spans="1:7" x14ac:dyDescent="0.35">
      <c r="A1438" s="11" t="s">
        <v>266</v>
      </c>
      <c r="B1438" s="11" t="s">
        <v>7</v>
      </c>
      <c r="C1438" s="2" t="s">
        <v>1262</v>
      </c>
      <c r="D1438" s="17"/>
      <c r="E1438" s="2">
        <v>2022</v>
      </c>
      <c r="F1438" s="2"/>
      <c r="G1438" s="17">
        <v>117.57596606999999</v>
      </c>
    </row>
    <row r="1439" spans="1:7" x14ac:dyDescent="0.35">
      <c r="A1439" s="2" t="s">
        <v>267</v>
      </c>
      <c r="B1439" s="2" t="s">
        <v>7</v>
      </c>
      <c r="C1439" s="2" t="s">
        <v>8</v>
      </c>
      <c r="D1439" s="17">
        <v>1810782.3087325951</v>
      </c>
      <c r="E1439" s="2">
        <v>2019</v>
      </c>
      <c r="F1439" s="17">
        <f>Tabel14[[#This Row],[Benaderend Verbruik (kWh)]]</f>
        <v>1810782.3087325951</v>
      </c>
      <c r="G1439" s="17">
        <f>Tabel14[[#This Row],[Benaderend Verbruik (kWh)]]*0.000182</f>
        <v>329.56238018933232</v>
      </c>
    </row>
    <row r="1440" spans="1:7" x14ac:dyDescent="0.35">
      <c r="A1440" s="2" t="s">
        <v>267</v>
      </c>
      <c r="B1440" s="2" t="s">
        <v>7</v>
      </c>
      <c r="C1440" s="2" t="s">
        <v>10</v>
      </c>
      <c r="D1440" s="17">
        <v>657725</v>
      </c>
      <c r="E1440" s="2">
        <v>2019</v>
      </c>
      <c r="F1440" s="17">
        <f>Tabel14[[#This Row],[Benaderend Verbruik (kWh)]]*2.5</f>
        <v>1644312.5</v>
      </c>
      <c r="G1440" s="17">
        <f>Tabel14[[#This Row],[Benaderend Verbruik (kWh)]]*0</f>
        <v>0</v>
      </c>
    </row>
    <row r="1441" spans="1:7" x14ac:dyDescent="0.35">
      <c r="A1441" s="2" t="s">
        <v>267</v>
      </c>
      <c r="B1441" s="2" t="s">
        <v>7</v>
      </c>
      <c r="C1441" s="2" t="s">
        <v>9</v>
      </c>
      <c r="D1441" s="17">
        <v>509056.85295534186</v>
      </c>
      <c r="E1441" s="2">
        <v>2019</v>
      </c>
      <c r="F1441" s="17">
        <f>Tabel14[[#This Row],[Benaderend Verbruik (kWh)]]*2.5</f>
        <v>1272642.1323883547</v>
      </c>
      <c r="G1441" s="17">
        <f>Tabel14[[#This Row],[Benaderend Verbruik (kWh)]]*0</f>
        <v>0</v>
      </c>
    </row>
    <row r="1442" spans="1:7" x14ac:dyDescent="0.35">
      <c r="A1442" s="2" t="s">
        <v>890</v>
      </c>
      <c r="B1442" s="2" t="s">
        <v>641</v>
      </c>
      <c r="C1442" s="2" t="s">
        <v>9</v>
      </c>
      <c r="D1442" s="17">
        <v>376934.78656593349</v>
      </c>
      <c r="E1442" s="2">
        <v>2022</v>
      </c>
      <c r="F1442" s="17">
        <f>Tabel14[[#This Row],[Benaderend Verbruik (kWh)]]*2.5</f>
        <v>942336.96641483367</v>
      </c>
      <c r="G1442" s="17">
        <f>Tabel14[[#This Row],[Benaderend Verbruik (kWh)]]*0</f>
        <v>0</v>
      </c>
    </row>
    <row r="1443" spans="1:7" x14ac:dyDescent="0.35">
      <c r="A1443" s="2" t="s">
        <v>890</v>
      </c>
      <c r="B1443" s="2" t="s">
        <v>641</v>
      </c>
      <c r="C1443" s="2" t="s">
        <v>10</v>
      </c>
      <c r="D1443" s="17">
        <v>564738</v>
      </c>
      <c r="E1443" s="2">
        <v>2022</v>
      </c>
      <c r="F1443" s="17">
        <f>Tabel14[[#This Row],[Benaderend Verbruik (kWh)]]*2.5</f>
        <v>1411845</v>
      </c>
      <c r="G1443" s="17">
        <f>Tabel14[[#This Row],[Benaderend Verbruik (kWh)]]*0</f>
        <v>0</v>
      </c>
    </row>
    <row r="1444" spans="1:7" x14ac:dyDescent="0.35">
      <c r="A1444" s="2" t="s">
        <v>890</v>
      </c>
      <c r="B1444" s="2" t="s">
        <v>641</v>
      </c>
      <c r="C1444" s="2" t="s">
        <v>8</v>
      </c>
      <c r="D1444" s="17">
        <v>1474517.1279664903</v>
      </c>
      <c r="E1444" s="2">
        <v>2022</v>
      </c>
      <c r="F1444" s="17">
        <f>Tabel14[[#This Row],[Benaderend Verbruik (kWh)]]</f>
        <v>1474517.1279664903</v>
      </c>
      <c r="G1444" s="17">
        <f>Tabel14[[#This Row],[Benaderend Verbruik (kWh)]]*0.000182</f>
        <v>268.36211728990128</v>
      </c>
    </row>
    <row r="1445" spans="1:7" x14ac:dyDescent="0.35">
      <c r="A1445" s="2" t="s">
        <v>268</v>
      </c>
      <c r="B1445" s="2" t="s">
        <v>7</v>
      </c>
      <c r="C1445" s="2" t="s">
        <v>8</v>
      </c>
      <c r="D1445" s="17">
        <v>1960160.1308567938</v>
      </c>
      <c r="E1445" s="2">
        <v>2019</v>
      </c>
      <c r="F1445" s="17">
        <f>Tabel14[[#This Row],[Benaderend Verbruik (kWh)]]</f>
        <v>1960160.1308567938</v>
      </c>
      <c r="G1445" s="17">
        <f>Tabel14[[#This Row],[Benaderend Verbruik (kWh)]]*0.000182</f>
        <v>356.74914381593646</v>
      </c>
    </row>
    <row r="1446" spans="1:7" x14ac:dyDescent="0.35">
      <c r="A1446" s="2" t="s">
        <v>268</v>
      </c>
      <c r="B1446" s="2" t="s">
        <v>7</v>
      </c>
      <c r="C1446" s="2" t="s">
        <v>9</v>
      </c>
      <c r="D1446" s="17">
        <v>523593.73494832998</v>
      </c>
      <c r="E1446" s="2">
        <v>2019</v>
      </c>
      <c r="F1446" s="17">
        <f>Tabel14[[#This Row],[Benaderend Verbruik (kWh)]]*2.5</f>
        <v>1308984.337370825</v>
      </c>
      <c r="G1446" s="17">
        <f>Tabel14[[#This Row],[Benaderend Verbruik (kWh)]]*0</f>
        <v>0</v>
      </c>
    </row>
    <row r="1447" spans="1:7" x14ac:dyDescent="0.35">
      <c r="A1447" s="2" t="s">
        <v>268</v>
      </c>
      <c r="B1447" s="2" t="s">
        <v>7</v>
      </c>
      <c r="C1447" s="2" t="s">
        <v>10</v>
      </c>
      <c r="D1447" s="17">
        <v>270279</v>
      </c>
      <c r="E1447" s="2">
        <v>2019</v>
      </c>
      <c r="F1447" s="17">
        <f>Tabel14[[#This Row],[Benaderend Verbruik (kWh)]]*2.5</f>
        <v>675697.5</v>
      </c>
      <c r="G1447" s="17">
        <f>Tabel14[[#This Row],[Benaderend Verbruik (kWh)]]*0</f>
        <v>0</v>
      </c>
    </row>
    <row r="1448" spans="1:7" x14ac:dyDescent="0.35">
      <c r="A1448" s="2" t="s">
        <v>891</v>
      </c>
      <c r="B1448" s="2" t="s">
        <v>641</v>
      </c>
      <c r="C1448" s="2" t="s">
        <v>9</v>
      </c>
      <c r="D1448" s="17">
        <v>498810.7173563792</v>
      </c>
      <c r="E1448" s="2">
        <v>2022</v>
      </c>
      <c r="F1448" s="17">
        <f>Tabel14[[#This Row],[Benaderend Verbruik (kWh)]]*2.5</f>
        <v>1247026.7933909481</v>
      </c>
      <c r="G1448" s="17">
        <f>Tabel14[[#This Row],[Benaderend Verbruik (kWh)]]*0</f>
        <v>0</v>
      </c>
    </row>
    <row r="1449" spans="1:7" x14ac:dyDescent="0.35">
      <c r="A1449" s="2" t="s">
        <v>891</v>
      </c>
      <c r="B1449" s="2" t="s">
        <v>641</v>
      </c>
      <c r="C1449" s="2" t="s">
        <v>10</v>
      </c>
      <c r="D1449" s="17">
        <v>264407.99999999988</v>
      </c>
      <c r="E1449" s="2">
        <v>2022</v>
      </c>
      <c r="F1449" s="17">
        <f>Tabel14[[#This Row],[Benaderend Verbruik (kWh)]]*2.5</f>
        <v>661019.99999999977</v>
      </c>
      <c r="G1449" s="17">
        <f>Tabel14[[#This Row],[Benaderend Verbruik (kWh)]]*0</f>
        <v>0</v>
      </c>
    </row>
    <row r="1450" spans="1:7" x14ac:dyDescent="0.35">
      <c r="A1450" s="2" t="s">
        <v>891</v>
      </c>
      <c r="B1450" s="2" t="s">
        <v>641</v>
      </c>
      <c r="C1450" s="2" t="s">
        <v>8</v>
      </c>
      <c r="D1450" s="17">
        <v>1622454.5383710703</v>
      </c>
      <c r="E1450" s="2">
        <v>2022</v>
      </c>
      <c r="F1450" s="17">
        <f>Tabel14[[#This Row],[Benaderend Verbruik (kWh)]]</f>
        <v>1622454.5383710703</v>
      </c>
      <c r="G1450" s="17">
        <f>Tabel14[[#This Row],[Benaderend Verbruik (kWh)]]*0.000182</f>
        <v>295.28672598353478</v>
      </c>
    </row>
    <row r="1451" spans="1:7" x14ac:dyDescent="0.35">
      <c r="A1451" s="11" t="s">
        <v>268</v>
      </c>
      <c r="B1451" s="11" t="s">
        <v>7</v>
      </c>
      <c r="C1451" s="2" t="s">
        <v>1262</v>
      </c>
      <c r="D1451" s="17"/>
      <c r="E1451" s="2">
        <v>2019</v>
      </c>
      <c r="F1451" s="2"/>
      <c r="G1451" s="17">
        <v>55.176560000000002</v>
      </c>
    </row>
    <row r="1452" spans="1:7" x14ac:dyDescent="0.35">
      <c r="A1452" s="11" t="s">
        <v>268</v>
      </c>
      <c r="B1452" s="11" t="s">
        <v>7</v>
      </c>
      <c r="C1452" s="2" t="s">
        <v>1262</v>
      </c>
      <c r="D1452" s="17"/>
      <c r="E1452" s="2">
        <v>2022</v>
      </c>
      <c r="F1452" s="2"/>
      <c r="G1452" s="17">
        <v>36.791856500000002</v>
      </c>
    </row>
    <row r="1453" spans="1:7" x14ac:dyDescent="0.35">
      <c r="A1453" s="2" t="s">
        <v>269</v>
      </c>
      <c r="B1453" s="2" t="s">
        <v>7</v>
      </c>
      <c r="C1453" s="2" t="s">
        <v>8</v>
      </c>
      <c r="D1453" s="17">
        <v>2668908.2660622001</v>
      </c>
      <c r="E1453" s="2">
        <v>2019</v>
      </c>
      <c r="F1453" s="17">
        <f>Tabel14[[#This Row],[Benaderend Verbruik (kWh)]]</f>
        <v>2668908.2660622001</v>
      </c>
      <c r="G1453" s="17">
        <f>Tabel14[[#This Row],[Benaderend Verbruik (kWh)]]*0.000182</f>
        <v>485.7413044233204</v>
      </c>
    </row>
    <row r="1454" spans="1:7" x14ac:dyDescent="0.35">
      <c r="A1454" s="2" t="s">
        <v>269</v>
      </c>
      <c r="B1454" s="2" t="s">
        <v>7</v>
      </c>
      <c r="C1454" s="2" t="s">
        <v>9</v>
      </c>
      <c r="D1454" s="17">
        <v>861255.56030021794</v>
      </c>
      <c r="E1454" s="2">
        <v>2019</v>
      </c>
      <c r="F1454" s="17">
        <f>Tabel14[[#This Row],[Benaderend Verbruik (kWh)]]*2.5</f>
        <v>2153138.9007505449</v>
      </c>
      <c r="G1454" s="17">
        <f>Tabel14[[#This Row],[Benaderend Verbruik (kWh)]]*0</f>
        <v>0</v>
      </c>
    </row>
    <row r="1455" spans="1:7" x14ac:dyDescent="0.35">
      <c r="A1455" s="2" t="s">
        <v>269</v>
      </c>
      <c r="B1455" s="2" t="s">
        <v>7</v>
      </c>
      <c r="C1455" s="2" t="s">
        <v>10</v>
      </c>
      <c r="D1455" s="17">
        <v>732793</v>
      </c>
      <c r="E1455" s="2">
        <v>2019</v>
      </c>
      <c r="F1455" s="17">
        <f>Tabel14[[#This Row],[Benaderend Verbruik (kWh)]]*2.5</f>
        <v>1831982.5</v>
      </c>
      <c r="G1455" s="17">
        <f>Tabel14[[#This Row],[Benaderend Verbruik (kWh)]]*0</f>
        <v>0</v>
      </c>
    </row>
    <row r="1456" spans="1:7" x14ac:dyDescent="0.35">
      <c r="A1456" s="2" t="s">
        <v>892</v>
      </c>
      <c r="B1456" s="2" t="s">
        <v>641</v>
      </c>
      <c r="C1456" s="2" t="s">
        <v>9</v>
      </c>
      <c r="D1456" s="17">
        <v>853105.52934991755</v>
      </c>
      <c r="E1456" s="2">
        <v>2022</v>
      </c>
      <c r="F1456" s="17">
        <f>Tabel14[[#This Row],[Benaderend Verbruik (kWh)]]*2.5</f>
        <v>2132763.8233747939</v>
      </c>
      <c r="G1456" s="17">
        <f>Tabel14[[#This Row],[Benaderend Verbruik (kWh)]]*0</f>
        <v>0</v>
      </c>
    </row>
    <row r="1457" spans="1:7" x14ac:dyDescent="0.35">
      <c r="A1457" s="2" t="s">
        <v>892</v>
      </c>
      <c r="B1457" s="2" t="s">
        <v>641</v>
      </c>
      <c r="C1457" s="2" t="s">
        <v>10</v>
      </c>
      <c r="D1457" s="17">
        <v>622530</v>
      </c>
      <c r="E1457" s="2">
        <v>2022</v>
      </c>
      <c r="F1457" s="17">
        <f>Tabel14[[#This Row],[Benaderend Verbruik (kWh)]]*2.5</f>
        <v>1556325</v>
      </c>
      <c r="G1457" s="17">
        <f>Tabel14[[#This Row],[Benaderend Verbruik (kWh)]]*0</f>
        <v>0</v>
      </c>
    </row>
    <row r="1458" spans="1:7" x14ac:dyDescent="0.35">
      <c r="A1458" s="2" t="s">
        <v>892</v>
      </c>
      <c r="B1458" s="2" t="s">
        <v>641</v>
      </c>
      <c r="C1458" s="2" t="s">
        <v>8</v>
      </c>
      <c r="D1458" s="17">
        <v>2145071.8118714048</v>
      </c>
      <c r="E1458" s="2">
        <v>2022</v>
      </c>
      <c r="F1458" s="17">
        <f>Tabel14[[#This Row],[Benaderend Verbruik (kWh)]]</f>
        <v>2145071.8118714048</v>
      </c>
      <c r="G1458" s="17">
        <f>Tabel14[[#This Row],[Benaderend Verbruik (kWh)]]*0.000182</f>
        <v>390.40306976059566</v>
      </c>
    </row>
    <row r="1459" spans="1:7" x14ac:dyDescent="0.35">
      <c r="A1459" s="11" t="s">
        <v>269</v>
      </c>
      <c r="B1459" s="11" t="s">
        <v>7</v>
      </c>
      <c r="C1459" s="2" t="s">
        <v>1262</v>
      </c>
      <c r="D1459" s="17"/>
      <c r="E1459" s="2">
        <v>2019</v>
      </c>
      <c r="F1459" s="2"/>
      <c r="G1459" s="17">
        <v>7.7497404799999998</v>
      </c>
    </row>
    <row r="1460" spans="1:7" x14ac:dyDescent="0.35">
      <c r="A1460" s="11" t="s">
        <v>269</v>
      </c>
      <c r="B1460" s="11" t="s">
        <v>7</v>
      </c>
      <c r="C1460" s="2" t="s">
        <v>1262</v>
      </c>
      <c r="D1460" s="17"/>
      <c r="E1460" s="2">
        <v>2022</v>
      </c>
      <c r="F1460" s="2"/>
      <c r="G1460" s="17">
        <v>12.717169950000001</v>
      </c>
    </row>
    <row r="1461" spans="1:7" x14ac:dyDescent="0.35">
      <c r="A1461" s="2" t="s">
        <v>270</v>
      </c>
      <c r="B1461" s="2" t="s">
        <v>7</v>
      </c>
      <c r="C1461" s="2" t="s">
        <v>8</v>
      </c>
      <c r="D1461" s="17">
        <v>1237241.3159999999</v>
      </c>
      <c r="E1461" s="2">
        <v>2019</v>
      </c>
      <c r="F1461" s="17">
        <f>Tabel14[[#This Row],[Benaderend Verbruik (kWh)]]</f>
        <v>1237241.3159999999</v>
      </c>
      <c r="G1461" s="17">
        <f>Tabel14[[#This Row],[Benaderend Verbruik (kWh)]]*0.000182</f>
        <v>225.17791951199999</v>
      </c>
    </row>
    <row r="1462" spans="1:7" x14ac:dyDescent="0.35">
      <c r="A1462" s="2" t="s">
        <v>270</v>
      </c>
      <c r="B1462" s="2" t="s">
        <v>7</v>
      </c>
      <c r="C1462" s="2" t="s">
        <v>9</v>
      </c>
      <c r="D1462" s="17">
        <v>560596.25899999985</v>
      </c>
      <c r="E1462" s="2">
        <v>2019</v>
      </c>
      <c r="F1462" s="17">
        <f>Tabel14[[#This Row],[Benaderend Verbruik (kWh)]]*2.5</f>
        <v>1401490.6474999995</v>
      </c>
      <c r="G1462" s="17">
        <f>Tabel14[[#This Row],[Benaderend Verbruik (kWh)]]*0</f>
        <v>0</v>
      </c>
    </row>
    <row r="1463" spans="1:7" x14ac:dyDescent="0.35">
      <c r="A1463" s="2" t="s">
        <v>270</v>
      </c>
      <c r="B1463" s="2" t="s">
        <v>7</v>
      </c>
      <c r="C1463" s="2" t="s">
        <v>10</v>
      </c>
      <c r="D1463" s="17">
        <v>520538.91</v>
      </c>
      <c r="E1463" s="2">
        <v>2019</v>
      </c>
      <c r="F1463" s="17">
        <f>Tabel14[[#This Row],[Benaderend Verbruik (kWh)]]*2.5</f>
        <v>1301347.2749999999</v>
      </c>
      <c r="G1463" s="17">
        <f>Tabel14[[#This Row],[Benaderend Verbruik (kWh)]]*0</f>
        <v>0</v>
      </c>
    </row>
    <row r="1464" spans="1:7" x14ac:dyDescent="0.35">
      <c r="A1464" s="2" t="s">
        <v>893</v>
      </c>
      <c r="B1464" s="2" t="s">
        <v>641</v>
      </c>
      <c r="C1464" s="2" t="s">
        <v>9</v>
      </c>
      <c r="D1464" s="17">
        <v>453478.97501934023</v>
      </c>
      <c r="E1464" s="2">
        <v>2022</v>
      </c>
      <c r="F1464" s="17">
        <f>Tabel14[[#This Row],[Benaderend Verbruik (kWh)]]*2.5</f>
        <v>1133697.4375483505</v>
      </c>
      <c r="G1464" s="17">
        <f>Tabel14[[#This Row],[Benaderend Verbruik (kWh)]]*0</f>
        <v>0</v>
      </c>
    </row>
    <row r="1465" spans="1:7" x14ac:dyDescent="0.35">
      <c r="A1465" s="2" t="s">
        <v>893</v>
      </c>
      <c r="B1465" s="2" t="s">
        <v>641</v>
      </c>
      <c r="C1465" s="2" t="s">
        <v>10</v>
      </c>
      <c r="D1465" s="17">
        <v>500392.3580050806</v>
      </c>
      <c r="E1465" s="2">
        <v>2022</v>
      </c>
      <c r="F1465" s="17">
        <f>Tabel14[[#This Row],[Benaderend Verbruik (kWh)]]*2.5</f>
        <v>1250980.8950127014</v>
      </c>
      <c r="G1465" s="17">
        <f>Tabel14[[#This Row],[Benaderend Verbruik (kWh)]]*0</f>
        <v>0</v>
      </c>
    </row>
    <row r="1466" spans="1:7" x14ac:dyDescent="0.35">
      <c r="A1466" s="2" t="s">
        <v>893</v>
      </c>
      <c r="B1466" s="2" t="s">
        <v>641</v>
      </c>
      <c r="C1466" s="2" t="s">
        <v>8</v>
      </c>
      <c r="D1466" s="17">
        <v>909098.84917693376</v>
      </c>
      <c r="E1466" s="2">
        <v>2022</v>
      </c>
      <c r="F1466" s="17">
        <f>Tabel14[[#This Row],[Benaderend Verbruik (kWh)]]</f>
        <v>909098.84917693376</v>
      </c>
      <c r="G1466" s="17">
        <f>Tabel14[[#This Row],[Benaderend Verbruik (kWh)]]*0.000182</f>
        <v>165.45599055020196</v>
      </c>
    </row>
    <row r="1467" spans="1:7" x14ac:dyDescent="0.35">
      <c r="A1467" s="2" t="s">
        <v>271</v>
      </c>
      <c r="B1467" s="2" t="s">
        <v>7</v>
      </c>
      <c r="C1467" s="2" t="s">
        <v>8</v>
      </c>
      <c r="D1467" s="17">
        <v>961454.60700000008</v>
      </c>
      <c r="E1467" s="2">
        <v>2019</v>
      </c>
      <c r="F1467" s="17">
        <f>Tabel14[[#This Row],[Benaderend Verbruik (kWh)]]</f>
        <v>961454.60700000008</v>
      </c>
      <c r="G1467" s="17">
        <f>Tabel14[[#This Row],[Benaderend Verbruik (kWh)]]*0.000182</f>
        <v>174.98473847400001</v>
      </c>
    </row>
    <row r="1468" spans="1:7" x14ac:dyDescent="0.35">
      <c r="A1468" s="2" t="s">
        <v>271</v>
      </c>
      <c r="B1468" s="2" t="s">
        <v>7</v>
      </c>
      <c r="C1468" s="2" t="s">
        <v>10</v>
      </c>
      <c r="D1468" s="17">
        <v>619810</v>
      </c>
      <c r="E1468" s="2">
        <v>2019</v>
      </c>
      <c r="F1468" s="17">
        <f>Tabel14[[#This Row],[Benaderend Verbruik (kWh)]]*2.5</f>
        <v>1549525</v>
      </c>
      <c r="G1468" s="17">
        <f>Tabel14[[#This Row],[Benaderend Verbruik (kWh)]]*0</f>
        <v>0</v>
      </c>
    </row>
    <row r="1469" spans="1:7" x14ac:dyDescent="0.35">
      <c r="A1469" s="2" t="s">
        <v>271</v>
      </c>
      <c r="B1469" s="2" t="s">
        <v>7</v>
      </c>
      <c r="C1469" s="2" t="s">
        <v>9</v>
      </c>
      <c r="D1469" s="17">
        <v>358381.71899999998</v>
      </c>
      <c r="E1469" s="2">
        <v>2019</v>
      </c>
      <c r="F1469" s="17">
        <f>Tabel14[[#This Row],[Benaderend Verbruik (kWh)]]*2.5</f>
        <v>895954.29749999999</v>
      </c>
      <c r="G1469" s="17">
        <f>Tabel14[[#This Row],[Benaderend Verbruik (kWh)]]*0</f>
        <v>0</v>
      </c>
    </row>
    <row r="1470" spans="1:7" x14ac:dyDescent="0.35">
      <c r="A1470" s="2" t="s">
        <v>894</v>
      </c>
      <c r="B1470" s="2" t="s">
        <v>641</v>
      </c>
      <c r="C1470" s="2" t="s">
        <v>9</v>
      </c>
      <c r="D1470" s="17">
        <v>365565.28590135084</v>
      </c>
      <c r="E1470" s="2">
        <v>2022</v>
      </c>
      <c r="F1470" s="17">
        <f>Tabel14[[#This Row],[Benaderend Verbruik (kWh)]]*2.5</f>
        <v>913913.21475337713</v>
      </c>
      <c r="G1470" s="17">
        <f>Tabel14[[#This Row],[Benaderend Verbruik (kWh)]]*0</f>
        <v>0</v>
      </c>
    </row>
    <row r="1471" spans="1:7" x14ac:dyDescent="0.35">
      <c r="A1471" s="2" t="s">
        <v>894</v>
      </c>
      <c r="B1471" s="2" t="s">
        <v>641</v>
      </c>
      <c r="C1471" s="2" t="s">
        <v>10</v>
      </c>
      <c r="D1471" s="17">
        <v>477084.1683973</v>
      </c>
      <c r="E1471" s="2">
        <v>2022</v>
      </c>
      <c r="F1471" s="17">
        <f>Tabel14[[#This Row],[Benaderend Verbruik (kWh)]]*2.5</f>
        <v>1192710.4209932501</v>
      </c>
      <c r="G1471" s="17">
        <f>Tabel14[[#This Row],[Benaderend Verbruik (kWh)]]*0</f>
        <v>0</v>
      </c>
    </row>
    <row r="1472" spans="1:7" x14ac:dyDescent="0.35">
      <c r="A1472" s="2" t="s">
        <v>894</v>
      </c>
      <c r="B1472" s="2" t="s">
        <v>641</v>
      </c>
      <c r="C1472" s="2" t="s">
        <v>8</v>
      </c>
      <c r="D1472" s="17">
        <v>918518.00222818332</v>
      </c>
      <c r="E1472" s="2">
        <v>2022</v>
      </c>
      <c r="F1472" s="17">
        <f>Tabel14[[#This Row],[Benaderend Verbruik (kWh)]]</f>
        <v>918518.00222818332</v>
      </c>
      <c r="G1472" s="17">
        <f>Tabel14[[#This Row],[Benaderend Verbruik (kWh)]]*0.000182</f>
        <v>167.17027640552936</v>
      </c>
    </row>
    <row r="1473" spans="1:7" x14ac:dyDescent="0.35">
      <c r="A1473" s="2" t="s">
        <v>271</v>
      </c>
      <c r="B1473" s="2" t="s">
        <v>7</v>
      </c>
      <c r="C1473" s="2" t="s">
        <v>12</v>
      </c>
      <c r="D1473" s="17">
        <v>311956.16535439028</v>
      </c>
      <c r="E1473" s="2">
        <v>2019</v>
      </c>
      <c r="F1473" s="17">
        <f>Tabel14[[#This Row],[Benaderend Verbruik (kWh)]]</f>
        <v>311956.16535439028</v>
      </c>
      <c r="G1473" s="17">
        <f>Tabel14[[#This Row],[Benaderend Verbruik (kWh)]]*0.000267</f>
        <v>83.292296149622203</v>
      </c>
    </row>
    <row r="1474" spans="1:7" x14ac:dyDescent="0.35">
      <c r="A1474" s="2" t="s">
        <v>271</v>
      </c>
      <c r="B1474" s="2" t="s">
        <v>7</v>
      </c>
      <c r="C1474" s="2" t="s">
        <v>12</v>
      </c>
      <c r="D1474" s="17">
        <v>170967.37795286765</v>
      </c>
      <c r="E1474" s="2">
        <v>2022</v>
      </c>
      <c r="F1474" s="17">
        <f>Tabel14[[#This Row],[Benaderend Verbruik (kWh)]]</f>
        <v>170967.37795286765</v>
      </c>
      <c r="G1474" s="17">
        <f>Tabel14[[#This Row],[Benaderend Verbruik (kWh)]]*0.000267</f>
        <v>45.64828991341566</v>
      </c>
    </row>
    <row r="1475" spans="1:7" x14ac:dyDescent="0.35">
      <c r="A1475" s="2" t="s">
        <v>272</v>
      </c>
      <c r="B1475" s="2" t="s">
        <v>7</v>
      </c>
      <c r="C1475" s="2" t="s">
        <v>8</v>
      </c>
      <c r="D1475" s="17">
        <v>3194304.9999999995</v>
      </c>
      <c r="E1475" s="2">
        <v>2019</v>
      </c>
      <c r="F1475" s="17">
        <f>Tabel14[[#This Row],[Benaderend Verbruik (kWh)]]</f>
        <v>3194304.9999999995</v>
      </c>
      <c r="G1475" s="17">
        <f>Tabel14[[#This Row],[Benaderend Verbruik (kWh)]]*0.000182</f>
        <v>581.36350999999991</v>
      </c>
    </row>
    <row r="1476" spans="1:7" x14ac:dyDescent="0.35">
      <c r="A1476" s="2" t="s">
        <v>272</v>
      </c>
      <c r="B1476" s="2" t="s">
        <v>7</v>
      </c>
      <c r="C1476" s="2" t="s">
        <v>9</v>
      </c>
      <c r="D1476" s="17">
        <v>1251363.0519999999</v>
      </c>
      <c r="E1476" s="2">
        <v>2019</v>
      </c>
      <c r="F1476" s="17">
        <f>Tabel14[[#This Row],[Benaderend Verbruik (kWh)]]*2.5</f>
        <v>3128407.63</v>
      </c>
      <c r="G1476" s="17">
        <f>Tabel14[[#This Row],[Benaderend Verbruik (kWh)]]*0</f>
        <v>0</v>
      </c>
    </row>
    <row r="1477" spans="1:7" x14ac:dyDescent="0.35">
      <c r="A1477" s="2" t="s">
        <v>272</v>
      </c>
      <c r="B1477" s="2" t="s">
        <v>7</v>
      </c>
      <c r="C1477" s="2" t="s">
        <v>10</v>
      </c>
      <c r="D1477" s="17">
        <v>672892.7159999999</v>
      </c>
      <c r="E1477" s="2">
        <v>2019</v>
      </c>
      <c r="F1477" s="17">
        <f>Tabel14[[#This Row],[Benaderend Verbruik (kWh)]]*2.5</f>
        <v>1682231.7899999998</v>
      </c>
      <c r="G1477" s="17">
        <f>Tabel14[[#This Row],[Benaderend Verbruik (kWh)]]*0</f>
        <v>0</v>
      </c>
    </row>
    <row r="1478" spans="1:7" x14ac:dyDescent="0.35">
      <c r="A1478" s="2" t="s">
        <v>895</v>
      </c>
      <c r="B1478" s="2" t="s">
        <v>641</v>
      </c>
      <c r="C1478" s="2" t="s">
        <v>9</v>
      </c>
      <c r="D1478" s="17">
        <v>1069313.5922807078</v>
      </c>
      <c r="E1478" s="2">
        <v>2022</v>
      </c>
      <c r="F1478" s="17">
        <f>Tabel14[[#This Row],[Benaderend Verbruik (kWh)]]*2.5</f>
        <v>2673283.9807017697</v>
      </c>
      <c r="G1478" s="17">
        <f>Tabel14[[#This Row],[Benaderend Verbruik (kWh)]]*0</f>
        <v>0</v>
      </c>
    </row>
    <row r="1479" spans="1:7" x14ac:dyDescent="0.35">
      <c r="A1479" s="2" t="s">
        <v>895</v>
      </c>
      <c r="B1479" s="2" t="s">
        <v>641</v>
      </c>
      <c r="C1479" s="2" t="s">
        <v>10</v>
      </c>
      <c r="D1479" s="17">
        <v>593034.00677473343</v>
      </c>
      <c r="E1479" s="2">
        <v>2022</v>
      </c>
      <c r="F1479" s="17">
        <f>Tabel14[[#This Row],[Benaderend Verbruik (kWh)]]*2.5</f>
        <v>1482585.0169368335</v>
      </c>
      <c r="G1479" s="17">
        <f>Tabel14[[#This Row],[Benaderend Verbruik (kWh)]]*0</f>
        <v>0</v>
      </c>
    </row>
    <row r="1480" spans="1:7" x14ac:dyDescent="0.35">
      <c r="A1480" s="2" t="s">
        <v>895</v>
      </c>
      <c r="B1480" s="2" t="s">
        <v>641</v>
      </c>
      <c r="C1480" s="2" t="s">
        <v>8</v>
      </c>
      <c r="D1480" s="17">
        <v>2333884.4473679815</v>
      </c>
      <c r="E1480" s="2">
        <v>2022</v>
      </c>
      <c r="F1480" s="17">
        <f>Tabel14[[#This Row],[Benaderend Verbruik (kWh)]]</f>
        <v>2333884.4473679815</v>
      </c>
      <c r="G1480" s="17">
        <f>Tabel14[[#This Row],[Benaderend Verbruik (kWh)]]*0.000182</f>
        <v>424.76696942097266</v>
      </c>
    </row>
    <row r="1481" spans="1:7" x14ac:dyDescent="0.35">
      <c r="A1481" s="11" t="s">
        <v>272</v>
      </c>
      <c r="B1481" s="11" t="s">
        <v>7</v>
      </c>
      <c r="C1481" s="2" t="s">
        <v>1262</v>
      </c>
      <c r="D1481" s="17"/>
      <c r="E1481" s="2">
        <v>2019</v>
      </c>
      <c r="F1481" s="2"/>
      <c r="G1481" s="17">
        <v>30.102048600000003</v>
      </c>
    </row>
    <row r="1482" spans="1:7" x14ac:dyDescent="0.35">
      <c r="A1482" s="11" t="s">
        <v>272</v>
      </c>
      <c r="B1482" s="11" t="s">
        <v>7</v>
      </c>
      <c r="C1482" s="2" t="s">
        <v>1262</v>
      </c>
      <c r="D1482" s="17"/>
      <c r="E1482" s="2">
        <v>2022</v>
      </c>
      <c r="F1482" s="2"/>
      <c r="G1482" s="17">
        <v>21.75138411</v>
      </c>
    </row>
    <row r="1483" spans="1:7" x14ac:dyDescent="0.35">
      <c r="A1483" s="2" t="s">
        <v>273</v>
      </c>
      <c r="B1483" s="2" t="s">
        <v>7</v>
      </c>
      <c r="C1483" s="2" t="s">
        <v>8</v>
      </c>
      <c r="D1483" s="17">
        <v>4891147.0249421811</v>
      </c>
      <c r="E1483" s="2">
        <v>2019</v>
      </c>
      <c r="F1483" s="17">
        <f>Tabel14[[#This Row],[Benaderend Verbruik (kWh)]]</f>
        <v>4891147.0249421811</v>
      </c>
      <c r="G1483" s="17">
        <f>Tabel14[[#This Row],[Benaderend Verbruik (kWh)]]*0.000182</f>
        <v>890.18875853947702</v>
      </c>
    </row>
    <row r="1484" spans="1:7" x14ac:dyDescent="0.35">
      <c r="A1484" s="2" t="s">
        <v>273</v>
      </c>
      <c r="B1484" s="2" t="s">
        <v>7</v>
      </c>
      <c r="C1484" s="2" t="s">
        <v>9</v>
      </c>
      <c r="D1484" s="17">
        <v>1441995.1668894091</v>
      </c>
      <c r="E1484" s="2">
        <v>2019</v>
      </c>
      <c r="F1484" s="17">
        <f>Tabel14[[#This Row],[Benaderend Verbruik (kWh)]]*2.5</f>
        <v>3604987.9172235224</v>
      </c>
      <c r="G1484" s="17">
        <f>Tabel14[[#This Row],[Benaderend Verbruik (kWh)]]*0</f>
        <v>0</v>
      </c>
    </row>
    <row r="1485" spans="1:7" x14ac:dyDescent="0.35">
      <c r="A1485" s="2" t="s">
        <v>273</v>
      </c>
      <c r="B1485" s="2" t="s">
        <v>7</v>
      </c>
      <c r="C1485" s="2" t="s">
        <v>10</v>
      </c>
      <c r="D1485" s="17">
        <v>1352534</v>
      </c>
      <c r="E1485" s="2">
        <v>2019</v>
      </c>
      <c r="F1485" s="17">
        <f>Tabel14[[#This Row],[Benaderend Verbruik (kWh)]]*2.5</f>
        <v>3381335</v>
      </c>
      <c r="G1485" s="17">
        <f>Tabel14[[#This Row],[Benaderend Verbruik (kWh)]]*0</f>
        <v>0</v>
      </c>
    </row>
    <row r="1486" spans="1:7" x14ac:dyDescent="0.35">
      <c r="A1486" s="2" t="s">
        <v>896</v>
      </c>
      <c r="B1486" s="2" t="s">
        <v>641</v>
      </c>
      <c r="C1486" s="2" t="s">
        <v>9</v>
      </c>
      <c r="D1486" s="17">
        <v>1711292.0028204727</v>
      </c>
      <c r="E1486" s="2">
        <v>2022</v>
      </c>
      <c r="F1486" s="17">
        <f>Tabel14[[#This Row],[Benaderend Verbruik (kWh)]]*2.5</f>
        <v>4278230.007051182</v>
      </c>
      <c r="G1486" s="17">
        <f>Tabel14[[#This Row],[Benaderend Verbruik (kWh)]]*0</f>
        <v>0</v>
      </c>
    </row>
    <row r="1487" spans="1:7" x14ac:dyDescent="0.35">
      <c r="A1487" s="2" t="s">
        <v>896</v>
      </c>
      <c r="B1487" s="2" t="s">
        <v>641</v>
      </c>
      <c r="C1487" s="2" t="s">
        <v>10</v>
      </c>
      <c r="D1487" s="17">
        <v>1171997.9999999998</v>
      </c>
      <c r="E1487" s="2">
        <v>2022</v>
      </c>
      <c r="F1487" s="17">
        <f>Tabel14[[#This Row],[Benaderend Verbruik (kWh)]]*2.5</f>
        <v>2929994.9999999995</v>
      </c>
      <c r="G1487" s="17">
        <f>Tabel14[[#This Row],[Benaderend Verbruik (kWh)]]*0</f>
        <v>0</v>
      </c>
    </row>
    <row r="1488" spans="1:7" x14ac:dyDescent="0.35">
      <c r="A1488" s="2" t="s">
        <v>896</v>
      </c>
      <c r="B1488" s="2" t="s">
        <v>641</v>
      </c>
      <c r="C1488" s="2" t="s">
        <v>8</v>
      </c>
      <c r="D1488" s="17">
        <v>4290487.4914315371</v>
      </c>
      <c r="E1488" s="2">
        <v>2022</v>
      </c>
      <c r="F1488" s="17">
        <f>Tabel14[[#This Row],[Benaderend Verbruik (kWh)]]</f>
        <v>4290487.4914315371</v>
      </c>
      <c r="G1488" s="17">
        <f>Tabel14[[#This Row],[Benaderend Verbruik (kWh)]]*0.000182</f>
        <v>780.86872344053972</v>
      </c>
    </row>
    <row r="1489" spans="1:7" x14ac:dyDescent="0.35">
      <c r="A1489" s="11" t="s">
        <v>273</v>
      </c>
      <c r="B1489" s="11" t="s">
        <v>7</v>
      </c>
      <c r="C1489" s="2" t="s">
        <v>1262</v>
      </c>
      <c r="D1489" s="17"/>
      <c r="E1489" s="2">
        <v>2019</v>
      </c>
      <c r="F1489" s="2"/>
      <c r="G1489" s="17">
        <v>159.22928428</v>
      </c>
    </row>
    <row r="1490" spans="1:7" x14ac:dyDescent="0.35">
      <c r="A1490" s="11" t="s">
        <v>273</v>
      </c>
      <c r="B1490" s="11" t="s">
        <v>7</v>
      </c>
      <c r="C1490" s="2" t="s">
        <v>1262</v>
      </c>
      <c r="D1490" s="17"/>
      <c r="E1490" s="2">
        <v>2022</v>
      </c>
      <c r="F1490" s="2"/>
      <c r="G1490" s="17">
        <v>126.99828993999999</v>
      </c>
    </row>
    <row r="1491" spans="1:7" x14ac:dyDescent="0.35">
      <c r="A1491" s="2" t="s">
        <v>274</v>
      </c>
      <c r="B1491" s="2" t="s">
        <v>7</v>
      </c>
      <c r="C1491" s="2" t="s">
        <v>10</v>
      </c>
      <c r="D1491" s="17">
        <v>88484</v>
      </c>
      <c r="E1491" s="2">
        <v>2019</v>
      </c>
      <c r="F1491" s="17">
        <f>Tabel14[[#This Row],[Benaderend Verbruik (kWh)]]*2.5</f>
        <v>221210</v>
      </c>
      <c r="G1491" s="17">
        <f>Tabel14[[#This Row],[Benaderend Verbruik (kWh)]]*0</f>
        <v>0</v>
      </c>
    </row>
    <row r="1492" spans="1:7" x14ac:dyDescent="0.35">
      <c r="A1492" s="2" t="s">
        <v>274</v>
      </c>
      <c r="B1492" s="2" t="s">
        <v>7</v>
      </c>
      <c r="C1492" s="2" t="s">
        <v>9</v>
      </c>
      <c r="D1492" s="17">
        <v>29372.650403538595</v>
      </c>
      <c r="E1492" s="2">
        <v>2019</v>
      </c>
      <c r="F1492" s="17">
        <f>Tabel14[[#This Row],[Benaderend Verbruik (kWh)]]*2.5</f>
        <v>73431.626008846491</v>
      </c>
      <c r="G1492" s="17">
        <f>Tabel14[[#This Row],[Benaderend Verbruik (kWh)]]*0</f>
        <v>0</v>
      </c>
    </row>
    <row r="1493" spans="1:7" x14ac:dyDescent="0.35">
      <c r="A1493" s="2" t="s">
        <v>897</v>
      </c>
      <c r="B1493" s="2" t="s">
        <v>641</v>
      </c>
      <c r="C1493" s="2" t="s">
        <v>9</v>
      </c>
      <c r="D1493" s="17">
        <v>19327.467498411399</v>
      </c>
      <c r="E1493" s="2">
        <v>2022</v>
      </c>
      <c r="F1493" s="17">
        <f>Tabel14[[#This Row],[Benaderend Verbruik (kWh)]]*2.5</f>
        <v>48318.668746028496</v>
      </c>
      <c r="G1493" s="17">
        <f>Tabel14[[#This Row],[Benaderend Verbruik (kWh)]]*0</f>
        <v>0</v>
      </c>
    </row>
    <row r="1494" spans="1:7" x14ac:dyDescent="0.35">
      <c r="A1494" s="2" t="s">
        <v>897</v>
      </c>
      <c r="B1494" s="2" t="s">
        <v>641</v>
      </c>
      <c r="C1494" s="2" t="s">
        <v>10</v>
      </c>
      <c r="D1494" s="17">
        <v>75256.999999999607</v>
      </c>
      <c r="E1494" s="2">
        <v>2022</v>
      </c>
      <c r="F1494" s="17">
        <f>Tabel14[[#This Row],[Benaderend Verbruik (kWh)]]*2.5</f>
        <v>188142.49999999901</v>
      </c>
      <c r="G1494" s="17">
        <f>Tabel14[[#This Row],[Benaderend Verbruik (kWh)]]*0</f>
        <v>0</v>
      </c>
    </row>
    <row r="1495" spans="1:7" x14ac:dyDescent="0.35">
      <c r="A1495" s="2" t="s">
        <v>897</v>
      </c>
      <c r="B1495" s="2" t="s">
        <v>641</v>
      </c>
      <c r="C1495" s="2" t="s">
        <v>8</v>
      </c>
      <c r="D1495" s="17">
        <v>4146.8816820812999</v>
      </c>
      <c r="E1495" s="2">
        <v>2022</v>
      </c>
      <c r="F1495" s="17">
        <f>Tabel14[[#This Row],[Benaderend Verbruik (kWh)]]</f>
        <v>4146.8816820812999</v>
      </c>
      <c r="G1495" s="17">
        <f>Tabel14[[#This Row],[Benaderend Verbruik (kWh)]]*0.000182</f>
        <v>0.75473246613879663</v>
      </c>
    </row>
    <row r="1496" spans="1:7" x14ac:dyDescent="0.35">
      <c r="A1496" s="11" t="s">
        <v>274</v>
      </c>
      <c r="B1496" s="11" t="s">
        <v>7</v>
      </c>
      <c r="C1496" s="2" t="s">
        <v>1262</v>
      </c>
      <c r="D1496" s="17"/>
      <c r="E1496" s="2">
        <v>2019</v>
      </c>
      <c r="F1496" s="2"/>
      <c r="G1496" s="17">
        <v>4.4043443969766676</v>
      </c>
    </row>
    <row r="1497" spans="1:7" x14ac:dyDescent="0.35">
      <c r="A1497" s="11" t="s">
        <v>274</v>
      </c>
      <c r="B1497" s="11" t="s">
        <v>7</v>
      </c>
      <c r="C1497" s="2" t="s">
        <v>1262</v>
      </c>
      <c r="D1497" s="17"/>
      <c r="E1497" s="2">
        <v>2022</v>
      </c>
      <c r="F1497" s="2"/>
      <c r="G1497" s="17">
        <v>4.0515697411409901</v>
      </c>
    </row>
    <row r="1498" spans="1:7" x14ac:dyDescent="0.35">
      <c r="A1498" s="2" t="s">
        <v>275</v>
      </c>
      <c r="B1498" s="2" t="s">
        <v>7</v>
      </c>
      <c r="C1498" s="2" t="s">
        <v>8</v>
      </c>
      <c r="D1498" s="17">
        <v>2580733.662</v>
      </c>
      <c r="E1498" s="2">
        <v>2019</v>
      </c>
      <c r="F1498" s="17">
        <f>Tabel14[[#This Row],[Benaderend Verbruik (kWh)]]</f>
        <v>2580733.662</v>
      </c>
      <c r="G1498" s="17">
        <f>Tabel14[[#This Row],[Benaderend Verbruik (kWh)]]*0.000182</f>
        <v>469.69352648400002</v>
      </c>
    </row>
    <row r="1499" spans="1:7" x14ac:dyDescent="0.35">
      <c r="A1499" s="2" t="s">
        <v>275</v>
      </c>
      <c r="B1499" s="2" t="s">
        <v>7</v>
      </c>
      <c r="C1499" s="2" t="s">
        <v>10</v>
      </c>
      <c r="D1499" s="17">
        <v>1715468.537</v>
      </c>
      <c r="E1499" s="2">
        <v>2019</v>
      </c>
      <c r="F1499" s="17">
        <f>Tabel14[[#This Row],[Benaderend Verbruik (kWh)]]*2.5</f>
        <v>4288671.3425000003</v>
      </c>
      <c r="G1499" s="17">
        <f>Tabel14[[#This Row],[Benaderend Verbruik (kWh)]]*0</f>
        <v>0</v>
      </c>
    </row>
    <row r="1500" spans="1:7" x14ac:dyDescent="0.35">
      <c r="A1500" s="2" t="s">
        <v>275</v>
      </c>
      <c r="B1500" s="2" t="s">
        <v>7</v>
      </c>
      <c r="C1500" s="2" t="s">
        <v>9</v>
      </c>
      <c r="D1500" s="17">
        <v>540222.75</v>
      </c>
      <c r="E1500" s="2">
        <v>2019</v>
      </c>
      <c r="F1500" s="17">
        <f>Tabel14[[#This Row],[Benaderend Verbruik (kWh)]]*2.5</f>
        <v>1350556.875</v>
      </c>
      <c r="G1500" s="17">
        <f>Tabel14[[#This Row],[Benaderend Verbruik (kWh)]]*0</f>
        <v>0</v>
      </c>
    </row>
    <row r="1501" spans="1:7" x14ac:dyDescent="0.35">
      <c r="A1501" s="2" t="s">
        <v>898</v>
      </c>
      <c r="B1501" s="2" t="s">
        <v>641</v>
      </c>
      <c r="C1501" s="2" t="s">
        <v>9</v>
      </c>
      <c r="D1501" s="17">
        <v>483206.54547575262</v>
      </c>
      <c r="E1501" s="2">
        <v>2022</v>
      </c>
      <c r="F1501" s="17">
        <f>Tabel14[[#This Row],[Benaderend Verbruik (kWh)]]*2.5</f>
        <v>1208016.3636893816</v>
      </c>
      <c r="G1501" s="17">
        <f>Tabel14[[#This Row],[Benaderend Verbruik (kWh)]]*0</f>
        <v>0</v>
      </c>
    </row>
    <row r="1502" spans="1:7" x14ac:dyDescent="0.35">
      <c r="A1502" s="2" t="s">
        <v>898</v>
      </c>
      <c r="B1502" s="2" t="s">
        <v>641</v>
      </c>
      <c r="C1502" s="2" t="s">
        <v>10</v>
      </c>
      <c r="D1502" s="17">
        <v>1655673.7654017163</v>
      </c>
      <c r="E1502" s="2">
        <v>2022</v>
      </c>
      <c r="F1502" s="17">
        <f>Tabel14[[#This Row],[Benaderend Verbruik (kWh)]]*2.5</f>
        <v>4139184.4135042909</v>
      </c>
      <c r="G1502" s="17">
        <f>Tabel14[[#This Row],[Benaderend Verbruik (kWh)]]*0</f>
        <v>0</v>
      </c>
    </row>
    <row r="1503" spans="1:7" x14ac:dyDescent="0.35">
      <c r="A1503" s="2" t="s">
        <v>898</v>
      </c>
      <c r="B1503" s="2" t="s">
        <v>641</v>
      </c>
      <c r="C1503" s="2" t="s">
        <v>8</v>
      </c>
      <c r="D1503" s="17">
        <v>2422372.5004187198</v>
      </c>
      <c r="E1503" s="2">
        <v>2022</v>
      </c>
      <c r="F1503" s="17">
        <f>Tabel14[[#This Row],[Benaderend Verbruik (kWh)]]</f>
        <v>2422372.5004187198</v>
      </c>
      <c r="G1503" s="17">
        <f>Tabel14[[#This Row],[Benaderend Verbruik (kWh)]]*0.000182</f>
        <v>440.87179507620704</v>
      </c>
    </row>
    <row r="1504" spans="1:7" x14ac:dyDescent="0.35">
      <c r="A1504" s="11" t="s">
        <v>275</v>
      </c>
      <c r="B1504" s="11" t="s">
        <v>7</v>
      </c>
      <c r="C1504" s="2" t="s">
        <v>1262</v>
      </c>
      <c r="D1504" s="17"/>
      <c r="E1504" s="2">
        <v>2019</v>
      </c>
      <c r="F1504" s="2"/>
      <c r="G1504" s="17">
        <v>112.91768124000001</v>
      </c>
    </row>
    <row r="1505" spans="1:7" x14ac:dyDescent="0.35">
      <c r="A1505" s="11" t="s">
        <v>275</v>
      </c>
      <c r="B1505" s="11" t="s">
        <v>7</v>
      </c>
      <c r="C1505" s="2" t="s">
        <v>1262</v>
      </c>
      <c r="D1505" s="17"/>
      <c r="E1505" s="2">
        <v>2019</v>
      </c>
      <c r="F1505" s="2"/>
      <c r="G1505" s="17">
        <v>112.91768124000001</v>
      </c>
    </row>
    <row r="1506" spans="1:7" x14ac:dyDescent="0.35">
      <c r="A1506" s="11" t="s">
        <v>275</v>
      </c>
      <c r="B1506" s="11" t="s">
        <v>7</v>
      </c>
      <c r="C1506" s="2" t="s">
        <v>1262</v>
      </c>
      <c r="D1506" s="17"/>
      <c r="E1506" s="2">
        <v>2022</v>
      </c>
      <c r="F1506" s="2"/>
      <c r="G1506" s="17">
        <v>15.348763340000001</v>
      </c>
    </row>
    <row r="1507" spans="1:7" x14ac:dyDescent="0.35">
      <c r="A1507" s="11" t="s">
        <v>275</v>
      </c>
      <c r="B1507" s="11" t="s">
        <v>7</v>
      </c>
      <c r="C1507" s="2" t="s">
        <v>1262</v>
      </c>
      <c r="D1507" s="17"/>
      <c r="E1507" s="2">
        <v>2022</v>
      </c>
      <c r="F1507" s="2"/>
      <c r="G1507" s="17">
        <v>98.844530899999995</v>
      </c>
    </row>
    <row r="1508" spans="1:7" x14ac:dyDescent="0.35">
      <c r="A1508" s="2" t="s">
        <v>276</v>
      </c>
      <c r="B1508" s="2" t="s">
        <v>7</v>
      </c>
      <c r="C1508" s="2" t="s">
        <v>8</v>
      </c>
      <c r="D1508" s="17">
        <v>1335120.9324754234</v>
      </c>
      <c r="E1508" s="2">
        <v>2019</v>
      </c>
      <c r="F1508" s="17">
        <f>Tabel14[[#This Row],[Benaderend Verbruik (kWh)]]</f>
        <v>1335120.9324754234</v>
      </c>
      <c r="G1508" s="17">
        <f>Tabel14[[#This Row],[Benaderend Verbruik (kWh)]]*0.000182</f>
        <v>242.99200971052707</v>
      </c>
    </row>
    <row r="1509" spans="1:7" x14ac:dyDescent="0.35">
      <c r="A1509" s="2" t="s">
        <v>276</v>
      </c>
      <c r="B1509" s="2" t="s">
        <v>7</v>
      </c>
      <c r="C1509" s="2" t="s">
        <v>10</v>
      </c>
      <c r="D1509" s="17">
        <v>692944</v>
      </c>
      <c r="E1509" s="2">
        <v>2019</v>
      </c>
      <c r="F1509" s="17">
        <f>Tabel14[[#This Row],[Benaderend Verbruik (kWh)]]*2.5</f>
        <v>1732360</v>
      </c>
      <c r="G1509" s="17">
        <f>Tabel14[[#This Row],[Benaderend Verbruik (kWh)]]*0</f>
        <v>0</v>
      </c>
    </row>
    <row r="1510" spans="1:7" x14ac:dyDescent="0.35">
      <c r="A1510" s="2" t="s">
        <v>276</v>
      </c>
      <c r="B1510" s="2" t="s">
        <v>7</v>
      </c>
      <c r="C1510" s="2" t="s">
        <v>9</v>
      </c>
      <c r="D1510" s="17">
        <v>618166.77204090857</v>
      </c>
      <c r="E1510" s="2">
        <v>2019</v>
      </c>
      <c r="F1510" s="17">
        <f>Tabel14[[#This Row],[Benaderend Verbruik (kWh)]]*2.5</f>
        <v>1545416.9301022715</v>
      </c>
      <c r="G1510" s="17">
        <f>Tabel14[[#This Row],[Benaderend Verbruik (kWh)]]*0</f>
        <v>0</v>
      </c>
    </row>
    <row r="1511" spans="1:7" x14ac:dyDescent="0.35">
      <c r="A1511" s="2" t="s">
        <v>899</v>
      </c>
      <c r="B1511" s="2" t="s">
        <v>641</v>
      </c>
      <c r="C1511" s="2" t="s">
        <v>9</v>
      </c>
      <c r="D1511" s="17">
        <v>535392.59036189667</v>
      </c>
      <c r="E1511" s="2">
        <v>2022</v>
      </c>
      <c r="F1511" s="17">
        <f>Tabel14[[#This Row],[Benaderend Verbruik (kWh)]]*2.5</f>
        <v>1338481.4759047418</v>
      </c>
      <c r="G1511" s="17">
        <f>Tabel14[[#This Row],[Benaderend Verbruik (kWh)]]*0</f>
        <v>0</v>
      </c>
    </row>
    <row r="1512" spans="1:7" x14ac:dyDescent="0.35">
      <c r="A1512" s="2" t="s">
        <v>899</v>
      </c>
      <c r="B1512" s="2" t="s">
        <v>641</v>
      </c>
      <c r="C1512" s="2" t="s">
        <v>10</v>
      </c>
      <c r="D1512" s="17">
        <v>436937.99999999983</v>
      </c>
      <c r="E1512" s="2">
        <v>2022</v>
      </c>
      <c r="F1512" s="17">
        <f>Tabel14[[#This Row],[Benaderend Verbruik (kWh)]]*2.5</f>
        <v>1092344.9999999995</v>
      </c>
      <c r="G1512" s="17">
        <f>Tabel14[[#This Row],[Benaderend Verbruik (kWh)]]*0</f>
        <v>0</v>
      </c>
    </row>
    <row r="1513" spans="1:7" x14ac:dyDescent="0.35">
      <c r="A1513" s="2" t="s">
        <v>899</v>
      </c>
      <c r="B1513" s="2" t="s">
        <v>641</v>
      </c>
      <c r="C1513" s="2" t="s">
        <v>8</v>
      </c>
      <c r="D1513" s="17">
        <v>1256698.2903337828</v>
      </c>
      <c r="E1513" s="2">
        <v>2022</v>
      </c>
      <c r="F1513" s="17">
        <f>Tabel14[[#This Row],[Benaderend Verbruik (kWh)]]</f>
        <v>1256698.2903337828</v>
      </c>
      <c r="G1513" s="17">
        <f>Tabel14[[#This Row],[Benaderend Verbruik (kWh)]]*0.000182</f>
        <v>228.71908884074847</v>
      </c>
    </row>
    <row r="1514" spans="1:7" x14ac:dyDescent="0.35">
      <c r="A1514" s="11" t="s">
        <v>276</v>
      </c>
      <c r="B1514" s="11" t="s">
        <v>7</v>
      </c>
      <c r="C1514" s="2" t="s">
        <v>1262</v>
      </c>
      <c r="D1514" s="17"/>
      <c r="E1514" s="2">
        <v>2019</v>
      </c>
      <c r="F1514" s="2"/>
      <c r="G1514" s="17">
        <v>93.375617000623876</v>
      </c>
    </row>
    <row r="1515" spans="1:7" x14ac:dyDescent="0.35">
      <c r="A1515" s="11" t="s">
        <v>276</v>
      </c>
      <c r="B1515" s="11" t="s">
        <v>7</v>
      </c>
      <c r="C1515" s="2" t="s">
        <v>1262</v>
      </c>
      <c r="D1515" s="17"/>
      <c r="E1515" s="2">
        <v>2022</v>
      </c>
      <c r="F1515" s="2"/>
      <c r="G1515" s="17">
        <v>95.736389378345777</v>
      </c>
    </row>
    <row r="1516" spans="1:7" x14ac:dyDescent="0.35">
      <c r="A1516" s="2" t="s">
        <v>277</v>
      </c>
      <c r="B1516" s="2" t="s">
        <v>7</v>
      </c>
      <c r="C1516" s="2" t="s">
        <v>8</v>
      </c>
      <c r="D1516" s="17">
        <v>1315774.1828952483</v>
      </c>
      <c r="E1516" s="2">
        <v>2019</v>
      </c>
      <c r="F1516" s="17">
        <f>Tabel14[[#This Row],[Benaderend Verbruik (kWh)]]</f>
        <v>1315774.1828952483</v>
      </c>
      <c r="G1516" s="17">
        <f>Tabel14[[#This Row],[Benaderend Verbruik (kWh)]]*0.000182</f>
        <v>239.4709012869352</v>
      </c>
    </row>
    <row r="1517" spans="1:7" x14ac:dyDescent="0.35">
      <c r="A1517" s="2" t="s">
        <v>277</v>
      </c>
      <c r="B1517" s="2" t="s">
        <v>7</v>
      </c>
      <c r="C1517" s="2" t="s">
        <v>10</v>
      </c>
      <c r="D1517" s="17">
        <v>586735</v>
      </c>
      <c r="E1517" s="2">
        <v>2019</v>
      </c>
      <c r="F1517" s="17">
        <f>Tabel14[[#This Row],[Benaderend Verbruik (kWh)]]*2.5</f>
        <v>1466837.5</v>
      </c>
      <c r="G1517" s="17">
        <f>Tabel14[[#This Row],[Benaderend Verbruik (kWh)]]*0</f>
        <v>0</v>
      </c>
    </row>
    <row r="1518" spans="1:7" x14ac:dyDescent="0.35">
      <c r="A1518" s="2" t="s">
        <v>277</v>
      </c>
      <c r="B1518" s="2" t="s">
        <v>7</v>
      </c>
      <c r="C1518" s="2" t="s">
        <v>9</v>
      </c>
      <c r="D1518" s="17">
        <v>300759.57226782083</v>
      </c>
      <c r="E1518" s="2">
        <v>2019</v>
      </c>
      <c r="F1518" s="17">
        <f>Tabel14[[#This Row],[Benaderend Verbruik (kWh)]]*2.5</f>
        <v>751898.93066955206</v>
      </c>
      <c r="G1518" s="17">
        <f>Tabel14[[#This Row],[Benaderend Verbruik (kWh)]]*0</f>
        <v>0</v>
      </c>
    </row>
    <row r="1519" spans="1:7" x14ac:dyDescent="0.35">
      <c r="A1519" s="2" t="s">
        <v>900</v>
      </c>
      <c r="B1519" s="2" t="s">
        <v>641</v>
      </c>
      <c r="C1519" s="2" t="s">
        <v>9</v>
      </c>
      <c r="D1519" s="17">
        <v>211710.50023448892</v>
      </c>
      <c r="E1519" s="2">
        <v>2022</v>
      </c>
      <c r="F1519" s="17">
        <f>Tabel14[[#This Row],[Benaderend Verbruik (kWh)]]*2.5</f>
        <v>529276.25058622228</v>
      </c>
      <c r="G1519" s="17">
        <f>Tabel14[[#This Row],[Benaderend Verbruik (kWh)]]*0</f>
        <v>0</v>
      </c>
    </row>
    <row r="1520" spans="1:7" x14ac:dyDescent="0.35">
      <c r="A1520" s="2" t="s">
        <v>900</v>
      </c>
      <c r="B1520" s="2" t="s">
        <v>641</v>
      </c>
      <c r="C1520" s="2" t="s">
        <v>10</v>
      </c>
      <c r="D1520" s="17">
        <v>479588</v>
      </c>
      <c r="E1520" s="2">
        <v>2022</v>
      </c>
      <c r="F1520" s="17">
        <f>Tabel14[[#This Row],[Benaderend Verbruik (kWh)]]*2.5</f>
        <v>1198970</v>
      </c>
      <c r="G1520" s="17">
        <f>Tabel14[[#This Row],[Benaderend Verbruik (kWh)]]*0</f>
        <v>0</v>
      </c>
    </row>
    <row r="1521" spans="1:7" x14ac:dyDescent="0.35">
      <c r="A1521" s="2" t="s">
        <v>900</v>
      </c>
      <c r="B1521" s="2" t="s">
        <v>641</v>
      </c>
      <c r="C1521" s="2" t="s">
        <v>8</v>
      </c>
      <c r="D1521" s="17">
        <v>1089807.9559619513</v>
      </c>
      <c r="E1521" s="2">
        <v>2022</v>
      </c>
      <c r="F1521" s="17">
        <f>Tabel14[[#This Row],[Benaderend Verbruik (kWh)]]</f>
        <v>1089807.9559619513</v>
      </c>
      <c r="G1521" s="17">
        <f>Tabel14[[#This Row],[Benaderend Verbruik (kWh)]]*0.000182</f>
        <v>198.34504798507513</v>
      </c>
    </row>
    <row r="1522" spans="1:7" x14ac:dyDescent="0.35">
      <c r="A1522" s="11" t="s">
        <v>277</v>
      </c>
      <c r="B1522" s="11" t="s">
        <v>7</v>
      </c>
      <c r="C1522" s="2" t="s">
        <v>1262</v>
      </c>
      <c r="D1522" s="17"/>
      <c r="E1522" s="2">
        <v>2019</v>
      </c>
      <c r="F1522" s="2"/>
      <c r="G1522" s="17">
        <v>65.643251480000004</v>
      </c>
    </row>
    <row r="1523" spans="1:7" x14ac:dyDescent="0.35">
      <c r="A1523" s="11" t="s">
        <v>277</v>
      </c>
      <c r="B1523" s="11" t="s">
        <v>7</v>
      </c>
      <c r="C1523" s="2" t="s">
        <v>1262</v>
      </c>
      <c r="D1523" s="17"/>
      <c r="E1523" s="2">
        <v>2022</v>
      </c>
      <c r="F1523" s="2"/>
      <c r="G1523" s="17">
        <v>64.861986080000008</v>
      </c>
    </row>
    <row r="1524" spans="1:7" x14ac:dyDescent="0.35">
      <c r="A1524" s="2" t="s">
        <v>278</v>
      </c>
      <c r="B1524" s="2" t="s">
        <v>7</v>
      </c>
      <c r="C1524" s="2" t="s">
        <v>8</v>
      </c>
      <c r="D1524" s="17">
        <v>2020294.4065149792</v>
      </c>
      <c r="E1524" s="2">
        <v>2019</v>
      </c>
      <c r="F1524" s="17">
        <f>Tabel14[[#This Row],[Benaderend Verbruik (kWh)]]</f>
        <v>2020294.4065149792</v>
      </c>
      <c r="G1524" s="17">
        <f>Tabel14[[#This Row],[Benaderend Verbruik (kWh)]]*0.000182</f>
        <v>367.69358198572621</v>
      </c>
    </row>
    <row r="1525" spans="1:7" x14ac:dyDescent="0.35">
      <c r="A1525" s="2" t="s">
        <v>278</v>
      </c>
      <c r="B1525" s="2" t="s">
        <v>7</v>
      </c>
      <c r="C1525" s="2" t="s">
        <v>9</v>
      </c>
      <c r="D1525" s="17">
        <v>520903.54850387311</v>
      </c>
      <c r="E1525" s="2">
        <v>2019</v>
      </c>
      <c r="F1525" s="17">
        <f>Tabel14[[#This Row],[Benaderend Verbruik (kWh)]]*2.5</f>
        <v>1302258.8712596828</v>
      </c>
      <c r="G1525" s="17">
        <f>Tabel14[[#This Row],[Benaderend Verbruik (kWh)]]*0</f>
        <v>0</v>
      </c>
    </row>
    <row r="1526" spans="1:7" x14ac:dyDescent="0.35">
      <c r="A1526" s="2" t="s">
        <v>278</v>
      </c>
      <c r="B1526" s="2" t="s">
        <v>7</v>
      </c>
      <c r="C1526" s="2" t="s">
        <v>10</v>
      </c>
      <c r="D1526" s="17">
        <v>470883</v>
      </c>
      <c r="E1526" s="2">
        <v>2019</v>
      </c>
      <c r="F1526" s="17">
        <f>Tabel14[[#This Row],[Benaderend Verbruik (kWh)]]*2.5</f>
        <v>1177207.5</v>
      </c>
      <c r="G1526" s="17">
        <f>Tabel14[[#This Row],[Benaderend Verbruik (kWh)]]*0</f>
        <v>0</v>
      </c>
    </row>
    <row r="1527" spans="1:7" x14ac:dyDescent="0.35">
      <c r="A1527" s="2" t="s">
        <v>901</v>
      </c>
      <c r="B1527" s="2" t="s">
        <v>641</v>
      </c>
      <c r="C1527" s="2" t="s">
        <v>9</v>
      </c>
      <c r="D1527" s="17">
        <v>418162.1364655181</v>
      </c>
      <c r="E1527" s="2">
        <v>2022</v>
      </c>
      <c r="F1527" s="17">
        <f>Tabel14[[#This Row],[Benaderend Verbruik (kWh)]]*2.5</f>
        <v>1045405.3411637952</v>
      </c>
      <c r="G1527" s="17">
        <f>Tabel14[[#This Row],[Benaderend Verbruik (kWh)]]*0</f>
        <v>0</v>
      </c>
    </row>
    <row r="1528" spans="1:7" x14ac:dyDescent="0.35">
      <c r="A1528" s="2" t="s">
        <v>901</v>
      </c>
      <c r="B1528" s="2" t="s">
        <v>641</v>
      </c>
      <c r="C1528" s="2" t="s">
        <v>10</v>
      </c>
      <c r="D1528" s="17">
        <v>342823.99999999983</v>
      </c>
      <c r="E1528" s="2">
        <v>2022</v>
      </c>
      <c r="F1528" s="17">
        <f>Tabel14[[#This Row],[Benaderend Verbruik (kWh)]]*2.5</f>
        <v>857059.99999999953</v>
      </c>
      <c r="G1528" s="17">
        <f>Tabel14[[#This Row],[Benaderend Verbruik (kWh)]]*0</f>
        <v>0</v>
      </c>
    </row>
    <row r="1529" spans="1:7" x14ac:dyDescent="0.35">
      <c r="A1529" s="2" t="s">
        <v>901</v>
      </c>
      <c r="B1529" s="2" t="s">
        <v>641</v>
      </c>
      <c r="C1529" s="2" t="s">
        <v>8</v>
      </c>
      <c r="D1529" s="17">
        <v>1401625.7999822136</v>
      </c>
      <c r="E1529" s="2">
        <v>2022</v>
      </c>
      <c r="F1529" s="17">
        <f>Tabel14[[#This Row],[Benaderend Verbruik (kWh)]]</f>
        <v>1401625.7999822136</v>
      </c>
      <c r="G1529" s="17">
        <f>Tabel14[[#This Row],[Benaderend Verbruik (kWh)]]*0.000182</f>
        <v>255.09589559676289</v>
      </c>
    </row>
    <row r="1530" spans="1:7" x14ac:dyDescent="0.35">
      <c r="A1530" s="11" t="s">
        <v>278</v>
      </c>
      <c r="B1530" s="11" t="s">
        <v>7</v>
      </c>
      <c r="C1530" s="2" t="s">
        <v>1262</v>
      </c>
      <c r="D1530" s="17"/>
      <c r="E1530" s="2">
        <v>2019</v>
      </c>
      <c r="F1530" s="2"/>
      <c r="G1530" s="17">
        <v>51.763000000000005</v>
      </c>
    </row>
    <row r="1531" spans="1:7" x14ac:dyDescent="0.35">
      <c r="A1531" s="11" t="s">
        <v>278</v>
      </c>
      <c r="B1531" s="11" t="s">
        <v>7</v>
      </c>
      <c r="C1531" s="2" t="s">
        <v>1262</v>
      </c>
      <c r="D1531" s="17"/>
      <c r="E1531" s="2">
        <v>2022</v>
      </c>
      <c r="F1531" s="2"/>
      <c r="G1531" s="17">
        <v>50.440249999999999</v>
      </c>
    </row>
    <row r="1532" spans="1:7" x14ac:dyDescent="0.35">
      <c r="A1532" s="2" t="s">
        <v>279</v>
      </c>
      <c r="B1532" s="2" t="s">
        <v>185</v>
      </c>
      <c r="C1532" s="2" t="s">
        <v>8</v>
      </c>
      <c r="D1532" s="17">
        <v>2757302.8568265587</v>
      </c>
      <c r="E1532" s="2">
        <v>2019</v>
      </c>
      <c r="F1532" s="17">
        <f>Tabel14[[#This Row],[Benaderend Verbruik (kWh)]]</f>
        <v>2757302.8568265587</v>
      </c>
      <c r="G1532" s="17">
        <f>Tabel14[[#This Row],[Benaderend Verbruik (kWh)]]*0.000182</f>
        <v>501.82911994243369</v>
      </c>
    </row>
    <row r="1533" spans="1:7" x14ac:dyDescent="0.35">
      <c r="A1533" s="2" t="s">
        <v>279</v>
      </c>
      <c r="B1533" s="2" t="s">
        <v>185</v>
      </c>
      <c r="C1533" s="2" t="s">
        <v>9</v>
      </c>
      <c r="D1533" s="17">
        <v>778477.92721696594</v>
      </c>
      <c r="E1533" s="2">
        <v>2019</v>
      </c>
      <c r="F1533" s="17">
        <f>Tabel14[[#This Row],[Benaderend Verbruik (kWh)]]*2.5</f>
        <v>1946194.8180424147</v>
      </c>
      <c r="G1533" s="17">
        <f>Tabel14[[#This Row],[Benaderend Verbruik (kWh)]]*0</f>
        <v>0</v>
      </c>
    </row>
    <row r="1534" spans="1:7" x14ac:dyDescent="0.35">
      <c r="A1534" s="2" t="s">
        <v>902</v>
      </c>
      <c r="B1534" s="2" t="s">
        <v>809</v>
      </c>
      <c r="C1534" s="2" t="s">
        <v>9</v>
      </c>
      <c r="D1534" s="17">
        <v>745500.27592350659</v>
      </c>
      <c r="E1534" s="2">
        <v>2022</v>
      </c>
      <c r="F1534" s="17">
        <f>Tabel14[[#This Row],[Benaderend Verbruik (kWh)]]*2.5</f>
        <v>1863750.6898087664</v>
      </c>
      <c r="G1534" s="17">
        <f>Tabel14[[#This Row],[Benaderend Verbruik (kWh)]]*0</f>
        <v>0</v>
      </c>
    </row>
    <row r="1535" spans="1:7" x14ac:dyDescent="0.35">
      <c r="A1535" s="2" t="s">
        <v>902</v>
      </c>
      <c r="B1535" s="2" t="s">
        <v>809</v>
      </c>
      <c r="C1535" s="2" t="s">
        <v>8</v>
      </c>
      <c r="D1535" s="17">
        <v>2191660.4210502049</v>
      </c>
      <c r="E1535" s="2">
        <v>2022</v>
      </c>
      <c r="F1535" s="17">
        <f>Tabel14[[#This Row],[Benaderend Verbruik (kWh)]]</f>
        <v>2191660.4210502049</v>
      </c>
      <c r="G1535" s="17">
        <f>Tabel14[[#This Row],[Benaderend Verbruik (kWh)]]*0.000182</f>
        <v>398.88219663113728</v>
      </c>
    </row>
    <row r="1536" spans="1:7" x14ac:dyDescent="0.35">
      <c r="A1536" s="11" t="s">
        <v>279</v>
      </c>
      <c r="B1536" s="11" t="s">
        <v>185</v>
      </c>
      <c r="C1536" s="2" t="s">
        <v>1262</v>
      </c>
      <c r="D1536" s="17"/>
      <c r="E1536" s="2">
        <v>2019</v>
      </c>
      <c r="F1536" s="2"/>
      <c r="G1536" s="17">
        <v>637.07027159999996</v>
      </c>
    </row>
    <row r="1537" spans="1:7" x14ac:dyDescent="0.35">
      <c r="A1537" s="11" t="s">
        <v>279</v>
      </c>
      <c r="B1537" s="11" t="s">
        <v>185</v>
      </c>
      <c r="C1537" s="2" t="s">
        <v>1262</v>
      </c>
      <c r="D1537" s="17"/>
      <c r="E1537" s="2">
        <v>2022</v>
      </c>
      <c r="F1537" s="2"/>
      <c r="G1537" s="17">
        <v>690.96771000000001</v>
      </c>
    </row>
    <row r="1538" spans="1:7" x14ac:dyDescent="0.35">
      <c r="A1538" s="2" t="s">
        <v>280</v>
      </c>
      <c r="B1538" s="2" t="s">
        <v>185</v>
      </c>
      <c r="C1538" s="2" t="s">
        <v>8</v>
      </c>
      <c r="D1538" s="17">
        <v>824344.08808817179</v>
      </c>
      <c r="E1538" s="2">
        <v>2019</v>
      </c>
      <c r="F1538" s="17">
        <f>Tabel14[[#This Row],[Benaderend Verbruik (kWh)]]</f>
        <v>824344.08808817179</v>
      </c>
      <c r="G1538" s="17">
        <f>Tabel14[[#This Row],[Benaderend Verbruik (kWh)]]*0.000182</f>
        <v>150.03062403204726</v>
      </c>
    </row>
    <row r="1539" spans="1:7" x14ac:dyDescent="0.35">
      <c r="A1539" s="2" t="s">
        <v>280</v>
      </c>
      <c r="B1539" s="2" t="s">
        <v>185</v>
      </c>
      <c r="C1539" s="2" t="s">
        <v>9</v>
      </c>
      <c r="D1539" s="17">
        <v>392197.29792792804</v>
      </c>
      <c r="E1539" s="2">
        <v>2019</v>
      </c>
      <c r="F1539" s="17">
        <f>Tabel14[[#This Row],[Benaderend Verbruik (kWh)]]*2.5</f>
        <v>980493.24481982016</v>
      </c>
      <c r="G1539" s="17">
        <f>Tabel14[[#This Row],[Benaderend Verbruik (kWh)]]*0</f>
        <v>0</v>
      </c>
    </row>
    <row r="1540" spans="1:7" x14ac:dyDescent="0.35">
      <c r="A1540" s="2" t="s">
        <v>903</v>
      </c>
      <c r="B1540" s="2" t="s">
        <v>809</v>
      </c>
      <c r="C1540" s="2" t="s">
        <v>9</v>
      </c>
      <c r="D1540" s="17">
        <v>281323.84984414058</v>
      </c>
      <c r="E1540" s="2">
        <v>2022</v>
      </c>
      <c r="F1540" s="17">
        <f>Tabel14[[#This Row],[Benaderend Verbruik (kWh)]]*2.5</f>
        <v>703309.6246103514</v>
      </c>
      <c r="G1540" s="17">
        <f>Tabel14[[#This Row],[Benaderend Verbruik (kWh)]]*0</f>
        <v>0</v>
      </c>
    </row>
    <row r="1541" spans="1:7" x14ac:dyDescent="0.35">
      <c r="A1541" s="2" t="s">
        <v>903</v>
      </c>
      <c r="B1541" s="2" t="s">
        <v>809</v>
      </c>
      <c r="C1541" s="2" t="s">
        <v>8</v>
      </c>
      <c r="D1541" s="17">
        <v>682107.1918847831</v>
      </c>
      <c r="E1541" s="2">
        <v>2022</v>
      </c>
      <c r="F1541" s="17">
        <f>Tabel14[[#This Row],[Benaderend Verbruik (kWh)]]</f>
        <v>682107.1918847831</v>
      </c>
      <c r="G1541" s="17">
        <f>Tabel14[[#This Row],[Benaderend Verbruik (kWh)]]*0.000182</f>
        <v>124.14350892303052</v>
      </c>
    </row>
    <row r="1542" spans="1:7" x14ac:dyDescent="0.35">
      <c r="A1542" s="11" t="s">
        <v>280</v>
      </c>
      <c r="B1542" s="11" t="s">
        <v>185</v>
      </c>
      <c r="C1542" s="2" t="s">
        <v>1262</v>
      </c>
      <c r="D1542" s="17"/>
      <c r="E1542" s="2">
        <v>2019</v>
      </c>
      <c r="F1542" s="2"/>
      <c r="G1542" s="17">
        <v>260.51379960000003</v>
      </c>
    </row>
    <row r="1543" spans="1:7" x14ac:dyDescent="0.35">
      <c r="A1543" s="11" t="s">
        <v>280</v>
      </c>
      <c r="B1543" s="11" t="s">
        <v>185</v>
      </c>
      <c r="C1543" s="2" t="s">
        <v>1262</v>
      </c>
      <c r="D1543" s="17"/>
      <c r="E1543" s="2">
        <v>2022</v>
      </c>
      <c r="F1543" s="2"/>
      <c r="G1543" s="17">
        <v>215.88092177000001</v>
      </c>
    </row>
    <row r="1544" spans="1:7" x14ac:dyDescent="0.35">
      <c r="A1544" s="2" t="s">
        <v>281</v>
      </c>
      <c r="B1544" s="2" t="s">
        <v>185</v>
      </c>
      <c r="C1544" s="2" t="s">
        <v>8</v>
      </c>
      <c r="D1544" s="17">
        <v>1415832.8820396052</v>
      </c>
      <c r="E1544" s="2">
        <v>2019</v>
      </c>
      <c r="F1544" s="17">
        <f>Tabel14[[#This Row],[Benaderend Verbruik (kWh)]]</f>
        <v>1415832.8820396052</v>
      </c>
      <c r="G1544" s="17">
        <f>Tabel14[[#This Row],[Benaderend Verbruik (kWh)]]*0.000182</f>
        <v>257.68158453120816</v>
      </c>
    </row>
    <row r="1545" spans="1:7" x14ac:dyDescent="0.35">
      <c r="A1545" s="2" t="s">
        <v>281</v>
      </c>
      <c r="B1545" s="2" t="s">
        <v>185</v>
      </c>
      <c r="C1545" s="2" t="s">
        <v>9</v>
      </c>
      <c r="D1545" s="17">
        <v>547535.41183569306</v>
      </c>
      <c r="E1545" s="2">
        <v>2019</v>
      </c>
      <c r="F1545" s="17">
        <f>Tabel14[[#This Row],[Benaderend Verbruik (kWh)]]*2.5</f>
        <v>1368838.5295892325</v>
      </c>
      <c r="G1545" s="17">
        <f>Tabel14[[#This Row],[Benaderend Verbruik (kWh)]]*0</f>
        <v>0</v>
      </c>
    </row>
    <row r="1546" spans="1:7" x14ac:dyDescent="0.35">
      <c r="A1546" s="2" t="s">
        <v>904</v>
      </c>
      <c r="B1546" s="2" t="s">
        <v>809</v>
      </c>
      <c r="C1546" s="2" t="s">
        <v>9</v>
      </c>
      <c r="D1546" s="17">
        <v>532928.40215393656</v>
      </c>
      <c r="E1546" s="2">
        <v>2022</v>
      </c>
      <c r="F1546" s="17">
        <f>Tabel14[[#This Row],[Benaderend Verbruik (kWh)]]*2.5</f>
        <v>1332321.0053848415</v>
      </c>
      <c r="G1546" s="17">
        <f>Tabel14[[#This Row],[Benaderend Verbruik (kWh)]]*0</f>
        <v>0</v>
      </c>
    </row>
    <row r="1547" spans="1:7" x14ac:dyDescent="0.35">
      <c r="A1547" s="2" t="s">
        <v>904</v>
      </c>
      <c r="B1547" s="2" t="s">
        <v>809</v>
      </c>
      <c r="C1547" s="2" t="s">
        <v>8</v>
      </c>
      <c r="D1547" s="17">
        <v>1067878.0126163708</v>
      </c>
      <c r="E1547" s="2">
        <v>2022</v>
      </c>
      <c r="F1547" s="17">
        <f>Tabel14[[#This Row],[Benaderend Verbruik (kWh)]]</f>
        <v>1067878.0126163708</v>
      </c>
      <c r="G1547" s="17">
        <f>Tabel14[[#This Row],[Benaderend Verbruik (kWh)]]*0.000182</f>
        <v>194.35379829617949</v>
      </c>
    </row>
    <row r="1548" spans="1:7" x14ac:dyDescent="0.35">
      <c r="A1548" s="2" t="s">
        <v>282</v>
      </c>
      <c r="B1548" s="2" t="s">
        <v>185</v>
      </c>
      <c r="C1548" s="2" t="s">
        <v>8</v>
      </c>
      <c r="D1548" s="17">
        <v>383284.82894506771</v>
      </c>
      <c r="E1548" s="2">
        <v>2019</v>
      </c>
      <c r="F1548" s="17">
        <f>Tabel14[[#This Row],[Benaderend Verbruik (kWh)]]</f>
        <v>383284.82894506771</v>
      </c>
      <c r="G1548" s="17">
        <f>Tabel14[[#This Row],[Benaderend Verbruik (kWh)]]*0.000182</f>
        <v>69.757838868002324</v>
      </c>
    </row>
    <row r="1549" spans="1:7" x14ac:dyDescent="0.35">
      <c r="A1549" s="2" t="s">
        <v>282</v>
      </c>
      <c r="B1549" s="2" t="s">
        <v>185</v>
      </c>
      <c r="C1549" s="2" t="s">
        <v>9</v>
      </c>
      <c r="D1549" s="17">
        <v>174233.58089906172</v>
      </c>
      <c r="E1549" s="2">
        <v>2019</v>
      </c>
      <c r="F1549" s="17">
        <f>Tabel14[[#This Row],[Benaderend Verbruik (kWh)]]*2.5</f>
        <v>435583.95224765432</v>
      </c>
      <c r="G1549" s="17">
        <f>Tabel14[[#This Row],[Benaderend Verbruik (kWh)]]*0</f>
        <v>0</v>
      </c>
    </row>
    <row r="1550" spans="1:7" x14ac:dyDescent="0.35">
      <c r="A1550" s="2" t="s">
        <v>905</v>
      </c>
      <c r="B1550" s="2" t="s">
        <v>809</v>
      </c>
      <c r="C1550" s="2" t="s">
        <v>9</v>
      </c>
      <c r="D1550" s="17">
        <v>188735.09675622141</v>
      </c>
      <c r="E1550" s="2">
        <v>2022</v>
      </c>
      <c r="F1550" s="17">
        <f>Tabel14[[#This Row],[Benaderend Verbruik (kWh)]]*2.5</f>
        <v>471837.7418905535</v>
      </c>
      <c r="G1550" s="17">
        <f>Tabel14[[#This Row],[Benaderend Verbruik (kWh)]]*0</f>
        <v>0</v>
      </c>
    </row>
    <row r="1551" spans="1:7" x14ac:dyDescent="0.35">
      <c r="A1551" s="2" t="s">
        <v>905</v>
      </c>
      <c r="B1551" s="2" t="s">
        <v>809</v>
      </c>
      <c r="C1551" s="2" t="s">
        <v>8</v>
      </c>
      <c r="D1551" s="17">
        <v>365240.94294351945</v>
      </c>
      <c r="E1551" s="2">
        <v>2022</v>
      </c>
      <c r="F1551" s="17">
        <f>Tabel14[[#This Row],[Benaderend Verbruik (kWh)]]</f>
        <v>365240.94294351945</v>
      </c>
      <c r="G1551" s="17">
        <f>Tabel14[[#This Row],[Benaderend Verbruik (kWh)]]*0.000182</f>
        <v>66.473851615720548</v>
      </c>
    </row>
    <row r="1552" spans="1:7" x14ac:dyDescent="0.35">
      <c r="A1552" s="2" t="s">
        <v>906</v>
      </c>
      <c r="B1552" s="2" t="s">
        <v>809</v>
      </c>
      <c r="C1552" s="2" t="s">
        <v>9</v>
      </c>
      <c r="D1552" s="17">
        <v>286825.79292978579</v>
      </c>
      <c r="E1552" s="2">
        <v>2022</v>
      </c>
      <c r="F1552" s="17">
        <f>Tabel14[[#This Row],[Benaderend Verbruik (kWh)]]*2.5</f>
        <v>717064.48232446448</v>
      </c>
      <c r="G1552" s="17">
        <f>Tabel14[[#This Row],[Benaderend Verbruik (kWh)]]*0</f>
        <v>0</v>
      </c>
    </row>
    <row r="1553" spans="1:7" x14ac:dyDescent="0.35">
      <c r="A1553" s="2" t="s">
        <v>906</v>
      </c>
      <c r="B1553" s="2" t="s">
        <v>809</v>
      </c>
      <c r="C1553" s="2" t="s">
        <v>8</v>
      </c>
      <c r="D1553" s="17">
        <v>609791.87422818784</v>
      </c>
      <c r="E1553" s="2">
        <v>2022</v>
      </c>
      <c r="F1553" s="17">
        <f>Tabel14[[#This Row],[Benaderend Verbruik (kWh)]]</f>
        <v>609791.87422818784</v>
      </c>
      <c r="G1553" s="17">
        <f>Tabel14[[#This Row],[Benaderend Verbruik (kWh)]]*0.000182</f>
        <v>110.98212110953018</v>
      </c>
    </row>
    <row r="1554" spans="1:7" x14ac:dyDescent="0.35">
      <c r="A1554" s="2" t="s">
        <v>283</v>
      </c>
      <c r="B1554" s="2" t="s">
        <v>185</v>
      </c>
      <c r="C1554" s="2" t="s">
        <v>8</v>
      </c>
      <c r="D1554" s="17">
        <v>2309793.3110700469</v>
      </c>
      <c r="E1554" s="2">
        <v>2019</v>
      </c>
      <c r="F1554" s="17">
        <f>Tabel14[[#This Row],[Benaderend Verbruik (kWh)]]</f>
        <v>2309793.3110700469</v>
      </c>
      <c r="G1554" s="17">
        <f>Tabel14[[#This Row],[Benaderend Verbruik (kWh)]]*0.000182</f>
        <v>420.38238261474856</v>
      </c>
    </row>
    <row r="1555" spans="1:7" x14ac:dyDescent="0.35">
      <c r="A1555" s="2" t="s">
        <v>283</v>
      </c>
      <c r="B1555" s="2" t="s">
        <v>185</v>
      </c>
      <c r="C1555" s="2" t="s">
        <v>9</v>
      </c>
      <c r="D1555" s="17">
        <v>815084.54</v>
      </c>
      <c r="E1555" s="2">
        <v>2019</v>
      </c>
      <c r="F1555" s="17">
        <f>Tabel14[[#This Row],[Benaderend Verbruik (kWh)]]*2.5</f>
        <v>2037711.35</v>
      </c>
      <c r="G1555" s="17">
        <f>Tabel14[[#This Row],[Benaderend Verbruik (kWh)]]*0</f>
        <v>0</v>
      </c>
    </row>
    <row r="1556" spans="1:7" x14ac:dyDescent="0.35">
      <c r="A1556" s="2" t="s">
        <v>907</v>
      </c>
      <c r="B1556" s="2" t="s">
        <v>809</v>
      </c>
      <c r="C1556" s="2" t="s">
        <v>9</v>
      </c>
      <c r="D1556" s="17">
        <v>785114.60729330685</v>
      </c>
      <c r="E1556" s="2">
        <v>2022</v>
      </c>
      <c r="F1556" s="17">
        <f>Tabel14[[#This Row],[Benaderend Verbruik (kWh)]]*2.5</f>
        <v>1962786.5182332671</v>
      </c>
      <c r="G1556" s="17">
        <f>Tabel14[[#This Row],[Benaderend Verbruik (kWh)]]*0</f>
        <v>0</v>
      </c>
    </row>
    <row r="1557" spans="1:7" x14ac:dyDescent="0.35">
      <c r="A1557" s="2" t="s">
        <v>907</v>
      </c>
      <c r="B1557" s="2" t="s">
        <v>809</v>
      </c>
      <c r="C1557" s="2" t="s">
        <v>8</v>
      </c>
      <c r="D1557" s="17">
        <v>1925410.5828469917</v>
      </c>
      <c r="E1557" s="2">
        <v>2022</v>
      </c>
      <c r="F1557" s="17">
        <f>Tabel14[[#This Row],[Benaderend Verbruik (kWh)]]</f>
        <v>1925410.5828469917</v>
      </c>
      <c r="G1557" s="17">
        <f>Tabel14[[#This Row],[Benaderend Verbruik (kWh)]]*0.000182</f>
        <v>350.4247260781525</v>
      </c>
    </row>
    <row r="1558" spans="1:7" x14ac:dyDescent="0.35">
      <c r="A1558" s="11" t="s">
        <v>1247</v>
      </c>
      <c r="B1558" s="11" t="s">
        <v>185</v>
      </c>
      <c r="C1558" s="2" t="s">
        <v>1262</v>
      </c>
      <c r="D1558" s="17"/>
      <c r="E1558" s="2">
        <v>2019</v>
      </c>
      <c r="F1558" s="2"/>
      <c r="G1558" s="17">
        <v>156.31284916201116</v>
      </c>
    </row>
    <row r="1559" spans="1:7" x14ac:dyDescent="0.35">
      <c r="A1559" s="11" t="s">
        <v>1247</v>
      </c>
      <c r="B1559" s="11" t="s">
        <v>185</v>
      </c>
      <c r="C1559" s="2" t="s">
        <v>1262</v>
      </c>
      <c r="D1559" s="17"/>
      <c r="E1559" s="2">
        <v>2022</v>
      </c>
      <c r="F1559" s="2"/>
      <c r="G1559" s="17">
        <v>349.39100000000002</v>
      </c>
    </row>
    <row r="1560" spans="1:7" x14ac:dyDescent="0.35">
      <c r="A1560" s="2" t="s">
        <v>284</v>
      </c>
      <c r="B1560" s="2" t="s">
        <v>185</v>
      </c>
      <c r="C1560" s="2" t="s">
        <v>8</v>
      </c>
      <c r="D1560" s="17">
        <v>1957990.574682516</v>
      </c>
      <c r="E1560" s="2">
        <v>2019</v>
      </c>
      <c r="F1560" s="17">
        <f>Tabel14[[#This Row],[Benaderend Verbruik (kWh)]]</f>
        <v>1957990.574682516</v>
      </c>
      <c r="G1560" s="17">
        <f>Tabel14[[#This Row],[Benaderend Verbruik (kWh)]]*0.000182</f>
        <v>356.35428459221794</v>
      </c>
    </row>
    <row r="1561" spans="1:7" x14ac:dyDescent="0.35">
      <c r="A1561" s="2" t="s">
        <v>284</v>
      </c>
      <c r="B1561" s="2" t="s">
        <v>185</v>
      </c>
      <c r="C1561" s="2" t="s">
        <v>9</v>
      </c>
      <c r="D1561" s="17">
        <v>357592.10038757918</v>
      </c>
      <c r="E1561" s="2">
        <v>2019</v>
      </c>
      <c r="F1561" s="17">
        <f>Tabel14[[#This Row],[Benaderend Verbruik (kWh)]]*2.5</f>
        <v>893980.25096894801</v>
      </c>
      <c r="G1561" s="17">
        <f>Tabel14[[#This Row],[Benaderend Verbruik (kWh)]]*0</f>
        <v>0</v>
      </c>
    </row>
    <row r="1562" spans="1:7" x14ac:dyDescent="0.35">
      <c r="A1562" s="2" t="s">
        <v>908</v>
      </c>
      <c r="B1562" s="2" t="s">
        <v>809</v>
      </c>
      <c r="C1562" s="2" t="s">
        <v>9</v>
      </c>
      <c r="D1562" s="17">
        <v>397901.03874870419</v>
      </c>
      <c r="E1562" s="2">
        <v>2022</v>
      </c>
      <c r="F1562" s="17">
        <f>Tabel14[[#This Row],[Benaderend Verbruik (kWh)]]*2.5</f>
        <v>994752.59687176044</v>
      </c>
      <c r="G1562" s="17">
        <f>Tabel14[[#This Row],[Benaderend Verbruik (kWh)]]*0</f>
        <v>0</v>
      </c>
    </row>
    <row r="1563" spans="1:7" x14ac:dyDescent="0.35">
      <c r="A1563" s="2" t="s">
        <v>908</v>
      </c>
      <c r="B1563" s="2" t="s">
        <v>809</v>
      </c>
      <c r="C1563" s="2" t="s">
        <v>8</v>
      </c>
      <c r="D1563" s="17">
        <v>1565109.1647368306</v>
      </c>
      <c r="E1563" s="2">
        <v>2022</v>
      </c>
      <c r="F1563" s="17">
        <f>Tabel14[[#This Row],[Benaderend Verbruik (kWh)]]</f>
        <v>1565109.1647368306</v>
      </c>
      <c r="G1563" s="17">
        <f>Tabel14[[#This Row],[Benaderend Verbruik (kWh)]]*0.000182</f>
        <v>284.84986798210321</v>
      </c>
    </row>
    <row r="1564" spans="1:7" x14ac:dyDescent="0.35">
      <c r="A1564" s="2" t="s">
        <v>285</v>
      </c>
      <c r="B1564" s="2" t="s">
        <v>185</v>
      </c>
      <c r="C1564" s="2" t="s">
        <v>8</v>
      </c>
      <c r="D1564" s="17">
        <v>2016778.5929999999</v>
      </c>
      <c r="E1564" s="2">
        <v>2019</v>
      </c>
      <c r="F1564" s="17">
        <f>Tabel14[[#This Row],[Benaderend Verbruik (kWh)]]</f>
        <v>2016778.5929999999</v>
      </c>
      <c r="G1564" s="17">
        <f>Tabel14[[#This Row],[Benaderend Verbruik (kWh)]]*0.000182</f>
        <v>367.05370392599997</v>
      </c>
    </row>
    <row r="1565" spans="1:7" x14ac:dyDescent="0.35">
      <c r="A1565" s="2" t="s">
        <v>285</v>
      </c>
      <c r="B1565" s="2" t="s">
        <v>185</v>
      </c>
      <c r="C1565" s="2" t="s">
        <v>9</v>
      </c>
      <c r="D1565" s="17">
        <v>1589012.4589999998</v>
      </c>
      <c r="E1565" s="2">
        <v>2019</v>
      </c>
      <c r="F1565" s="17">
        <f>Tabel14[[#This Row],[Benaderend Verbruik (kWh)]]*2.5</f>
        <v>3972531.1474999995</v>
      </c>
      <c r="G1565" s="17">
        <f>Tabel14[[#This Row],[Benaderend Verbruik (kWh)]]*0</f>
        <v>0</v>
      </c>
    </row>
    <row r="1566" spans="1:7" x14ac:dyDescent="0.35">
      <c r="A1566" s="2" t="s">
        <v>909</v>
      </c>
      <c r="B1566" s="2" t="s">
        <v>809</v>
      </c>
      <c r="C1566" s="2" t="s">
        <v>9</v>
      </c>
      <c r="D1566" s="17">
        <v>1256420.2825942149</v>
      </c>
      <c r="E1566" s="2">
        <v>2022</v>
      </c>
      <c r="F1566" s="17">
        <f>Tabel14[[#This Row],[Benaderend Verbruik (kWh)]]*2.5</f>
        <v>3141050.7064855373</v>
      </c>
      <c r="G1566" s="17">
        <f>Tabel14[[#This Row],[Benaderend Verbruik (kWh)]]*0</f>
        <v>0</v>
      </c>
    </row>
    <row r="1567" spans="1:7" x14ac:dyDescent="0.35">
      <c r="A1567" s="2" t="s">
        <v>909</v>
      </c>
      <c r="B1567" s="2" t="s">
        <v>809</v>
      </c>
      <c r="C1567" s="2" t="s">
        <v>8</v>
      </c>
      <c r="D1567" s="17">
        <v>2178744.4629779188</v>
      </c>
      <c r="E1567" s="2">
        <v>2022</v>
      </c>
      <c r="F1567" s="17">
        <f>Tabel14[[#This Row],[Benaderend Verbruik (kWh)]]</f>
        <v>2178744.4629779188</v>
      </c>
      <c r="G1567" s="17">
        <f>Tabel14[[#This Row],[Benaderend Verbruik (kWh)]]*0.000182</f>
        <v>396.53149226198121</v>
      </c>
    </row>
    <row r="1568" spans="1:7" x14ac:dyDescent="0.35">
      <c r="A1568" s="2" t="s">
        <v>286</v>
      </c>
      <c r="B1568" s="2" t="s">
        <v>7</v>
      </c>
      <c r="C1568" s="2" t="s">
        <v>8</v>
      </c>
      <c r="D1568" s="17">
        <v>2068464.134745318</v>
      </c>
      <c r="E1568" s="2">
        <v>2019</v>
      </c>
      <c r="F1568" s="17">
        <f>Tabel14[[#This Row],[Benaderend Verbruik (kWh)]]</f>
        <v>2068464.134745318</v>
      </c>
      <c r="G1568" s="17">
        <f>Tabel14[[#This Row],[Benaderend Verbruik (kWh)]]*0.000182</f>
        <v>376.46047252364787</v>
      </c>
    </row>
    <row r="1569" spans="1:7" x14ac:dyDescent="0.35">
      <c r="A1569" s="2" t="s">
        <v>286</v>
      </c>
      <c r="B1569" s="2" t="s">
        <v>7</v>
      </c>
      <c r="C1569" s="2" t="s">
        <v>10</v>
      </c>
      <c r="D1569" s="17">
        <v>592096</v>
      </c>
      <c r="E1569" s="2">
        <v>2019</v>
      </c>
      <c r="F1569" s="17">
        <f>Tabel14[[#This Row],[Benaderend Verbruik (kWh)]]*2.5</f>
        <v>1480240</v>
      </c>
      <c r="G1569" s="17">
        <f>Tabel14[[#This Row],[Benaderend Verbruik (kWh)]]*0</f>
        <v>0</v>
      </c>
    </row>
    <row r="1570" spans="1:7" x14ac:dyDescent="0.35">
      <c r="A1570" s="2" t="s">
        <v>286</v>
      </c>
      <c r="B1570" s="2" t="s">
        <v>7</v>
      </c>
      <c r="C1570" s="2" t="s">
        <v>9</v>
      </c>
      <c r="D1570" s="17">
        <v>539258.2464658129</v>
      </c>
      <c r="E1570" s="2">
        <v>2019</v>
      </c>
      <c r="F1570" s="17">
        <f>Tabel14[[#This Row],[Benaderend Verbruik (kWh)]]*2.5</f>
        <v>1348145.6161645323</v>
      </c>
      <c r="G1570" s="17">
        <f>Tabel14[[#This Row],[Benaderend Verbruik (kWh)]]*0</f>
        <v>0</v>
      </c>
    </row>
    <row r="1571" spans="1:7" x14ac:dyDescent="0.35">
      <c r="A1571" s="2" t="s">
        <v>910</v>
      </c>
      <c r="B1571" s="2" t="s">
        <v>641</v>
      </c>
      <c r="C1571" s="2" t="s">
        <v>9</v>
      </c>
      <c r="D1571" s="17">
        <v>443988.62708124449</v>
      </c>
      <c r="E1571" s="2">
        <v>2022</v>
      </c>
      <c r="F1571" s="17">
        <f>Tabel14[[#This Row],[Benaderend Verbruik (kWh)]]*2.5</f>
        <v>1109971.5677031111</v>
      </c>
      <c r="G1571" s="17">
        <f>Tabel14[[#This Row],[Benaderend Verbruik (kWh)]]*0</f>
        <v>0</v>
      </c>
    </row>
    <row r="1572" spans="1:7" x14ac:dyDescent="0.35">
      <c r="A1572" s="2" t="s">
        <v>910</v>
      </c>
      <c r="B1572" s="2" t="s">
        <v>641</v>
      </c>
      <c r="C1572" s="2" t="s">
        <v>10</v>
      </c>
      <c r="D1572" s="17">
        <v>530761</v>
      </c>
      <c r="E1572" s="2">
        <v>2022</v>
      </c>
      <c r="F1572" s="17">
        <f>Tabel14[[#This Row],[Benaderend Verbruik (kWh)]]*2.5</f>
        <v>1326902.5</v>
      </c>
      <c r="G1572" s="17">
        <f>Tabel14[[#This Row],[Benaderend Verbruik (kWh)]]*0</f>
        <v>0</v>
      </c>
    </row>
    <row r="1573" spans="1:7" x14ac:dyDescent="0.35">
      <c r="A1573" s="2" t="s">
        <v>910</v>
      </c>
      <c r="B1573" s="2" t="s">
        <v>641</v>
      </c>
      <c r="C1573" s="2" t="s">
        <v>8</v>
      </c>
      <c r="D1573" s="17">
        <v>1817955.5728844414</v>
      </c>
      <c r="E1573" s="2">
        <v>2022</v>
      </c>
      <c r="F1573" s="17">
        <f>Tabel14[[#This Row],[Benaderend Verbruik (kWh)]]</f>
        <v>1817955.5728844414</v>
      </c>
      <c r="G1573" s="17">
        <f>Tabel14[[#This Row],[Benaderend Verbruik (kWh)]]*0.000182</f>
        <v>330.86791426496836</v>
      </c>
    </row>
    <row r="1574" spans="1:7" x14ac:dyDescent="0.35">
      <c r="A1574" s="2" t="s">
        <v>287</v>
      </c>
      <c r="B1574" s="2" t="s">
        <v>7</v>
      </c>
      <c r="C1574" s="2" t="s">
        <v>8</v>
      </c>
      <c r="D1574" s="17">
        <v>2600544.9084822456</v>
      </c>
      <c r="E1574" s="2">
        <v>2019</v>
      </c>
      <c r="F1574" s="17">
        <f>Tabel14[[#This Row],[Benaderend Verbruik (kWh)]]</f>
        <v>2600544.9084822456</v>
      </c>
      <c r="G1574" s="17">
        <f>Tabel14[[#This Row],[Benaderend Verbruik (kWh)]]*0.000182</f>
        <v>473.2991733437687</v>
      </c>
    </row>
    <row r="1575" spans="1:7" x14ac:dyDescent="0.35">
      <c r="A1575" s="2" t="s">
        <v>287</v>
      </c>
      <c r="B1575" s="2" t="s">
        <v>7</v>
      </c>
      <c r="C1575" s="2" t="s">
        <v>9</v>
      </c>
      <c r="D1575" s="17">
        <v>906341.37481265294</v>
      </c>
      <c r="E1575" s="2">
        <v>2019</v>
      </c>
      <c r="F1575" s="17">
        <f>Tabel14[[#This Row],[Benaderend Verbruik (kWh)]]*2.5</f>
        <v>2265853.4370316323</v>
      </c>
      <c r="G1575" s="17">
        <f>Tabel14[[#This Row],[Benaderend Verbruik (kWh)]]*0</f>
        <v>0</v>
      </c>
    </row>
    <row r="1576" spans="1:7" x14ac:dyDescent="0.35">
      <c r="A1576" s="2" t="s">
        <v>287</v>
      </c>
      <c r="B1576" s="2" t="s">
        <v>7</v>
      </c>
      <c r="C1576" s="2" t="s">
        <v>10</v>
      </c>
      <c r="D1576" s="17">
        <v>758051</v>
      </c>
      <c r="E1576" s="2">
        <v>2019</v>
      </c>
      <c r="F1576" s="17">
        <f>Tabel14[[#This Row],[Benaderend Verbruik (kWh)]]*2.5</f>
        <v>1895127.5</v>
      </c>
      <c r="G1576" s="17">
        <f>Tabel14[[#This Row],[Benaderend Verbruik (kWh)]]*0</f>
        <v>0</v>
      </c>
    </row>
    <row r="1577" spans="1:7" x14ac:dyDescent="0.35">
      <c r="A1577" s="2" t="s">
        <v>911</v>
      </c>
      <c r="B1577" s="2" t="s">
        <v>641</v>
      </c>
      <c r="C1577" s="2" t="s">
        <v>9</v>
      </c>
      <c r="D1577" s="17">
        <v>757515.73700052267</v>
      </c>
      <c r="E1577" s="2">
        <v>2022</v>
      </c>
      <c r="F1577" s="17">
        <f>Tabel14[[#This Row],[Benaderend Verbruik (kWh)]]*2.5</f>
        <v>1893789.3425013067</v>
      </c>
      <c r="G1577" s="17">
        <f>Tabel14[[#This Row],[Benaderend Verbruik (kWh)]]*0</f>
        <v>0</v>
      </c>
    </row>
    <row r="1578" spans="1:7" x14ac:dyDescent="0.35">
      <c r="A1578" s="2" t="s">
        <v>911</v>
      </c>
      <c r="B1578" s="2" t="s">
        <v>641</v>
      </c>
      <c r="C1578" s="2" t="s">
        <v>10</v>
      </c>
      <c r="D1578" s="17">
        <v>691338.99999999977</v>
      </c>
      <c r="E1578" s="2">
        <v>2022</v>
      </c>
      <c r="F1578" s="17">
        <f>Tabel14[[#This Row],[Benaderend Verbruik (kWh)]]*2.5</f>
        <v>1728347.4999999995</v>
      </c>
      <c r="G1578" s="17">
        <f>Tabel14[[#This Row],[Benaderend Verbruik (kWh)]]*0</f>
        <v>0</v>
      </c>
    </row>
    <row r="1579" spans="1:7" x14ac:dyDescent="0.35">
      <c r="A1579" s="2" t="s">
        <v>911</v>
      </c>
      <c r="B1579" s="2" t="s">
        <v>641</v>
      </c>
      <c r="C1579" s="2" t="s">
        <v>8</v>
      </c>
      <c r="D1579" s="17">
        <v>2205752.9951138124</v>
      </c>
      <c r="E1579" s="2">
        <v>2022</v>
      </c>
      <c r="F1579" s="17">
        <f>Tabel14[[#This Row],[Benaderend Verbruik (kWh)]]</f>
        <v>2205752.9951138124</v>
      </c>
      <c r="G1579" s="17">
        <f>Tabel14[[#This Row],[Benaderend Verbruik (kWh)]]*0.000182</f>
        <v>401.44704511071387</v>
      </c>
    </row>
    <row r="1580" spans="1:7" x14ac:dyDescent="0.35">
      <c r="A1580" s="11" t="s">
        <v>287</v>
      </c>
      <c r="B1580" s="11" t="s">
        <v>7</v>
      </c>
      <c r="C1580" s="2" t="s">
        <v>1262</v>
      </c>
      <c r="D1580" s="17"/>
      <c r="E1580" s="2">
        <v>2019</v>
      </c>
      <c r="F1580" s="2"/>
      <c r="G1580" s="17">
        <v>84.934165160000006</v>
      </c>
    </row>
    <row r="1581" spans="1:7" x14ac:dyDescent="0.35">
      <c r="A1581" s="11" t="s">
        <v>287</v>
      </c>
      <c r="B1581" s="11" t="s">
        <v>7</v>
      </c>
      <c r="C1581" s="2" t="s">
        <v>1262</v>
      </c>
      <c r="D1581" s="17"/>
      <c r="E1581" s="2">
        <v>2022</v>
      </c>
      <c r="F1581" s="2"/>
      <c r="G1581" s="17">
        <v>68.715101000000004</v>
      </c>
    </row>
    <row r="1582" spans="1:7" x14ac:dyDescent="0.35">
      <c r="A1582" s="2" t="s">
        <v>288</v>
      </c>
      <c r="B1582" s="2" t="s">
        <v>7</v>
      </c>
      <c r="C1582" s="2" t="s">
        <v>8</v>
      </c>
      <c r="D1582" s="17">
        <v>7146735.3415274061</v>
      </c>
      <c r="E1582" s="2">
        <v>2019</v>
      </c>
      <c r="F1582" s="17">
        <f>Tabel14[[#This Row],[Benaderend Verbruik (kWh)]]</f>
        <v>7146735.3415274061</v>
      </c>
      <c r="G1582" s="17">
        <f>Tabel14[[#This Row],[Benaderend Verbruik (kWh)]]*0.000182</f>
        <v>1300.705832157988</v>
      </c>
    </row>
    <row r="1583" spans="1:7" x14ac:dyDescent="0.35">
      <c r="A1583" s="2" t="s">
        <v>288</v>
      </c>
      <c r="B1583" s="2" t="s">
        <v>7</v>
      </c>
      <c r="C1583" s="2" t="s">
        <v>10</v>
      </c>
      <c r="D1583" s="17">
        <v>2816211</v>
      </c>
      <c r="E1583" s="2">
        <v>2019</v>
      </c>
      <c r="F1583" s="17">
        <f>Tabel14[[#This Row],[Benaderend Verbruik (kWh)]]*2.5</f>
        <v>7040527.5</v>
      </c>
      <c r="G1583" s="17">
        <f>Tabel14[[#This Row],[Benaderend Verbruik (kWh)]]*0</f>
        <v>0</v>
      </c>
    </row>
    <row r="1584" spans="1:7" x14ac:dyDescent="0.35">
      <c r="A1584" s="2" t="s">
        <v>288</v>
      </c>
      <c r="B1584" s="2" t="s">
        <v>7</v>
      </c>
      <c r="C1584" s="2" t="s">
        <v>9</v>
      </c>
      <c r="D1584" s="17">
        <v>2541523.5651436881</v>
      </c>
      <c r="E1584" s="2">
        <v>2019</v>
      </c>
      <c r="F1584" s="17">
        <f>Tabel14[[#This Row],[Benaderend Verbruik (kWh)]]*2.5</f>
        <v>6353808.9128592201</v>
      </c>
      <c r="G1584" s="17">
        <f>Tabel14[[#This Row],[Benaderend Verbruik (kWh)]]*0</f>
        <v>0</v>
      </c>
    </row>
    <row r="1585" spans="1:7" x14ac:dyDescent="0.35">
      <c r="A1585" s="2" t="s">
        <v>912</v>
      </c>
      <c r="B1585" s="2" t="s">
        <v>641</v>
      </c>
      <c r="C1585" s="2" t="s">
        <v>9</v>
      </c>
      <c r="D1585" s="17">
        <v>2291240.7031229315</v>
      </c>
      <c r="E1585" s="2">
        <v>2022</v>
      </c>
      <c r="F1585" s="17">
        <f>Tabel14[[#This Row],[Benaderend Verbruik (kWh)]]*2.5</f>
        <v>5728101.7578073293</v>
      </c>
      <c r="G1585" s="17">
        <f>Tabel14[[#This Row],[Benaderend Verbruik (kWh)]]*0</f>
        <v>0</v>
      </c>
    </row>
    <row r="1586" spans="1:7" x14ac:dyDescent="0.35">
      <c r="A1586" s="2" t="s">
        <v>912</v>
      </c>
      <c r="B1586" s="2" t="s">
        <v>641</v>
      </c>
      <c r="C1586" s="2" t="s">
        <v>10</v>
      </c>
      <c r="D1586" s="17">
        <v>2663578</v>
      </c>
      <c r="E1586" s="2">
        <v>2022</v>
      </c>
      <c r="F1586" s="17">
        <f>Tabel14[[#This Row],[Benaderend Verbruik (kWh)]]*2.5</f>
        <v>6658945</v>
      </c>
      <c r="G1586" s="17">
        <f>Tabel14[[#This Row],[Benaderend Verbruik (kWh)]]*0</f>
        <v>0</v>
      </c>
    </row>
    <row r="1587" spans="1:7" x14ac:dyDescent="0.35">
      <c r="A1587" s="2" t="s">
        <v>912</v>
      </c>
      <c r="B1587" s="2" t="s">
        <v>641</v>
      </c>
      <c r="C1587" s="2" t="s">
        <v>8</v>
      </c>
      <c r="D1587" s="17">
        <v>5190967.8206150737</v>
      </c>
      <c r="E1587" s="2">
        <v>2022</v>
      </c>
      <c r="F1587" s="17">
        <f>Tabel14[[#This Row],[Benaderend Verbruik (kWh)]]</f>
        <v>5190967.8206150737</v>
      </c>
      <c r="G1587" s="17">
        <f>Tabel14[[#This Row],[Benaderend Verbruik (kWh)]]*0.000182</f>
        <v>944.75614335194348</v>
      </c>
    </row>
    <row r="1588" spans="1:7" x14ac:dyDescent="0.35">
      <c r="A1588" s="11" t="s">
        <v>288</v>
      </c>
      <c r="B1588" s="11" t="s">
        <v>7</v>
      </c>
      <c r="C1588" s="2" t="s">
        <v>1262</v>
      </c>
      <c r="D1588" s="17"/>
      <c r="E1588" s="2">
        <v>2019</v>
      </c>
      <c r="F1588" s="2"/>
      <c r="G1588" s="17">
        <v>268.77912756000001</v>
      </c>
    </row>
    <row r="1589" spans="1:7" x14ac:dyDescent="0.35">
      <c r="A1589" s="11" t="s">
        <v>288</v>
      </c>
      <c r="B1589" s="11" t="s">
        <v>7</v>
      </c>
      <c r="C1589" s="2" t="s">
        <v>1262</v>
      </c>
      <c r="D1589" s="17"/>
      <c r="E1589" s="2">
        <v>2022</v>
      </c>
      <c r="F1589" s="2"/>
      <c r="G1589" s="17">
        <v>203.65486439</v>
      </c>
    </row>
    <row r="1590" spans="1:7" x14ac:dyDescent="0.35">
      <c r="A1590" s="2" t="s">
        <v>289</v>
      </c>
      <c r="B1590" s="2" t="s">
        <v>290</v>
      </c>
      <c r="C1590" s="2" t="s">
        <v>8</v>
      </c>
      <c r="D1590" s="17">
        <v>2440203.67557895</v>
      </c>
      <c r="E1590" s="2">
        <v>2019</v>
      </c>
      <c r="F1590" s="17">
        <f>Tabel14[[#This Row],[Benaderend Verbruik (kWh)]]</f>
        <v>2440203.67557895</v>
      </c>
      <c r="G1590" s="17">
        <f>Tabel14[[#This Row],[Benaderend Verbruik (kWh)]]*0.000182</f>
        <v>444.11706895536889</v>
      </c>
    </row>
    <row r="1591" spans="1:7" x14ac:dyDescent="0.35">
      <c r="A1591" s="2" t="s">
        <v>289</v>
      </c>
      <c r="B1591" s="2" t="s">
        <v>290</v>
      </c>
      <c r="C1591" s="2" t="s">
        <v>9</v>
      </c>
      <c r="D1591" s="17">
        <v>1432365.6106808241</v>
      </c>
      <c r="E1591" s="2">
        <v>2019</v>
      </c>
      <c r="F1591" s="17">
        <f>Tabel14[[#This Row],[Benaderend Verbruik (kWh)]]*2.5</f>
        <v>3580914.0267020604</v>
      </c>
      <c r="G1591" s="17">
        <f>Tabel14[[#This Row],[Benaderend Verbruik (kWh)]]*0</f>
        <v>0</v>
      </c>
    </row>
    <row r="1592" spans="1:7" x14ac:dyDescent="0.35">
      <c r="A1592" s="2" t="s">
        <v>913</v>
      </c>
      <c r="B1592" s="2" t="s">
        <v>914</v>
      </c>
      <c r="C1592" s="2" t="s">
        <v>9</v>
      </c>
      <c r="D1592" s="17">
        <v>1227386.956129188</v>
      </c>
      <c r="E1592" s="2">
        <v>2022</v>
      </c>
      <c r="F1592" s="17">
        <f>Tabel14[[#This Row],[Benaderend Verbruik (kWh)]]*2.5</f>
        <v>3068467.3903229698</v>
      </c>
      <c r="G1592" s="17">
        <f>Tabel14[[#This Row],[Benaderend Verbruik (kWh)]]*0</f>
        <v>0</v>
      </c>
    </row>
    <row r="1593" spans="1:7" x14ac:dyDescent="0.35">
      <c r="A1593" s="2" t="s">
        <v>913</v>
      </c>
      <c r="B1593" s="2" t="s">
        <v>914</v>
      </c>
      <c r="C1593" s="2" t="s">
        <v>8</v>
      </c>
      <c r="D1593" s="17">
        <v>1367321.78631726</v>
      </c>
      <c r="E1593" s="2">
        <v>2022</v>
      </c>
      <c r="F1593" s="17">
        <f>Tabel14[[#This Row],[Benaderend Verbruik (kWh)]]</f>
        <v>1367321.78631726</v>
      </c>
      <c r="G1593" s="17">
        <f>Tabel14[[#This Row],[Benaderend Verbruik (kWh)]]*0.000182</f>
        <v>248.85256510974133</v>
      </c>
    </row>
    <row r="1594" spans="1:7" x14ac:dyDescent="0.35">
      <c r="A1594" s="2" t="s">
        <v>289</v>
      </c>
      <c r="B1594" s="2" t="s">
        <v>290</v>
      </c>
      <c r="C1594" s="2" t="s">
        <v>1205</v>
      </c>
      <c r="D1594" s="17">
        <v>164000</v>
      </c>
      <c r="E1594" s="2">
        <v>2019</v>
      </c>
      <c r="F1594" s="17">
        <f>Tabel14[[#This Row],[Benaderend Verbruik (kWh)]]</f>
        <v>164000</v>
      </c>
      <c r="G1594" s="17">
        <f>Tabel14[[#This Row],[Benaderend Verbruik (kWh)]]*0</f>
        <v>0</v>
      </c>
    </row>
    <row r="1595" spans="1:7" x14ac:dyDescent="0.35">
      <c r="A1595" s="2" t="s">
        <v>289</v>
      </c>
      <c r="B1595" s="2" t="s">
        <v>290</v>
      </c>
      <c r="C1595" s="2" t="s">
        <v>12</v>
      </c>
      <c r="D1595" s="17">
        <v>57908</v>
      </c>
      <c r="E1595" s="2">
        <v>2019</v>
      </c>
      <c r="F1595" s="17">
        <f>Tabel14[[#This Row],[Benaderend Verbruik (kWh)]]</f>
        <v>57908</v>
      </c>
      <c r="G1595" s="17">
        <f>Tabel14[[#This Row],[Benaderend Verbruik (kWh)]]*0.000267</f>
        <v>15.461435999999999</v>
      </c>
    </row>
    <row r="1596" spans="1:7" x14ac:dyDescent="0.35">
      <c r="A1596" s="2" t="s">
        <v>289</v>
      </c>
      <c r="B1596" s="2" t="s">
        <v>290</v>
      </c>
      <c r="C1596" s="2" t="s">
        <v>291</v>
      </c>
      <c r="D1596" s="17">
        <v>164000</v>
      </c>
      <c r="E1596" s="2">
        <v>2022</v>
      </c>
      <c r="F1596" s="17">
        <f>Tabel14[[#This Row],[Benaderend Verbruik (kWh)]]</f>
        <v>164000</v>
      </c>
      <c r="G1596" s="17">
        <f>Tabel14[[#This Row],[Benaderend Verbruik (kWh)]]*0</f>
        <v>0</v>
      </c>
    </row>
    <row r="1597" spans="1:7" x14ac:dyDescent="0.35">
      <c r="A1597" s="2" t="s">
        <v>289</v>
      </c>
      <c r="B1597" s="2" t="s">
        <v>290</v>
      </c>
      <c r="C1597" s="2" t="s">
        <v>12</v>
      </c>
      <c r="D1597" s="17">
        <v>193677</v>
      </c>
      <c r="E1597" s="2">
        <v>2022</v>
      </c>
      <c r="F1597" s="17">
        <f>Tabel14[[#This Row],[Benaderend Verbruik (kWh)]]</f>
        <v>193677</v>
      </c>
      <c r="G1597" s="17">
        <f>Tabel14[[#This Row],[Benaderend Verbruik (kWh)]]*0.000267</f>
        <v>51.711758999999994</v>
      </c>
    </row>
    <row r="1598" spans="1:7" x14ac:dyDescent="0.35">
      <c r="A1598" s="2" t="s">
        <v>292</v>
      </c>
      <c r="B1598" s="2" t="s">
        <v>7</v>
      </c>
      <c r="C1598" s="2" t="s">
        <v>8</v>
      </c>
      <c r="D1598" s="17">
        <v>1614973.5004878279</v>
      </c>
      <c r="E1598" s="2">
        <v>2019</v>
      </c>
      <c r="F1598" s="17">
        <f>Tabel14[[#This Row],[Benaderend Verbruik (kWh)]]</f>
        <v>1614973.5004878279</v>
      </c>
      <c r="G1598" s="17">
        <f>Tabel14[[#This Row],[Benaderend Verbruik (kWh)]]*0.000182</f>
        <v>293.92517708878466</v>
      </c>
    </row>
    <row r="1599" spans="1:7" x14ac:dyDescent="0.35">
      <c r="A1599" s="2" t="s">
        <v>292</v>
      </c>
      <c r="B1599" s="2" t="s">
        <v>7</v>
      </c>
      <c r="C1599" s="2" t="s">
        <v>10</v>
      </c>
      <c r="D1599" s="17">
        <v>785314</v>
      </c>
      <c r="E1599" s="2">
        <v>2019</v>
      </c>
      <c r="F1599" s="17">
        <f>Tabel14[[#This Row],[Benaderend Verbruik (kWh)]]*2.5</f>
        <v>1963285</v>
      </c>
      <c r="G1599" s="17">
        <f>Tabel14[[#This Row],[Benaderend Verbruik (kWh)]]*0</f>
        <v>0</v>
      </c>
    </row>
    <row r="1600" spans="1:7" x14ac:dyDescent="0.35">
      <c r="A1600" s="2" t="s">
        <v>292</v>
      </c>
      <c r="B1600" s="2" t="s">
        <v>7</v>
      </c>
      <c r="C1600" s="2" t="s">
        <v>9</v>
      </c>
      <c r="D1600" s="17">
        <v>592423.2411582598</v>
      </c>
      <c r="E1600" s="2">
        <v>2019</v>
      </c>
      <c r="F1600" s="17">
        <f>Tabel14[[#This Row],[Benaderend Verbruik (kWh)]]*2.5</f>
        <v>1481058.1028956496</v>
      </c>
      <c r="G1600" s="17">
        <f>Tabel14[[#This Row],[Benaderend Verbruik (kWh)]]*0</f>
        <v>0</v>
      </c>
    </row>
    <row r="1601" spans="1:7" x14ac:dyDescent="0.35">
      <c r="A1601" s="2" t="s">
        <v>915</v>
      </c>
      <c r="B1601" s="2" t="s">
        <v>641</v>
      </c>
      <c r="C1601" s="2" t="s">
        <v>9</v>
      </c>
      <c r="D1601" s="17">
        <v>506740.37362642115</v>
      </c>
      <c r="E1601" s="2">
        <v>2022</v>
      </c>
      <c r="F1601" s="17">
        <f>Tabel14[[#This Row],[Benaderend Verbruik (kWh)]]*2.5</f>
        <v>1266850.9340660528</v>
      </c>
      <c r="G1601" s="17">
        <f>Tabel14[[#This Row],[Benaderend Verbruik (kWh)]]*0</f>
        <v>0</v>
      </c>
    </row>
    <row r="1602" spans="1:7" x14ac:dyDescent="0.35">
      <c r="A1602" s="2" t="s">
        <v>915</v>
      </c>
      <c r="B1602" s="2" t="s">
        <v>641</v>
      </c>
      <c r="C1602" s="2" t="s">
        <v>10</v>
      </c>
      <c r="D1602" s="17">
        <v>664472.99999999988</v>
      </c>
      <c r="E1602" s="2">
        <v>2022</v>
      </c>
      <c r="F1602" s="17">
        <f>Tabel14[[#This Row],[Benaderend Verbruik (kWh)]]*2.5</f>
        <v>1661182.4999999998</v>
      </c>
      <c r="G1602" s="17">
        <f>Tabel14[[#This Row],[Benaderend Verbruik (kWh)]]*0</f>
        <v>0</v>
      </c>
    </row>
    <row r="1603" spans="1:7" x14ac:dyDescent="0.35">
      <c r="A1603" s="2" t="s">
        <v>915</v>
      </c>
      <c r="B1603" s="2" t="s">
        <v>641</v>
      </c>
      <c r="C1603" s="2" t="s">
        <v>8</v>
      </c>
      <c r="D1603" s="17">
        <v>1343202.8916792215</v>
      </c>
      <c r="E1603" s="2">
        <v>2022</v>
      </c>
      <c r="F1603" s="17">
        <f>Tabel14[[#This Row],[Benaderend Verbruik (kWh)]]</f>
        <v>1343202.8916792215</v>
      </c>
      <c r="G1603" s="17">
        <f>Tabel14[[#This Row],[Benaderend Verbruik (kWh)]]*0.000182</f>
        <v>244.46292628561832</v>
      </c>
    </row>
    <row r="1604" spans="1:7" x14ac:dyDescent="0.35">
      <c r="A1604" s="2" t="s">
        <v>292</v>
      </c>
      <c r="B1604" s="2" t="s">
        <v>7</v>
      </c>
      <c r="C1604" s="2" t="s">
        <v>12</v>
      </c>
      <c r="D1604" s="17">
        <v>74016.266574389534</v>
      </c>
      <c r="E1604" s="2">
        <v>2019</v>
      </c>
      <c r="F1604" s="17">
        <f>Tabel14[[#This Row],[Benaderend Verbruik (kWh)]]</f>
        <v>74016.266574389534</v>
      </c>
      <c r="G1604" s="17">
        <f>Tabel14[[#This Row],[Benaderend Verbruik (kWh)]]*0.000267</f>
        <v>19.762343175362005</v>
      </c>
    </row>
    <row r="1605" spans="1:7" x14ac:dyDescent="0.35">
      <c r="A1605" s="2" t="s">
        <v>292</v>
      </c>
      <c r="B1605" s="2" t="s">
        <v>7</v>
      </c>
      <c r="C1605" s="2" t="s">
        <v>170</v>
      </c>
      <c r="D1605" s="17">
        <v>2780.2738435349861</v>
      </c>
      <c r="E1605" s="2">
        <v>2022</v>
      </c>
      <c r="F1605" s="17">
        <f>Tabel14[[#This Row],[Benaderend Verbruik (kWh)]]</f>
        <v>2780.2738435349861</v>
      </c>
      <c r="G1605" s="17">
        <f>Tabel14[[#This Row],[Benaderend Verbruik (kWh)]]*0</f>
        <v>0</v>
      </c>
    </row>
    <row r="1606" spans="1:7" x14ac:dyDescent="0.35">
      <c r="A1606" s="2" t="s">
        <v>292</v>
      </c>
      <c r="B1606" s="2" t="s">
        <v>7</v>
      </c>
      <c r="C1606" s="2" t="s">
        <v>12</v>
      </c>
      <c r="D1606" s="17">
        <v>2193.4756412076467</v>
      </c>
      <c r="E1606" s="2">
        <v>2022</v>
      </c>
      <c r="F1606" s="17">
        <f>Tabel14[[#This Row],[Benaderend Verbruik (kWh)]]</f>
        <v>2193.4756412076467</v>
      </c>
      <c r="G1606" s="17">
        <f>Tabel14[[#This Row],[Benaderend Verbruik (kWh)]]*0.000267</f>
        <v>0.58565799620244163</v>
      </c>
    </row>
    <row r="1607" spans="1:7" x14ac:dyDescent="0.35">
      <c r="A1607" s="11" t="s">
        <v>292</v>
      </c>
      <c r="B1607" s="11" t="s">
        <v>7</v>
      </c>
      <c r="C1607" s="2" t="s">
        <v>1262</v>
      </c>
      <c r="D1607" s="17"/>
      <c r="E1607" s="2">
        <v>2019</v>
      </c>
      <c r="F1607" s="2"/>
      <c r="G1607" s="17">
        <v>80.283491359999999</v>
      </c>
    </row>
    <row r="1608" spans="1:7" x14ac:dyDescent="0.35">
      <c r="A1608" s="11" t="s">
        <v>292</v>
      </c>
      <c r="B1608" s="11" t="s">
        <v>7</v>
      </c>
      <c r="C1608" s="2" t="s">
        <v>1262</v>
      </c>
      <c r="D1608" s="17"/>
      <c r="E1608" s="2">
        <v>2022</v>
      </c>
      <c r="F1608" s="2"/>
      <c r="G1608" s="17">
        <v>64.108130540000005</v>
      </c>
    </row>
    <row r="1609" spans="1:7" x14ac:dyDescent="0.35">
      <c r="A1609" s="11" t="s">
        <v>1248</v>
      </c>
      <c r="B1609" s="11" t="s">
        <v>208</v>
      </c>
      <c r="C1609" s="2" t="s">
        <v>1262</v>
      </c>
      <c r="D1609" s="17"/>
      <c r="E1609" s="2">
        <v>2019</v>
      </c>
      <c r="F1609" s="2"/>
      <c r="G1609" s="17">
        <v>0</v>
      </c>
    </row>
    <row r="1610" spans="1:7" x14ac:dyDescent="0.35">
      <c r="A1610" s="11" t="s">
        <v>1248</v>
      </c>
      <c r="B1610" s="11" t="s">
        <v>208</v>
      </c>
      <c r="C1610" s="2" t="s">
        <v>1262</v>
      </c>
      <c r="D1610" s="17"/>
      <c r="E1610" s="2">
        <v>2022</v>
      </c>
      <c r="F1610" s="2"/>
      <c r="G1610" s="17">
        <v>0</v>
      </c>
    </row>
    <row r="1611" spans="1:7" x14ac:dyDescent="0.35">
      <c r="A1611" s="2" t="s">
        <v>293</v>
      </c>
      <c r="B1611" s="2" t="s">
        <v>290</v>
      </c>
      <c r="C1611" s="2" t="s">
        <v>8</v>
      </c>
      <c r="D1611" s="17">
        <v>495594.07416787016</v>
      </c>
      <c r="E1611" s="2">
        <v>2019</v>
      </c>
      <c r="F1611" s="17">
        <f>Tabel14[[#This Row],[Benaderend Verbruik (kWh)]]</f>
        <v>495594.07416787016</v>
      </c>
      <c r="G1611" s="17">
        <f>Tabel14[[#This Row],[Benaderend Verbruik (kWh)]]*0.000182</f>
        <v>90.198121498552368</v>
      </c>
    </row>
    <row r="1612" spans="1:7" x14ac:dyDescent="0.35">
      <c r="A1612" s="2" t="s">
        <v>293</v>
      </c>
      <c r="B1612" s="2" t="s">
        <v>290</v>
      </c>
      <c r="C1612" s="2" t="s">
        <v>9</v>
      </c>
      <c r="D1612" s="17">
        <v>199442.68502023662</v>
      </c>
      <c r="E1612" s="2">
        <v>2019</v>
      </c>
      <c r="F1612" s="17">
        <f>Tabel14[[#This Row],[Benaderend Verbruik (kWh)]]*2.5</f>
        <v>498606.71255059156</v>
      </c>
      <c r="G1612" s="17">
        <f>Tabel14[[#This Row],[Benaderend Verbruik (kWh)]]*0</f>
        <v>0</v>
      </c>
    </row>
    <row r="1613" spans="1:7" x14ac:dyDescent="0.35">
      <c r="A1613" s="2" t="s">
        <v>916</v>
      </c>
      <c r="B1613" s="2" t="s">
        <v>914</v>
      </c>
      <c r="C1613" s="2" t="s">
        <v>9</v>
      </c>
      <c r="D1613" s="17">
        <v>137045.97586750993</v>
      </c>
      <c r="E1613" s="2">
        <v>2022</v>
      </c>
      <c r="F1613" s="17">
        <f>Tabel14[[#This Row],[Benaderend Verbruik (kWh)]]*2.5</f>
        <v>342614.93966877484</v>
      </c>
      <c r="G1613" s="17">
        <f>Tabel14[[#This Row],[Benaderend Verbruik (kWh)]]*0</f>
        <v>0</v>
      </c>
    </row>
    <row r="1614" spans="1:7" x14ac:dyDescent="0.35">
      <c r="A1614" s="2" t="s">
        <v>916</v>
      </c>
      <c r="B1614" s="2" t="s">
        <v>914</v>
      </c>
      <c r="C1614" s="2" t="s">
        <v>8</v>
      </c>
      <c r="D1614" s="17">
        <v>206141.94101953739</v>
      </c>
      <c r="E1614" s="2">
        <v>2022</v>
      </c>
      <c r="F1614" s="17">
        <f>Tabel14[[#This Row],[Benaderend Verbruik (kWh)]]</f>
        <v>206141.94101953739</v>
      </c>
      <c r="G1614" s="17">
        <f>Tabel14[[#This Row],[Benaderend Verbruik (kWh)]]*0.000182</f>
        <v>37.517833265555808</v>
      </c>
    </row>
    <row r="1615" spans="1:7" x14ac:dyDescent="0.35">
      <c r="A1615" s="2" t="s">
        <v>293</v>
      </c>
      <c r="B1615" s="2" t="s">
        <v>290</v>
      </c>
      <c r="C1615" s="2" t="s">
        <v>12</v>
      </c>
      <c r="D1615" s="17">
        <v>58288.919360448614</v>
      </c>
      <c r="E1615" s="2">
        <v>2019</v>
      </c>
      <c r="F1615" s="17">
        <f>Tabel14[[#This Row],[Benaderend Verbruik (kWh)]]</f>
        <v>58288.919360448614</v>
      </c>
      <c r="G1615" s="17">
        <f>Tabel14[[#This Row],[Benaderend Verbruik (kWh)]]*0.000267</f>
        <v>15.563141469239779</v>
      </c>
    </row>
    <row r="1616" spans="1:7" x14ac:dyDescent="0.35">
      <c r="A1616" s="2" t="s">
        <v>293</v>
      </c>
      <c r="B1616" s="2" t="s">
        <v>290</v>
      </c>
      <c r="C1616" s="2" t="s">
        <v>183</v>
      </c>
      <c r="D1616" s="17">
        <v>52476.263236044208</v>
      </c>
      <c r="E1616" s="2">
        <v>2022</v>
      </c>
      <c r="F1616" s="17">
        <f>Tabel14[[#This Row],[Benaderend Verbruik (kWh)]]</f>
        <v>52476.263236044208</v>
      </c>
      <c r="G1616" s="17">
        <f>Tabel14[[#This Row],[Benaderend Verbruik (kWh)]]*0.000227</f>
        <v>11.912111754582034</v>
      </c>
    </row>
    <row r="1617" spans="1:7" x14ac:dyDescent="0.35">
      <c r="A1617" s="2" t="s">
        <v>294</v>
      </c>
      <c r="B1617" s="2" t="s">
        <v>7</v>
      </c>
      <c r="C1617" s="2" t="s">
        <v>8</v>
      </c>
      <c r="D1617" s="17">
        <v>2832617.1892983881</v>
      </c>
      <c r="E1617" s="2">
        <v>2019</v>
      </c>
      <c r="F1617" s="17">
        <f>Tabel14[[#This Row],[Benaderend Verbruik (kWh)]]</f>
        <v>2832617.1892983881</v>
      </c>
      <c r="G1617" s="17">
        <f>Tabel14[[#This Row],[Benaderend Verbruik (kWh)]]*0.000182</f>
        <v>515.53632845230663</v>
      </c>
    </row>
    <row r="1618" spans="1:7" x14ac:dyDescent="0.35">
      <c r="A1618" s="2" t="s">
        <v>294</v>
      </c>
      <c r="B1618" s="2" t="s">
        <v>7</v>
      </c>
      <c r="C1618" s="2" t="s">
        <v>10</v>
      </c>
      <c r="D1618" s="17">
        <v>2215168.5920000002</v>
      </c>
      <c r="E1618" s="2">
        <v>2019</v>
      </c>
      <c r="F1618" s="17">
        <f>Tabel14[[#This Row],[Benaderend Verbruik (kWh)]]*2.5</f>
        <v>5537921.4800000004</v>
      </c>
      <c r="G1618" s="17">
        <f>Tabel14[[#This Row],[Benaderend Verbruik (kWh)]]*0</f>
        <v>0</v>
      </c>
    </row>
    <row r="1619" spans="1:7" x14ac:dyDescent="0.35">
      <c r="A1619" s="2" t="s">
        <v>294</v>
      </c>
      <c r="B1619" s="2" t="s">
        <v>7</v>
      </c>
      <c r="C1619" s="2" t="s">
        <v>9</v>
      </c>
      <c r="D1619" s="17">
        <v>1683133.0620000006</v>
      </c>
      <c r="E1619" s="2">
        <v>2019</v>
      </c>
      <c r="F1619" s="17">
        <f>Tabel14[[#This Row],[Benaderend Verbruik (kWh)]]*2.5</f>
        <v>4207832.6550000012</v>
      </c>
      <c r="G1619" s="17">
        <f>Tabel14[[#This Row],[Benaderend Verbruik (kWh)]]*0</f>
        <v>0</v>
      </c>
    </row>
    <row r="1620" spans="1:7" x14ac:dyDescent="0.35">
      <c r="A1620" s="2" t="s">
        <v>917</v>
      </c>
      <c r="B1620" s="2" t="s">
        <v>641</v>
      </c>
      <c r="C1620" s="2" t="s">
        <v>9</v>
      </c>
      <c r="D1620" s="17">
        <v>1329103.6013926384</v>
      </c>
      <c r="E1620" s="2">
        <v>2022</v>
      </c>
      <c r="F1620" s="17">
        <f>Tabel14[[#This Row],[Benaderend Verbruik (kWh)]]*2.5</f>
        <v>3322759.0034815958</v>
      </c>
      <c r="G1620" s="17">
        <f>Tabel14[[#This Row],[Benaderend Verbruik (kWh)]]*0</f>
        <v>0</v>
      </c>
    </row>
    <row r="1621" spans="1:7" x14ac:dyDescent="0.35">
      <c r="A1621" s="2" t="s">
        <v>917</v>
      </c>
      <c r="B1621" s="2" t="s">
        <v>641</v>
      </c>
      <c r="C1621" s="2" t="s">
        <v>10</v>
      </c>
      <c r="D1621" s="17">
        <v>1976205.8280300335</v>
      </c>
      <c r="E1621" s="2">
        <v>2022</v>
      </c>
      <c r="F1621" s="17">
        <f>Tabel14[[#This Row],[Benaderend Verbruik (kWh)]]*2.5</f>
        <v>4940514.5700750835</v>
      </c>
      <c r="G1621" s="17">
        <f>Tabel14[[#This Row],[Benaderend Verbruik (kWh)]]*0</f>
        <v>0</v>
      </c>
    </row>
    <row r="1622" spans="1:7" x14ac:dyDescent="0.35">
      <c r="A1622" s="2" t="s">
        <v>917</v>
      </c>
      <c r="B1622" s="2" t="s">
        <v>641</v>
      </c>
      <c r="C1622" s="2" t="s">
        <v>8</v>
      </c>
      <c r="D1622" s="17">
        <v>2150959.9035357856</v>
      </c>
      <c r="E1622" s="2">
        <v>2022</v>
      </c>
      <c r="F1622" s="17">
        <f>Tabel14[[#This Row],[Benaderend Verbruik (kWh)]]</f>
        <v>2150959.9035357856</v>
      </c>
      <c r="G1622" s="17">
        <f>Tabel14[[#This Row],[Benaderend Verbruik (kWh)]]*0.000182</f>
        <v>391.47470244351297</v>
      </c>
    </row>
    <row r="1623" spans="1:7" x14ac:dyDescent="0.35">
      <c r="A1623" s="11" t="s">
        <v>294</v>
      </c>
      <c r="B1623" s="11" t="s">
        <v>7</v>
      </c>
      <c r="C1623" s="2" t="s">
        <v>1262</v>
      </c>
      <c r="D1623" s="17"/>
      <c r="E1623" s="2">
        <v>2019</v>
      </c>
      <c r="F1623" s="2"/>
      <c r="G1623" s="17">
        <v>126.38752476000001</v>
      </c>
    </row>
    <row r="1624" spans="1:7" x14ac:dyDescent="0.35">
      <c r="A1624" s="11" t="s">
        <v>294</v>
      </c>
      <c r="B1624" s="11" t="s">
        <v>7</v>
      </c>
      <c r="C1624" s="2" t="s">
        <v>1262</v>
      </c>
      <c r="D1624" s="17"/>
      <c r="E1624" s="2">
        <v>2022</v>
      </c>
      <c r="F1624" s="2"/>
      <c r="G1624" s="17">
        <v>58.806847189999999</v>
      </c>
    </row>
    <row r="1625" spans="1:7" x14ac:dyDescent="0.35">
      <c r="A1625" s="2" t="s">
        <v>295</v>
      </c>
      <c r="B1625" s="2" t="s">
        <v>7</v>
      </c>
      <c r="C1625" s="2" t="s">
        <v>8</v>
      </c>
      <c r="D1625" s="17">
        <v>2959450.9728898848</v>
      </c>
      <c r="E1625" s="2">
        <v>2019</v>
      </c>
      <c r="F1625" s="17">
        <f>Tabel14[[#This Row],[Benaderend Verbruik (kWh)]]</f>
        <v>2959450.9728898848</v>
      </c>
      <c r="G1625" s="17">
        <f>Tabel14[[#This Row],[Benaderend Verbruik (kWh)]]*0.000182</f>
        <v>538.62007706595909</v>
      </c>
    </row>
    <row r="1626" spans="1:7" x14ac:dyDescent="0.35">
      <c r="A1626" s="2" t="s">
        <v>295</v>
      </c>
      <c r="B1626" s="2" t="s">
        <v>7</v>
      </c>
      <c r="C1626" s="2" t="s">
        <v>10</v>
      </c>
      <c r="D1626" s="17">
        <v>1025393.3970000001</v>
      </c>
      <c r="E1626" s="2">
        <v>2019</v>
      </c>
      <c r="F1626" s="17">
        <f>Tabel14[[#This Row],[Benaderend Verbruik (kWh)]]*2.5</f>
        <v>2563483.4925000002</v>
      </c>
      <c r="G1626" s="17">
        <f>Tabel14[[#This Row],[Benaderend Verbruik (kWh)]]*0</f>
        <v>0</v>
      </c>
    </row>
    <row r="1627" spans="1:7" x14ac:dyDescent="0.35">
      <c r="A1627" s="2" t="s">
        <v>295</v>
      </c>
      <c r="B1627" s="2" t="s">
        <v>7</v>
      </c>
      <c r="C1627" s="2" t="s">
        <v>9</v>
      </c>
      <c r="D1627" s="17">
        <v>934258.27400000009</v>
      </c>
      <c r="E1627" s="2">
        <v>2019</v>
      </c>
      <c r="F1627" s="17">
        <f>Tabel14[[#This Row],[Benaderend Verbruik (kWh)]]*2.5</f>
        <v>2335645.6850000001</v>
      </c>
      <c r="G1627" s="17">
        <f>Tabel14[[#This Row],[Benaderend Verbruik (kWh)]]*0</f>
        <v>0</v>
      </c>
    </row>
    <row r="1628" spans="1:7" x14ac:dyDescent="0.35">
      <c r="A1628" s="2" t="s">
        <v>918</v>
      </c>
      <c r="B1628" s="2" t="s">
        <v>641</v>
      </c>
      <c r="C1628" s="2" t="s">
        <v>9</v>
      </c>
      <c r="D1628" s="17">
        <v>842968.28392196808</v>
      </c>
      <c r="E1628" s="2">
        <v>2022</v>
      </c>
      <c r="F1628" s="17">
        <f>Tabel14[[#This Row],[Benaderend Verbruik (kWh)]]*2.5</f>
        <v>2107420.70980492</v>
      </c>
      <c r="G1628" s="17">
        <f>Tabel14[[#This Row],[Benaderend Verbruik (kWh)]]*0</f>
        <v>0</v>
      </c>
    </row>
    <row r="1629" spans="1:7" x14ac:dyDescent="0.35">
      <c r="A1629" s="2" t="s">
        <v>918</v>
      </c>
      <c r="B1629" s="2" t="s">
        <v>641</v>
      </c>
      <c r="C1629" s="2" t="s">
        <v>10</v>
      </c>
      <c r="D1629" s="17">
        <v>790133.68549439649</v>
      </c>
      <c r="E1629" s="2">
        <v>2022</v>
      </c>
      <c r="F1629" s="17">
        <f>Tabel14[[#This Row],[Benaderend Verbruik (kWh)]]*2.5</f>
        <v>1975334.2137359912</v>
      </c>
      <c r="G1629" s="17">
        <f>Tabel14[[#This Row],[Benaderend Verbruik (kWh)]]*0</f>
        <v>0</v>
      </c>
    </row>
    <row r="1630" spans="1:7" x14ac:dyDescent="0.35">
      <c r="A1630" s="2" t="s">
        <v>918</v>
      </c>
      <c r="B1630" s="2" t="s">
        <v>641</v>
      </c>
      <c r="C1630" s="2" t="s">
        <v>8</v>
      </c>
      <c r="D1630" s="17">
        <v>1837574.6034988519</v>
      </c>
      <c r="E1630" s="2">
        <v>2022</v>
      </c>
      <c r="F1630" s="17">
        <f>Tabel14[[#This Row],[Benaderend Verbruik (kWh)]]</f>
        <v>1837574.6034988519</v>
      </c>
      <c r="G1630" s="17">
        <f>Tabel14[[#This Row],[Benaderend Verbruik (kWh)]]*0.000182</f>
        <v>334.43857783679107</v>
      </c>
    </row>
    <row r="1631" spans="1:7" x14ac:dyDescent="0.35">
      <c r="A1631" s="2" t="s">
        <v>296</v>
      </c>
      <c r="B1631" s="2" t="s">
        <v>7</v>
      </c>
      <c r="C1631" s="2" t="s">
        <v>8</v>
      </c>
      <c r="D1631" s="17">
        <v>5241425.728259488</v>
      </c>
      <c r="E1631" s="2">
        <v>2019</v>
      </c>
      <c r="F1631" s="17">
        <f>Tabel14[[#This Row],[Benaderend Verbruik (kWh)]]</f>
        <v>5241425.728259488</v>
      </c>
      <c r="G1631" s="17">
        <f>Tabel14[[#This Row],[Benaderend Verbruik (kWh)]]*0.000182</f>
        <v>953.93948254322686</v>
      </c>
    </row>
    <row r="1632" spans="1:7" x14ac:dyDescent="0.35">
      <c r="A1632" s="2" t="s">
        <v>296</v>
      </c>
      <c r="B1632" s="2" t="s">
        <v>7</v>
      </c>
      <c r="C1632" s="2" t="s">
        <v>9</v>
      </c>
      <c r="D1632" s="17">
        <v>1264579.6928694495</v>
      </c>
      <c r="E1632" s="2">
        <v>2019</v>
      </c>
      <c r="F1632" s="17">
        <f>Tabel14[[#This Row],[Benaderend Verbruik (kWh)]]*2.5</f>
        <v>3161449.2321736235</v>
      </c>
      <c r="G1632" s="17">
        <f>Tabel14[[#This Row],[Benaderend Verbruik (kWh)]]*0</f>
        <v>0</v>
      </c>
    </row>
    <row r="1633" spans="1:7" x14ac:dyDescent="0.35">
      <c r="A1633" s="2" t="s">
        <v>296</v>
      </c>
      <c r="B1633" s="2" t="s">
        <v>7</v>
      </c>
      <c r="C1633" s="2" t="s">
        <v>10</v>
      </c>
      <c r="D1633" s="17">
        <v>1084170</v>
      </c>
      <c r="E1633" s="2">
        <v>2019</v>
      </c>
      <c r="F1633" s="17">
        <f>Tabel14[[#This Row],[Benaderend Verbruik (kWh)]]*2.5</f>
        <v>2710425</v>
      </c>
      <c r="G1633" s="17">
        <f>Tabel14[[#This Row],[Benaderend Verbruik (kWh)]]*0</f>
        <v>0</v>
      </c>
    </row>
    <row r="1634" spans="1:7" x14ac:dyDescent="0.35">
      <c r="A1634" s="2" t="s">
        <v>919</v>
      </c>
      <c r="B1634" s="2" t="s">
        <v>641</v>
      </c>
      <c r="C1634" s="2" t="s">
        <v>9</v>
      </c>
      <c r="D1634" s="17">
        <v>965257.30590536515</v>
      </c>
      <c r="E1634" s="2">
        <v>2022</v>
      </c>
      <c r="F1634" s="17">
        <f>Tabel14[[#This Row],[Benaderend Verbruik (kWh)]]*2.5</f>
        <v>2413143.264763413</v>
      </c>
      <c r="G1634" s="17">
        <f>Tabel14[[#This Row],[Benaderend Verbruik (kWh)]]*0</f>
        <v>0</v>
      </c>
    </row>
    <row r="1635" spans="1:7" x14ac:dyDescent="0.35">
      <c r="A1635" s="2" t="s">
        <v>919</v>
      </c>
      <c r="B1635" s="2" t="s">
        <v>641</v>
      </c>
      <c r="C1635" s="2" t="s">
        <v>10</v>
      </c>
      <c r="D1635" s="17">
        <v>969713.99999999988</v>
      </c>
      <c r="E1635" s="2">
        <v>2022</v>
      </c>
      <c r="F1635" s="17">
        <f>Tabel14[[#This Row],[Benaderend Verbruik (kWh)]]*2.5</f>
        <v>2424284.9999999995</v>
      </c>
      <c r="G1635" s="17">
        <f>Tabel14[[#This Row],[Benaderend Verbruik (kWh)]]*0</f>
        <v>0</v>
      </c>
    </row>
    <row r="1636" spans="1:7" x14ac:dyDescent="0.35">
      <c r="A1636" s="2" t="s">
        <v>919</v>
      </c>
      <c r="B1636" s="2" t="s">
        <v>641</v>
      </c>
      <c r="C1636" s="2" t="s">
        <v>8</v>
      </c>
      <c r="D1636" s="17">
        <v>5439661.2451551016</v>
      </c>
      <c r="E1636" s="2">
        <v>2022</v>
      </c>
      <c r="F1636" s="17">
        <f>Tabel14[[#This Row],[Benaderend Verbruik (kWh)]]</f>
        <v>5439661.2451551016</v>
      </c>
      <c r="G1636" s="17">
        <f>Tabel14[[#This Row],[Benaderend Verbruik (kWh)]]*0.000182</f>
        <v>990.01834661822852</v>
      </c>
    </row>
    <row r="1637" spans="1:7" x14ac:dyDescent="0.35">
      <c r="A1637" s="2" t="s">
        <v>297</v>
      </c>
      <c r="B1637" s="2" t="s">
        <v>7</v>
      </c>
      <c r="C1637" s="2" t="s">
        <v>8</v>
      </c>
      <c r="D1637" s="17">
        <v>3082855.4420000003</v>
      </c>
      <c r="E1637" s="2">
        <v>2019</v>
      </c>
      <c r="F1637" s="17">
        <f>Tabel14[[#This Row],[Benaderend Verbruik (kWh)]]</f>
        <v>3082855.4420000003</v>
      </c>
      <c r="G1637" s="17">
        <f>Tabel14[[#This Row],[Benaderend Verbruik (kWh)]]*0.000182</f>
        <v>561.07969044400011</v>
      </c>
    </row>
    <row r="1638" spans="1:7" x14ac:dyDescent="0.35">
      <c r="A1638" s="2" t="s">
        <v>297</v>
      </c>
      <c r="B1638" s="2" t="s">
        <v>7</v>
      </c>
      <c r="C1638" s="2" t="s">
        <v>10</v>
      </c>
      <c r="D1638" s="17">
        <v>1133968</v>
      </c>
      <c r="E1638" s="2">
        <v>2019</v>
      </c>
      <c r="F1638" s="17">
        <f>Tabel14[[#This Row],[Benaderend Verbruik (kWh)]]*2.5</f>
        <v>2834920</v>
      </c>
      <c r="G1638" s="17">
        <f>Tabel14[[#This Row],[Benaderend Verbruik (kWh)]]*0</f>
        <v>0</v>
      </c>
    </row>
    <row r="1639" spans="1:7" x14ac:dyDescent="0.35">
      <c r="A1639" s="2" t="s">
        <v>297</v>
      </c>
      <c r="B1639" s="2" t="s">
        <v>7</v>
      </c>
      <c r="C1639" s="2" t="s">
        <v>9</v>
      </c>
      <c r="D1639" s="17">
        <v>781067.72699999996</v>
      </c>
      <c r="E1639" s="2">
        <v>2019</v>
      </c>
      <c r="F1639" s="17">
        <f>Tabel14[[#This Row],[Benaderend Verbruik (kWh)]]*2.5</f>
        <v>1952669.3174999999</v>
      </c>
      <c r="G1639" s="17">
        <f>Tabel14[[#This Row],[Benaderend Verbruik (kWh)]]*0</f>
        <v>0</v>
      </c>
    </row>
    <row r="1640" spans="1:7" x14ac:dyDescent="0.35">
      <c r="A1640" s="2" t="s">
        <v>920</v>
      </c>
      <c r="B1640" s="2" t="s">
        <v>641</v>
      </c>
      <c r="C1640" s="2" t="s">
        <v>9</v>
      </c>
      <c r="D1640" s="17">
        <v>620268.1793387325</v>
      </c>
      <c r="E1640" s="2">
        <v>2022</v>
      </c>
      <c r="F1640" s="17">
        <f>Tabel14[[#This Row],[Benaderend Verbruik (kWh)]]*2.5</f>
        <v>1550670.4483468314</v>
      </c>
      <c r="G1640" s="17">
        <f>Tabel14[[#This Row],[Benaderend Verbruik (kWh)]]*0</f>
        <v>0</v>
      </c>
    </row>
    <row r="1641" spans="1:7" x14ac:dyDescent="0.35">
      <c r="A1641" s="2" t="s">
        <v>920</v>
      </c>
      <c r="B1641" s="2" t="s">
        <v>641</v>
      </c>
      <c r="C1641" s="2" t="s">
        <v>10</v>
      </c>
      <c r="D1641" s="17">
        <v>1100278.2151241438</v>
      </c>
      <c r="E1641" s="2">
        <v>2022</v>
      </c>
      <c r="F1641" s="17">
        <f>Tabel14[[#This Row],[Benaderend Verbruik (kWh)]]*2.5</f>
        <v>2750695.5378103592</v>
      </c>
      <c r="G1641" s="17">
        <f>Tabel14[[#This Row],[Benaderend Verbruik (kWh)]]*0</f>
        <v>0</v>
      </c>
    </row>
    <row r="1642" spans="1:7" x14ac:dyDescent="0.35">
      <c r="A1642" s="2" t="s">
        <v>920</v>
      </c>
      <c r="B1642" s="2" t="s">
        <v>641</v>
      </c>
      <c r="C1642" s="2" t="s">
        <v>8</v>
      </c>
      <c r="D1642" s="17">
        <v>2262331.3789290022</v>
      </c>
      <c r="E1642" s="2">
        <v>2022</v>
      </c>
      <c r="F1642" s="17">
        <f>Tabel14[[#This Row],[Benaderend Verbruik (kWh)]]</f>
        <v>2262331.3789290022</v>
      </c>
      <c r="G1642" s="17">
        <f>Tabel14[[#This Row],[Benaderend Verbruik (kWh)]]*0.000182</f>
        <v>411.7443109650784</v>
      </c>
    </row>
    <row r="1643" spans="1:7" x14ac:dyDescent="0.35">
      <c r="A1643" s="2" t="s">
        <v>298</v>
      </c>
      <c r="B1643" s="2" t="s">
        <v>7</v>
      </c>
      <c r="C1643" s="2" t="s">
        <v>8</v>
      </c>
      <c r="D1643" s="17">
        <v>2900970.5420584134</v>
      </c>
      <c r="E1643" s="2">
        <v>2019</v>
      </c>
      <c r="F1643" s="17">
        <f>Tabel14[[#This Row],[Benaderend Verbruik (kWh)]]</f>
        <v>2900970.5420584134</v>
      </c>
      <c r="G1643" s="17">
        <f>Tabel14[[#This Row],[Benaderend Verbruik (kWh)]]*0.000182</f>
        <v>527.9766386546313</v>
      </c>
    </row>
    <row r="1644" spans="1:7" x14ac:dyDescent="0.35">
      <c r="A1644" s="2" t="s">
        <v>298</v>
      </c>
      <c r="B1644" s="2" t="s">
        <v>7</v>
      </c>
      <c r="C1644" s="2" t="s">
        <v>10</v>
      </c>
      <c r="D1644" s="17">
        <v>1244169</v>
      </c>
      <c r="E1644" s="2">
        <v>2019</v>
      </c>
      <c r="F1644" s="17">
        <f>Tabel14[[#This Row],[Benaderend Verbruik (kWh)]]*2.5</f>
        <v>3110422.5</v>
      </c>
      <c r="G1644" s="17">
        <f>Tabel14[[#This Row],[Benaderend Verbruik (kWh)]]*0</f>
        <v>0</v>
      </c>
    </row>
    <row r="1645" spans="1:7" x14ac:dyDescent="0.35">
      <c r="A1645" s="2" t="s">
        <v>298</v>
      </c>
      <c r="B1645" s="2" t="s">
        <v>7</v>
      </c>
      <c r="C1645" s="2" t="s">
        <v>9</v>
      </c>
      <c r="D1645" s="17">
        <v>1015723.9582753844</v>
      </c>
      <c r="E1645" s="2">
        <v>2019</v>
      </c>
      <c r="F1645" s="17">
        <f>Tabel14[[#This Row],[Benaderend Verbruik (kWh)]]*2.5</f>
        <v>2539309.8956884611</v>
      </c>
      <c r="G1645" s="17">
        <f>Tabel14[[#This Row],[Benaderend Verbruik (kWh)]]*0</f>
        <v>0</v>
      </c>
    </row>
    <row r="1646" spans="1:7" x14ac:dyDescent="0.35">
      <c r="A1646" s="2" t="s">
        <v>922</v>
      </c>
      <c r="B1646" s="2" t="s">
        <v>641</v>
      </c>
      <c r="C1646" s="2" t="s">
        <v>9</v>
      </c>
      <c r="D1646" s="17">
        <v>760922.45569757908</v>
      </c>
      <c r="E1646" s="2">
        <v>2022</v>
      </c>
      <c r="F1646" s="17">
        <f>Tabel14[[#This Row],[Benaderend Verbruik (kWh)]]*2.5</f>
        <v>1902306.1392439478</v>
      </c>
      <c r="G1646" s="17">
        <f>Tabel14[[#This Row],[Benaderend Verbruik (kWh)]]*0</f>
        <v>0</v>
      </c>
    </row>
    <row r="1647" spans="1:7" x14ac:dyDescent="0.35">
      <c r="A1647" s="2" t="s">
        <v>922</v>
      </c>
      <c r="B1647" s="2" t="s">
        <v>641</v>
      </c>
      <c r="C1647" s="2" t="s">
        <v>10</v>
      </c>
      <c r="D1647" s="17">
        <v>1231236.43780762</v>
      </c>
      <c r="E1647" s="2">
        <v>2022</v>
      </c>
      <c r="F1647" s="17">
        <f>Tabel14[[#This Row],[Benaderend Verbruik (kWh)]]*2.5</f>
        <v>3078091.0945190499</v>
      </c>
      <c r="G1647" s="17">
        <f>Tabel14[[#This Row],[Benaderend Verbruik (kWh)]]*0</f>
        <v>0</v>
      </c>
    </row>
    <row r="1648" spans="1:7" x14ac:dyDescent="0.35">
      <c r="A1648" s="2" t="s">
        <v>922</v>
      </c>
      <c r="B1648" s="2" t="s">
        <v>641</v>
      </c>
      <c r="C1648" s="2" t="s">
        <v>8</v>
      </c>
      <c r="D1648" s="17">
        <v>2260473.863592945</v>
      </c>
      <c r="E1648" s="2">
        <v>2022</v>
      </c>
      <c r="F1648" s="17">
        <f>Tabel14[[#This Row],[Benaderend Verbruik (kWh)]]</f>
        <v>2260473.863592945</v>
      </c>
      <c r="G1648" s="17">
        <f>Tabel14[[#This Row],[Benaderend Verbruik (kWh)]]*0.000182</f>
        <v>411.40624317391598</v>
      </c>
    </row>
    <row r="1649" spans="1:7" x14ac:dyDescent="0.35">
      <c r="A1649" s="2" t="s">
        <v>299</v>
      </c>
      <c r="B1649" s="2" t="s">
        <v>7</v>
      </c>
      <c r="C1649" s="2" t="s">
        <v>8</v>
      </c>
      <c r="D1649" s="17">
        <v>1136796.7089810451</v>
      </c>
      <c r="E1649" s="2">
        <v>2019</v>
      </c>
      <c r="F1649" s="17">
        <f>Tabel14[[#This Row],[Benaderend Verbruik (kWh)]]</f>
        <v>1136796.7089810451</v>
      </c>
      <c r="G1649" s="17">
        <f>Tabel14[[#This Row],[Benaderend Verbruik (kWh)]]*0.000182</f>
        <v>206.89700103455021</v>
      </c>
    </row>
    <row r="1650" spans="1:7" x14ac:dyDescent="0.35">
      <c r="A1650" s="2" t="s">
        <v>299</v>
      </c>
      <c r="B1650" s="2" t="s">
        <v>7</v>
      </c>
      <c r="C1650" s="2" t="s">
        <v>10</v>
      </c>
      <c r="D1650" s="17">
        <v>760335</v>
      </c>
      <c r="E1650" s="2">
        <v>2019</v>
      </c>
      <c r="F1650" s="17">
        <f>Tabel14[[#This Row],[Benaderend Verbruik (kWh)]]*2.5</f>
        <v>1900837.5</v>
      </c>
      <c r="G1650" s="17">
        <f>Tabel14[[#This Row],[Benaderend Verbruik (kWh)]]*0</f>
        <v>0</v>
      </c>
    </row>
    <row r="1651" spans="1:7" x14ac:dyDescent="0.35">
      <c r="A1651" s="2" t="s">
        <v>299</v>
      </c>
      <c r="B1651" s="2" t="s">
        <v>7</v>
      </c>
      <c r="C1651" s="2" t="s">
        <v>9</v>
      </c>
      <c r="D1651" s="17">
        <v>348489.99683769484</v>
      </c>
      <c r="E1651" s="2">
        <v>2019</v>
      </c>
      <c r="F1651" s="17">
        <f>Tabel14[[#This Row],[Benaderend Verbruik (kWh)]]*2.5</f>
        <v>871224.99209423712</v>
      </c>
      <c r="G1651" s="17">
        <f>Tabel14[[#This Row],[Benaderend Verbruik (kWh)]]*0</f>
        <v>0</v>
      </c>
    </row>
    <row r="1652" spans="1:7" x14ac:dyDescent="0.35">
      <c r="A1652" s="2" t="s">
        <v>921</v>
      </c>
      <c r="B1652" s="2" t="s">
        <v>641</v>
      </c>
      <c r="C1652" s="2" t="s">
        <v>9</v>
      </c>
      <c r="D1652" s="17">
        <v>273745.57220327237</v>
      </c>
      <c r="E1652" s="2">
        <v>2022</v>
      </c>
      <c r="F1652" s="17">
        <f>Tabel14[[#This Row],[Benaderend Verbruik (kWh)]]*2.5</f>
        <v>684363.93050818099</v>
      </c>
      <c r="G1652" s="17">
        <f>Tabel14[[#This Row],[Benaderend Verbruik (kWh)]]*0</f>
        <v>0</v>
      </c>
    </row>
    <row r="1653" spans="1:7" x14ac:dyDescent="0.35">
      <c r="A1653" s="2" t="s">
        <v>921</v>
      </c>
      <c r="B1653" s="2" t="s">
        <v>641</v>
      </c>
      <c r="C1653" s="2" t="s">
        <v>10</v>
      </c>
      <c r="D1653" s="17">
        <v>596861</v>
      </c>
      <c r="E1653" s="2">
        <v>2022</v>
      </c>
      <c r="F1653" s="17">
        <f>Tabel14[[#This Row],[Benaderend Verbruik (kWh)]]*2.5</f>
        <v>1492152.5</v>
      </c>
      <c r="G1653" s="17">
        <f>Tabel14[[#This Row],[Benaderend Verbruik (kWh)]]*0</f>
        <v>0</v>
      </c>
    </row>
    <row r="1654" spans="1:7" x14ac:dyDescent="0.35">
      <c r="A1654" s="2" t="s">
        <v>921</v>
      </c>
      <c r="B1654" s="2" t="s">
        <v>641</v>
      </c>
      <c r="C1654" s="2" t="s">
        <v>8</v>
      </c>
      <c r="D1654" s="17">
        <v>981527.69831492775</v>
      </c>
      <c r="E1654" s="2">
        <v>2022</v>
      </c>
      <c r="F1654" s="17">
        <f>Tabel14[[#This Row],[Benaderend Verbruik (kWh)]]</f>
        <v>981527.69831492775</v>
      </c>
      <c r="G1654" s="17">
        <f>Tabel14[[#This Row],[Benaderend Verbruik (kWh)]]*0.000182</f>
        <v>178.63804109331684</v>
      </c>
    </row>
    <row r="1655" spans="1:7" x14ac:dyDescent="0.35">
      <c r="A1655" s="2" t="s">
        <v>300</v>
      </c>
      <c r="B1655" s="2" t="s">
        <v>7</v>
      </c>
      <c r="C1655" s="2" t="s">
        <v>8</v>
      </c>
      <c r="D1655" s="17">
        <v>834971.00691787631</v>
      </c>
      <c r="E1655" s="2">
        <v>2019</v>
      </c>
      <c r="F1655" s="17">
        <f>Tabel14[[#This Row],[Benaderend Verbruik (kWh)]]</f>
        <v>834971.00691787631</v>
      </c>
      <c r="G1655" s="17">
        <f>Tabel14[[#This Row],[Benaderend Verbruik (kWh)]]*0.000182</f>
        <v>151.9647232590535</v>
      </c>
    </row>
    <row r="1656" spans="1:7" x14ac:dyDescent="0.35">
      <c r="A1656" s="2" t="s">
        <v>300</v>
      </c>
      <c r="B1656" s="2" t="s">
        <v>7</v>
      </c>
      <c r="C1656" s="2" t="s">
        <v>10</v>
      </c>
      <c r="D1656" s="17">
        <v>556207</v>
      </c>
      <c r="E1656" s="2">
        <v>2019</v>
      </c>
      <c r="F1656" s="17">
        <f>Tabel14[[#This Row],[Benaderend Verbruik (kWh)]]*2.5</f>
        <v>1390517.5</v>
      </c>
      <c r="G1656" s="17">
        <f>Tabel14[[#This Row],[Benaderend Verbruik (kWh)]]*0</f>
        <v>0</v>
      </c>
    </row>
    <row r="1657" spans="1:7" x14ac:dyDescent="0.35">
      <c r="A1657" s="2" t="s">
        <v>300</v>
      </c>
      <c r="B1657" s="2" t="s">
        <v>7</v>
      </c>
      <c r="C1657" s="2" t="s">
        <v>9</v>
      </c>
      <c r="D1657" s="17">
        <v>525265.65524600807</v>
      </c>
      <c r="E1657" s="2">
        <v>2019</v>
      </c>
      <c r="F1657" s="17">
        <f>Tabel14[[#This Row],[Benaderend Verbruik (kWh)]]*2.5</f>
        <v>1313164.1381150202</v>
      </c>
      <c r="G1657" s="17">
        <f>Tabel14[[#This Row],[Benaderend Verbruik (kWh)]]*0</f>
        <v>0</v>
      </c>
    </row>
    <row r="1658" spans="1:7" x14ac:dyDescent="0.35">
      <c r="A1658" s="2" t="s">
        <v>923</v>
      </c>
      <c r="B1658" s="2" t="s">
        <v>641</v>
      </c>
      <c r="C1658" s="2" t="s">
        <v>9</v>
      </c>
      <c r="D1658" s="17">
        <v>369121.97847044579</v>
      </c>
      <c r="E1658" s="2">
        <v>2022</v>
      </c>
      <c r="F1658" s="17">
        <f>Tabel14[[#This Row],[Benaderend Verbruik (kWh)]]*2.5</f>
        <v>922804.94617611449</v>
      </c>
      <c r="G1658" s="17">
        <f>Tabel14[[#This Row],[Benaderend Verbruik (kWh)]]*0</f>
        <v>0</v>
      </c>
    </row>
    <row r="1659" spans="1:7" x14ac:dyDescent="0.35">
      <c r="A1659" s="2" t="s">
        <v>923</v>
      </c>
      <c r="B1659" s="2" t="s">
        <v>641</v>
      </c>
      <c r="C1659" s="2" t="s">
        <v>10</v>
      </c>
      <c r="D1659" s="17">
        <v>476513.99999999988</v>
      </c>
      <c r="E1659" s="2">
        <v>2022</v>
      </c>
      <c r="F1659" s="17">
        <f>Tabel14[[#This Row],[Benaderend Verbruik (kWh)]]*2.5</f>
        <v>1191284.9999999998</v>
      </c>
      <c r="G1659" s="17">
        <f>Tabel14[[#This Row],[Benaderend Verbruik (kWh)]]*0</f>
        <v>0</v>
      </c>
    </row>
    <row r="1660" spans="1:7" x14ac:dyDescent="0.35">
      <c r="A1660" s="2" t="s">
        <v>923</v>
      </c>
      <c r="B1660" s="2" t="s">
        <v>641</v>
      </c>
      <c r="C1660" s="2" t="s">
        <v>8</v>
      </c>
      <c r="D1660" s="17">
        <v>727270.95618502307</v>
      </c>
      <c r="E1660" s="2">
        <v>2022</v>
      </c>
      <c r="F1660" s="17">
        <f>Tabel14[[#This Row],[Benaderend Verbruik (kWh)]]</f>
        <v>727270.95618502307</v>
      </c>
      <c r="G1660" s="17">
        <f>Tabel14[[#This Row],[Benaderend Verbruik (kWh)]]*0.000182</f>
        <v>132.36331402567421</v>
      </c>
    </row>
    <row r="1661" spans="1:7" x14ac:dyDescent="0.35">
      <c r="A1661" s="2" t="s">
        <v>301</v>
      </c>
      <c r="B1661" s="2" t="s">
        <v>7</v>
      </c>
      <c r="C1661" s="2" t="s">
        <v>8</v>
      </c>
      <c r="D1661" s="17">
        <v>2222769.8899686867</v>
      </c>
      <c r="E1661" s="2">
        <v>2019</v>
      </c>
      <c r="F1661" s="17">
        <f>Tabel14[[#This Row],[Benaderend Verbruik (kWh)]]</f>
        <v>2222769.8899686867</v>
      </c>
      <c r="G1661" s="17">
        <f>Tabel14[[#This Row],[Benaderend Verbruik (kWh)]]*0.000182</f>
        <v>404.544119974301</v>
      </c>
    </row>
    <row r="1662" spans="1:7" x14ac:dyDescent="0.35">
      <c r="A1662" s="2" t="s">
        <v>301</v>
      </c>
      <c r="B1662" s="2" t="s">
        <v>7</v>
      </c>
      <c r="C1662" s="2" t="s">
        <v>9</v>
      </c>
      <c r="D1662" s="17">
        <v>915453.72041836916</v>
      </c>
      <c r="E1662" s="2">
        <v>2019</v>
      </c>
      <c r="F1662" s="17">
        <f>Tabel14[[#This Row],[Benaderend Verbruik (kWh)]]*2.5</f>
        <v>2288634.301045923</v>
      </c>
      <c r="G1662" s="17">
        <f>Tabel14[[#This Row],[Benaderend Verbruik (kWh)]]*0</f>
        <v>0</v>
      </c>
    </row>
    <row r="1663" spans="1:7" x14ac:dyDescent="0.35">
      <c r="A1663" s="2" t="s">
        <v>301</v>
      </c>
      <c r="B1663" s="2" t="s">
        <v>7</v>
      </c>
      <c r="C1663" s="2" t="s">
        <v>10</v>
      </c>
      <c r="D1663" s="17">
        <v>819265</v>
      </c>
      <c r="E1663" s="2">
        <v>2019</v>
      </c>
      <c r="F1663" s="17">
        <f>Tabel14[[#This Row],[Benaderend Verbruik (kWh)]]*2.5</f>
        <v>2048162.5</v>
      </c>
      <c r="G1663" s="17">
        <f>Tabel14[[#This Row],[Benaderend Verbruik (kWh)]]*0</f>
        <v>0</v>
      </c>
    </row>
    <row r="1664" spans="1:7" x14ac:dyDescent="0.35">
      <c r="A1664" s="2" t="s">
        <v>924</v>
      </c>
      <c r="B1664" s="2" t="s">
        <v>641</v>
      </c>
      <c r="C1664" s="2" t="s">
        <v>9</v>
      </c>
      <c r="D1664" s="17">
        <v>743645.54875498055</v>
      </c>
      <c r="E1664" s="2">
        <v>2022</v>
      </c>
      <c r="F1664" s="17">
        <f>Tabel14[[#This Row],[Benaderend Verbruik (kWh)]]*2.5</f>
        <v>1859113.8718874515</v>
      </c>
      <c r="G1664" s="17">
        <f>Tabel14[[#This Row],[Benaderend Verbruik (kWh)]]*0</f>
        <v>0</v>
      </c>
    </row>
    <row r="1665" spans="1:7" x14ac:dyDescent="0.35">
      <c r="A1665" s="2" t="s">
        <v>924</v>
      </c>
      <c r="B1665" s="2" t="s">
        <v>641</v>
      </c>
      <c r="C1665" s="2" t="s">
        <v>10</v>
      </c>
      <c r="D1665" s="17">
        <v>695231.99999999977</v>
      </c>
      <c r="E1665" s="2">
        <v>2022</v>
      </c>
      <c r="F1665" s="17">
        <f>Tabel14[[#This Row],[Benaderend Verbruik (kWh)]]*2.5</f>
        <v>1738079.9999999995</v>
      </c>
      <c r="G1665" s="17">
        <f>Tabel14[[#This Row],[Benaderend Verbruik (kWh)]]*0</f>
        <v>0</v>
      </c>
    </row>
    <row r="1666" spans="1:7" x14ac:dyDescent="0.35">
      <c r="A1666" s="2" t="s">
        <v>924</v>
      </c>
      <c r="B1666" s="2" t="s">
        <v>641</v>
      </c>
      <c r="C1666" s="2" t="s">
        <v>8</v>
      </c>
      <c r="D1666" s="17">
        <v>2146889.1612987826</v>
      </c>
      <c r="E1666" s="2">
        <v>2022</v>
      </c>
      <c r="F1666" s="17">
        <f>Tabel14[[#This Row],[Benaderend Verbruik (kWh)]]</f>
        <v>2146889.1612987826</v>
      </c>
      <c r="G1666" s="17">
        <f>Tabel14[[#This Row],[Benaderend Verbruik (kWh)]]*0.000182</f>
        <v>390.73382735637841</v>
      </c>
    </row>
    <row r="1667" spans="1:7" x14ac:dyDescent="0.35">
      <c r="A1667" s="2" t="s">
        <v>301</v>
      </c>
      <c r="B1667" s="2" t="s">
        <v>7</v>
      </c>
      <c r="C1667" s="2" t="s">
        <v>106</v>
      </c>
      <c r="D1667" s="17">
        <v>309376.79905000003</v>
      </c>
      <c r="E1667" s="2">
        <v>2019</v>
      </c>
      <c r="F1667" s="17">
        <f>Tabel14[[#This Row],[Benaderend Verbruik (kWh)]]</f>
        <v>309376.79905000003</v>
      </c>
      <c r="G1667" s="17">
        <f>Tabel14[[#This Row],[Benaderend Verbruik (kWh)]]*0.000182</f>
        <v>56.306577427100009</v>
      </c>
    </row>
    <row r="1668" spans="1:7" x14ac:dyDescent="0.35">
      <c r="A1668" s="2" t="s">
        <v>301</v>
      </c>
      <c r="B1668" s="2" t="s">
        <v>7</v>
      </c>
      <c r="C1668" s="2" t="s">
        <v>12</v>
      </c>
      <c r="D1668" s="17">
        <v>66003.199685311367</v>
      </c>
      <c r="E1668" s="2">
        <v>2019</v>
      </c>
      <c r="F1668" s="17">
        <f>Tabel14[[#This Row],[Benaderend Verbruik (kWh)]]</f>
        <v>66003.199685311367</v>
      </c>
      <c r="G1668" s="17">
        <f>Tabel14[[#This Row],[Benaderend Verbruik (kWh)]]*0.000267</f>
        <v>17.622854315978135</v>
      </c>
    </row>
    <row r="1669" spans="1:7" x14ac:dyDescent="0.35">
      <c r="A1669" s="2" t="s">
        <v>301</v>
      </c>
      <c r="B1669" s="2" t="s">
        <v>7</v>
      </c>
      <c r="C1669" s="2" t="s">
        <v>106</v>
      </c>
      <c r="D1669" s="17">
        <v>240000.33678000001</v>
      </c>
      <c r="E1669" s="2">
        <v>2022</v>
      </c>
      <c r="F1669" s="17">
        <f>Tabel14[[#This Row],[Benaderend Verbruik (kWh)]]</f>
        <v>240000.33678000001</v>
      </c>
      <c r="G1669" s="17">
        <f>Tabel14[[#This Row],[Benaderend Verbruik (kWh)]]*0.000182</f>
        <v>43.680061293960001</v>
      </c>
    </row>
    <row r="1670" spans="1:7" x14ac:dyDescent="0.35">
      <c r="A1670" s="11" t="s">
        <v>301</v>
      </c>
      <c r="B1670" s="11" t="s">
        <v>7</v>
      </c>
      <c r="C1670" s="2" t="s">
        <v>1262</v>
      </c>
      <c r="D1670" s="17"/>
      <c r="E1670" s="2">
        <v>2019</v>
      </c>
      <c r="F1670" s="2"/>
      <c r="G1670" s="17">
        <v>174.29368177999999</v>
      </c>
    </row>
    <row r="1671" spans="1:7" x14ac:dyDescent="0.35">
      <c r="A1671" s="11" t="s">
        <v>301</v>
      </c>
      <c r="B1671" s="11" t="s">
        <v>7</v>
      </c>
      <c r="C1671" s="2" t="s">
        <v>1262</v>
      </c>
      <c r="D1671" s="17"/>
      <c r="E1671" s="2">
        <v>2022</v>
      </c>
      <c r="F1671" s="2"/>
      <c r="G1671" s="17">
        <v>132.90903845</v>
      </c>
    </row>
    <row r="1672" spans="1:7" x14ac:dyDescent="0.35">
      <c r="A1672" s="2" t="s">
        <v>302</v>
      </c>
      <c r="B1672" s="2" t="s">
        <v>7</v>
      </c>
      <c r="C1672" s="2" t="s">
        <v>10</v>
      </c>
      <c r="D1672" s="17">
        <v>1016449</v>
      </c>
      <c r="E1672" s="2">
        <v>2019</v>
      </c>
      <c r="F1672" s="17">
        <f>Tabel14[[#This Row],[Benaderend Verbruik (kWh)]]*2.5</f>
        <v>2541122.5</v>
      </c>
      <c r="G1672" s="17">
        <f>Tabel14[[#This Row],[Benaderend Verbruik (kWh)]]*0</f>
        <v>0</v>
      </c>
    </row>
    <row r="1673" spans="1:7" x14ac:dyDescent="0.35">
      <c r="A1673" s="2" t="s">
        <v>302</v>
      </c>
      <c r="B1673" s="2" t="s">
        <v>7</v>
      </c>
      <c r="C1673" s="2" t="s">
        <v>8</v>
      </c>
      <c r="D1673" s="17">
        <v>969459.31248922355</v>
      </c>
      <c r="E1673" s="2">
        <v>2019</v>
      </c>
      <c r="F1673" s="17">
        <f>Tabel14[[#This Row],[Benaderend Verbruik (kWh)]]</f>
        <v>969459.31248922355</v>
      </c>
      <c r="G1673" s="17">
        <f>Tabel14[[#This Row],[Benaderend Verbruik (kWh)]]*0.000182</f>
        <v>176.4415948730387</v>
      </c>
    </row>
    <row r="1674" spans="1:7" x14ac:dyDescent="0.35">
      <c r="A1674" s="2" t="s">
        <v>302</v>
      </c>
      <c r="B1674" s="2" t="s">
        <v>7</v>
      </c>
      <c r="C1674" s="2" t="s">
        <v>9</v>
      </c>
      <c r="D1674" s="17">
        <v>329914.65128768561</v>
      </c>
      <c r="E1674" s="2">
        <v>2019</v>
      </c>
      <c r="F1674" s="17">
        <f>Tabel14[[#This Row],[Benaderend Verbruik (kWh)]]*2.5</f>
        <v>824786.62821921404</v>
      </c>
      <c r="G1674" s="17">
        <f>Tabel14[[#This Row],[Benaderend Verbruik (kWh)]]*0</f>
        <v>0</v>
      </c>
    </row>
    <row r="1675" spans="1:7" x14ac:dyDescent="0.35">
      <c r="A1675" s="2" t="s">
        <v>925</v>
      </c>
      <c r="B1675" s="2" t="s">
        <v>641</v>
      </c>
      <c r="C1675" s="2" t="s">
        <v>9</v>
      </c>
      <c r="D1675" s="17">
        <v>322450.90808409126</v>
      </c>
      <c r="E1675" s="2">
        <v>2022</v>
      </c>
      <c r="F1675" s="17">
        <f>Tabel14[[#This Row],[Benaderend Verbruik (kWh)]]*2.5</f>
        <v>806127.27021022816</v>
      </c>
      <c r="G1675" s="17">
        <f>Tabel14[[#This Row],[Benaderend Verbruik (kWh)]]*0</f>
        <v>0</v>
      </c>
    </row>
    <row r="1676" spans="1:7" x14ac:dyDescent="0.35">
      <c r="A1676" s="2" t="s">
        <v>925</v>
      </c>
      <c r="B1676" s="2" t="s">
        <v>641</v>
      </c>
      <c r="C1676" s="2" t="s">
        <v>10</v>
      </c>
      <c r="D1676" s="17">
        <v>788796</v>
      </c>
      <c r="E1676" s="2">
        <v>2022</v>
      </c>
      <c r="F1676" s="17">
        <f>Tabel14[[#This Row],[Benaderend Verbruik (kWh)]]*2.5</f>
        <v>1971990</v>
      </c>
      <c r="G1676" s="17">
        <f>Tabel14[[#This Row],[Benaderend Verbruik (kWh)]]*0</f>
        <v>0</v>
      </c>
    </row>
    <row r="1677" spans="1:7" x14ac:dyDescent="0.35">
      <c r="A1677" s="2" t="s">
        <v>925</v>
      </c>
      <c r="B1677" s="2" t="s">
        <v>641</v>
      </c>
      <c r="C1677" s="2" t="s">
        <v>8</v>
      </c>
      <c r="D1677" s="17">
        <v>824847.4324488655</v>
      </c>
      <c r="E1677" s="2">
        <v>2022</v>
      </c>
      <c r="F1677" s="17">
        <f>Tabel14[[#This Row],[Benaderend Verbruik (kWh)]]</f>
        <v>824847.4324488655</v>
      </c>
      <c r="G1677" s="17">
        <f>Tabel14[[#This Row],[Benaderend Verbruik (kWh)]]*0.000182</f>
        <v>150.12223270569353</v>
      </c>
    </row>
    <row r="1678" spans="1:7" x14ac:dyDescent="0.35">
      <c r="A1678" s="11" t="s">
        <v>302</v>
      </c>
      <c r="B1678" s="11" t="s">
        <v>7</v>
      </c>
      <c r="C1678" s="2" t="s">
        <v>1262</v>
      </c>
      <c r="D1678" s="17"/>
      <c r="E1678" s="2">
        <v>2019</v>
      </c>
      <c r="F1678" s="2"/>
      <c r="G1678" s="17">
        <v>139.63005100000001</v>
      </c>
    </row>
    <row r="1679" spans="1:7" x14ac:dyDescent="0.35">
      <c r="A1679" s="11" t="s">
        <v>302</v>
      </c>
      <c r="B1679" s="11" t="s">
        <v>7</v>
      </c>
      <c r="C1679" s="2" t="s">
        <v>1262</v>
      </c>
      <c r="D1679" s="17"/>
      <c r="E1679" s="2">
        <v>2022</v>
      </c>
      <c r="F1679" s="2"/>
      <c r="G1679" s="17">
        <v>114.389737</v>
      </c>
    </row>
    <row r="1680" spans="1:7" x14ac:dyDescent="0.35">
      <c r="A1680" s="2" t="s">
        <v>303</v>
      </c>
      <c r="B1680" s="2" t="s">
        <v>7</v>
      </c>
      <c r="C1680" s="2" t="s">
        <v>8</v>
      </c>
      <c r="D1680" s="17">
        <v>2108737.145</v>
      </c>
      <c r="E1680" s="2">
        <v>2019</v>
      </c>
      <c r="F1680" s="17">
        <f>Tabel14[[#This Row],[Benaderend Verbruik (kWh)]]</f>
        <v>2108737.145</v>
      </c>
      <c r="G1680" s="17">
        <f>Tabel14[[#This Row],[Benaderend Verbruik (kWh)]]*0.000182</f>
        <v>383.79016039000004</v>
      </c>
    </row>
    <row r="1681" spans="1:7" x14ac:dyDescent="0.35">
      <c r="A1681" s="2" t="s">
        <v>303</v>
      </c>
      <c r="B1681" s="2" t="s">
        <v>7</v>
      </c>
      <c r="C1681" s="2" t="s">
        <v>9</v>
      </c>
      <c r="D1681" s="17">
        <v>863826.88099999982</v>
      </c>
      <c r="E1681" s="2">
        <v>2019</v>
      </c>
      <c r="F1681" s="17">
        <f>Tabel14[[#This Row],[Benaderend Verbruik (kWh)]]*2.5</f>
        <v>2159567.2024999997</v>
      </c>
      <c r="G1681" s="17">
        <f>Tabel14[[#This Row],[Benaderend Verbruik (kWh)]]*0</f>
        <v>0</v>
      </c>
    </row>
    <row r="1682" spans="1:7" x14ac:dyDescent="0.35">
      <c r="A1682" s="2" t="s">
        <v>303</v>
      </c>
      <c r="B1682" s="2" t="s">
        <v>7</v>
      </c>
      <c r="C1682" s="2" t="s">
        <v>10</v>
      </c>
      <c r="D1682" s="17">
        <v>667034.42599999998</v>
      </c>
      <c r="E1682" s="2">
        <v>2019</v>
      </c>
      <c r="F1682" s="17">
        <f>Tabel14[[#This Row],[Benaderend Verbruik (kWh)]]*2.5</f>
        <v>1667586.0649999999</v>
      </c>
      <c r="G1682" s="17">
        <f>Tabel14[[#This Row],[Benaderend Verbruik (kWh)]]*0</f>
        <v>0</v>
      </c>
    </row>
    <row r="1683" spans="1:7" x14ac:dyDescent="0.35">
      <c r="A1683" s="2" t="s">
        <v>926</v>
      </c>
      <c r="B1683" s="2" t="s">
        <v>641</v>
      </c>
      <c r="C1683" s="2" t="s">
        <v>9</v>
      </c>
      <c r="D1683" s="17">
        <v>850405.78213401313</v>
      </c>
      <c r="E1683" s="2">
        <v>2022</v>
      </c>
      <c r="F1683" s="17">
        <f>Tabel14[[#This Row],[Benaderend Verbruik (kWh)]]*2.5</f>
        <v>2126014.4553350327</v>
      </c>
      <c r="G1683" s="17">
        <f>Tabel14[[#This Row],[Benaderend Verbruik (kWh)]]*0</f>
        <v>0</v>
      </c>
    </row>
    <row r="1684" spans="1:7" x14ac:dyDescent="0.35">
      <c r="A1684" s="2" t="s">
        <v>926</v>
      </c>
      <c r="B1684" s="2" t="s">
        <v>641</v>
      </c>
      <c r="C1684" s="2" t="s">
        <v>10</v>
      </c>
      <c r="D1684" s="17">
        <v>744884.57106857642</v>
      </c>
      <c r="E1684" s="2">
        <v>2022</v>
      </c>
      <c r="F1684" s="17">
        <f>Tabel14[[#This Row],[Benaderend Verbruik (kWh)]]*2.5</f>
        <v>1862211.4276714411</v>
      </c>
      <c r="G1684" s="17">
        <f>Tabel14[[#This Row],[Benaderend Verbruik (kWh)]]*0</f>
        <v>0</v>
      </c>
    </row>
    <row r="1685" spans="1:7" x14ac:dyDescent="0.35">
      <c r="A1685" s="2" t="s">
        <v>926</v>
      </c>
      <c r="B1685" s="2" t="s">
        <v>641</v>
      </c>
      <c r="C1685" s="2" t="s">
        <v>8</v>
      </c>
      <c r="D1685" s="17">
        <v>2269529.5432384228</v>
      </c>
      <c r="E1685" s="2">
        <v>2022</v>
      </c>
      <c r="F1685" s="17">
        <f>Tabel14[[#This Row],[Benaderend Verbruik (kWh)]]</f>
        <v>2269529.5432384228</v>
      </c>
      <c r="G1685" s="17">
        <f>Tabel14[[#This Row],[Benaderend Verbruik (kWh)]]*0.000182</f>
        <v>413.05437686939297</v>
      </c>
    </row>
    <row r="1686" spans="1:7" x14ac:dyDescent="0.35">
      <c r="A1686" s="2" t="s">
        <v>303</v>
      </c>
      <c r="B1686" s="2" t="s">
        <v>7</v>
      </c>
      <c r="C1686" s="2" t="s">
        <v>12</v>
      </c>
      <c r="D1686" s="17">
        <v>178120.59277399202</v>
      </c>
      <c r="E1686" s="2">
        <v>2019</v>
      </c>
      <c r="F1686" s="17">
        <f>Tabel14[[#This Row],[Benaderend Verbruik (kWh)]]</f>
        <v>178120.59277399202</v>
      </c>
      <c r="G1686" s="17">
        <f>Tabel14[[#This Row],[Benaderend Verbruik (kWh)]]*0.000267</f>
        <v>47.558198270655865</v>
      </c>
    </row>
    <row r="1687" spans="1:7" x14ac:dyDescent="0.35">
      <c r="A1687" s="11" t="s">
        <v>303</v>
      </c>
      <c r="B1687" s="11" t="s">
        <v>7</v>
      </c>
      <c r="C1687" s="2" t="s">
        <v>1262</v>
      </c>
      <c r="D1687" s="17"/>
      <c r="E1687" s="2">
        <v>2019</v>
      </c>
      <c r="F1687" s="2"/>
      <c r="G1687" s="17">
        <v>107.21945328000001</v>
      </c>
    </row>
    <row r="1688" spans="1:7" x14ac:dyDescent="0.35">
      <c r="A1688" s="11" t="s">
        <v>303</v>
      </c>
      <c r="B1688" s="11" t="s">
        <v>7</v>
      </c>
      <c r="C1688" s="2" t="s">
        <v>1262</v>
      </c>
      <c r="D1688" s="17"/>
      <c r="E1688" s="2">
        <v>2022</v>
      </c>
      <c r="F1688" s="2"/>
      <c r="G1688" s="17">
        <v>76.196329949999992</v>
      </c>
    </row>
    <row r="1689" spans="1:7" x14ac:dyDescent="0.35">
      <c r="A1689" s="2" t="s">
        <v>304</v>
      </c>
      <c r="B1689" s="2" t="s">
        <v>7</v>
      </c>
      <c r="C1689" s="2" t="s">
        <v>8</v>
      </c>
      <c r="D1689" s="17">
        <v>1525674.6848971457</v>
      </c>
      <c r="E1689" s="2">
        <v>2019</v>
      </c>
      <c r="F1689" s="17">
        <f>Tabel14[[#This Row],[Benaderend Verbruik (kWh)]]</f>
        <v>1525674.6848971457</v>
      </c>
      <c r="G1689" s="17">
        <f>Tabel14[[#This Row],[Benaderend Verbruik (kWh)]]*0.000182</f>
        <v>277.67279265128053</v>
      </c>
    </row>
    <row r="1690" spans="1:7" x14ac:dyDescent="0.35">
      <c r="A1690" s="2" t="s">
        <v>304</v>
      </c>
      <c r="B1690" s="2" t="s">
        <v>7</v>
      </c>
      <c r="C1690" s="2" t="s">
        <v>10</v>
      </c>
      <c r="D1690" s="17">
        <v>654024</v>
      </c>
      <c r="E1690" s="2">
        <v>2019</v>
      </c>
      <c r="F1690" s="17">
        <f>Tabel14[[#This Row],[Benaderend Verbruik (kWh)]]*2.5</f>
        <v>1635060</v>
      </c>
      <c r="G1690" s="17">
        <f>Tabel14[[#This Row],[Benaderend Verbruik (kWh)]]*0</f>
        <v>0</v>
      </c>
    </row>
    <row r="1691" spans="1:7" x14ac:dyDescent="0.35">
      <c r="A1691" s="2" t="s">
        <v>304</v>
      </c>
      <c r="B1691" s="2" t="s">
        <v>7</v>
      </c>
      <c r="C1691" s="2" t="s">
        <v>9</v>
      </c>
      <c r="D1691" s="17">
        <v>441609.27541266283</v>
      </c>
      <c r="E1691" s="2">
        <v>2019</v>
      </c>
      <c r="F1691" s="17">
        <f>Tabel14[[#This Row],[Benaderend Verbruik (kWh)]]*2.5</f>
        <v>1104023.188531657</v>
      </c>
      <c r="G1691" s="17">
        <f>Tabel14[[#This Row],[Benaderend Verbruik (kWh)]]*0</f>
        <v>0</v>
      </c>
    </row>
    <row r="1692" spans="1:7" x14ac:dyDescent="0.35">
      <c r="A1692" s="2" t="s">
        <v>927</v>
      </c>
      <c r="B1692" s="2" t="s">
        <v>641</v>
      </c>
      <c r="C1692" s="2" t="s">
        <v>9</v>
      </c>
      <c r="D1692" s="17">
        <v>290079.42888455943</v>
      </c>
      <c r="E1692" s="2">
        <v>2022</v>
      </c>
      <c r="F1692" s="17">
        <f>Tabel14[[#This Row],[Benaderend Verbruik (kWh)]]*2.5</f>
        <v>725198.57221139851</v>
      </c>
      <c r="G1692" s="17">
        <f>Tabel14[[#This Row],[Benaderend Verbruik (kWh)]]*0</f>
        <v>0</v>
      </c>
    </row>
    <row r="1693" spans="1:7" x14ac:dyDescent="0.35">
      <c r="A1693" s="2" t="s">
        <v>927</v>
      </c>
      <c r="B1693" s="2" t="s">
        <v>641</v>
      </c>
      <c r="C1693" s="2" t="s">
        <v>10</v>
      </c>
      <c r="D1693" s="17">
        <v>523191.99999999983</v>
      </c>
      <c r="E1693" s="2">
        <v>2022</v>
      </c>
      <c r="F1693" s="17">
        <f>Tabel14[[#This Row],[Benaderend Verbruik (kWh)]]*2.5</f>
        <v>1307979.9999999995</v>
      </c>
      <c r="G1693" s="17">
        <f>Tabel14[[#This Row],[Benaderend Verbruik (kWh)]]*0</f>
        <v>0</v>
      </c>
    </row>
    <row r="1694" spans="1:7" x14ac:dyDescent="0.35">
      <c r="A1694" s="2" t="s">
        <v>927</v>
      </c>
      <c r="B1694" s="2" t="s">
        <v>641</v>
      </c>
      <c r="C1694" s="2" t="s">
        <v>8</v>
      </c>
      <c r="D1694" s="17">
        <v>1275772.7161839411</v>
      </c>
      <c r="E1694" s="2">
        <v>2022</v>
      </c>
      <c r="F1694" s="17">
        <f>Tabel14[[#This Row],[Benaderend Verbruik (kWh)]]</f>
        <v>1275772.7161839411</v>
      </c>
      <c r="G1694" s="17">
        <f>Tabel14[[#This Row],[Benaderend Verbruik (kWh)]]*0.000182</f>
        <v>232.19063434547729</v>
      </c>
    </row>
    <row r="1695" spans="1:7" x14ac:dyDescent="0.35">
      <c r="A1695" s="11" t="s">
        <v>304</v>
      </c>
      <c r="B1695" s="11" t="s">
        <v>7</v>
      </c>
      <c r="C1695" s="2" t="s">
        <v>1262</v>
      </c>
      <c r="D1695" s="17"/>
      <c r="E1695" s="2">
        <v>2019</v>
      </c>
      <c r="F1695" s="2"/>
      <c r="G1695" s="17">
        <v>49.173710329999999</v>
      </c>
    </row>
    <row r="1696" spans="1:7" x14ac:dyDescent="0.35">
      <c r="A1696" s="11" t="s">
        <v>304</v>
      </c>
      <c r="B1696" s="11" t="s">
        <v>7</v>
      </c>
      <c r="C1696" s="2" t="s">
        <v>1262</v>
      </c>
      <c r="D1696" s="17"/>
      <c r="E1696" s="2">
        <v>2022</v>
      </c>
      <c r="F1696" s="2"/>
      <c r="G1696" s="17">
        <v>37.206541539999996</v>
      </c>
    </row>
    <row r="1697" spans="1:7" x14ac:dyDescent="0.35">
      <c r="A1697" s="2" t="s">
        <v>305</v>
      </c>
      <c r="B1697" s="2" t="s">
        <v>7</v>
      </c>
      <c r="C1697" s="2" t="s">
        <v>8</v>
      </c>
      <c r="D1697" s="17">
        <v>6186652.6086457549</v>
      </c>
      <c r="E1697" s="2">
        <v>2019</v>
      </c>
      <c r="F1697" s="17">
        <f>Tabel14[[#This Row],[Benaderend Verbruik (kWh)]]</f>
        <v>6186652.6086457549</v>
      </c>
      <c r="G1697" s="17">
        <f>Tabel14[[#This Row],[Benaderend Verbruik (kWh)]]*0.000182</f>
        <v>1125.9707747735274</v>
      </c>
    </row>
    <row r="1698" spans="1:7" x14ac:dyDescent="0.35">
      <c r="A1698" s="2" t="s">
        <v>305</v>
      </c>
      <c r="B1698" s="2" t="s">
        <v>7</v>
      </c>
      <c r="C1698" s="2" t="s">
        <v>9</v>
      </c>
      <c r="D1698" s="17">
        <v>3465569.1089087506</v>
      </c>
      <c r="E1698" s="2">
        <v>2019</v>
      </c>
      <c r="F1698" s="17">
        <f>Tabel14[[#This Row],[Benaderend Verbruik (kWh)]]*2.5</f>
        <v>8663922.7722718772</v>
      </c>
      <c r="G1698" s="17">
        <f>Tabel14[[#This Row],[Benaderend Verbruik (kWh)]]*0</f>
        <v>0</v>
      </c>
    </row>
    <row r="1699" spans="1:7" x14ac:dyDescent="0.35">
      <c r="A1699" s="2" t="s">
        <v>305</v>
      </c>
      <c r="B1699" s="2" t="s">
        <v>7</v>
      </c>
      <c r="C1699" s="2" t="s">
        <v>10</v>
      </c>
      <c r="D1699" s="17">
        <v>2988003</v>
      </c>
      <c r="E1699" s="2">
        <v>2019</v>
      </c>
      <c r="F1699" s="17">
        <f>Tabel14[[#This Row],[Benaderend Verbruik (kWh)]]*2.5</f>
        <v>7470007.5</v>
      </c>
      <c r="G1699" s="17">
        <f>Tabel14[[#This Row],[Benaderend Verbruik (kWh)]]*0</f>
        <v>0</v>
      </c>
    </row>
    <row r="1700" spans="1:7" x14ac:dyDescent="0.35">
      <c r="A1700" s="2" t="s">
        <v>928</v>
      </c>
      <c r="B1700" s="2" t="s">
        <v>641</v>
      </c>
      <c r="C1700" s="2" t="s">
        <v>9</v>
      </c>
      <c r="D1700" s="17">
        <v>2986886.4814082459</v>
      </c>
      <c r="E1700" s="2">
        <v>2022</v>
      </c>
      <c r="F1700" s="17">
        <f>Tabel14[[#This Row],[Benaderend Verbruik (kWh)]]*2.5</f>
        <v>7467216.2035206147</v>
      </c>
      <c r="G1700" s="17">
        <f>Tabel14[[#This Row],[Benaderend Verbruik (kWh)]]*0</f>
        <v>0</v>
      </c>
    </row>
    <row r="1701" spans="1:7" x14ac:dyDescent="0.35">
      <c r="A1701" s="2" t="s">
        <v>928</v>
      </c>
      <c r="B1701" s="2" t="s">
        <v>641</v>
      </c>
      <c r="C1701" s="2" t="s">
        <v>10</v>
      </c>
      <c r="D1701" s="17">
        <v>2783378</v>
      </c>
      <c r="E1701" s="2">
        <v>2022</v>
      </c>
      <c r="F1701" s="17">
        <f>Tabel14[[#This Row],[Benaderend Verbruik (kWh)]]*2.5</f>
        <v>6958445</v>
      </c>
      <c r="G1701" s="17">
        <f>Tabel14[[#This Row],[Benaderend Verbruik (kWh)]]*0</f>
        <v>0</v>
      </c>
    </row>
    <row r="1702" spans="1:7" x14ac:dyDescent="0.35">
      <c r="A1702" s="2" t="s">
        <v>928</v>
      </c>
      <c r="B1702" s="2" t="s">
        <v>641</v>
      </c>
      <c r="C1702" s="2" t="s">
        <v>8</v>
      </c>
      <c r="D1702" s="17">
        <v>5395025.8775325427</v>
      </c>
      <c r="E1702" s="2">
        <v>2022</v>
      </c>
      <c r="F1702" s="17">
        <f>Tabel14[[#This Row],[Benaderend Verbruik (kWh)]]</f>
        <v>5395025.8775325427</v>
      </c>
      <c r="G1702" s="17">
        <f>Tabel14[[#This Row],[Benaderend Verbruik (kWh)]]*0.000182</f>
        <v>981.89470971092283</v>
      </c>
    </row>
    <row r="1703" spans="1:7" x14ac:dyDescent="0.35">
      <c r="A1703" s="11" t="s">
        <v>305</v>
      </c>
      <c r="B1703" s="11" t="s">
        <v>7</v>
      </c>
      <c r="C1703" s="2" t="s">
        <v>1262</v>
      </c>
      <c r="D1703" s="17"/>
      <c r="E1703" s="2">
        <v>2019</v>
      </c>
      <c r="F1703" s="2"/>
      <c r="G1703" s="17">
        <v>323.14095563588563</v>
      </c>
    </row>
    <row r="1704" spans="1:7" x14ac:dyDescent="0.35">
      <c r="A1704" s="11" t="s">
        <v>305</v>
      </c>
      <c r="B1704" s="11" t="s">
        <v>7</v>
      </c>
      <c r="C1704" s="2" t="s">
        <v>1262</v>
      </c>
      <c r="D1704" s="17"/>
      <c r="E1704" s="2">
        <v>2022</v>
      </c>
      <c r="F1704" s="2"/>
      <c r="G1704" s="17">
        <v>322.82699924604174</v>
      </c>
    </row>
    <row r="1705" spans="1:7" x14ac:dyDescent="0.35">
      <c r="A1705" s="2" t="s">
        <v>306</v>
      </c>
      <c r="B1705" s="2" t="s">
        <v>7</v>
      </c>
      <c r="C1705" s="2" t="s">
        <v>8</v>
      </c>
      <c r="D1705" s="17">
        <v>1258452.6770000001</v>
      </c>
      <c r="E1705" s="2">
        <v>2019</v>
      </c>
      <c r="F1705" s="17">
        <f>Tabel14[[#This Row],[Benaderend Verbruik (kWh)]]</f>
        <v>1258452.6770000001</v>
      </c>
      <c r="G1705" s="17">
        <f>Tabel14[[#This Row],[Benaderend Verbruik (kWh)]]*0.000182</f>
        <v>229.03838721400004</v>
      </c>
    </row>
    <row r="1706" spans="1:7" x14ac:dyDescent="0.35">
      <c r="A1706" s="2" t="s">
        <v>306</v>
      </c>
      <c r="B1706" s="2" t="s">
        <v>7</v>
      </c>
      <c r="C1706" s="2" t="s">
        <v>10</v>
      </c>
      <c r="D1706" s="17">
        <v>483843.74</v>
      </c>
      <c r="E1706" s="2">
        <v>2019</v>
      </c>
      <c r="F1706" s="17">
        <f>Tabel14[[#This Row],[Benaderend Verbruik (kWh)]]*2.5</f>
        <v>1209609.3500000001</v>
      </c>
      <c r="G1706" s="17">
        <f>Tabel14[[#This Row],[Benaderend Verbruik (kWh)]]*0</f>
        <v>0</v>
      </c>
    </row>
    <row r="1707" spans="1:7" x14ac:dyDescent="0.35">
      <c r="A1707" s="2" t="s">
        <v>306</v>
      </c>
      <c r="B1707" s="2" t="s">
        <v>7</v>
      </c>
      <c r="C1707" s="2" t="s">
        <v>9</v>
      </c>
      <c r="D1707" s="17">
        <v>393543.03000000014</v>
      </c>
      <c r="E1707" s="2">
        <v>2019</v>
      </c>
      <c r="F1707" s="17">
        <f>Tabel14[[#This Row],[Benaderend Verbruik (kWh)]]*2.5</f>
        <v>983857.57500000042</v>
      </c>
      <c r="G1707" s="17">
        <f>Tabel14[[#This Row],[Benaderend Verbruik (kWh)]]*0</f>
        <v>0</v>
      </c>
    </row>
    <row r="1708" spans="1:7" x14ac:dyDescent="0.35">
      <c r="A1708" s="2" t="s">
        <v>929</v>
      </c>
      <c r="B1708" s="2" t="s">
        <v>641</v>
      </c>
      <c r="C1708" s="2" t="s">
        <v>9</v>
      </c>
      <c r="D1708" s="17">
        <v>311056.63755561569</v>
      </c>
      <c r="E1708" s="2">
        <v>2022</v>
      </c>
      <c r="F1708" s="17">
        <f>Tabel14[[#This Row],[Benaderend Verbruik (kWh)]]*2.5</f>
        <v>777641.59388903924</v>
      </c>
      <c r="G1708" s="17">
        <f>Tabel14[[#This Row],[Benaderend Verbruik (kWh)]]*0</f>
        <v>0</v>
      </c>
    </row>
    <row r="1709" spans="1:7" x14ac:dyDescent="0.35">
      <c r="A1709" s="2" t="s">
        <v>929</v>
      </c>
      <c r="B1709" s="2" t="s">
        <v>641</v>
      </c>
      <c r="C1709" s="2" t="s">
        <v>10</v>
      </c>
      <c r="D1709" s="17">
        <v>382154.74362193909</v>
      </c>
      <c r="E1709" s="2">
        <v>2022</v>
      </c>
      <c r="F1709" s="17">
        <f>Tabel14[[#This Row],[Benaderend Verbruik (kWh)]]*2.5</f>
        <v>955386.85905484774</v>
      </c>
      <c r="G1709" s="17">
        <f>Tabel14[[#This Row],[Benaderend Verbruik (kWh)]]*0</f>
        <v>0</v>
      </c>
    </row>
    <row r="1710" spans="1:7" x14ac:dyDescent="0.35">
      <c r="A1710" s="2" t="s">
        <v>929</v>
      </c>
      <c r="B1710" s="2" t="s">
        <v>641</v>
      </c>
      <c r="C1710" s="2" t="s">
        <v>8</v>
      </c>
      <c r="D1710" s="17">
        <v>968172.37829980312</v>
      </c>
      <c r="E1710" s="2">
        <v>2022</v>
      </c>
      <c r="F1710" s="17">
        <f>Tabel14[[#This Row],[Benaderend Verbruik (kWh)]]</f>
        <v>968172.37829980312</v>
      </c>
      <c r="G1710" s="17">
        <f>Tabel14[[#This Row],[Benaderend Verbruik (kWh)]]*0.000182</f>
        <v>176.20737285056418</v>
      </c>
    </row>
    <row r="1711" spans="1:7" x14ac:dyDescent="0.35">
      <c r="A1711" s="2" t="s">
        <v>306</v>
      </c>
      <c r="B1711" s="2" t="s">
        <v>7</v>
      </c>
      <c r="C1711" s="2" t="s">
        <v>12</v>
      </c>
      <c r="D1711" s="17">
        <v>57485.213018408096</v>
      </c>
      <c r="E1711" s="2">
        <v>2019</v>
      </c>
      <c r="F1711" s="17">
        <f>Tabel14[[#This Row],[Benaderend Verbruik (kWh)]]</f>
        <v>57485.213018408096</v>
      </c>
      <c r="G1711" s="17">
        <f>Tabel14[[#This Row],[Benaderend Verbruik (kWh)]]*0.000267</f>
        <v>15.348551875914961</v>
      </c>
    </row>
    <row r="1712" spans="1:7" x14ac:dyDescent="0.35">
      <c r="A1712" s="2" t="s">
        <v>306</v>
      </c>
      <c r="B1712" s="2" t="s">
        <v>7</v>
      </c>
      <c r="C1712" s="2" t="s">
        <v>12</v>
      </c>
      <c r="D1712" s="17">
        <v>11324.195591993184</v>
      </c>
      <c r="E1712" s="2">
        <v>2022</v>
      </c>
      <c r="F1712" s="17">
        <f>Tabel14[[#This Row],[Benaderend Verbruik (kWh)]]</f>
        <v>11324.195591993184</v>
      </c>
      <c r="G1712" s="17">
        <f>Tabel14[[#This Row],[Benaderend Verbruik (kWh)]]*0.000267</f>
        <v>3.0235602230621801</v>
      </c>
    </row>
    <row r="1713" spans="1:7" x14ac:dyDescent="0.35">
      <c r="A1713" s="2" t="s">
        <v>307</v>
      </c>
      <c r="B1713" s="2" t="s">
        <v>7</v>
      </c>
      <c r="C1713" s="2" t="s">
        <v>8</v>
      </c>
      <c r="D1713" s="17">
        <v>6674004.8091386342</v>
      </c>
      <c r="E1713" s="2">
        <v>2019</v>
      </c>
      <c r="F1713" s="17">
        <f>Tabel14[[#This Row],[Benaderend Verbruik (kWh)]]</f>
        <v>6674004.8091386342</v>
      </c>
      <c r="G1713" s="17">
        <f>Tabel14[[#This Row],[Benaderend Verbruik (kWh)]]*0.000182</f>
        <v>1214.6688752632315</v>
      </c>
    </row>
    <row r="1714" spans="1:7" x14ac:dyDescent="0.35">
      <c r="A1714" s="2" t="s">
        <v>307</v>
      </c>
      <c r="B1714" s="2" t="s">
        <v>7</v>
      </c>
      <c r="C1714" s="2" t="s">
        <v>9</v>
      </c>
      <c r="D1714" s="17">
        <v>3066542.0359959388</v>
      </c>
      <c r="E1714" s="2">
        <v>2019</v>
      </c>
      <c r="F1714" s="17">
        <f>Tabel14[[#This Row],[Benaderend Verbruik (kWh)]]*2.5</f>
        <v>7666355.0899898466</v>
      </c>
      <c r="G1714" s="17">
        <f>Tabel14[[#This Row],[Benaderend Verbruik (kWh)]]*0</f>
        <v>0</v>
      </c>
    </row>
    <row r="1715" spans="1:7" x14ac:dyDescent="0.35">
      <c r="A1715" s="2" t="s">
        <v>307</v>
      </c>
      <c r="B1715" s="2" t="s">
        <v>7</v>
      </c>
      <c r="C1715" s="2" t="s">
        <v>10</v>
      </c>
      <c r="D1715" s="17">
        <v>2722764</v>
      </c>
      <c r="E1715" s="2">
        <v>2019</v>
      </c>
      <c r="F1715" s="17">
        <f>Tabel14[[#This Row],[Benaderend Verbruik (kWh)]]*2.5</f>
        <v>6806910</v>
      </c>
      <c r="G1715" s="17">
        <f>Tabel14[[#This Row],[Benaderend Verbruik (kWh)]]*0</f>
        <v>0</v>
      </c>
    </row>
    <row r="1716" spans="1:7" x14ac:dyDescent="0.35">
      <c r="A1716" s="2" t="s">
        <v>930</v>
      </c>
      <c r="B1716" s="2" t="s">
        <v>641</v>
      </c>
      <c r="C1716" s="2" t="s">
        <v>9</v>
      </c>
      <c r="D1716" s="17">
        <v>2825613.4691294269</v>
      </c>
      <c r="E1716" s="2">
        <v>2022</v>
      </c>
      <c r="F1716" s="17">
        <f>Tabel14[[#This Row],[Benaderend Verbruik (kWh)]]*2.5</f>
        <v>7064033.6728235669</v>
      </c>
      <c r="G1716" s="17">
        <f>Tabel14[[#This Row],[Benaderend Verbruik (kWh)]]*0</f>
        <v>0</v>
      </c>
    </row>
    <row r="1717" spans="1:7" x14ac:dyDescent="0.35">
      <c r="A1717" s="2" t="s">
        <v>930</v>
      </c>
      <c r="B1717" s="2" t="s">
        <v>641</v>
      </c>
      <c r="C1717" s="2" t="s">
        <v>10</v>
      </c>
      <c r="D1717" s="17">
        <v>2253328.9999999995</v>
      </c>
      <c r="E1717" s="2">
        <v>2022</v>
      </c>
      <c r="F1717" s="17">
        <f>Tabel14[[#This Row],[Benaderend Verbruik (kWh)]]*2.5</f>
        <v>5633322.4999999991</v>
      </c>
      <c r="G1717" s="17">
        <f>Tabel14[[#This Row],[Benaderend Verbruik (kWh)]]*0</f>
        <v>0</v>
      </c>
    </row>
    <row r="1718" spans="1:7" x14ac:dyDescent="0.35">
      <c r="A1718" s="2" t="s">
        <v>930</v>
      </c>
      <c r="B1718" s="2" t="s">
        <v>641</v>
      </c>
      <c r="C1718" s="2" t="s">
        <v>8</v>
      </c>
      <c r="D1718" s="17">
        <v>5549455.1686688717</v>
      </c>
      <c r="E1718" s="2">
        <v>2022</v>
      </c>
      <c r="F1718" s="17">
        <f>Tabel14[[#This Row],[Benaderend Verbruik (kWh)]]</f>
        <v>5549455.1686688717</v>
      </c>
      <c r="G1718" s="17">
        <f>Tabel14[[#This Row],[Benaderend Verbruik (kWh)]]*0.000182</f>
        <v>1010.0008406977347</v>
      </c>
    </row>
    <row r="1719" spans="1:7" x14ac:dyDescent="0.35">
      <c r="A1719" s="11" t="s">
        <v>307</v>
      </c>
      <c r="B1719" s="11" t="s">
        <v>7</v>
      </c>
      <c r="C1719" s="2" t="s">
        <v>1262</v>
      </c>
      <c r="D1719" s="17"/>
      <c r="E1719" s="2">
        <v>2019</v>
      </c>
      <c r="F1719" s="2"/>
      <c r="G1719" s="17">
        <v>377.50076352000002</v>
      </c>
    </row>
    <row r="1720" spans="1:7" x14ac:dyDescent="0.35">
      <c r="A1720" s="11" t="s">
        <v>307</v>
      </c>
      <c r="B1720" s="11" t="s">
        <v>7</v>
      </c>
      <c r="C1720" s="2" t="s">
        <v>1262</v>
      </c>
      <c r="D1720" s="17"/>
      <c r="E1720" s="2">
        <v>2022</v>
      </c>
      <c r="F1720" s="2"/>
      <c r="G1720" s="17">
        <v>331.66026564000003</v>
      </c>
    </row>
    <row r="1721" spans="1:7" x14ac:dyDescent="0.35">
      <c r="A1721" s="2" t="s">
        <v>308</v>
      </c>
      <c r="B1721" s="2" t="s">
        <v>7</v>
      </c>
      <c r="C1721" s="2" t="s">
        <v>8</v>
      </c>
      <c r="D1721" s="17">
        <v>2544222.5618106392</v>
      </c>
      <c r="E1721" s="2">
        <v>2019</v>
      </c>
      <c r="F1721" s="17">
        <f>Tabel14[[#This Row],[Benaderend Verbruik (kWh)]]</f>
        <v>2544222.5618106392</v>
      </c>
      <c r="G1721" s="17">
        <f>Tabel14[[#This Row],[Benaderend Verbruik (kWh)]]*0.000182</f>
        <v>463.04850624953633</v>
      </c>
    </row>
    <row r="1722" spans="1:7" x14ac:dyDescent="0.35">
      <c r="A1722" s="2" t="s">
        <v>308</v>
      </c>
      <c r="B1722" s="2" t="s">
        <v>7</v>
      </c>
      <c r="C1722" s="2" t="s">
        <v>10</v>
      </c>
      <c r="D1722" s="17">
        <v>1357295</v>
      </c>
      <c r="E1722" s="2">
        <v>2019</v>
      </c>
      <c r="F1722" s="17">
        <f>Tabel14[[#This Row],[Benaderend Verbruik (kWh)]]*2.5</f>
        <v>3393237.5</v>
      </c>
      <c r="G1722" s="17">
        <f>Tabel14[[#This Row],[Benaderend Verbruik (kWh)]]*0</f>
        <v>0</v>
      </c>
    </row>
    <row r="1723" spans="1:7" x14ac:dyDescent="0.35">
      <c r="A1723" s="2" t="s">
        <v>308</v>
      </c>
      <c r="B1723" s="2" t="s">
        <v>7</v>
      </c>
      <c r="C1723" s="2" t="s">
        <v>9</v>
      </c>
      <c r="D1723" s="17">
        <v>726206.36891703936</v>
      </c>
      <c r="E1723" s="2">
        <v>2019</v>
      </c>
      <c r="F1723" s="17">
        <f>Tabel14[[#This Row],[Benaderend Verbruik (kWh)]]*2.5</f>
        <v>1815515.9222925985</v>
      </c>
      <c r="G1723" s="17">
        <f>Tabel14[[#This Row],[Benaderend Verbruik (kWh)]]*0</f>
        <v>0</v>
      </c>
    </row>
    <row r="1724" spans="1:7" x14ac:dyDescent="0.35">
      <c r="A1724" s="2" t="s">
        <v>931</v>
      </c>
      <c r="B1724" s="2" t="s">
        <v>641</v>
      </c>
      <c r="C1724" s="2" t="s">
        <v>9</v>
      </c>
      <c r="D1724" s="17">
        <v>673717.2291066068</v>
      </c>
      <c r="E1724" s="2">
        <v>2022</v>
      </c>
      <c r="F1724" s="17">
        <f>Tabel14[[#This Row],[Benaderend Verbruik (kWh)]]*2.5</f>
        <v>1684293.0727665171</v>
      </c>
      <c r="G1724" s="17">
        <f>Tabel14[[#This Row],[Benaderend Verbruik (kWh)]]*0</f>
        <v>0</v>
      </c>
    </row>
    <row r="1725" spans="1:7" x14ac:dyDescent="0.35">
      <c r="A1725" s="2" t="s">
        <v>931</v>
      </c>
      <c r="B1725" s="2" t="s">
        <v>641</v>
      </c>
      <c r="C1725" s="2" t="s">
        <v>10</v>
      </c>
      <c r="D1725" s="17">
        <v>1221111</v>
      </c>
      <c r="E1725" s="2">
        <v>2022</v>
      </c>
      <c r="F1725" s="17">
        <f>Tabel14[[#This Row],[Benaderend Verbruik (kWh)]]*2.5</f>
        <v>3052777.5</v>
      </c>
      <c r="G1725" s="17">
        <f>Tabel14[[#This Row],[Benaderend Verbruik (kWh)]]*0</f>
        <v>0</v>
      </c>
    </row>
    <row r="1726" spans="1:7" x14ac:dyDescent="0.35">
      <c r="A1726" s="2" t="s">
        <v>931</v>
      </c>
      <c r="B1726" s="2" t="s">
        <v>641</v>
      </c>
      <c r="C1726" s="2" t="s">
        <v>8</v>
      </c>
      <c r="D1726" s="17">
        <v>1753297.2841452835</v>
      </c>
      <c r="E1726" s="2">
        <v>2022</v>
      </c>
      <c r="F1726" s="17">
        <f>Tabel14[[#This Row],[Benaderend Verbruik (kWh)]]</f>
        <v>1753297.2841452835</v>
      </c>
      <c r="G1726" s="17">
        <f>Tabel14[[#This Row],[Benaderend Verbruik (kWh)]]*0.000182</f>
        <v>319.10010571444161</v>
      </c>
    </row>
    <row r="1727" spans="1:7" x14ac:dyDescent="0.35">
      <c r="A1727" s="11" t="s">
        <v>308</v>
      </c>
      <c r="B1727" s="11" t="s">
        <v>7</v>
      </c>
      <c r="C1727" s="2" t="s">
        <v>1262</v>
      </c>
      <c r="D1727" s="17"/>
      <c r="E1727" s="2">
        <v>2019</v>
      </c>
      <c r="F1727" s="2"/>
      <c r="G1727" s="17">
        <v>134.11625032192239</v>
      </c>
    </row>
    <row r="1728" spans="1:7" x14ac:dyDescent="0.35">
      <c r="A1728" s="11" t="s">
        <v>308</v>
      </c>
      <c r="B1728" s="11" t="s">
        <v>7</v>
      </c>
      <c r="C1728" s="2" t="s">
        <v>1262</v>
      </c>
      <c r="D1728" s="17"/>
      <c r="E1728" s="2">
        <v>2022</v>
      </c>
      <c r="F1728" s="2"/>
      <c r="G1728" s="17">
        <v>95.784351216126609</v>
      </c>
    </row>
    <row r="1729" spans="1:7" x14ac:dyDescent="0.35">
      <c r="A1729" s="2" t="s">
        <v>309</v>
      </c>
      <c r="B1729" s="2" t="s">
        <v>7</v>
      </c>
      <c r="C1729" s="2" t="s">
        <v>8</v>
      </c>
      <c r="D1729" s="17">
        <v>2851035.6872641896</v>
      </c>
      <c r="E1729" s="2">
        <v>2019</v>
      </c>
      <c r="F1729" s="17">
        <f>Tabel14[[#This Row],[Benaderend Verbruik (kWh)]]</f>
        <v>2851035.6872641896</v>
      </c>
      <c r="G1729" s="17">
        <f>Tabel14[[#This Row],[Benaderend Verbruik (kWh)]]*0.000182</f>
        <v>518.8884950820825</v>
      </c>
    </row>
    <row r="1730" spans="1:7" x14ac:dyDescent="0.35">
      <c r="A1730" s="2" t="s">
        <v>309</v>
      </c>
      <c r="B1730" s="2" t="s">
        <v>7</v>
      </c>
      <c r="C1730" s="2" t="s">
        <v>9</v>
      </c>
      <c r="D1730" s="17">
        <v>764035.73900000018</v>
      </c>
      <c r="E1730" s="2">
        <v>2019</v>
      </c>
      <c r="F1730" s="17">
        <f>Tabel14[[#This Row],[Benaderend Verbruik (kWh)]]*2.5</f>
        <v>1910089.3475000004</v>
      </c>
      <c r="G1730" s="17">
        <f>Tabel14[[#This Row],[Benaderend Verbruik (kWh)]]*0</f>
        <v>0</v>
      </c>
    </row>
    <row r="1731" spans="1:7" x14ac:dyDescent="0.35">
      <c r="A1731" s="2" t="s">
        <v>309</v>
      </c>
      <c r="B1731" s="2" t="s">
        <v>7</v>
      </c>
      <c r="C1731" s="2" t="s">
        <v>10</v>
      </c>
      <c r="D1731" s="17">
        <v>571395.68400000001</v>
      </c>
      <c r="E1731" s="2">
        <v>2019</v>
      </c>
      <c r="F1731" s="17">
        <f>Tabel14[[#This Row],[Benaderend Verbruik (kWh)]]*2.5</f>
        <v>1428489.21</v>
      </c>
      <c r="G1731" s="17">
        <f>Tabel14[[#This Row],[Benaderend Verbruik (kWh)]]*0</f>
        <v>0</v>
      </c>
    </row>
    <row r="1732" spans="1:7" x14ac:dyDescent="0.35">
      <c r="A1732" s="2" t="s">
        <v>932</v>
      </c>
      <c r="B1732" s="2" t="s">
        <v>641</v>
      </c>
      <c r="C1732" s="2" t="s">
        <v>9</v>
      </c>
      <c r="D1732" s="17">
        <v>536530.6763819675</v>
      </c>
      <c r="E1732" s="2">
        <v>2022</v>
      </c>
      <c r="F1732" s="17">
        <f>Tabel14[[#This Row],[Benaderend Verbruik (kWh)]]*2.5</f>
        <v>1341326.6909549187</v>
      </c>
      <c r="G1732" s="17">
        <f>Tabel14[[#This Row],[Benaderend Verbruik (kWh)]]*0</f>
        <v>0</v>
      </c>
    </row>
    <row r="1733" spans="1:7" x14ac:dyDescent="0.35">
      <c r="A1733" s="2" t="s">
        <v>932</v>
      </c>
      <c r="B1733" s="2" t="s">
        <v>641</v>
      </c>
      <c r="C1733" s="2" t="s">
        <v>10</v>
      </c>
      <c r="D1733" s="17">
        <v>588903.01519321045</v>
      </c>
      <c r="E1733" s="2">
        <v>2022</v>
      </c>
      <c r="F1733" s="17">
        <f>Tabel14[[#This Row],[Benaderend Verbruik (kWh)]]*2.5</f>
        <v>1472257.5379830261</v>
      </c>
      <c r="G1733" s="17">
        <f>Tabel14[[#This Row],[Benaderend Verbruik (kWh)]]*0</f>
        <v>0</v>
      </c>
    </row>
    <row r="1734" spans="1:7" x14ac:dyDescent="0.35">
      <c r="A1734" s="2" t="s">
        <v>932</v>
      </c>
      <c r="B1734" s="2" t="s">
        <v>641</v>
      </c>
      <c r="C1734" s="2" t="s">
        <v>8</v>
      </c>
      <c r="D1734" s="17">
        <v>1930311.4906122619</v>
      </c>
      <c r="E1734" s="2">
        <v>2022</v>
      </c>
      <c r="F1734" s="17">
        <f>Tabel14[[#This Row],[Benaderend Verbruik (kWh)]]</f>
        <v>1930311.4906122619</v>
      </c>
      <c r="G1734" s="17">
        <f>Tabel14[[#This Row],[Benaderend Verbruik (kWh)]]*0.000182</f>
        <v>351.31669129143171</v>
      </c>
    </row>
    <row r="1735" spans="1:7" x14ac:dyDescent="0.35">
      <c r="A1735" s="11" t="s">
        <v>309</v>
      </c>
      <c r="B1735" s="11" t="s">
        <v>7</v>
      </c>
      <c r="C1735" s="2" t="s">
        <v>1262</v>
      </c>
      <c r="D1735" s="17"/>
      <c r="E1735" s="2">
        <v>2019</v>
      </c>
      <c r="F1735" s="2"/>
      <c r="G1735" s="17">
        <v>126.15902200000001</v>
      </c>
    </row>
    <row r="1736" spans="1:7" x14ac:dyDescent="0.35">
      <c r="A1736" s="11" t="s">
        <v>309</v>
      </c>
      <c r="B1736" s="11" t="s">
        <v>7</v>
      </c>
      <c r="C1736" s="2" t="s">
        <v>1262</v>
      </c>
      <c r="D1736" s="17"/>
      <c r="E1736" s="2">
        <v>2022</v>
      </c>
      <c r="F1736" s="2"/>
      <c r="G1736" s="17">
        <v>122.0777075</v>
      </c>
    </row>
    <row r="1737" spans="1:7" x14ac:dyDescent="0.35">
      <c r="A1737" s="2" t="s">
        <v>310</v>
      </c>
      <c r="B1737" s="2" t="s">
        <v>7</v>
      </c>
      <c r="C1737" s="2" t="s">
        <v>10</v>
      </c>
      <c r="D1737" s="17">
        <v>657352</v>
      </c>
      <c r="E1737" s="2">
        <v>2019</v>
      </c>
      <c r="F1737" s="17">
        <f>Tabel14[[#This Row],[Benaderend Verbruik (kWh)]]*2.5</f>
        <v>1643380</v>
      </c>
      <c r="G1737" s="17">
        <f>Tabel14[[#This Row],[Benaderend Verbruik (kWh)]]*0</f>
        <v>0</v>
      </c>
    </row>
    <row r="1738" spans="1:7" x14ac:dyDescent="0.35">
      <c r="A1738" s="2" t="s">
        <v>310</v>
      </c>
      <c r="B1738" s="2" t="s">
        <v>7</v>
      </c>
      <c r="C1738" s="2" t="s">
        <v>8</v>
      </c>
      <c r="D1738" s="17">
        <v>398051.17800000001</v>
      </c>
      <c r="E1738" s="2">
        <v>2019</v>
      </c>
      <c r="F1738" s="17">
        <f>Tabel14[[#This Row],[Benaderend Verbruik (kWh)]]</f>
        <v>398051.17800000001</v>
      </c>
      <c r="G1738" s="17">
        <f>Tabel14[[#This Row],[Benaderend Verbruik (kWh)]]*0.000182</f>
        <v>72.445314396000001</v>
      </c>
    </row>
    <row r="1739" spans="1:7" x14ac:dyDescent="0.35">
      <c r="A1739" s="2" t="s">
        <v>310</v>
      </c>
      <c r="B1739" s="2" t="s">
        <v>7</v>
      </c>
      <c r="C1739" s="2" t="s">
        <v>9</v>
      </c>
      <c r="D1739" s="17">
        <v>239911.87299999993</v>
      </c>
      <c r="E1739" s="2">
        <v>2019</v>
      </c>
      <c r="F1739" s="17">
        <f>Tabel14[[#This Row],[Benaderend Verbruik (kWh)]]*2.5</f>
        <v>599779.68249999988</v>
      </c>
      <c r="G1739" s="17">
        <f>Tabel14[[#This Row],[Benaderend Verbruik (kWh)]]*0</f>
        <v>0</v>
      </c>
    </row>
    <row r="1740" spans="1:7" x14ac:dyDescent="0.35">
      <c r="A1740" s="2" t="s">
        <v>933</v>
      </c>
      <c r="B1740" s="2" t="s">
        <v>641</v>
      </c>
      <c r="C1740" s="2" t="s">
        <v>9</v>
      </c>
      <c r="D1740" s="17">
        <v>198363.84844813371</v>
      </c>
      <c r="E1740" s="2">
        <v>2022</v>
      </c>
      <c r="F1740" s="17">
        <f>Tabel14[[#This Row],[Benaderend Verbruik (kWh)]]*2.5</f>
        <v>495909.62112033425</v>
      </c>
      <c r="G1740" s="17">
        <f>Tabel14[[#This Row],[Benaderend Verbruik (kWh)]]*0</f>
        <v>0</v>
      </c>
    </row>
    <row r="1741" spans="1:7" x14ac:dyDescent="0.35">
      <c r="A1741" s="2" t="s">
        <v>933</v>
      </c>
      <c r="B1741" s="2" t="s">
        <v>641</v>
      </c>
      <c r="C1741" s="2" t="s">
        <v>10</v>
      </c>
      <c r="D1741" s="17">
        <v>512531.09177698044</v>
      </c>
      <c r="E1741" s="2">
        <v>2022</v>
      </c>
      <c r="F1741" s="17">
        <f>Tabel14[[#This Row],[Benaderend Verbruik (kWh)]]*2.5</f>
        <v>1281327.7294424511</v>
      </c>
      <c r="G1741" s="17">
        <f>Tabel14[[#This Row],[Benaderend Verbruik (kWh)]]*0</f>
        <v>0</v>
      </c>
    </row>
    <row r="1742" spans="1:7" x14ac:dyDescent="0.35">
      <c r="A1742" s="2" t="s">
        <v>933</v>
      </c>
      <c r="B1742" s="2" t="s">
        <v>641</v>
      </c>
      <c r="C1742" s="2" t="s">
        <v>8</v>
      </c>
      <c r="D1742" s="17">
        <v>343922.3194118035</v>
      </c>
      <c r="E1742" s="2">
        <v>2022</v>
      </c>
      <c r="F1742" s="17">
        <f>Tabel14[[#This Row],[Benaderend Verbruik (kWh)]]</f>
        <v>343922.3194118035</v>
      </c>
      <c r="G1742" s="17">
        <f>Tabel14[[#This Row],[Benaderend Verbruik (kWh)]]*0.000182</f>
        <v>62.593862132948239</v>
      </c>
    </row>
    <row r="1743" spans="1:7" x14ac:dyDescent="0.35">
      <c r="A1743" s="2" t="s">
        <v>310</v>
      </c>
      <c r="B1743" s="2" t="s">
        <v>7</v>
      </c>
      <c r="C1743" s="2" t="s">
        <v>12</v>
      </c>
      <c r="D1743" s="17">
        <v>157031.50973842983</v>
      </c>
      <c r="E1743" s="2">
        <v>2019</v>
      </c>
      <c r="F1743" s="17">
        <f>Tabel14[[#This Row],[Benaderend Verbruik (kWh)]]</f>
        <v>157031.50973842983</v>
      </c>
      <c r="G1743" s="17">
        <f>Tabel14[[#This Row],[Benaderend Verbruik (kWh)]]*0.000267</f>
        <v>41.927413100160763</v>
      </c>
    </row>
    <row r="1744" spans="1:7" x14ac:dyDescent="0.35">
      <c r="A1744" s="11" t="s">
        <v>310</v>
      </c>
      <c r="B1744" s="11" t="s">
        <v>7</v>
      </c>
      <c r="C1744" s="2" t="s">
        <v>1262</v>
      </c>
      <c r="D1744" s="17"/>
      <c r="E1744" s="2">
        <v>2019</v>
      </c>
      <c r="F1744" s="2"/>
      <c r="G1744" s="17">
        <v>54.781797279999999</v>
      </c>
    </row>
    <row r="1745" spans="1:7" x14ac:dyDescent="0.35">
      <c r="A1745" s="11" t="s">
        <v>310</v>
      </c>
      <c r="B1745" s="11" t="s">
        <v>7</v>
      </c>
      <c r="C1745" s="2" t="s">
        <v>1262</v>
      </c>
      <c r="D1745" s="17"/>
      <c r="E1745" s="2">
        <v>2022</v>
      </c>
      <c r="F1745" s="2"/>
      <c r="G1745" s="17">
        <v>44.095410790000003</v>
      </c>
    </row>
    <row r="1746" spans="1:7" x14ac:dyDescent="0.35">
      <c r="A1746" s="2" t="s">
        <v>311</v>
      </c>
      <c r="B1746" s="2" t="s">
        <v>7</v>
      </c>
      <c r="C1746" s="2" t="s">
        <v>8</v>
      </c>
      <c r="D1746" s="17">
        <v>3546457.5118226893</v>
      </c>
      <c r="E1746" s="2">
        <v>2019</v>
      </c>
      <c r="F1746" s="17">
        <f>Tabel14[[#This Row],[Benaderend Verbruik (kWh)]]</f>
        <v>3546457.5118226893</v>
      </c>
      <c r="G1746" s="17">
        <f>Tabel14[[#This Row],[Benaderend Verbruik (kWh)]]*0.000182</f>
        <v>645.45526715172946</v>
      </c>
    </row>
    <row r="1747" spans="1:7" x14ac:dyDescent="0.35">
      <c r="A1747" s="2" t="s">
        <v>311</v>
      </c>
      <c r="B1747" s="2" t="s">
        <v>7</v>
      </c>
      <c r="C1747" s="2" t="s">
        <v>10</v>
      </c>
      <c r="D1747" s="17">
        <v>1365646</v>
      </c>
      <c r="E1747" s="2">
        <v>2019</v>
      </c>
      <c r="F1747" s="17">
        <f>Tabel14[[#This Row],[Benaderend Verbruik (kWh)]]*2.5</f>
        <v>3414115</v>
      </c>
      <c r="G1747" s="17">
        <f>Tabel14[[#This Row],[Benaderend Verbruik (kWh)]]*0</f>
        <v>0</v>
      </c>
    </row>
    <row r="1748" spans="1:7" x14ac:dyDescent="0.35">
      <c r="A1748" s="2" t="s">
        <v>311</v>
      </c>
      <c r="B1748" s="2" t="s">
        <v>7</v>
      </c>
      <c r="C1748" s="2" t="s">
        <v>9</v>
      </c>
      <c r="D1748" s="17">
        <v>1147111.1672425922</v>
      </c>
      <c r="E1748" s="2">
        <v>2019</v>
      </c>
      <c r="F1748" s="17">
        <f>Tabel14[[#This Row],[Benaderend Verbruik (kWh)]]*2.5</f>
        <v>2867777.9181064805</v>
      </c>
      <c r="G1748" s="17">
        <f>Tabel14[[#This Row],[Benaderend Verbruik (kWh)]]*0</f>
        <v>0</v>
      </c>
    </row>
    <row r="1749" spans="1:7" x14ac:dyDescent="0.35">
      <c r="A1749" s="2" t="s">
        <v>934</v>
      </c>
      <c r="B1749" s="2" t="s">
        <v>641</v>
      </c>
      <c r="C1749" s="2" t="s">
        <v>9</v>
      </c>
      <c r="D1749" s="17">
        <v>1162797.7543189637</v>
      </c>
      <c r="E1749" s="2">
        <v>2022</v>
      </c>
      <c r="F1749" s="17">
        <f>Tabel14[[#This Row],[Benaderend Verbruik (kWh)]]*2.5</f>
        <v>2906994.3857974093</v>
      </c>
      <c r="G1749" s="17">
        <f>Tabel14[[#This Row],[Benaderend Verbruik (kWh)]]*0</f>
        <v>0</v>
      </c>
    </row>
    <row r="1750" spans="1:7" x14ac:dyDescent="0.35">
      <c r="A1750" s="2" t="s">
        <v>934</v>
      </c>
      <c r="B1750" s="2" t="s">
        <v>641</v>
      </c>
      <c r="C1750" s="2" t="s">
        <v>10</v>
      </c>
      <c r="D1750" s="17">
        <v>1213059.9999999995</v>
      </c>
      <c r="E1750" s="2">
        <v>2022</v>
      </c>
      <c r="F1750" s="17">
        <f>Tabel14[[#This Row],[Benaderend Verbruik (kWh)]]*2.5</f>
        <v>3032649.9999999991</v>
      </c>
      <c r="G1750" s="17">
        <f>Tabel14[[#This Row],[Benaderend Verbruik (kWh)]]*0</f>
        <v>0</v>
      </c>
    </row>
    <row r="1751" spans="1:7" x14ac:dyDescent="0.35">
      <c r="A1751" s="2" t="s">
        <v>934</v>
      </c>
      <c r="B1751" s="2" t="s">
        <v>641</v>
      </c>
      <c r="C1751" s="2" t="s">
        <v>8</v>
      </c>
      <c r="D1751" s="17">
        <v>3187524.6377698248</v>
      </c>
      <c r="E1751" s="2">
        <v>2022</v>
      </c>
      <c r="F1751" s="17">
        <f>Tabel14[[#This Row],[Benaderend Verbruik (kWh)]]</f>
        <v>3187524.6377698248</v>
      </c>
      <c r="G1751" s="17">
        <f>Tabel14[[#This Row],[Benaderend Verbruik (kWh)]]*0.000182</f>
        <v>580.12948407410818</v>
      </c>
    </row>
    <row r="1752" spans="1:7" x14ac:dyDescent="0.35">
      <c r="A1752" s="11" t="s">
        <v>311</v>
      </c>
      <c r="B1752" s="11" t="s">
        <v>7</v>
      </c>
      <c r="C1752" s="2" t="s">
        <v>1262</v>
      </c>
      <c r="D1752" s="17"/>
      <c r="E1752" s="2">
        <v>2019</v>
      </c>
      <c r="F1752" s="2"/>
      <c r="G1752" s="17">
        <v>89.363578400000009</v>
      </c>
    </row>
    <row r="1753" spans="1:7" x14ac:dyDescent="0.35">
      <c r="A1753" s="11" t="s">
        <v>311</v>
      </c>
      <c r="B1753" s="11" t="s">
        <v>7</v>
      </c>
      <c r="C1753" s="2" t="s">
        <v>1262</v>
      </c>
      <c r="D1753" s="17"/>
      <c r="E1753" s="2">
        <v>2022</v>
      </c>
      <c r="F1753" s="2"/>
      <c r="G1753" s="17">
        <v>73.307935275000006</v>
      </c>
    </row>
    <row r="1754" spans="1:7" x14ac:dyDescent="0.35">
      <c r="A1754" s="2" t="s">
        <v>312</v>
      </c>
      <c r="B1754" s="2" t="s">
        <v>7</v>
      </c>
      <c r="C1754" s="2" t="s">
        <v>8</v>
      </c>
      <c r="D1754" s="17">
        <v>1769091.3229999999</v>
      </c>
      <c r="E1754" s="2">
        <v>2019</v>
      </c>
      <c r="F1754" s="17">
        <f>Tabel14[[#This Row],[Benaderend Verbruik (kWh)]]</f>
        <v>1769091.3229999999</v>
      </c>
      <c r="G1754" s="17">
        <f>Tabel14[[#This Row],[Benaderend Verbruik (kWh)]]*0.000182</f>
        <v>321.974620786</v>
      </c>
    </row>
    <row r="1755" spans="1:7" x14ac:dyDescent="0.35">
      <c r="A1755" s="2" t="s">
        <v>312</v>
      </c>
      <c r="B1755" s="2" t="s">
        <v>7</v>
      </c>
      <c r="C1755" s="2" t="s">
        <v>10</v>
      </c>
      <c r="D1755" s="17">
        <v>569099.46199999982</v>
      </c>
      <c r="E1755" s="2">
        <v>2019</v>
      </c>
      <c r="F1755" s="17">
        <f>Tabel14[[#This Row],[Benaderend Verbruik (kWh)]]*2.5</f>
        <v>1422748.6549999996</v>
      </c>
      <c r="G1755" s="17">
        <f>Tabel14[[#This Row],[Benaderend Verbruik (kWh)]]*0</f>
        <v>0</v>
      </c>
    </row>
    <row r="1756" spans="1:7" x14ac:dyDescent="0.35">
      <c r="A1756" s="2" t="s">
        <v>312</v>
      </c>
      <c r="B1756" s="2" t="s">
        <v>7</v>
      </c>
      <c r="C1756" s="2" t="s">
        <v>9</v>
      </c>
      <c r="D1756" s="17">
        <v>525817.13400000008</v>
      </c>
      <c r="E1756" s="2">
        <v>2019</v>
      </c>
      <c r="F1756" s="17">
        <f>Tabel14[[#This Row],[Benaderend Verbruik (kWh)]]*2.5</f>
        <v>1314542.8350000002</v>
      </c>
      <c r="G1756" s="17">
        <f>Tabel14[[#This Row],[Benaderend Verbruik (kWh)]]*0</f>
        <v>0</v>
      </c>
    </row>
    <row r="1757" spans="1:7" x14ac:dyDescent="0.35">
      <c r="A1757" s="2" t="s">
        <v>935</v>
      </c>
      <c r="B1757" s="2" t="s">
        <v>641</v>
      </c>
      <c r="C1757" s="2" t="s">
        <v>9</v>
      </c>
      <c r="D1757" s="17">
        <v>433519.26489853428</v>
      </c>
      <c r="E1757" s="2">
        <v>2022</v>
      </c>
      <c r="F1757" s="17">
        <f>Tabel14[[#This Row],[Benaderend Verbruik (kWh)]]*2.5</f>
        <v>1083798.1622463358</v>
      </c>
      <c r="G1757" s="17">
        <f>Tabel14[[#This Row],[Benaderend Verbruik (kWh)]]*0</f>
        <v>0</v>
      </c>
    </row>
    <row r="1758" spans="1:7" x14ac:dyDescent="0.35">
      <c r="A1758" s="2" t="s">
        <v>935</v>
      </c>
      <c r="B1758" s="2" t="s">
        <v>641</v>
      </c>
      <c r="C1758" s="2" t="s">
        <v>10</v>
      </c>
      <c r="D1758" s="17">
        <v>477840.75692636642</v>
      </c>
      <c r="E1758" s="2">
        <v>2022</v>
      </c>
      <c r="F1758" s="17">
        <f>Tabel14[[#This Row],[Benaderend Verbruik (kWh)]]*2.5</f>
        <v>1194601.892315916</v>
      </c>
      <c r="G1758" s="17">
        <f>Tabel14[[#This Row],[Benaderend Verbruik (kWh)]]*0</f>
        <v>0</v>
      </c>
    </row>
    <row r="1759" spans="1:7" x14ac:dyDescent="0.35">
      <c r="A1759" s="2" t="s">
        <v>935</v>
      </c>
      <c r="B1759" s="2" t="s">
        <v>641</v>
      </c>
      <c r="C1759" s="2" t="s">
        <v>8</v>
      </c>
      <c r="D1759" s="17">
        <v>1538162.6653805824</v>
      </c>
      <c r="E1759" s="2">
        <v>2022</v>
      </c>
      <c r="F1759" s="17">
        <f>Tabel14[[#This Row],[Benaderend Verbruik (kWh)]]</f>
        <v>1538162.6653805824</v>
      </c>
      <c r="G1759" s="17">
        <f>Tabel14[[#This Row],[Benaderend Verbruik (kWh)]]*0.000182</f>
        <v>279.945605099266</v>
      </c>
    </row>
    <row r="1760" spans="1:7" x14ac:dyDescent="0.35">
      <c r="A1760" s="11" t="s">
        <v>312</v>
      </c>
      <c r="B1760" s="11" t="s">
        <v>7</v>
      </c>
      <c r="C1760" s="2" t="s">
        <v>1262</v>
      </c>
      <c r="D1760" s="17"/>
      <c r="E1760" s="2">
        <v>2019</v>
      </c>
      <c r="F1760" s="2"/>
      <c r="G1760" s="17">
        <v>2.2415801955838854</v>
      </c>
    </row>
    <row r="1761" spans="1:7" x14ac:dyDescent="0.35">
      <c r="A1761" s="11" t="s">
        <v>312</v>
      </c>
      <c r="B1761" s="11" t="s">
        <v>7</v>
      </c>
      <c r="C1761" s="2" t="s">
        <v>1262</v>
      </c>
      <c r="D1761" s="17"/>
      <c r="E1761" s="2">
        <v>2022</v>
      </c>
      <c r="F1761" s="2"/>
      <c r="G1761" s="17">
        <v>14.57529731988374</v>
      </c>
    </row>
    <row r="1762" spans="1:7" x14ac:dyDescent="0.35">
      <c r="A1762" s="2" t="s">
        <v>313</v>
      </c>
      <c r="B1762" s="2" t="s">
        <v>7</v>
      </c>
      <c r="C1762" s="2" t="s">
        <v>8</v>
      </c>
      <c r="D1762" s="17">
        <v>21732003.151924621</v>
      </c>
      <c r="E1762" s="2">
        <v>2019</v>
      </c>
      <c r="F1762" s="17">
        <f>Tabel14[[#This Row],[Benaderend Verbruik (kWh)]]</f>
        <v>21732003.151924621</v>
      </c>
      <c r="G1762" s="17">
        <f>Tabel14[[#This Row],[Benaderend Verbruik (kWh)]]*0.000182</f>
        <v>3955.2245736502814</v>
      </c>
    </row>
    <row r="1763" spans="1:7" x14ac:dyDescent="0.35">
      <c r="A1763" s="2" t="s">
        <v>313</v>
      </c>
      <c r="B1763" s="2" t="s">
        <v>7</v>
      </c>
      <c r="C1763" s="2" t="s">
        <v>9</v>
      </c>
      <c r="D1763" s="17">
        <v>10739592.355909264</v>
      </c>
      <c r="E1763" s="2">
        <v>2019</v>
      </c>
      <c r="F1763" s="17">
        <f>Tabel14[[#This Row],[Benaderend Verbruik (kWh)]]*2.5</f>
        <v>26848980.88977316</v>
      </c>
      <c r="G1763" s="17">
        <f>Tabel14[[#This Row],[Benaderend Verbruik (kWh)]]*0</f>
        <v>0</v>
      </c>
    </row>
    <row r="1764" spans="1:7" x14ac:dyDescent="0.35">
      <c r="A1764" s="2" t="s">
        <v>313</v>
      </c>
      <c r="B1764" s="2" t="s">
        <v>7</v>
      </c>
      <c r="C1764" s="2" t="s">
        <v>10</v>
      </c>
      <c r="D1764" s="17">
        <v>5886798</v>
      </c>
      <c r="E1764" s="2">
        <v>2019</v>
      </c>
      <c r="F1764" s="17">
        <f>Tabel14[[#This Row],[Benaderend Verbruik (kWh)]]*2.5</f>
        <v>14716995</v>
      </c>
      <c r="G1764" s="17">
        <f>Tabel14[[#This Row],[Benaderend Verbruik (kWh)]]*0</f>
        <v>0</v>
      </c>
    </row>
    <row r="1765" spans="1:7" x14ac:dyDescent="0.35">
      <c r="A1765" s="2" t="s">
        <v>936</v>
      </c>
      <c r="B1765" s="2" t="s">
        <v>641</v>
      </c>
      <c r="C1765" s="2" t="s">
        <v>9</v>
      </c>
      <c r="D1765" s="17">
        <v>8460987.5775543191</v>
      </c>
      <c r="E1765" s="2">
        <v>2022</v>
      </c>
      <c r="F1765" s="17">
        <f>Tabel14[[#This Row],[Benaderend Verbruik (kWh)]]*2.5</f>
        <v>21152468.943885796</v>
      </c>
      <c r="G1765" s="17">
        <f>Tabel14[[#This Row],[Benaderend Verbruik (kWh)]]*0</f>
        <v>0</v>
      </c>
    </row>
    <row r="1766" spans="1:7" x14ac:dyDescent="0.35">
      <c r="A1766" s="2" t="s">
        <v>936</v>
      </c>
      <c r="B1766" s="2" t="s">
        <v>641</v>
      </c>
      <c r="C1766" s="2" t="s">
        <v>10</v>
      </c>
      <c r="D1766" s="17">
        <v>5071182</v>
      </c>
      <c r="E1766" s="2">
        <v>2022</v>
      </c>
      <c r="F1766" s="17">
        <f>Tabel14[[#This Row],[Benaderend Verbruik (kWh)]]*2.5</f>
        <v>12677955</v>
      </c>
      <c r="G1766" s="17">
        <f>Tabel14[[#This Row],[Benaderend Verbruik (kWh)]]*0</f>
        <v>0</v>
      </c>
    </row>
    <row r="1767" spans="1:7" x14ac:dyDescent="0.35">
      <c r="A1767" s="2" t="s">
        <v>936</v>
      </c>
      <c r="B1767" s="2" t="s">
        <v>641</v>
      </c>
      <c r="C1767" s="2" t="s">
        <v>8</v>
      </c>
      <c r="D1767" s="17">
        <v>17117127.292465691</v>
      </c>
      <c r="E1767" s="2">
        <v>2022</v>
      </c>
      <c r="F1767" s="17">
        <f>Tabel14[[#This Row],[Benaderend Verbruik (kWh)]]</f>
        <v>17117127.292465691</v>
      </c>
      <c r="G1767" s="17">
        <f>Tabel14[[#This Row],[Benaderend Verbruik (kWh)]]*0.000182</f>
        <v>3115.3171672287558</v>
      </c>
    </row>
    <row r="1768" spans="1:7" x14ac:dyDescent="0.35">
      <c r="A1768" s="11" t="s">
        <v>313</v>
      </c>
      <c r="B1768" s="11" t="s">
        <v>7</v>
      </c>
      <c r="C1768" s="2" t="s">
        <v>1262</v>
      </c>
      <c r="D1768" s="17"/>
      <c r="E1768" s="2">
        <v>2019</v>
      </c>
      <c r="F1768" s="2"/>
      <c r="G1768" s="17">
        <v>598.46493271999998</v>
      </c>
    </row>
    <row r="1769" spans="1:7" x14ac:dyDescent="0.35">
      <c r="A1769" s="11" t="s">
        <v>313</v>
      </c>
      <c r="B1769" s="11" t="s">
        <v>7</v>
      </c>
      <c r="C1769" s="2" t="s">
        <v>1262</v>
      </c>
      <c r="D1769" s="17"/>
      <c r="E1769" s="2">
        <v>2022</v>
      </c>
      <c r="F1769" s="2"/>
      <c r="G1769" s="17">
        <v>487.34803906999997</v>
      </c>
    </row>
    <row r="1770" spans="1:7" x14ac:dyDescent="0.35">
      <c r="A1770" s="2" t="s">
        <v>314</v>
      </c>
      <c r="B1770" s="2" t="s">
        <v>7</v>
      </c>
      <c r="C1770" s="2" t="s">
        <v>8</v>
      </c>
      <c r="D1770" s="17">
        <v>2619216.0691955932</v>
      </c>
      <c r="E1770" s="2">
        <v>2019</v>
      </c>
      <c r="F1770" s="17">
        <f>Tabel14[[#This Row],[Benaderend Verbruik (kWh)]]</f>
        <v>2619216.0691955932</v>
      </c>
      <c r="G1770" s="17">
        <f>Tabel14[[#This Row],[Benaderend Verbruik (kWh)]]*0.000182</f>
        <v>476.69732459359801</v>
      </c>
    </row>
    <row r="1771" spans="1:7" x14ac:dyDescent="0.35">
      <c r="A1771" s="2" t="s">
        <v>314</v>
      </c>
      <c r="B1771" s="2" t="s">
        <v>7</v>
      </c>
      <c r="C1771" s="2" t="s">
        <v>10</v>
      </c>
      <c r="D1771" s="17">
        <v>967903</v>
      </c>
      <c r="E1771" s="2">
        <v>2019</v>
      </c>
      <c r="F1771" s="17">
        <f>Tabel14[[#This Row],[Benaderend Verbruik (kWh)]]*2.5</f>
        <v>2419757.5</v>
      </c>
      <c r="G1771" s="17">
        <f>Tabel14[[#This Row],[Benaderend Verbruik (kWh)]]*0</f>
        <v>0</v>
      </c>
    </row>
    <row r="1772" spans="1:7" x14ac:dyDescent="0.35">
      <c r="A1772" s="2" t="s">
        <v>314</v>
      </c>
      <c r="B1772" s="2" t="s">
        <v>7</v>
      </c>
      <c r="C1772" s="2" t="s">
        <v>9</v>
      </c>
      <c r="D1772" s="17">
        <v>614343.85656248848</v>
      </c>
      <c r="E1772" s="2">
        <v>2019</v>
      </c>
      <c r="F1772" s="17">
        <f>Tabel14[[#This Row],[Benaderend Verbruik (kWh)]]*2.5</f>
        <v>1535859.6414062213</v>
      </c>
      <c r="G1772" s="17">
        <f>Tabel14[[#This Row],[Benaderend Verbruik (kWh)]]*0</f>
        <v>0</v>
      </c>
    </row>
    <row r="1773" spans="1:7" x14ac:dyDescent="0.35">
      <c r="A1773" s="2" t="s">
        <v>937</v>
      </c>
      <c r="B1773" s="2" t="s">
        <v>641</v>
      </c>
      <c r="C1773" s="2" t="s">
        <v>9</v>
      </c>
      <c r="D1773" s="17">
        <v>538439.49743886257</v>
      </c>
      <c r="E1773" s="2">
        <v>2022</v>
      </c>
      <c r="F1773" s="17">
        <f>Tabel14[[#This Row],[Benaderend Verbruik (kWh)]]*2.5</f>
        <v>1346098.7435971564</v>
      </c>
      <c r="G1773" s="17">
        <f>Tabel14[[#This Row],[Benaderend Verbruik (kWh)]]*0</f>
        <v>0</v>
      </c>
    </row>
    <row r="1774" spans="1:7" x14ac:dyDescent="0.35">
      <c r="A1774" s="2" t="s">
        <v>937</v>
      </c>
      <c r="B1774" s="2" t="s">
        <v>641</v>
      </c>
      <c r="C1774" s="2" t="s">
        <v>10</v>
      </c>
      <c r="D1774" s="17">
        <v>665606.99999999965</v>
      </c>
      <c r="E1774" s="2">
        <v>2022</v>
      </c>
      <c r="F1774" s="17">
        <f>Tabel14[[#This Row],[Benaderend Verbruik (kWh)]]*2.5</f>
        <v>1664017.4999999991</v>
      </c>
      <c r="G1774" s="17">
        <f>Tabel14[[#This Row],[Benaderend Verbruik (kWh)]]*0</f>
        <v>0</v>
      </c>
    </row>
    <row r="1775" spans="1:7" x14ac:dyDescent="0.35">
      <c r="A1775" s="2" t="s">
        <v>937</v>
      </c>
      <c r="B1775" s="2" t="s">
        <v>641</v>
      </c>
      <c r="C1775" s="2" t="s">
        <v>8</v>
      </c>
      <c r="D1775" s="17">
        <v>2073953.34763717</v>
      </c>
      <c r="E1775" s="2">
        <v>2022</v>
      </c>
      <c r="F1775" s="17">
        <f>Tabel14[[#This Row],[Benaderend Verbruik (kWh)]]</f>
        <v>2073953.34763717</v>
      </c>
      <c r="G1775" s="17">
        <f>Tabel14[[#This Row],[Benaderend Verbruik (kWh)]]*0.000182</f>
        <v>377.45950926996494</v>
      </c>
    </row>
    <row r="1776" spans="1:7" x14ac:dyDescent="0.35">
      <c r="A1776" s="2" t="s">
        <v>315</v>
      </c>
      <c r="B1776" s="2" t="s">
        <v>7</v>
      </c>
      <c r="C1776" s="2" t="s">
        <v>8</v>
      </c>
      <c r="D1776" s="17">
        <v>3010489.2631793772</v>
      </c>
      <c r="E1776" s="2">
        <v>2019</v>
      </c>
      <c r="F1776" s="17">
        <f>Tabel14[[#This Row],[Benaderend Verbruik (kWh)]]</f>
        <v>3010489.2631793772</v>
      </c>
      <c r="G1776" s="17">
        <f>Tabel14[[#This Row],[Benaderend Verbruik (kWh)]]*0.000182</f>
        <v>547.9090458986467</v>
      </c>
    </row>
    <row r="1777" spans="1:7" x14ac:dyDescent="0.35">
      <c r="A1777" s="2" t="s">
        <v>315</v>
      </c>
      <c r="B1777" s="2" t="s">
        <v>7</v>
      </c>
      <c r="C1777" s="2" t="s">
        <v>10</v>
      </c>
      <c r="D1777" s="17">
        <v>1093604</v>
      </c>
      <c r="E1777" s="2">
        <v>2019</v>
      </c>
      <c r="F1777" s="17">
        <f>Tabel14[[#This Row],[Benaderend Verbruik (kWh)]]*2.5</f>
        <v>2734010</v>
      </c>
      <c r="G1777" s="17">
        <f>Tabel14[[#This Row],[Benaderend Verbruik (kWh)]]*0</f>
        <v>0</v>
      </c>
    </row>
    <row r="1778" spans="1:7" x14ac:dyDescent="0.35">
      <c r="A1778" s="2" t="s">
        <v>315</v>
      </c>
      <c r="B1778" s="2" t="s">
        <v>7</v>
      </c>
      <c r="C1778" s="2" t="s">
        <v>9</v>
      </c>
      <c r="D1778" s="17">
        <v>708174.98301767057</v>
      </c>
      <c r="E1778" s="2">
        <v>2019</v>
      </c>
      <c r="F1778" s="17">
        <f>Tabel14[[#This Row],[Benaderend Verbruik (kWh)]]*2.5</f>
        <v>1770437.4575441764</v>
      </c>
      <c r="G1778" s="17">
        <f>Tabel14[[#This Row],[Benaderend Verbruik (kWh)]]*0</f>
        <v>0</v>
      </c>
    </row>
    <row r="1779" spans="1:7" x14ac:dyDescent="0.35">
      <c r="A1779" s="2" t="s">
        <v>938</v>
      </c>
      <c r="B1779" s="2" t="s">
        <v>641</v>
      </c>
      <c r="C1779" s="2" t="s">
        <v>9</v>
      </c>
      <c r="D1779" s="17">
        <v>679058.09010571463</v>
      </c>
      <c r="E1779" s="2">
        <v>2022</v>
      </c>
      <c r="F1779" s="17">
        <f>Tabel14[[#This Row],[Benaderend Verbruik (kWh)]]*2.5</f>
        <v>1697645.2252642866</v>
      </c>
      <c r="G1779" s="17">
        <f>Tabel14[[#This Row],[Benaderend Verbruik (kWh)]]*0</f>
        <v>0</v>
      </c>
    </row>
    <row r="1780" spans="1:7" x14ac:dyDescent="0.35">
      <c r="A1780" s="2" t="s">
        <v>938</v>
      </c>
      <c r="B1780" s="2" t="s">
        <v>641</v>
      </c>
      <c r="C1780" s="2" t="s">
        <v>10</v>
      </c>
      <c r="D1780" s="17">
        <v>1004560.9999999999</v>
      </c>
      <c r="E1780" s="2">
        <v>2022</v>
      </c>
      <c r="F1780" s="17">
        <f>Tabel14[[#This Row],[Benaderend Verbruik (kWh)]]*2.5</f>
        <v>2511402.4999999995</v>
      </c>
      <c r="G1780" s="17">
        <f>Tabel14[[#This Row],[Benaderend Verbruik (kWh)]]*0</f>
        <v>0</v>
      </c>
    </row>
    <row r="1781" spans="1:7" x14ac:dyDescent="0.35">
      <c r="A1781" s="2" t="s">
        <v>938</v>
      </c>
      <c r="B1781" s="2" t="s">
        <v>641</v>
      </c>
      <c r="C1781" s="2" t="s">
        <v>8</v>
      </c>
      <c r="D1781" s="17">
        <v>2501531.4944565962</v>
      </c>
      <c r="E1781" s="2">
        <v>2022</v>
      </c>
      <c r="F1781" s="17">
        <f>Tabel14[[#This Row],[Benaderend Verbruik (kWh)]]</f>
        <v>2501531.4944565962</v>
      </c>
      <c r="G1781" s="17">
        <f>Tabel14[[#This Row],[Benaderend Verbruik (kWh)]]*0.000182</f>
        <v>455.27873199110053</v>
      </c>
    </row>
    <row r="1782" spans="1:7" x14ac:dyDescent="0.35">
      <c r="A1782" s="2" t="s">
        <v>316</v>
      </c>
      <c r="B1782" s="2" t="s">
        <v>7</v>
      </c>
      <c r="C1782" s="2" t="s">
        <v>8</v>
      </c>
      <c r="D1782" s="17">
        <v>1805165.0550850683</v>
      </c>
      <c r="E1782" s="2">
        <v>2019</v>
      </c>
      <c r="F1782" s="17">
        <f>Tabel14[[#This Row],[Benaderend Verbruik (kWh)]]</f>
        <v>1805165.0550850683</v>
      </c>
      <c r="G1782" s="17">
        <f>Tabel14[[#This Row],[Benaderend Verbruik (kWh)]]*0.000182</f>
        <v>328.54004002548243</v>
      </c>
    </row>
    <row r="1783" spans="1:7" x14ac:dyDescent="0.35">
      <c r="A1783" s="2" t="s">
        <v>316</v>
      </c>
      <c r="B1783" s="2" t="s">
        <v>7</v>
      </c>
      <c r="C1783" s="2" t="s">
        <v>10</v>
      </c>
      <c r="D1783" s="17">
        <v>1253544</v>
      </c>
      <c r="E1783" s="2">
        <v>2019</v>
      </c>
      <c r="F1783" s="17">
        <f>Tabel14[[#This Row],[Benaderend Verbruik (kWh)]]*2.5</f>
        <v>3133860</v>
      </c>
      <c r="G1783" s="17">
        <f>Tabel14[[#This Row],[Benaderend Verbruik (kWh)]]*0</f>
        <v>0</v>
      </c>
    </row>
    <row r="1784" spans="1:7" x14ac:dyDescent="0.35">
      <c r="A1784" s="2" t="s">
        <v>316</v>
      </c>
      <c r="B1784" s="2" t="s">
        <v>7</v>
      </c>
      <c r="C1784" s="2" t="s">
        <v>9</v>
      </c>
      <c r="D1784" s="17">
        <v>742312.80299628282</v>
      </c>
      <c r="E1784" s="2">
        <v>2019</v>
      </c>
      <c r="F1784" s="17">
        <f>Tabel14[[#This Row],[Benaderend Verbruik (kWh)]]*2.5</f>
        <v>1855782.0074907071</v>
      </c>
      <c r="G1784" s="17">
        <f>Tabel14[[#This Row],[Benaderend Verbruik (kWh)]]*0</f>
        <v>0</v>
      </c>
    </row>
    <row r="1785" spans="1:7" x14ac:dyDescent="0.35">
      <c r="A1785" s="2" t="s">
        <v>939</v>
      </c>
      <c r="B1785" s="2" t="s">
        <v>641</v>
      </c>
      <c r="C1785" s="2" t="s">
        <v>9</v>
      </c>
      <c r="D1785" s="17">
        <v>609898.53516845254</v>
      </c>
      <c r="E1785" s="2">
        <v>2022</v>
      </c>
      <c r="F1785" s="17">
        <f>Tabel14[[#This Row],[Benaderend Verbruik (kWh)]]*2.5</f>
        <v>1524746.3379211314</v>
      </c>
      <c r="G1785" s="17">
        <f>Tabel14[[#This Row],[Benaderend Verbruik (kWh)]]*0</f>
        <v>0</v>
      </c>
    </row>
    <row r="1786" spans="1:7" x14ac:dyDescent="0.35">
      <c r="A1786" s="2" t="s">
        <v>939</v>
      </c>
      <c r="B1786" s="2" t="s">
        <v>641</v>
      </c>
      <c r="C1786" s="2" t="s">
        <v>10</v>
      </c>
      <c r="D1786" s="17">
        <v>1164664</v>
      </c>
      <c r="E1786" s="2">
        <v>2022</v>
      </c>
      <c r="F1786" s="17">
        <f>Tabel14[[#This Row],[Benaderend Verbruik (kWh)]]*2.5</f>
        <v>2911660</v>
      </c>
      <c r="G1786" s="17">
        <f>Tabel14[[#This Row],[Benaderend Verbruik (kWh)]]*0</f>
        <v>0</v>
      </c>
    </row>
    <row r="1787" spans="1:7" x14ac:dyDescent="0.35">
      <c r="A1787" s="2" t="s">
        <v>939</v>
      </c>
      <c r="B1787" s="2" t="s">
        <v>641</v>
      </c>
      <c r="C1787" s="2" t="s">
        <v>8</v>
      </c>
      <c r="D1787" s="17">
        <v>1669249.8894526318</v>
      </c>
      <c r="E1787" s="2">
        <v>2022</v>
      </c>
      <c r="F1787" s="17">
        <f>Tabel14[[#This Row],[Benaderend Verbruik (kWh)]]</f>
        <v>1669249.8894526318</v>
      </c>
      <c r="G1787" s="17">
        <f>Tabel14[[#This Row],[Benaderend Verbruik (kWh)]]*0.000182</f>
        <v>303.80347988037897</v>
      </c>
    </row>
    <row r="1788" spans="1:7" x14ac:dyDescent="0.35">
      <c r="A1788" s="2" t="s">
        <v>316</v>
      </c>
      <c r="B1788" s="2" t="s">
        <v>7</v>
      </c>
      <c r="C1788" s="2" t="s">
        <v>12</v>
      </c>
      <c r="D1788" s="17">
        <v>15178.606611655307</v>
      </c>
      <c r="E1788" s="2">
        <v>2019</v>
      </c>
      <c r="F1788" s="17">
        <f>Tabel14[[#This Row],[Benaderend Verbruik (kWh)]]</f>
        <v>15178.606611655307</v>
      </c>
      <c r="G1788" s="17">
        <f>Tabel14[[#This Row],[Benaderend Verbruik (kWh)]]*0.000267</f>
        <v>4.052687965311967</v>
      </c>
    </row>
    <row r="1789" spans="1:7" x14ac:dyDescent="0.35">
      <c r="A1789" s="2" t="s">
        <v>317</v>
      </c>
      <c r="B1789" s="2" t="s">
        <v>7</v>
      </c>
      <c r="C1789" s="2" t="s">
        <v>8</v>
      </c>
      <c r="D1789" s="17">
        <v>2372444.6536189341</v>
      </c>
      <c r="E1789" s="2">
        <v>2019</v>
      </c>
      <c r="F1789" s="17">
        <f>Tabel14[[#This Row],[Benaderend Verbruik (kWh)]]</f>
        <v>2372444.6536189341</v>
      </c>
      <c r="G1789" s="17">
        <f>Tabel14[[#This Row],[Benaderend Verbruik (kWh)]]*0.000182</f>
        <v>431.784926958646</v>
      </c>
    </row>
    <row r="1790" spans="1:7" x14ac:dyDescent="0.35">
      <c r="A1790" s="2" t="s">
        <v>317</v>
      </c>
      <c r="B1790" s="2" t="s">
        <v>7</v>
      </c>
      <c r="C1790" s="2" t="s">
        <v>10</v>
      </c>
      <c r="D1790" s="17">
        <v>719298</v>
      </c>
      <c r="E1790" s="2">
        <v>2019</v>
      </c>
      <c r="F1790" s="17">
        <f>Tabel14[[#This Row],[Benaderend Verbruik (kWh)]]*2.5</f>
        <v>1798245</v>
      </c>
      <c r="G1790" s="17">
        <f>Tabel14[[#This Row],[Benaderend Verbruik (kWh)]]*0</f>
        <v>0</v>
      </c>
    </row>
    <row r="1791" spans="1:7" x14ac:dyDescent="0.35">
      <c r="A1791" s="2" t="s">
        <v>317</v>
      </c>
      <c r="B1791" s="2" t="s">
        <v>7</v>
      </c>
      <c r="C1791" s="2" t="s">
        <v>9</v>
      </c>
      <c r="D1791" s="17">
        <v>332144.96986683278</v>
      </c>
      <c r="E1791" s="2">
        <v>2019</v>
      </c>
      <c r="F1791" s="17">
        <f>Tabel14[[#This Row],[Benaderend Verbruik (kWh)]]*2.5</f>
        <v>830362.42466708191</v>
      </c>
      <c r="G1791" s="17">
        <f>Tabel14[[#This Row],[Benaderend Verbruik (kWh)]]*0</f>
        <v>0</v>
      </c>
    </row>
    <row r="1792" spans="1:7" x14ac:dyDescent="0.35">
      <c r="A1792" s="2" t="s">
        <v>940</v>
      </c>
      <c r="B1792" s="2" t="s">
        <v>641</v>
      </c>
      <c r="C1792" s="2" t="s">
        <v>9</v>
      </c>
      <c r="D1792" s="17">
        <v>273461.7916131512</v>
      </c>
      <c r="E1792" s="2">
        <v>2022</v>
      </c>
      <c r="F1792" s="17">
        <f>Tabel14[[#This Row],[Benaderend Verbruik (kWh)]]*2.5</f>
        <v>683654.47903287807</v>
      </c>
      <c r="G1792" s="17">
        <f>Tabel14[[#This Row],[Benaderend Verbruik (kWh)]]*0</f>
        <v>0</v>
      </c>
    </row>
    <row r="1793" spans="1:7" x14ac:dyDescent="0.35">
      <c r="A1793" s="2" t="s">
        <v>940</v>
      </c>
      <c r="B1793" s="2" t="s">
        <v>641</v>
      </c>
      <c r="C1793" s="2" t="s">
        <v>10</v>
      </c>
      <c r="D1793" s="17">
        <v>616645.86295500945</v>
      </c>
      <c r="E1793" s="2">
        <v>2022</v>
      </c>
      <c r="F1793" s="17">
        <f>Tabel14[[#This Row],[Benaderend Verbruik (kWh)]]*2.5</f>
        <v>1541614.6573875237</v>
      </c>
      <c r="G1793" s="17">
        <f>Tabel14[[#This Row],[Benaderend Verbruik (kWh)]]*0</f>
        <v>0</v>
      </c>
    </row>
    <row r="1794" spans="1:7" x14ac:dyDescent="0.35">
      <c r="A1794" s="2" t="s">
        <v>940</v>
      </c>
      <c r="B1794" s="2" t="s">
        <v>641</v>
      </c>
      <c r="C1794" s="2" t="s">
        <v>8</v>
      </c>
      <c r="D1794" s="17">
        <v>1823500.817878165</v>
      </c>
      <c r="E1794" s="2">
        <v>2022</v>
      </c>
      <c r="F1794" s="17">
        <f>Tabel14[[#This Row],[Benaderend Verbruik (kWh)]]</f>
        <v>1823500.817878165</v>
      </c>
      <c r="G1794" s="17">
        <f>Tabel14[[#This Row],[Benaderend Verbruik (kWh)]]*0.000182</f>
        <v>331.87714885382604</v>
      </c>
    </row>
    <row r="1795" spans="1:7" x14ac:dyDescent="0.35">
      <c r="A1795" s="11" t="s">
        <v>317</v>
      </c>
      <c r="B1795" s="11" t="s">
        <v>7</v>
      </c>
      <c r="C1795" s="2" t="s">
        <v>1262</v>
      </c>
      <c r="D1795" s="17"/>
      <c r="E1795" s="2">
        <v>2019</v>
      </c>
      <c r="F1795" s="2"/>
      <c r="G1795" s="17">
        <v>24.754307240000003</v>
      </c>
    </row>
    <row r="1796" spans="1:7" x14ac:dyDescent="0.35">
      <c r="A1796" s="11" t="s">
        <v>317</v>
      </c>
      <c r="B1796" s="11" t="s">
        <v>7</v>
      </c>
      <c r="C1796" s="2" t="s">
        <v>1262</v>
      </c>
      <c r="D1796" s="17"/>
      <c r="E1796" s="2">
        <v>2022</v>
      </c>
      <c r="F1796" s="2"/>
      <c r="G1796" s="17">
        <v>29.824902999999999</v>
      </c>
    </row>
    <row r="1797" spans="1:7" x14ac:dyDescent="0.35">
      <c r="A1797" s="2" t="s">
        <v>318</v>
      </c>
      <c r="B1797" s="2" t="s">
        <v>7</v>
      </c>
      <c r="C1797" s="2" t="s">
        <v>8</v>
      </c>
      <c r="D1797" s="17">
        <v>1819665.5069999998</v>
      </c>
      <c r="E1797" s="2">
        <v>2019</v>
      </c>
      <c r="F1797" s="17">
        <f>Tabel14[[#This Row],[Benaderend Verbruik (kWh)]]</f>
        <v>1819665.5069999998</v>
      </c>
      <c r="G1797" s="17">
        <f>Tabel14[[#This Row],[Benaderend Verbruik (kWh)]]*0.000182</f>
        <v>331.17912227399995</v>
      </c>
    </row>
    <row r="1798" spans="1:7" x14ac:dyDescent="0.35">
      <c r="A1798" s="2" t="s">
        <v>318</v>
      </c>
      <c r="B1798" s="2" t="s">
        <v>7</v>
      </c>
      <c r="C1798" s="2" t="s">
        <v>10</v>
      </c>
      <c r="D1798" s="17">
        <v>975945.45899999992</v>
      </c>
      <c r="E1798" s="2">
        <v>2019</v>
      </c>
      <c r="F1798" s="17">
        <f>Tabel14[[#This Row],[Benaderend Verbruik (kWh)]]*2.5</f>
        <v>2439863.6475</v>
      </c>
      <c r="G1798" s="17">
        <f>Tabel14[[#This Row],[Benaderend Verbruik (kWh)]]*0</f>
        <v>0</v>
      </c>
    </row>
    <row r="1799" spans="1:7" x14ac:dyDescent="0.35">
      <c r="A1799" s="2" t="s">
        <v>318</v>
      </c>
      <c r="B1799" s="2" t="s">
        <v>7</v>
      </c>
      <c r="C1799" s="2" t="s">
        <v>9</v>
      </c>
      <c r="D1799" s="17">
        <v>523370.73000000004</v>
      </c>
      <c r="E1799" s="2">
        <v>2019</v>
      </c>
      <c r="F1799" s="17">
        <f>Tabel14[[#This Row],[Benaderend Verbruik (kWh)]]*2.5</f>
        <v>1308426.8250000002</v>
      </c>
      <c r="G1799" s="17">
        <f>Tabel14[[#This Row],[Benaderend Verbruik (kWh)]]*0</f>
        <v>0</v>
      </c>
    </row>
    <row r="1800" spans="1:7" x14ac:dyDescent="0.35">
      <c r="A1800" s="2" t="s">
        <v>941</v>
      </c>
      <c r="B1800" s="2" t="s">
        <v>641</v>
      </c>
      <c r="C1800" s="2" t="s">
        <v>9</v>
      </c>
      <c r="D1800" s="17">
        <v>465220.37236988783</v>
      </c>
      <c r="E1800" s="2">
        <v>2022</v>
      </c>
      <c r="F1800" s="17">
        <f>Tabel14[[#This Row],[Benaderend Verbruik (kWh)]]*2.5</f>
        <v>1163050.9309247197</v>
      </c>
      <c r="G1800" s="17">
        <f>Tabel14[[#This Row],[Benaderend Verbruik (kWh)]]*0</f>
        <v>0</v>
      </c>
    </row>
    <row r="1801" spans="1:7" x14ac:dyDescent="0.35">
      <c r="A1801" s="2" t="s">
        <v>941</v>
      </c>
      <c r="B1801" s="2" t="s">
        <v>641</v>
      </c>
      <c r="C1801" s="2" t="s">
        <v>10</v>
      </c>
      <c r="D1801" s="17">
        <v>905689.28219203139</v>
      </c>
      <c r="E1801" s="2">
        <v>2022</v>
      </c>
      <c r="F1801" s="17">
        <f>Tabel14[[#This Row],[Benaderend Verbruik (kWh)]]*2.5</f>
        <v>2264223.2054800782</v>
      </c>
      <c r="G1801" s="17">
        <f>Tabel14[[#This Row],[Benaderend Verbruik (kWh)]]*0</f>
        <v>0</v>
      </c>
    </row>
    <row r="1802" spans="1:7" x14ac:dyDescent="0.35">
      <c r="A1802" s="2" t="s">
        <v>941</v>
      </c>
      <c r="B1802" s="2" t="s">
        <v>641</v>
      </c>
      <c r="C1802" s="2" t="s">
        <v>8</v>
      </c>
      <c r="D1802" s="17">
        <v>1850066.3024399092</v>
      </c>
      <c r="E1802" s="2">
        <v>2022</v>
      </c>
      <c r="F1802" s="17">
        <f>Tabel14[[#This Row],[Benaderend Verbruik (kWh)]]</f>
        <v>1850066.3024399092</v>
      </c>
      <c r="G1802" s="17">
        <f>Tabel14[[#This Row],[Benaderend Verbruik (kWh)]]*0.000182</f>
        <v>336.71206704406347</v>
      </c>
    </row>
    <row r="1803" spans="1:7" x14ac:dyDescent="0.35">
      <c r="A1803" s="11" t="s">
        <v>318</v>
      </c>
      <c r="B1803" s="11" t="s">
        <v>7</v>
      </c>
      <c r="C1803" s="2" t="s">
        <v>1262</v>
      </c>
      <c r="D1803" s="17"/>
      <c r="E1803" s="2">
        <v>2019</v>
      </c>
      <c r="F1803" s="2"/>
      <c r="G1803" s="17">
        <v>91.975856000000007</v>
      </c>
    </row>
    <row r="1804" spans="1:7" x14ac:dyDescent="0.35">
      <c r="A1804" s="11" t="s">
        <v>318</v>
      </c>
      <c r="B1804" s="11" t="s">
        <v>7</v>
      </c>
      <c r="C1804" s="2" t="s">
        <v>1262</v>
      </c>
      <c r="D1804" s="17"/>
      <c r="E1804" s="2">
        <v>2022</v>
      </c>
      <c r="F1804" s="2"/>
      <c r="G1804" s="17">
        <v>82.296870150000004</v>
      </c>
    </row>
    <row r="1805" spans="1:7" x14ac:dyDescent="0.35">
      <c r="A1805" s="2" t="s">
        <v>319</v>
      </c>
      <c r="B1805" s="2" t="s">
        <v>7</v>
      </c>
      <c r="C1805" s="2" t="s">
        <v>8</v>
      </c>
      <c r="D1805" s="17">
        <v>1601554.5290239106</v>
      </c>
      <c r="E1805" s="2">
        <v>2019</v>
      </c>
      <c r="F1805" s="17">
        <f>Tabel14[[#This Row],[Benaderend Verbruik (kWh)]]</f>
        <v>1601554.5290239106</v>
      </c>
      <c r="G1805" s="17">
        <f>Tabel14[[#This Row],[Benaderend Verbruik (kWh)]]*0.000182</f>
        <v>291.48292428235175</v>
      </c>
    </row>
    <row r="1806" spans="1:7" x14ac:dyDescent="0.35">
      <c r="A1806" s="2" t="s">
        <v>319</v>
      </c>
      <c r="B1806" s="2" t="s">
        <v>7</v>
      </c>
      <c r="C1806" s="2" t="s">
        <v>10</v>
      </c>
      <c r="D1806" s="17">
        <v>1001587</v>
      </c>
      <c r="E1806" s="2">
        <v>2019</v>
      </c>
      <c r="F1806" s="17">
        <f>Tabel14[[#This Row],[Benaderend Verbruik (kWh)]]*2.5</f>
        <v>2503967.5</v>
      </c>
      <c r="G1806" s="17">
        <f>Tabel14[[#This Row],[Benaderend Verbruik (kWh)]]*0</f>
        <v>0</v>
      </c>
    </row>
    <row r="1807" spans="1:7" x14ac:dyDescent="0.35">
      <c r="A1807" s="2" t="s">
        <v>319</v>
      </c>
      <c r="B1807" s="2" t="s">
        <v>7</v>
      </c>
      <c r="C1807" s="2" t="s">
        <v>9</v>
      </c>
      <c r="D1807" s="17">
        <v>559702.79076090886</v>
      </c>
      <c r="E1807" s="2">
        <v>2019</v>
      </c>
      <c r="F1807" s="17">
        <f>Tabel14[[#This Row],[Benaderend Verbruik (kWh)]]*2.5</f>
        <v>1399256.9769022721</v>
      </c>
      <c r="G1807" s="17">
        <f>Tabel14[[#This Row],[Benaderend Verbruik (kWh)]]*0</f>
        <v>0</v>
      </c>
    </row>
    <row r="1808" spans="1:7" x14ac:dyDescent="0.35">
      <c r="A1808" s="2" t="s">
        <v>942</v>
      </c>
      <c r="B1808" s="2" t="s">
        <v>641</v>
      </c>
      <c r="C1808" s="2" t="s">
        <v>9</v>
      </c>
      <c r="D1808" s="17">
        <v>533636.28447458148</v>
      </c>
      <c r="E1808" s="2">
        <v>2022</v>
      </c>
      <c r="F1808" s="17">
        <f>Tabel14[[#This Row],[Benaderend Verbruik (kWh)]]*2.5</f>
        <v>1334090.7111864537</v>
      </c>
      <c r="G1808" s="17">
        <f>Tabel14[[#This Row],[Benaderend Verbruik (kWh)]]*0</f>
        <v>0</v>
      </c>
    </row>
    <row r="1809" spans="1:7" x14ac:dyDescent="0.35">
      <c r="A1809" s="2" t="s">
        <v>942</v>
      </c>
      <c r="B1809" s="2" t="s">
        <v>641</v>
      </c>
      <c r="C1809" s="2" t="s">
        <v>10</v>
      </c>
      <c r="D1809" s="17">
        <v>826367.99999999965</v>
      </c>
      <c r="E1809" s="2">
        <v>2022</v>
      </c>
      <c r="F1809" s="17">
        <f>Tabel14[[#This Row],[Benaderend Verbruik (kWh)]]*2.5</f>
        <v>2065919.9999999991</v>
      </c>
      <c r="G1809" s="17">
        <f>Tabel14[[#This Row],[Benaderend Verbruik (kWh)]]*0</f>
        <v>0</v>
      </c>
    </row>
    <row r="1810" spans="1:7" x14ac:dyDescent="0.35">
      <c r="A1810" s="2" t="s">
        <v>942</v>
      </c>
      <c r="B1810" s="2" t="s">
        <v>641</v>
      </c>
      <c r="C1810" s="2" t="s">
        <v>8</v>
      </c>
      <c r="D1810" s="17">
        <v>1532477.9504166364</v>
      </c>
      <c r="E1810" s="2">
        <v>2022</v>
      </c>
      <c r="F1810" s="17">
        <f>Tabel14[[#This Row],[Benaderend Verbruik (kWh)]]</f>
        <v>1532477.9504166364</v>
      </c>
      <c r="G1810" s="17">
        <f>Tabel14[[#This Row],[Benaderend Verbruik (kWh)]]*0.000182</f>
        <v>278.91098697582783</v>
      </c>
    </row>
    <row r="1811" spans="1:7" x14ac:dyDescent="0.35">
      <c r="A1811" s="2" t="s">
        <v>320</v>
      </c>
      <c r="B1811" s="2" t="s">
        <v>7</v>
      </c>
      <c r="C1811" s="2" t="s">
        <v>8</v>
      </c>
      <c r="D1811" s="17">
        <v>3087341.1489999997</v>
      </c>
      <c r="E1811" s="2">
        <v>2019</v>
      </c>
      <c r="F1811" s="17">
        <f>Tabel14[[#This Row],[Benaderend Verbruik (kWh)]]</f>
        <v>3087341.1489999997</v>
      </c>
      <c r="G1811" s="17">
        <f>Tabel14[[#This Row],[Benaderend Verbruik (kWh)]]*0.000182</f>
        <v>561.89608911799996</v>
      </c>
    </row>
    <row r="1812" spans="1:7" x14ac:dyDescent="0.35">
      <c r="A1812" s="2" t="s">
        <v>320</v>
      </c>
      <c r="B1812" s="2" t="s">
        <v>7</v>
      </c>
      <c r="C1812" s="2" t="s">
        <v>10</v>
      </c>
      <c r="D1812" s="17">
        <v>1813653.4840000002</v>
      </c>
      <c r="E1812" s="2">
        <v>2019</v>
      </c>
      <c r="F1812" s="17">
        <f>Tabel14[[#This Row],[Benaderend Verbruik (kWh)]]*2.5</f>
        <v>4534133.7100000009</v>
      </c>
      <c r="G1812" s="17">
        <f>Tabel14[[#This Row],[Benaderend Verbruik (kWh)]]*0</f>
        <v>0</v>
      </c>
    </row>
    <row r="1813" spans="1:7" x14ac:dyDescent="0.35">
      <c r="A1813" s="2" t="s">
        <v>320</v>
      </c>
      <c r="B1813" s="2" t="s">
        <v>7</v>
      </c>
      <c r="C1813" s="2" t="s">
        <v>9</v>
      </c>
      <c r="D1813" s="17">
        <v>1069461.7070000002</v>
      </c>
      <c r="E1813" s="2">
        <v>2019</v>
      </c>
      <c r="F1813" s="17">
        <f>Tabel14[[#This Row],[Benaderend Verbruik (kWh)]]*2.5</f>
        <v>2673654.2675000005</v>
      </c>
      <c r="G1813" s="17">
        <f>Tabel14[[#This Row],[Benaderend Verbruik (kWh)]]*0</f>
        <v>0</v>
      </c>
    </row>
    <row r="1814" spans="1:7" x14ac:dyDescent="0.35">
      <c r="A1814" s="2" t="s">
        <v>943</v>
      </c>
      <c r="B1814" s="2" t="s">
        <v>641</v>
      </c>
      <c r="C1814" s="2" t="s">
        <v>9</v>
      </c>
      <c r="D1814" s="17">
        <v>764583.87133837258</v>
      </c>
      <c r="E1814" s="2">
        <v>2022</v>
      </c>
      <c r="F1814" s="17">
        <f>Tabel14[[#This Row],[Benaderend Verbruik (kWh)]]*2.5</f>
        <v>1911459.6783459315</v>
      </c>
      <c r="G1814" s="17">
        <f>Tabel14[[#This Row],[Benaderend Verbruik (kWh)]]*0</f>
        <v>0</v>
      </c>
    </row>
    <row r="1815" spans="1:7" x14ac:dyDescent="0.35">
      <c r="A1815" s="2" t="s">
        <v>943</v>
      </c>
      <c r="B1815" s="2" t="s">
        <v>641</v>
      </c>
      <c r="C1815" s="2" t="s">
        <v>10</v>
      </c>
      <c r="D1815" s="17">
        <v>1503612.6261029837</v>
      </c>
      <c r="E1815" s="2">
        <v>2022</v>
      </c>
      <c r="F1815" s="17">
        <f>Tabel14[[#This Row],[Benaderend Verbruik (kWh)]]*2.5</f>
        <v>3759031.5652574594</v>
      </c>
      <c r="G1815" s="17">
        <f>Tabel14[[#This Row],[Benaderend Verbruik (kWh)]]*0</f>
        <v>0</v>
      </c>
    </row>
    <row r="1816" spans="1:7" x14ac:dyDescent="0.35">
      <c r="A1816" s="2" t="s">
        <v>943</v>
      </c>
      <c r="B1816" s="2" t="s">
        <v>641</v>
      </c>
      <c r="C1816" s="2" t="s">
        <v>8</v>
      </c>
      <c r="D1816" s="17">
        <v>2240083.9816719121</v>
      </c>
      <c r="E1816" s="2">
        <v>2022</v>
      </c>
      <c r="F1816" s="17">
        <f>Tabel14[[#This Row],[Benaderend Verbruik (kWh)]]</f>
        <v>2240083.9816719121</v>
      </c>
      <c r="G1816" s="17">
        <f>Tabel14[[#This Row],[Benaderend Verbruik (kWh)]]*0.000182</f>
        <v>407.69528466428801</v>
      </c>
    </row>
    <row r="1817" spans="1:7" x14ac:dyDescent="0.35">
      <c r="A1817" s="2" t="s">
        <v>321</v>
      </c>
      <c r="B1817" s="2" t="s">
        <v>7</v>
      </c>
      <c r="C1817" s="2" t="s">
        <v>10</v>
      </c>
      <c r="D1817" s="17">
        <v>977964</v>
      </c>
      <c r="E1817" s="2">
        <v>2019</v>
      </c>
      <c r="F1817" s="17">
        <f>Tabel14[[#This Row],[Benaderend Verbruik (kWh)]]*2.5</f>
        <v>2444910</v>
      </c>
      <c r="G1817" s="17">
        <f>Tabel14[[#This Row],[Benaderend Verbruik (kWh)]]*0</f>
        <v>0</v>
      </c>
    </row>
    <row r="1818" spans="1:7" x14ac:dyDescent="0.35">
      <c r="A1818" s="2" t="s">
        <v>321</v>
      </c>
      <c r="B1818" s="2" t="s">
        <v>7</v>
      </c>
      <c r="C1818" s="2" t="s">
        <v>9</v>
      </c>
      <c r="D1818" s="17">
        <v>973103.93799999997</v>
      </c>
      <c r="E1818" s="2">
        <v>2019</v>
      </c>
      <c r="F1818" s="17">
        <f>Tabel14[[#This Row],[Benaderend Verbruik (kWh)]]*2.5</f>
        <v>2432759.8449999997</v>
      </c>
      <c r="G1818" s="17">
        <f>Tabel14[[#This Row],[Benaderend Verbruik (kWh)]]*0</f>
        <v>0</v>
      </c>
    </row>
    <row r="1819" spans="1:7" x14ac:dyDescent="0.35">
      <c r="A1819" s="2" t="s">
        <v>321</v>
      </c>
      <c r="B1819" s="2" t="s">
        <v>7</v>
      </c>
      <c r="C1819" s="2" t="s">
        <v>8</v>
      </c>
      <c r="D1819" s="17">
        <v>903066.16100000008</v>
      </c>
      <c r="E1819" s="2">
        <v>2019</v>
      </c>
      <c r="F1819" s="17">
        <f>Tabel14[[#This Row],[Benaderend Verbruik (kWh)]]</f>
        <v>903066.16100000008</v>
      </c>
      <c r="G1819" s="17">
        <f>Tabel14[[#This Row],[Benaderend Verbruik (kWh)]]*0.000182</f>
        <v>164.35804130200003</v>
      </c>
    </row>
    <row r="1820" spans="1:7" x14ac:dyDescent="0.35">
      <c r="A1820" s="2" t="s">
        <v>944</v>
      </c>
      <c r="B1820" s="2" t="s">
        <v>641</v>
      </c>
      <c r="C1820" s="2" t="s">
        <v>9</v>
      </c>
      <c r="D1820" s="17">
        <v>909085.74784426019</v>
      </c>
      <c r="E1820" s="2">
        <v>2022</v>
      </c>
      <c r="F1820" s="17">
        <f>Tabel14[[#This Row],[Benaderend Verbruik (kWh)]]*2.5</f>
        <v>2272714.3696106505</v>
      </c>
      <c r="G1820" s="17">
        <f>Tabel14[[#This Row],[Benaderend Verbruik (kWh)]]*0</f>
        <v>0</v>
      </c>
    </row>
    <row r="1821" spans="1:7" x14ac:dyDescent="0.35">
      <c r="A1821" s="2" t="s">
        <v>944</v>
      </c>
      <c r="B1821" s="2" t="s">
        <v>641</v>
      </c>
      <c r="C1821" s="2" t="s">
        <v>10</v>
      </c>
      <c r="D1821" s="17">
        <v>841804.62843935995</v>
      </c>
      <c r="E1821" s="2">
        <v>2022</v>
      </c>
      <c r="F1821" s="17">
        <f>Tabel14[[#This Row],[Benaderend Verbruik (kWh)]]*2.5</f>
        <v>2104511.5710983998</v>
      </c>
      <c r="G1821" s="17">
        <f>Tabel14[[#This Row],[Benaderend Verbruik (kWh)]]*0</f>
        <v>0</v>
      </c>
    </row>
    <row r="1822" spans="1:7" x14ac:dyDescent="0.35">
      <c r="A1822" s="2" t="s">
        <v>944</v>
      </c>
      <c r="B1822" s="2" t="s">
        <v>641</v>
      </c>
      <c r="C1822" s="2" t="s">
        <v>8</v>
      </c>
      <c r="D1822" s="17">
        <v>1118565.9794495276</v>
      </c>
      <c r="E1822" s="2">
        <v>2022</v>
      </c>
      <c r="F1822" s="17">
        <f>Tabel14[[#This Row],[Benaderend Verbruik (kWh)]]</f>
        <v>1118565.9794495276</v>
      </c>
      <c r="G1822" s="17">
        <f>Tabel14[[#This Row],[Benaderend Verbruik (kWh)]]*0.000182</f>
        <v>203.57900825981403</v>
      </c>
    </row>
    <row r="1823" spans="1:7" x14ac:dyDescent="0.35">
      <c r="A1823" s="11" t="s">
        <v>321</v>
      </c>
      <c r="B1823" s="11" t="s">
        <v>7</v>
      </c>
      <c r="C1823" s="2" t="s">
        <v>1262</v>
      </c>
      <c r="D1823" s="17"/>
      <c r="E1823" s="2">
        <v>2019</v>
      </c>
      <c r="F1823" s="2"/>
      <c r="G1823" s="17">
        <v>87.272215740410616</v>
      </c>
    </row>
    <row r="1824" spans="1:7" x14ac:dyDescent="0.35">
      <c r="A1824" s="11" t="s">
        <v>321</v>
      </c>
      <c r="B1824" s="11" t="s">
        <v>7</v>
      </c>
      <c r="C1824" s="2" t="s">
        <v>1262</v>
      </c>
      <c r="D1824" s="17"/>
      <c r="E1824" s="2">
        <v>2022</v>
      </c>
      <c r="F1824" s="2"/>
      <c r="G1824" s="17">
        <v>88.122525178308948</v>
      </c>
    </row>
    <row r="1825" spans="1:7" x14ac:dyDescent="0.35">
      <c r="A1825" s="2" t="s">
        <v>322</v>
      </c>
      <c r="B1825" s="2" t="s">
        <v>7</v>
      </c>
      <c r="C1825" s="2" t="s">
        <v>8</v>
      </c>
      <c r="D1825" s="17">
        <v>1753978.9049518248</v>
      </c>
      <c r="E1825" s="2">
        <v>2019</v>
      </c>
      <c r="F1825" s="17">
        <f>Tabel14[[#This Row],[Benaderend Verbruik (kWh)]]</f>
        <v>1753978.9049518248</v>
      </c>
      <c r="G1825" s="17">
        <f>Tabel14[[#This Row],[Benaderend Verbruik (kWh)]]*0.000182</f>
        <v>319.22416070123211</v>
      </c>
    </row>
    <row r="1826" spans="1:7" x14ac:dyDescent="0.35">
      <c r="A1826" s="2" t="s">
        <v>322</v>
      </c>
      <c r="B1826" s="2" t="s">
        <v>7</v>
      </c>
      <c r="C1826" s="2" t="s">
        <v>9</v>
      </c>
      <c r="D1826" s="17">
        <v>893316.99074948905</v>
      </c>
      <c r="E1826" s="2">
        <v>2019</v>
      </c>
      <c r="F1826" s="17">
        <f>Tabel14[[#This Row],[Benaderend Verbruik (kWh)]]*2.5</f>
        <v>2233292.4768737229</v>
      </c>
      <c r="G1826" s="17">
        <f>Tabel14[[#This Row],[Benaderend Verbruik (kWh)]]*0</f>
        <v>0</v>
      </c>
    </row>
    <row r="1827" spans="1:7" x14ac:dyDescent="0.35">
      <c r="A1827" s="2" t="s">
        <v>322</v>
      </c>
      <c r="B1827" s="2" t="s">
        <v>7</v>
      </c>
      <c r="C1827" s="2" t="s">
        <v>10</v>
      </c>
      <c r="D1827" s="17">
        <v>707006</v>
      </c>
      <c r="E1827" s="2">
        <v>2019</v>
      </c>
      <c r="F1827" s="17">
        <f>Tabel14[[#This Row],[Benaderend Verbruik (kWh)]]*2.5</f>
        <v>1767515</v>
      </c>
      <c r="G1827" s="17">
        <f>Tabel14[[#This Row],[Benaderend Verbruik (kWh)]]*0</f>
        <v>0</v>
      </c>
    </row>
    <row r="1828" spans="1:7" x14ac:dyDescent="0.35">
      <c r="A1828" s="2" t="s">
        <v>945</v>
      </c>
      <c r="B1828" s="2" t="s">
        <v>641</v>
      </c>
      <c r="C1828" s="2" t="s">
        <v>9</v>
      </c>
      <c r="D1828" s="17">
        <v>853269.94467978214</v>
      </c>
      <c r="E1828" s="2">
        <v>2022</v>
      </c>
      <c r="F1828" s="17">
        <f>Tabel14[[#This Row],[Benaderend Verbruik (kWh)]]*2.5</f>
        <v>2133174.8616994554</v>
      </c>
      <c r="G1828" s="17">
        <f>Tabel14[[#This Row],[Benaderend Verbruik (kWh)]]*0</f>
        <v>0</v>
      </c>
    </row>
    <row r="1829" spans="1:7" x14ac:dyDescent="0.35">
      <c r="A1829" s="2" t="s">
        <v>945</v>
      </c>
      <c r="B1829" s="2" t="s">
        <v>641</v>
      </c>
      <c r="C1829" s="2" t="s">
        <v>10</v>
      </c>
      <c r="D1829" s="17">
        <v>569677</v>
      </c>
      <c r="E1829" s="2">
        <v>2022</v>
      </c>
      <c r="F1829" s="17">
        <f>Tabel14[[#This Row],[Benaderend Verbruik (kWh)]]*2.5</f>
        <v>1424192.5</v>
      </c>
      <c r="G1829" s="17">
        <f>Tabel14[[#This Row],[Benaderend Verbruik (kWh)]]*0</f>
        <v>0</v>
      </c>
    </row>
    <row r="1830" spans="1:7" x14ac:dyDescent="0.35">
      <c r="A1830" s="2" t="s">
        <v>945</v>
      </c>
      <c r="B1830" s="2" t="s">
        <v>641</v>
      </c>
      <c r="C1830" s="2" t="s">
        <v>8</v>
      </c>
      <c r="D1830" s="17">
        <v>1275847.7612394646</v>
      </c>
      <c r="E1830" s="2">
        <v>2022</v>
      </c>
      <c r="F1830" s="17">
        <f>Tabel14[[#This Row],[Benaderend Verbruik (kWh)]]</f>
        <v>1275847.7612394646</v>
      </c>
      <c r="G1830" s="17">
        <f>Tabel14[[#This Row],[Benaderend Verbruik (kWh)]]*0.000182</f>
        <v>232.20429254558258</v>
      </c>
    </row>
    <row r="1831" spans="1:7" x14ac:dyDescent="0.35">
      <c r="A1831" s="2" t="s">
        <v>322</v>
      </c>
      <c r="B1831" s="2" t="s">
        <v>7</v>
      </c>
      <c r="C1831" s="2" t="s">
        <v>183</v>
      </c>
      <c r="D1831" s="17">
        <v>14071.759493954849</v>
      </c>
      <c r="E1831" s="2">
        <v>2019</v>
      </c>
      <c r="F1831" s="17">
        <f>Tabel14[[#This Row],[Benaderend Verbruik (kWh)]]</f>
        <v>14071.759493954849</v>
      </c>
      <c r="G1831" s="17">
        <f>Tabel14[[#This Row],[Benaderend Verbruik (kWh)]]*0.000227</f>
        <v>3.1942894051277504</v>
      </c>
    </row>
    <row r="1832" spans="1:7" x14ac:dyDescent="0.35">
      <c r="A1832" s="2" t="s">
        <v>322</v>
      </c>
      <c r="B1832" s="2" t="s">
        <v>7</v>
      </c>
      <c r="C1832" s="2" t="s">
        <v>183</v>
      </c>
      <c r="D1832" s="17">
        <v>14071.759493954854</v>
      </c>
      <c r="E1832" s="2">
        <v>2022</v>
      </c>
      <c r="F1832" s="17">
        <f>Tabel14[[#This Row],[Benaderend Verbruik (kWh)]]</f>
        <v>14071.759493954854</v>
      </c>
      <c r="G1832" s="17">
        <f>Tabel14[[#This Row],[Benaderend Verbruik (kWh)]]*0.000227</f>
        <v>3.1942894051277517</v>
      </c>
    </row>
    <row r="1833" spans="1:7" x14ac:dyDescent="0.35">
      <c r="A1833" s="2" t="s">
        <v>323</v>
      </c>
      <c r="B1833" s="2" t="s">
        <v>7</v>
      </c>
      <c r="C1833" s="2" t="s">
        <v>8</v>
      </c>
      <c r="D1833" s="17">
        <v>2757035.9817819172</v>
      </c>
      <c r="E1833" s="2">
        <v>2019</v>
      </c>
      <c r="F1833" s="17">
        <f>Tabel14[[#This Row],[Benaderend Verbruik (kWh)]]</f>
        <v>2757035.9817819172</v>
      </c>
      <c r="G1833" s="17">
        <f>Tabel14[[#This Row],[Benaderend Verbruik (kWh)]]*0.000182</f>
        <v>501.78054868430894</v>
      </c>
    </row>
    <row r="1834" spans="1:7" x14ac:dyDescent="0.35">
      <c r="A1834" s="2" t="s">
        <v>323</v>
      </c>
      <c r="B1834" s="2" t="s">
        <v>7</v>
      </c>
      <c r="C1834" s="2" t="s">
        <v>10</v>
      </c>
      <c r="D1834" s="17">
        <v>920349</v>
      </c>
      <c r="E1834" s="2">
        <v>2019</v>
      </c>
      <c r="F1834" s="17">
        <f>Tabel14[[#This Row],[Benaderend Verbruik (kWh)]]*2.5</f>
        <v>2300872.5</v>
      </c>
      <c r="G1834" s="17">
        <f>Tabel14[[#This Row],[Benaderend Verbruik (kWh)]]*0</f>
        <v>0</v>
      </c>
    </row>
    <row r="1835" spans="1:7" x14ac:dyDescent="0.35">
      <c r="A1835" s="2" t="s">
        <v>323</v>
      </c>
      <c r="B1835" s="2" t="s">
        <v>7</v>
      </c>
      <c r="C1835" s="2" t="s">
        <v>9</v>
      </c>
      <c r="D1835" s="17">
        <v>694403.39719426166</v>
      </c>
      <c r="E1835" s="2">
        <v>2019</v>
      </c>
      <c r="F1835" s="17">
        <f>Tabel14[[#This Row],[Benaderend Verbruik (kWh)]]*2.5</f>
        <v>1736008.4929856542</v>
      </c>
      <c r="G1835" s="17">
        <f>Tabel14[[#This Row],[Benaderend Verbruik (kWh)]]*0</f>
        <v>0</v>
      </c>
    </row>
    <row r="1836" spans="1:7" x14ac:dyDescent="0.35">
      <c r="A1836" s="2" t="s">
        <v>946</v>
      </c>
      <c r="B1836" s="2" t="s">
        <v>641</v>
      </c>
      <c r="C1836" s="2" t="s">
        <v>9</v>
      </c>
      <c r="D1836" s="17">
        <v>530748.23513181519</v>
      </c>
      <c r="E1836" s="2">
        <v>2022</v>
      </c>
      <c r="F1836" s="17">
        <f>Tabel14[[#This Row],[Benaderend Verbruik (kWh)]]*2.5</f>
        <v>1326870.5878295379</v>
      </c>
      <c r="G1836" s="17">
        <f>Tabel14[[#This Row],[Benaderend Verbruik (kWh)]]*0</f>
        <v>0</v>
      </c>
    </row>
    <row r="1837" spans="1:7" x14ac:dyDescent="0.35">
      <c r="A1837" s="2" t="s">
        <v>946</v>
      </c>
      <c r="B1837" s="2" t="s">
        <v>641</v>
      </c>
      <c r="C1837" s="2" t="s">
        <v>10</v>
      </c>
      <c r="D1837" s="17">
        <v>767780</v>
      </c>
      <c r="E1837" s="2">
        <v>2022</v>
      </c>
      <c r="F1837" s="17">
        <f>Tabel14[[#This Row],[Benaderend Verbruik (kWh)]]*2.5</f>
        <v>1919450</v>
      </c>
      <c r="G1837" s="17">
        <f>Tabel14[[#This Row],[Benaderend Verbruik (kWh)]]*0</f>
        <v>0</v>
      </c>
    </row>
    <row r="1838" spans="1:7" x14ac:dyDescent="0.35">
      <c r="A1838" s="2" t="s">
        <v>946</v>
      </c>
      <c r="B1838" s="2" t="s">
        <v>641</v>
      </c>
      <c r="C1838" s="2" t="s">
        <v>8</v>
      </c>
      <c r="D1838" s="17">
        <v>2204084.5268055121</v>
      </c>
      <c r="E1838" s="2">
        <v>2022</v>
      </c>
      <c r="F1838" s="17">
        <f>Tabel14[[#This Row],[Benaderend Verbruik (kWh)]]</f>
        <v>2204084.5268055121</v>
      </c>
      <c r="G1838" s="17">
        <f>Tabel14[[#This Row],[Benaderend Verbruik (kWh)]]*0.000182</f>
        <v>401.14338387860323</v>
      </c>
    </row>
    <row r="1839" spans="1:7" x14ac:dyDescent="0.35">
      <c r="A1839" s="11" t="s">
        <v>323</v>
      </c>
      <c r="B1839" s="11" t="s">
        <v>7</v>
      </c>
      <c r="C1839" s="2" t="s">
        <v>1262</v>
      </c>
      <c r="D1839" s="17"/>
      <c r="E1839" s="2">
        <v>2019</v>
      </c>
      <c r="F1839" s="2"/>
      <c r="G1839" s="17">
        <v>87.819939536522909</v>
      </c>
    </row>
    <row r="1840" spans="1:7" x14ac:dyDescent="0.35">
      <c r="A1840" s="11" t="s">
        <v>323</v>
      </c>
      <c r="B1840" s="11" t="s">
        <v>7</v>
      </c>
      <c r="C1840" s="2" t="s">
        <v>1262</v>
      </c>
      <c r="D1840" s="17"/>
      <c r="E1840" s="2">
        <v>2022</v>
      </c>
      <c r="F1840" s="2"/>
      <c r="G1840" s="17">
        <v>92.61229865</v>
      </c>
    </row>
    <row r="1841" spans="1:7" x14ac:dyDescent="0.35">
      <c r="A1841" s="2" t="s">
        <v>324</v>
      </c>
      <c r="B1841" s="2" t="s">
        <v>7</v>
      </c>
      <c r="C1841" s="2" t="s">
        <v>8</v>
      </c>
      <c r="D1841" s="17">
        <v>2779411.5770037058</v>
      </c>
      <c r="E1841" s="2">
        <v>2019</v>
      </c>
      <c r="F1841" s="17">
        <f>Tabel14[[#This Row],[Benaderend Verbruik (kWh)]]</f>
        <v>2779411.5770037058</v>
      </c>
      <c r="G1841" s="17">
        <f>Tabel14[[#This Row],[Benaderend Verbruik (kWh)]]*0.000182</f>
        <v>505.85290701467449</v>
      </c>
    </row>
    <row r="1842" spans="1:7" x14ac:dyDescent="0.35">
      <c r="A1842" s="2" t="s">
        <v>324</v>
      </c>
      <c r="B1842" s="2" t="s">
        <v>7</v>
      </c>
      <c r="C1842" s="2" t="s">
        <v>10</v>
      </c>
      <c r="D1842" s="17">
        <v>1163889</v>
      </c>
      <c r="E1842" s="2">
        <v>2019</v>
      </c>
      <c r="F1842" s="17">
        <f>Tabel14[[#This Row],[Benaderend Verbruik (kWh)]]*2.5</f>
        <v>2909722.5</v>
      </c>
      <c r="G1842" s="17">
        <f>Tabel14[[#This Row],[Benaderend Verbruik (kWh)]]*0</f>
        <v>0</v>
      </c>
    </row>
    <row r="1843" spans="1:7" x14ac:dyDescent="0.35">
      <c r="A1843" s="2" t="s">
        <v>324</v>
      </c>
      <c r="B1843" s="2" t="s">
        <v>7</v>
      </c>
      <c r="C1843" s="2" t="s">
        <v>9</v>
      </c>
      <c r="D1843" s="17">
        <v>1149316.9819992611</v>
      </c>
      <c r="E1843" s="2">
        <v>2019</v>
      </c>
      <c r="F1843" s="17">
        <f>Tabel14[[#This Row],[Benaderend Verbruik (kWh)]]*2.5</f>
        <v>2873292.4549981528</v>
      </c>
      <c r="G1843" s="17">
        <f>Tabel14[[#This Row],[Benaderend Verbruik (kWh)]]*0</f>
        <v>0</v>
      </c>
    </row>
    <row r="1844" spans="1:7" x14ac:dyDescent="0.35">
      <c r="A1844" s="2" t="s">
        <v>947</v>
      </c>
      <c r="B1844" s="2" t="s">
        <v>641</v>
      </c>
      <c r="C1844" s="2" t="s">
        <v>9</v>
      </c>
      <c r="D1844" s="17">
        <v>969471.26201606321</v>
      </c>
      <c r="E1844" s="2">
        <v>2022</v>
      </c>
      <c r="F1844" s="17">
        <f>Tabel14[[#This Row],[Benaderend Verbruik (kWh)]]*2.5</f>
        <v>2423678.155040158</v>
      </c>
      <c r="G1844" s="17">
        <f>Tabel14[[#This Row],[Benaderend Verbruik (kWh)]]*0</f>
        <v>0</v>
      </c>
    </row>
    <row r="1845" spans="1:7" x14ac:dyDescent="0.35">
      <c r="A1845" s="2" t="s">
        <v>947</v>
      </c>
      <c r="B1845" s="2" t="s">
        <v>641</v>
      </c>
      <c r="C1845" s="2" t="s">
        <v>10</v>
      </c>
      <c r="D1845" s="17">
        <v>905537.35936693661</v>
      </c>
      <c r="E1845" s="2">
        <v>2022</v>
      </c>
      <c r="F1845" s="17">
        <f>Tabel14[[#This Row],[Benaderend Verbruik (kWh)]]*2.5</f>
        <v>2263843.3984173415</v>
      </c>
      <c r="G1845" s="17">
        <f>Tabel14[[#This Row],[Benaderend Verbruik (kWh)]]*0</f>
        <v>0</v>
      </c>
    </row>
    <row r="1846" spans="1:7" x14ac:dyDescent="0.35">
      <c r="A1846" s="2" t="s">
        <v>947</v>
      </c>
      <c r="B1846" s="2" t="s">
        <v>641</v>
      </c>
      <c r="C1846" s="2" t="s">
        <v>8</v>
      </c>
      <c r="D1846" s="17">
        <v>2694743.5741637149</v>
      </c>
      <c r="E1846" s="2">
        <v>2022</v>
      </c>
      <c r="F1846" s="17">
        <f>Tabel14[[#This Row],[Benaderend Verbruik (kWh)]]</f>
        <v>2694743.5741637149</v>
      </c>
      <c r="G1846" s="17">
        <f>Tabel14[[#This Row],[Benaderend Verbruik (kWh)]]*0.000182</f>
        <v>490.44333049779613</v>
      </c>
    </row>
    <row r="1847" spans="1:7" x14ac:dyDescent="0.35">
      <c r="A1847" s="11" t="s">
        <v>324</v>
      </c>
      <c r="B1847" s="11" t="s">
        <v>7</v>
      </c>
      <c r="C1847" s="2" t="s">
        <v>1262</v>
      </c>
      <c r="D1847" s="17"/>
      <c r="E1847" s="2">
        <v>2019</v>
      </c>
      <c r="F1847" s="2"/>
      <c r="G1847" s="17">
        <v>149.03585812</v>
      </c>
    </row>
    <row r="1848" spans="1:7" x14ac:dyDescent="0.35">
      <c r="A1848" s="11" t="s">
        <v>324</v>
      </c>
      <c r="B1848" s="11" t="s">
        <v>7</v>
      </c>
      <c r="C1848" s="2" t="s">
        <v>1262</v>
      </c>
      <c r="D1848" s="17"/>
      <c r="E1848" s="2">
        <v>2022</v>
      </c>
      <c r="F1848" s="2"/>
      <c r="G1848" s="17">
        <v>117.16671029000001</v>
      </c>
    </row>
    <row r="1849" spans="1:7" x14ac:dyDescent="0.35">
      <c r="A1849" s="2" t="s">
        <v>325</v>
      </c>
      <c r="B1849" s="2" t="s">
        <v>7</v>
      </c>
      <c r="C1849" s="2" t="s">
        <v>8</v>
      </c>
      <c r="D1849" s="17">
        <v>1408002.2339999999</v>
      </c>
      <c r="E1849" s="2">
        <v>2019</v>
      </c>
      <c r="F1849" s="17">
        <f>Tabel14[[#This Row],[Benaderend Verbruik (kWh)]]</f>
        <v>1408002.2339999999</v>
      </c>
      <c r="G1849" s="17">
        <f>Tabel14[[#This Row],[Benaderend Verbruik (kWh)]]*0.000182</f>
        <v>256.256406588</v>
      </c>
    </row>
    <row r="1850" spans="1:7" x14ac:dyDescent="0.35">
      <c r="A1850" s="2" t="s">
        <v>325</v>
      </c>
      <c r="B1850" s="2" t="s">
        <v>7</v>
      </c>
      <c r="C1850" s="2" t="s">
        <v>10</v>
      </c>
      <c r="D1850" s="17">
        <v>663895.12800000003</v>
      </c>
      <c r="E1850" s="2">
        <v>2019</v>
      </c>
      <c r="F1850" s="17">
        <f>Tabel14[[#This Row],[Benaderend Verbruik (kWh)]]*2.5</f>
        <v>1659737.82</v>
      </c>
      <c r="G1850" s="17">
        <f>Tabel14[[#This Row],[Benaderend Verbruik (kWh)]]*0</f>
        <v>0</v>
      </c>
    </row>
    <row r="1851" spans="1:7" x14ac:dyDescent="0.35">
      <c r="A1851" s="2" t="s">
        <v>325</v>
      </c>
      <c r="B1851" s="2" t="s">
        <v>7</v>
      </c>
      <c r="C1851" s="2" t="s">
        <v>9</v>
      </c>
      <c r="D1851" s="17">
        <v>397308.11200000008</v>
      </c>
      <c r="E1851" s="2">
        <v>2019</v>
      </c>
      <c r="F1851" s="17">
        <f>Tabel14[[#This Row],[Benaderend Verbruik (kWh)]]*2.5</f>
        <v>993270.28000000026</v>
      </c>
      <c r="G1851" s="17">
        <f>Tabel14[[#This Row],[Benaderend Verbruik (kWh)]]*0</f>
        <v>0</v>
      </c>
    </row>
    <row r="1852" spans="1:7" x14ac:dyDescent="0.35">
      <c r="A1852" s="2" t="s">
        <v>948</v>
      </c>
      <c r="B1852" s="2" t="s">
        <v>641</v>
      </c>
      <c r="C1852" s="2" t="s">
        <v>9</v>
      </c>
      <c r="D1852" s="17">
        <v>187662.76779979595</v>
      </c>
      <c r="E1852" s="2">
        <v>2022</v>
      </c>
      <c r="F1852" s="17">
        <f>Tabel14[[#This Row],[Benaderend Verbruik (kWh)]]*2.5</f>
        <v>469156.91949948989</v>
      </c>
      <c r="G1852" s="17">
        <f>Tabel14[[#This Row],[Benaderend Verbruik (kWh)]]*0</f>
        <v>0</v>
      </c>
    </row>
    <row r="1853" spans="1:7" x14ac:dyDescent="0.35">
      <c r="A1853" s="2" t="s">
        <v>948</v>
      </c>
      <c r="B1853" s="2" t="s">
        <v>641</v>
      </c>
      <c r="C1853" s="2" t="s">
        <v>10</v>
      </c>
      <c r="D1853" s="17">
        <v>555369.39669837267</v>
      </c>
      <c r="E1853" s="2">
        <v>2022</v>
      </c>
      <c r="F1853" s="17">
        <f>Tabel14[[#This Row],[Benaderend Verbruik (kWh)]]*2.5</f>
        <v>1388423.4917459316</v>
      </c>
      <c r="G1853" s="17">
        <f>Tabel14[[#This Row],[Benaderend Verbruik (kWh)]]*0</f>
        <v>0</v>
      </c>
    </row>
    <row r="1854" spans="1:7" x14ac:dyDescent="0.35">
      <c r="A1854" s="2" t="s">
        <v>948</v>
      </c>
      <c r="B1854" s="2" t="s">
        <v>641</v>
      </c>
      <c r="C1854" s="2" t="s">
        <v>8</v>
      </c>
      <c r="D1854" s="17">
        <v>1041813.4351081422</v>
      </c>
      <c r="E1854" s="2">
        <v>2022</v>
      </c>
      <c r="F1854" s="17">
        <f>Tabel14[[#This Row],[Benaderend Verbruik (kWh)]]</f>
        <v>1041813.4351081422</v>
      </c>
      <c r="G1854" s="17">
        <f>Tabel14[[#This Row],[Benaderend Verbruik (kWh)]]*0.000182</f>
        <v>189.6100451896819</v>
      </c>
    </row>
    <row r="1855" spans="1:7" x14ac:dyDescent="0.35">
      <c r="A1855" s="2" t="s">
        <v>325</v>
      </c>
      <c r="B1855" s="2" t="s">
        <v>7</v>
      </c>
      <c r="C1855" s="2" t="s">
        <v>106</v>
      </c>
      <c r="D1855" s="17">
        <v>1844.3298999999997</v>
      </c>
      <c r="E1855" s="2">
        <v>2019</v>
      </c>
      <c r="F1855" s="17">
        <f>Tabel14[[#This Row],[Benaderend Verbruik (kWh)]]</f>
        <v>1844.3298999999997</v>
      </c>
      <c r="G1855" s="17">
        <f>Tabel14[[#This Row],[Benaderend Verbruik (kWh)]]*0.000182</f>
        <v>0.33566804179999998</v>
      </c>
    </row>
    <row r="1856" spans="1:7" x14ac:dyDescent="0.35">
      <c r="A1856" s="2" t="s">
        <v>325</v>
      </c>
      <c r="B1856" s="2" t="s">
        <v>7</v>
      </c>
      <c r="C1856" s="2" t="s">
        <v>106</v>
      </c>
      <c r="D1856" s="17">
        <v>200.45092</v>
      </c>
      <c r="E1856" s="2">
        <v>2022</v>
      </c>
      <c r="F1856" s="17">
        <f>Tabel14[[#This Row],[Benaderend Verbruik (kWh)]]</f>
        <v>200.45092</v>
      </c>
      <c r="G1856" s="17">
        <f>Tabel14[[#This Row],[Benaderend Verbruik (kWh)]]*0.000182</f>
        <v>3.6482067440000002E-2</v>
      </c>
    </row>
    <row r="1857" spans="1:7" x14ac:dyDescent="0.35">
      <c r="A1857" s="11" t="s">
        <v>325</v>
      </c>
      <c r="B1857" s="11" t="s">
        <v>7</v>
      </c>
      <c r="C1857" s="2" t="s">
        <v>1262</v>
      </c>
      <c r="D1857" s="17"/>
      <c r="E1857" s="2">
        <v>2019</v>
      </c>
      <c r="F1857" s="2"/>
      <c r="G1857" s="17">
        <v>41.541812520000001</v>
      </c>
    </row>
    <row r="1858" spans="1:7" x14ac:dyDescent="0.35">
      <c r="A1858" s="11" t="s">
        <v>325</v>
      </c>
      <c r="B1858" s="11" t="s">
        <v>7</v>
      </c>
      <c r="C1858" s="2" t="s">
        <v>1262</v>
      </c>
      <c r="D1858" s="17"/>
      <c r="E1858" s="2">
        <v>2022</v>
      </c>
      <c r="F1858" s="2"/>
      <c r="G1858" s="17">
        <v>43.656029970000006</v>
      </c>
    </row>
    <row r="1859" spans="1:7" x14ac:dyDescent="0.35">
      <c r="A1859" s="2" t="s">
        <v>326</v>
      </c>
      <c r="B1859" s="2" t="s">
        <v>7</v>
      </c>
      <c r="C1859" s="2" t="s">
        <v>8</v>
      </c>
      <c r="D1859" s="17">
        <v>422112.26600000006</v>
      </c>
      <c r="E1859" s="2">
        <v>2019</v>
      </c>
      <c r="F1859" s="17">
        <f>Tabel14[[#This Row],[Benaderend Verbruik (kWh)]]</f>
        <v>422112.26600000006</v>
      </c>
      <c r="G1859" s="17">
        <f>Tabel14[[#This Row],[Benaderend Verbruik (kWh)]]*0.000182</f>
        <v>76.824432412000007</v>
      </c>
    </row>
    <row r="1860" spans="1:7" x14ac:dyDescent="0.35">
      <c r="A1860" s="2" t="s">
        <v>326</v>
      </c>
      <c r="B1860" s="2" t="s">
        <v>7</v>
      </c>
      <c r="C1860" s="2" t="s">
        <v>10</v>
      </c>
      <c r="D1860" s="17">
        <v>279839.69400000002</v>
      </c>
      <c r="E1860" s="2">
        <v>2019</v>
      </c>
      <c r="F1860" s="17">
        <f>Tabel14[[#This Row],[Benaderend Verbruik (kWh)]]*2.5</f>
        <v>699599.2350000001</v>
      </c>
      <c r="G1860" s="17">
        <f>Tabel14[[#This Row],[Benaderend Verbruik (kWh)]]*0</f>
        <v>0</v>
      </c>
    </row>
    <row r="1861" spans="1:7" x14ac:dyDescent="0.35">
      <c r="A1861" s="2" t="s">
        <v>326</v>
      </c>
      <c r="B1861" s="2" t="s">
        <v>7</v>
      </c>
      <c r="C1861" s="2" t="s">
        <v>9</v>
      </c>
      <c r="D1861" s="17">
        <v>121497.932</v>
      </c>
      <c r="E1861" s="2">
        <v>2019</v>
      </c>
      <c r="F1861" s="17">
        <f>Tabel14[[#This Row],[Benaderend Verbruik (kWh)]]*2.5</f>
        <v>303744.83</v>
      </c>
      <c r="G1861" s="17">
        <f>Tabel14[[#This Row],[Benaderend Verbruik (kWh)]]*0</f>
        <v>0</v>
      </c>
    </row>
    <row r="1862" spans="1:7" x14ac:dyDescent="0.35">
      <c r="A1862" s="2" t="s">
        <v>949</v>
      </c>
      <c r="B1862" s="2" t="s">
        <v>641</v>
      </c>
      <c r="C1862" s="2" t="s">
        <v>9</v>
      </c>
      <c r="D1862" s="17">
        <v>95403.776752512582</v>
      </c>
      <c r="E1862" s="2">
        <v>2022</v>
      </c>
      <c r="F1862" s="17">
        <f>Tabel14[[#This Row],[Benaderend Verbruik (kWh)]]*2.5</f>
        <v>238509.44188128144</v>
      </c>
      <c r="G1862" s="17">
        <f>Tabel14[[#This Row],[Benaderend Verbruik (kWh)]]*0</f>
        <v>0</v>
      </c>
    </row>
    <row r="1863" spans="1:7" x14ac:dyDescent="0.35">
      <c r="A1863" s="2" t="s">
        <v>949</v>
      </c>
      <c r="B1863" s="2" t="s">
        <v>641</v>
      </c>
      <c r="C1863" s="2" t="s">
        <v>10</v>
      </c>
      <c r="D1863" s="17">
        <v>372485.6061906254</v>
      </c>
      <c r="E1863" s="2">
        <v>2022</v>
      </c>
      <c r="F1863" s="17">
        <f>Tabel14[[#This Row],[Benaderend Verbruik (kWh)]]*2.5</f>
        <v>931214.01547656348</v>
      </c>
      <c r="G1863" s="17">
        <f>Tabel14[[#This Row],[Benaderend Verbruik (kWh)]]*0</f>
        <v>0</v>
      </c>
    </row>
    <row r="1864" spans="1:7" x14ac:dyDescent="0.35">
      <c r="A1864" s="2" t="s">
        <v>949</v>
      </c>
      <c r="B1864" s="2" t="s">
        <v>641</v>
      </c>
      <c r="C1864" s="2" t="s">
        <v>8</v>
      </c>
      <c r="D1864" s="17">
        <v>407666.42913736944</v>
      </c>
      <c r="E1864" s="2">
        <v>2022</v>
      </c>
      <c r="F1864" s="17">
        <f>Tabel14[[#This Row],[Benaderend Verbruik (kWh)]]</f>
        <v>407666.42913736944</v>
      </c>
      <c r="G1864" s="17">
        <f>Tabel14[[#This Row],[Benaderend Verbruik (kWh)]]*0.000182</f>
        <v>74.195290103001241</v>
      </c>
    </row>
    <row r="1865" spans="1:7" x14ac:dyDescent="0.35">
      <c r="A1865" s="11" t="s">
        <v>326</v>
      </c>
      <c r="B1865" s="11" t="s">
        <v>7</v>
      </c>
      <c r="C1865" s="2" t="s">
        <v>1262</v>
      </c>
      <c r="D1865" s="17"/>
      <c r="E1865" s="2">
        <v>2019</v>
      </c>
      <c r="F1865" s="2"/>
      <c r="G1865" s="17">
        <v>35.497531360000004</v>
      </c>
    </row>
    <row r="1866" spans="1:7" x14ac:dyDescent="0.35">
      <c r="A1866" s="11" t="s">
        <v>326</v>
      </c>
      <c r="B1866" s="11" t="s">
        <v>7</v>
      </c>
      <c r="C1866" s="2" t="s">
        <v>1262</v>
      </c>
      <c r="D1866" s="17"/>
      <c r="E1866" s="2">
        <v>2022</v>
      </c>
      <c r="F1866" s="2"/>
      <c r="G1866" s="17">
        <v>26.361223289999998</v>
      </c>
    </row>
    <row r="1867" spans="1:7" x14ac:dyDescent="0.35">
      <c r="A1867" s="2" t="s">
        <v>327</v>
      </c>
      <c r="B1867" s="2" t="s">
        <v>7</v>
      </c>
      <c r="C1867" s="2" t="s">
        <v>8</v>
      </c>
      <c r="D1867" s="17">
        <v>1638663.946675394</v>
      </c>
      <c r="E1867" s="2">
        <v>2019</v>
      </c>
      <c r="F1867" s="17">
        <f>Tabel14[[#This Row],[Benaderend Verbruik (kWh)]]</f>
        <v>1638663.946675394</v>
      </c>
      <c r="G1867" s="17">
        <f>Tabel14[[#This Row],[Benaderend Verbruik (kWh)]]*0.000182</f>
        <v>298.23683829492171</v>
      </c>
    </row>
    <row r="1868" spans="1:7" x14ac:dyDescent="0.35">
      <c r="A1868" s="2" t="s">
        <v>327</v>
      </c>
      <c r="B1868" s="2" t="s">
        <v>7</v>
      </c>
      <c r="C1868" s="2" t="s">
        <v>10</v>
      </c>
      <c r="D1868" s="17">
        <v>578444</v>
      </c>
      <c r="E1868" s="2">
        <v>2019</v>
      </c>
      <c r="F1868" s="17">
        <f>Tabel14[[#This Row],[Benaderend Verbruik (kWh)]]*2.5</f>
        <v>1446110</v>
      </c>
      <c r="G1868" s="17">
        <f>Tabel14[[#This Row],[Benaderend Verbruik (kWh)]]*0</f>
        <v>0</v>
      </c>
    </row>
    <row r="1869" spans="1:7" x14ac:dyDescent="0.35">
      <c r="A1869" s="2" t="s">
        <v>327</v>
      </c>
      <c r="B1869" s="2" t="s">
        <v>7</v>
      </c>
      <c r="C1869" s="2" t="s">
        <v>9</v>
      </c>
      <c r="D1869" s="17">
        <v>559900.0161092307</v>
      </c>
      <c r="E1869" s="2">
        <v>2019</v>
      </c>
      <c r="F1869" s="17">
        <f>Tabel14[[#This Row],[Benaderend Verbruik (kWh)]]*2.5</f>
        <v>1399750.0402730769</v>
      </c>
      <c r="G1869" s="17">
        <f>Tabel14[[#This Row],[Benaderend Verbruik (kWh)]]*0</f>
        <v>0</v>
      </c>
    </row>
    <row r="1870" spans="1:7" x14ac:dyDescent="0.35">
      <c r="A1870" s="2" t="s">
        <v>950</v>
      </c>
      <c r="B1870" s="2" t="s">
        <v>641</v>
      </c>
      <c r="C1870" s="2" t="s">
        <v>9</v>
      </c>
      <c r="D1870" s="17">
        <v>473111.48985919362</v>
      </c>
      <c r="E1870" s="2">
        <v>2022</v>
      </c>
      <c r="F1870" s="17">
        <f>Tabel14[[#This Row],[Benaderend Verbruik (kWh)]]*2.5</f>
        <v>1182778.7246479841</v>
      </c>
      <c r="G1870" s="17">
        <f>Tabel14[[#This Row],[Benaderend Verbruik (kWh)]]*0</f>
        <v>0</v>
      </c>
    </row>
    <row r="1871" spans="1:7" x14ac:dyDescent="0.35">
      <c r="A1871" s="2" t="s">
        <v>950</v>
      </c>
      <c r="B1871" s="2" t="s">
        <v>641</v>
      </c>
      <c r="C1871" s="2" t="s">
        <v>10</v>
      </c>
      <c r="D1871" s="17">
        <v>515593</v>
      </c>
      <c r="E1871" s="2">
        <v>2022</v>
      </c>
      <c r="F1871" s="17">
        <f>Tabel14[[#This Row],[Benaderend Verbruik (kWh)]]*2.5</f>
        <v>1288982.5</v>
      </c>
      <c r="G1871" s="17">
        <f>Tabel14[[#This Row],[Benaderend Verbruik (kWh)]]*0</f>
        <v>0</v>
      </c>
    </row>
    <row r="1872" spans="1:7" x14ac:dyDescent="0.35">
      <c r="A1872" s="2" t="s">
        <v>950</v>
      </c>
      <c r="B1872" s="2" t="s">
        <v>641</v>
      </c>
      <c r="C1872" s="2" t="s">
        <v>8</v>
      </c>
      <c r="D1872" s="17">
        <v>1444109.381904209</v>
      </c>
      <c r="E1872" s="2">
        <v>2022</v>
      </c>
      <c r="F1872" s="17">
        <f>Tabel14[[#This Row],[Benaderend Verbruik (kWh)]]</f>
        <v>1444109.381904209</v>
      </c>
      <c r="G1872" s="17">
        <f>Tabel14[[#This Row],[Benaderend Verbruik (kWh)]]*0.000182</f>
        <v>262.82790750656608</v>
      </c>
    </row>
    <row r="1873" spans="1:7" x14ac:dyDescent="0.35">
      <c r="A1873" s="11" t="s">
        <v>327</v>
      </c>
      <c r="B1873" s="11" t="s">
        <v>7</v>
      </c>
      <c r="C1873" s="2" t="s">
        <v>1262</v>
      </c>
      <c r="D1873" s="17"/>
      <c r="E1873" s="2">
        <v>2019</v>
      </c>
      <c r="F1873" s="2"/>
      <c r="G1873" s="17">
        <v>16.99778676</v>
      </c>
    </row>
    <row r="1874" spans="1:7" x14ac:dyDescent="0.35">
      <c r="A1874" s="11" t="s">
        <v>327</v>
      </c>
      <c r="B1874" s="11" t="s">
        <v>7</v>
      </c>
      <c r="C1874" s="2" t="s">
        <v>1262</v>
      </c>
      <c r="D1874" s="17"/>
      <c r="E1874" s="2">
        <v>2022</v>
      </c>
      <c r="F1874" s="2"/>
      <c r="G1874" s="17">
        <v>23.039834169999999</v>
      </c>
    </row>
    <row r="1875" spans="1:7" x14ac:dyDescent="0.35">
      <c r="A1875" s="2" t="s">
        <v>328</v>
      </c>
      <c r="B1875" s="2" t="s">
        <v>7</v>
      </c>
      <c r="C1875" s="2" t="s">
        <v>8</v>
      </c>
      <c r="D1875" s="17">
        <v>2397593.6579999998</v>
      </c>
      <c r="E1875" s="2">
        <v>2019</v>
      </c>
      <c r="F1875" s="17">
        <f>Tabel14[[#This Row],[Benaderend Verbruik (kWh)]]</f>
        <v>2397593.6579999998</v>
      </c>
      <c r="G1875" s="17">
        <f>Tabel14[[#This Row],[Benaderend Verbruik (kWh)]]*0.000182</f>
        <v>436.36204575599999</v>
      </c>
    </row>
    <row r="1876" spans="1:7" x14ac:dyDescent="0.35">
      <c r="A1876" s="2" t="s">
        <v>328</v>
      </c>
      <c r="B1876" s="2" t="s">
        <v>7</v>
      </c>
      <c r="C1876" s="2" t="s">
        <v>9</v>
      </c>
      <c r="D1876" s="17">
        <v>1094354.0109999999</v>
      </c>
      <c r="E1876" s="2">
        <v>2019</v>
      </c>
      <c r="F1876" s="17">
        <f>Tabel14[[#This Row],[Benaderend Verbruik (kWh)]]*2.5</f>
        <v>2735885.0274999999</v>
      </c>
      <c r="G1876" s="17">
        <f>Tabel14[[#This Row],[Benaderend Verbruik (kWh)]]*0</f>
        <v>0</v>
      </c>
    </row>
    <row r="1877" spans="1:7" x14ac:dyDescent="0.35">
      <c r="A1877" s="2" t="s">
        <v>328</v>
      </c>
      <c r="B1877" s="2" t="s">
        <v>7</v>
      </c>
      <c r="C1877" s="2" t="s">
        <v>10</v>
      </c>
      <c r="D1877" s="17">
        <v>998078.39799999981</v>
      </c>
      <c r="E1877" s="2">
        <v>2019</v>
      </c>
      <c r="F1877" s="17">
        <f>Tabel14[[#This Row],[Benaderend Verbruik (kWh)]]*2.5</f>
        <v>2495195.9949999996</v>
      </c>
      <c r="G1877" s="17">
        <f>Tabel14[[#This Row],[Benaderend Verbruik (kWh)]]*0</f>
        <v>0</v>
      </c>
    </row>
    <row r="1878" spans="1:7" x14ac:dyDescent="0.35">
      <c r="A1878" s="2" t="s">
        <v>951</v>
      </c>
      <c r="B1878" s="2" t="s">
        <v>641</v>
      </c>
      <c r="C1878" s="2" t="s">
        <v>9</v>
      </c>
      <c r="D1878" s="17">
        <v>845137.91067302902</v>
      </c>
      <c r="E1878" s="2">
        <v>2022</v>
      </c>
      <c r="F1878" s="17">
        <f>Tabel14[[#This Row],[Benaderend Verbruik (kWh)]]*2.5</f>
        <v>2112844.7766825724</v>
      </c>
      <c r="G1878" s="17">
        <f>Tabel14[[#This Row],[Benaderend Verbruik (kWh)]]*0</f>
        <v>0</v>
      </c>
    </row>
    <row r="1879" spans="1:7" x14ac:dyDescent="0.35">
      <c r="A1879" s="2" t="s">
        <v>951</v>
      </c>
      <c r="B1879" s="2" t="s">
        <v>641</v>
      </c>
      <c r="C1879" s="2" t="s">
        <v>10</v>
      </c>
      <c r="D1879" s="17">
        <v>915441.2497292168</v>
      </c>
      <c r="E1879" s="2">
        <v>2022</v>
      </c>
      <c r="F1879" s="17">
        <f>Tabel14[[#This Row],[Benaderend Verbruik (kWh)]]*2.5</f>
        <v>2288603.1243230421</v>
      </c>
      <c r="G1879" s="17">
        <f>Tabel14[[#This Row],[Benaderend Verbruik (kWh)]]*0</f>
        <v>0</v>
      </c>
    </row>
    <row r="1880" spans="1:7" x14ac:dyDescent="0.35">
      <c r="A1880" s="2" t="s">
        <v>951</v>
      </c>
      <c r="B1880" s="2" t="s">
        <v>641</v>
      </c>
      <c r="C1880" s="2" t="s">
        <v>8</v>
      </c>
      <c r="D1880" s="17">
        <v>1842092.2283298848</v>
      </c>
      <c r="E1880" s="2">
        <v>2022</v>
      </c>
      <c r="F1880" s="17">
        <f>Tabel14[[#This Row],[Benaderend Verbruik (kWh)]]</f>
        <v>1842092.2283298848</v>
      </c>
      <c r="G1880" s="17">
        <f>Tabel14[[#This Row],[Benaderend Verbruik (kWh)]]*0.000182</f>
        <v>335.26078555603902</v>
      </c>
    </row>
    <row r="1881" spans="1:7" x14ac:dyDescent="0.35">
      <c r="A1881" s="11" t="s">
        <v>328</v>
      </c>
      <c r="B1881" s="11" t="s">
        <v>7</v>
      </c>
      <c r="C1881" s="2" t="s">
        <v>1262</v>
      </c>
      <c r="D1881" s="17"/>
      <c r="E1881" s="2">
        <v>2019</v>
      </c>
      <c r="F1881" s="2"/>
      <c r="G1881" s="17">
        <v>94.021157920000007</v>
      </c>
    </row>
    <row r="1882" spans="1:7" x14ac:dyDescent="0.35">
      <c r="A1882" s="11" t="s">
        <v>328</v>
      </c>
      <c r="B1882" s="11" t="s">
        <v>7</v>
      </c>
      <c r="C1882" s="2" t="s">
        <v>1262</v>
      </c>
      <c r="D1882" s="17"/>
      <c r="E1882" s="2">
        <v>2019</v>
      </c>
      <c r="F1882" s="2"/>
      <c r="G1882" s="17">
        <v>86.438986599999993</v>
      </c>
    </row>
    <row r="1883" spans="1:7" x14ac:dyDescent="0.35">
      <c r="A1883" s="11" t="s">
        <v>328</v>
      </c>
      <c r="B1883" s="11" t="s">
        <v>7</v>
      </c>
      <c r="C1883" s="2" t="s">
        <v>1262</v>
      </c>
      <c r="D1883" s="17"/>
      <c r="E1883" s="2">
        <v>2022</v>
      </c>
      <c r="F1883" s="2"/>
      <c r="G1883" s="17">
        <v>83.434022560000002</v>
      </c>
    </row>
    <row r="1884" spans="1:7" x14ac:dyDescent="0.35">
      <c r="A1884" s="11" t="s">
        <v>328</v>
      </c>
      <c r="B1884" s="11" t="s">
        <v>7</v>
      </c>
      <c r="C1884" s="2" t="s">
        <v>1262</v>
      </c>
      <c r="D1884" s="17"/>
      <c r="E1884" s="2">
        <v>2022</v>
      </c>
      <c r="F1884" s="2"/>
      <c r="G1884" s="17">
        <v>47.718576619999993</v>
      </c>
    </row>
    <row r="1885" spans="1:7" x14ac:dyDescent="0.35">
      <c r="A1885" s="2" t="s">
        <v>329</v>
      </c>
      <c r="B1885" s="2" t="s">
        <v>7</v>
      </c>
      <c r="C1885" s="2" t="s">
        <v>8</v>
      </c>
      <c r="D1885" s="17">
        <v>16892580.928351544</v>
      </c>
      <c r="E1885" s="2">
        <v>2019</v>
      </c>
      <c r="F1885" s="17">
        <f>Tabel14[[#This Row],[Benaderend Verbruik (kWh)]]</f>
        <v>16892580.928351544</v>
      </c>
      <c r="G1885" s="17">
        <f>Tabel14[[#This Row],[Benaderend Verbruik (kWh)]]*0.000182</f>
        <v>3074.4497289599813</v>
      </c>
    </row>
    <row r="1886" spans="1:7" x14ac:dyDescent="0.35">
      <c r="A1886" s="2" t="s">
        <v>329</v>
      </c>
      <c r="B1886" s="2" t="s">
        <v>7</v>
      </c>
      <c r="C1886" s="2" t="s">
        <v>9</v>
      </c>
      <c r="D1886" s="17">
        <v>5569148.0285644028</v>
      </c>
      <c r="E1886" s="2">
        <v>2019</v>
      </c>
      <c r="F1886" s="17">
        <f>Tabel14[[#This Row],[Benaderend Verbruik (kWh)]]*2.5</f>
        <v>13922870.071411006</v>
      </c>
      <c r="G1886" s="17">
        <f>Tabel14[[#This Row],[Benaderend Verbruik (kWh)]]*0</f>
        <v>0</v>
      </c>
    </row>
    <row r="1887" spans="1:7" x14ac:dyDescent="0.35">
      <c r="A1887" s="2" t="s">
        <v>329</v>
      </c>
      <c r="B1887" s="2" t="s">
        <v>7</v>
      </c>
      <c r="C1887" s="2" t="s">
        <v>10</v>
      </c>
      <c r="D1887" s="17">
        <v>5062688</v>
      </c>
      <c r="E1887" s="2">
        <v>2019</v>
      </c>
      <c r="F1887" s="17">
        <f>Tabel14[[#This Row],[Benaderend Verbruik (kWh)]]*2.5</f>
        <v>12656720</v>
      </c>
      <c r="G1887" s="17">
        <f>Tabel14[[#This Row],[Benaderend Verbruik (kWh)]]*0</f>
        <v>0</v>
      </c>
    </row>
    <row r="1888" spans="1:7" x14ac:dyDescent="0.35">
      <c r="A1888" s="2" t="s">
        <v>952</v>
      </c>
      <c r="B1888" s="2" t="s">
        <v>641</v>
      </c>
      <c r="C1888" s="2" t="s">
        <v>9</v>
      </c>
      <c r="D1888" s="17">
        <v>4707735.6174953505</v>
      </c>
      <c r="E1888" s="2">
        <v>2022</v>
      </c>
      <c r="F1888" s="17">
        <f>Tabel14[[#This Row],[Benaderend Verbruik (kWh)]]*2.5</f>
        <v>11769339.043738376</v>
      </c>
      <c r="G1888" s="17">
        <f>Tabel14[[#This Row],[Benaderend Verbruik (kWh)]]*0</f>
        <v>0</v>
      </c>
    </row>
    <row r="1889" spans="1:7" x14ac:dyDescent="0.35">
      <c r="A1889" s="2" t="s">
        <v>952</v>
      </c>
      <c r="B1889" s="2" t="s">
        <v>641</v>
      </c>
      <c r="C1889" s="2" t="s">
        <v>10</v>
      </c>
      <c r="D1889" s="17">
        <v>4245536</v>
      </c>
      <c r="E1889" s="2">
        <v>2022</v>
      </c>
      <c r="F1889" s="17">
        <f>Tabel14[[#This Row],[Benaderend Verbruik (kWh)]]*2.5</f>
        <v>10613840</v>
      </c>
      <c r="G1889" s="17">
        <f>Tabel14[[#This Row],[Benaderend Verbruik (kWh)]]*0</f>
        <v>0</v>
      </c>
    </row>
    <row r="1890" spans="1:7" x14ac:dyDescent="0.35">
      <c r="A1890" s="2" t="s">
        <v>952</v>
      </c>
      <c r="B1890" s="2" t="s">
        <v>641</v>
      </c>
      <c r="C1890" s="2" t="s">
        <v>8</v>
      </c>
      <c r="D1890" s="17">
        <v>13951962.53471069</v>
      </c>
      <c r="E1890" s="2">
        <v>2022</v>
      </c>
      <c r="F1890" s="17">
        <f>Tabel14[[#This Row],[Benaderend Verbruik (kWh)]]</f>
        <v>13951962.53471069</v>
      </c>
      <c r="G1890" s="17">
        <f>Tabel14[[#This Row],[Benaderend Verbruik (kWh)]]*0.000182</f>
        <v>2539.2571813173458</v>
      </c>
    </row>
    <row r="1891" spans="1:7" x14ac:dyDescent="0.35">
      <c r="A1891" s="11" t="s">
        <v>329</v>
      </c>
      <c r="B1891" s="11" t="s">
        <v>7</v>
      </c>
      <c r="C1891" s="2" t="s">
        <v>1262</v>
      </c>
      <c r="D1891" s="17"/>
      <c r="E1891" s="2">
        <v>2019</v>
      </c>
      <c r="F1891" s="2"/>
      <c r="G1891" s="17">
        <v>681.08666468000001</v>
      </c>
    </row>
    <row r="1892" spans="1:7" x14ac:dyDescent="0.35">
      <c r="A1892" s="11" t="s">
        <v>329</v>
      </c>
      <c r="B1892" s="11" t="s">
        <v>7</v>
      </c>
      <c r="C1892" s="2" t="s">
        <v>1262</v>
      </c>
      <c r="D1892" s="17"/>
      <c r="E1892" s="2">
        <v>2022</v>
      </c>
      <c r="F1892" s="2"/>
      <c r="G1892" s="17">
        <v>592.89092879500004</v>
      </c>
    </row>
    <row r="1893" spans="1:7" x14ac:dyDescent="0.35">
      <c r="A1893" s="2" t="s">
        <v>330</v>
      </c>
      <c r="B1893" s="2" t="s">
        <v>7</v>
      </c>
      <c r="C1893" s="2" t="s">
        <v>8</v>
      </c>
      <c r="D1893" s="17">
        <v>1644689.1861620722</v>
      </c>
      <c r="E1893" s="2">
        <v>2019</v>
      </c>
      <c r="F1893" s="17">
        <f>Tabel14[[#This Row],[Benaderend Verbruik (kWh)]]</f>
        <v>1644689.1861620722</v>
      </c>
      <c r="G1893" s="17">
        <f>Tabel14[[#This Row],[Benaderend Verbruik (kWh)]]*0.000182</f>
        <v>299.33343188149718</v>
      </c>
    </row>
    <row r="1894" spans="1:7" x14ac:dyDescent="0.35">
      <c r="A1894" s="2" t="s">
        <v>330</v>
      </c>
      <c r="B1894" s="2" t="s">
        <v>7</v>
      </c>
      <c r="C1894" s="2" t="s">
        <v>9</v>
      </c>
      <c r="D1894" s="17">
        <v>625674.48932194989</v>
      </c>
      <c r="E1894" s="2">
        <v>2019</v>
      </c>
      <c r="F1894" s="17">
        <f>Tabel14[[#This Row],[Benaderend Verbruik (kWh)]]*2.5</f>
        <v>1564186.2233048747</v>
      </c>
      <c r="G1894" s="17">
        <f>Tabel14[[#This Row],[Benaderend Verbruik (kWh)]]*0</f>
        <v>0</v>
      </c>
    </row>
    <row r="1895" spans="1:7" x14ac:dyDescent="0.35">
      <c r="A1895" s="2" t="s">
        <v>330</v>
      </c>
      <c r="B1895" s="2" t="s">
        <v>7</v>
      </c>
      <c r="C1895" s="2" t="s">
        <v>10</v>
      </c>
      <c r="D1895" s="17">
        <v>426402</v>
      </c>
      <c r="E1895" s="2">
        <v>2019</v>
      </c>
      <c r="F1895" s="17">
        <f>Tabel14[[#This Row],[Benaderend Verbruik (kWh)]]*2.5</f>
        <v>1066005</v>
      </c>
      <c r="G1895" s="17">
        <f>Tabel14[[#This Row],[Benaderend Verbruik (kWh)]]*0</f>
        <v>0</v>
      </c>
    </row>
    <row r="1896" spans="1:7" x14ac:dyDescent="0.35">
      <c r="A1896" s="2" t="s">
        <v>953</v>
      </c>
      <c r="B1896" s="2" t="s">
        <v>641</v>
      </c>
      <c r="C1896" s="2" t="s">
        <v>9</v>
      </c>
      <c r="D1896" s="17">
        <v>581333.84384523262</v>
      </c>
      <c r="E1896" s="2">
        <v>2022</v>
      </c>
      <c r="F1896" s="17">
        <f>Tabel14[[#This Row],[Benaderend Verbruik (kWh)]]*2.5</f>
        <v>1453334.6096130814</v>
      </c>
      <c r="G1896" s="17">
        <f>Tabel14[[#This Row],[Benaderend Verbruik (kWh)]]*0</f>
        <v>0</v>
      </c>
    </row>
    <row r="1897" spans="1:7" x14ac:dyDescent="0.35">
      <c r="A1897" s="2" t="s">
        <v>953</v>
      </c>
      <c r="B1897" s="2" t="s">
        <v>641</v>
      </c>
      <c r="C1897" s="2" t="s">
        <v>10</v>
      </c>
      <c r="D1897" s="17">
        <v>401933.77816419763</v>
      </c>
      <c r="E1897" s="2">
        <v>2022</v>
      </c>
      <c r="F1897" s="17">
        <f>Tabel14[[#This Row],[Benaderend Verbruik (kWh)]]*2.5</f>
        <v>1004834.4454104941</v>
      </c>
      <c r="G1897" s="17">
        <f>Tabel14[[#This Row],[Benaderend Verbruik (kWh)]]*0</f>
        <v>0</v>
      </c>
    </row>
    <row r="1898" spans="1:7" x14ac:dyDescent="0.35">
      <c r="A1898" s="2" t="s">
        <v>953</v>
      </c>
      <c r="B1898" s="2" t="s">
        <v>641</v>
      </c>
      <c r="C1898" s="2" t="s">
        <v>8</v>
      </c>
      <c r="D1898" s="17">
        <v>1663575.6155586764</v>
      </c>
      <c r="E1898" s="2">
        <v>2022</v>
      </c>
      <c r="F1898" s="17">
        <f>Tabel14[[#This Row],[Benaderend Verbruik (kWh)]]</f>
        <v>1663575.6155586764</v>
      </c>
      <c r="G1898" s="17">
        <f>Tabel14[[#This Row],[Benaderend Verbruik (kWh)]]*0.000182</f>
        <v>302.77076203167911</v>
      </c>
    </row>
    <row r="1899" spans="1:7" x14ac:dyDescent="0.35">
      <c r="A1899" s="11" t="s">
        <v>330</v>
      </c>
      <c r="B1899" s="11" t="s">
        <v>7</v>
      </c>
      <c r="C1899" s="2" t="s">
        <v>1262</v>
      </c>
      <c r="D1899" s="17"/>
      <c r="E1899" s="2">
        <v>2019</v>
      </c>
      <c r="F1899" s="2"/>
      <c r="G1899" s="17">
        <v>32.209132378165037</v>
      </c>
    </row>
    <row r="1900" spans="1:7" x14ac:dyDescent="0.35">
      <c r="A1900" s="11" t="s">
        <v>330</v>
      </c>
      <c r="B1900" s="11" t="s">
        <v>7</v>
      </c>
      <c r="C1900" s="2" t="s">
        <v>1262</v>
      </c>
      <c r="D1900" s="17"/>
      <c r="E1900" s="2">
        <v>2022</v>
      </c>
      <c r="F1900" s="2"/>
      <c r="G1900" s="17">
        <v>30.478432858421034</v>
      </c>
    </row>
    <row r="1901" spans="1:7" x14ac:dyDescent="0.35">
      <c r="A1901" s="2" t="s">
        <v>331</v>
      </c>
      <c r="B1901" s="2" t="s">
        <v>7</v>
      </c>
      <c r="C1901" s="2" t="s">
        <v>8</v>
      </c>
      <c r="D1901" s="17">
        <v>1006656.2133491522</v>
      </c>
      <c r="E1901" s="2">
        <v>2019</v>
      </c>
      <c r="F1901" s="17">
        <f>Tabel14[[#This Row],[Benaderend Verbruik (kWh)]]</f>
        <v>1006656.2133491522</v>
      </c>
      <c r="G1901" s="17">
        <f>Tabel14[[#This Row],[Benaderend Verbruik (kWh)]]*0.000182</f>
        <v>183.21143082954572</v>
      </c>
    </row>
    <row r="1902" spans="1:7" x14ac:dyDescent="0.35">
      <c r="A1902" s="2" t="s">
        <v>331</v>
      </c>
      <c r="B1902" s="2" t="s">
        <v>7</v>
      </c>
      <c r="C1902" s="2" t="s">
        <v>10</v>
      </c>
      <c r="D1902" s="17">
        <v>557822</v>
      </c>
      <c r="E1902" s="2">
        <v>2019</v>
      </c>
      <c r="F1902" s="17">
        <f>Tabel14[[#This Row],[Benaderend Verbruik (kWh)]]*2.5</f>
        <v>1394555</v>
      </c>
      <c r="G1902" s="17">
        <f>Tabel14[[#This Row],[Benaderend Verbruik (kWh)]]*0</f>
        <v>0</v>
      </c>
    </row>
    <row r="1903" spans="1:7" x14ac:dyDescent="0.35">
      <c r="A1903" s="2" t="s">
        <v>331</v>
      </c>
      <c r="B1903" s="2" t="s">
        <v>7</v>
      </c>
      <c r="C1903" s="2" t="s">
        <v>9</v>
      </c>
      <c r="D1903" s="17">
        <v>371209.96593176451</v>
      </c>
      <c r="E1903" s="2">
        <v>2019</v>
      </c>
      <c r="F1903" s="17">
        <f>Tabel14[[#This Row],[Benaderend Verbruik (kWh)]]*2.5</f>
        <v>928024.91482941131</v>
      </c>
      <c r="G1903" s="17">
        <f>Tabel14[[#This Row],[Benaderend Verbruik (kWh)]]*0</f>
        <v>0</v>
      </c>
    </row>
    <row r="1904" spans="1:7" x14ac:dyDescent="0.35">
      <c r="A1904" s="2" t="s">
        <v>954</v>
      </c>
      <c r="B1904" s="2" t="s">
        <v>641</v>
      </c>
      <c r="C1904" s="2" t="s">
        <v>9</v>
      </c>
      <c r="D1904" s="17">
        <v>402272.157249293</v>
      </c>
      <c r="E1904" s="2">
        <v>2022</v>
      </c>
      <c r="F1904" s="17">
        <f>Tabel14[[#This Row],[Benaderend Verbruik (kWh)]]*2.5</f>
        <v>1005680.3931232325</v>
      </c>
      <c r="G1904" s="17">
        <f>Tabel14[[#This Row],[Benaderend Verbruik (kWh)]]*0</f>
        <v>0</v>
      </c>
    </row>
    <row r="1905" spans="1:7" x14ac:dyDescent="0.35">
      <c r="A1905" s="2" t="s">
        <v>954</v>
      </c>
      <c r="B1905" s="2" t="s">
        <v>641</v>
      </c>
      <c r="C1905" s="2" t="s">
        <v>10</v>
      </c>
      <c r="D1905" s="17">
        <v>490881.99999999988</v>
      </c>
      <c r="E1905" s="2">
        <v>2022</v>
      </c>
      <c r="F1905" s="17">
        <f>Tabel14[[#This Row],[Benaderend Verbruik (kWh)]]*2.5</f>
        <v>1227204.9999999998</v>
      </c>
      <c r="G1905" s="17">
        <f>Tabel14[[#This Row],[Benaderend Verbruik (kWh)]]*0</f>
        <v>0</v>
      </c>
    </row>
    <row r="1906" spans="1:7" x14ac:dyDescent="0.35">
      <c r="A1906" s="2" t="s">
        <v>954</v>
      </c>
      <c r="B1906" s="2" t="s">
        <v>641</v>
      </c>
      <c r="C1906" s="2" t="s">
        <v>8</v>
      </c>
      <c r="D1906" s="17">
        <v>906480.05906215822</v>
      </c>
      <c r="E1906" s="2">
        <v>2022</v>
      </c>
      <c r="F1906" s="17">
        <f>Tabel14[[#This Row],[Benaderend Verbruik (kWh)]]</f>
        <v>906480.05906215822</v>
      </c>
      <c r="G1906" s="17">
        <f>Tabel14[[#This Row],[Benaderend Verbruik (kWh)]]*0.000182</f>
        <v>164.97937074931281</v>
      </c>
    </row>
    <row r="1907" spans="1:7" x14ac:dyDescent="0.35">
      <c r="A1907" s="11" t="s">
        <v>331</v>
      </c>
      <c r="B1907" s="11" t="s">
        <v>7</v>
      </c>
      <c r="C1907" s="2" t="s">
        <v>1262</v>
      </c>
      <c r="D1907" s="17"/>
      <c r="E1907" s="2">
        <v>2019</v>
      </c>
      <c r="F1907" s="2"/>
      <c r="G1907" s="17">
        <v>39.598388039999996</v>
      </c>
    </row>
    <row r="1908" spans="1:7" x14ac:dyDescent="0.35">
      <c r="A1908" s="11" t="s">
        <v>331</v>
      </c>
      <c r="B1908" s="11" t="s">
        <v>7</v>
      </c>
      <c r="C1908" s="2" t="s">
        <v>1262</v>
      </c>
      <c r="D1908" s="17"/>
      <c r="E1908" s="2">
        <v>2022</v>
      </c>
      <c r="F1908" s="2"/>
      <c r="G1908" s="17">
        <v>22.472347614561947</v>
      </c>
    </row>
    <row r="1909" spans="1:7" x14ac:dyDescent="0.35">
      <c r="A1909" s="2" t="s">
        <v>332</v>
      </c>
      <c r="B1909" s="2" t="s">
        <v>7</v>
      </c>
      <c r="C1909" s="2" t="s">
        <v>8</v>
      </c>
      <c r="D1909" s="17">
        <v>8622125.9109452777</v>
      </c>
      <c r="E1909" s="2">
        <v>2019</v>
      </c>
      <c r="F1909" s="17">
        <f>Tabel14[[#This Row],[Benaderend Verbruik (kWh)]]</f>
        <v>8622125.9109452777</v>
      </c>
      <c r="G1909" s="17">
        <f>Tabel14[[#This Row],[Benaderend Verbruik (kWh)]]*0.000182</f>
        <v>1569.2269157920405</v>
      </c>
    </row>
    <row r="1910" spans="1:7" x14ac:dyDescent="0.35">
      <c r="A1910" s="2" t="s">
        <v>332</v>
      </c>
      <c r="B1910" s="2" t="s">
        <v>7</v>
      </c>
      <c r="C1910" s="2" t="s">
        <v>9</v>
      </c>
      <c r="D1910" s="17">
        <v>2636817.4900302938</v>
      </c>
      <c r="E1910" s="2">
        <v>2019</v>
      </c>
      <c r="F1910" s="17">
        <f>Tabel14[[#This Row],[Benaderend Verbruik (kWh)]]*2.5</f>
        <v>6592043.7250757348</v>
      </c>
      <c r="G1910" s="17">
        <f>Tabel14[[#This Row],[Benaderend Verbruik (kWh)]]*0</f>
        <v>0</v>
      </c>
    </row>
    <row r="1911" spans="1:7" x14ac:dyDescent="0.35">
      <c r="A1911" s="2" t="s">
        <v>332</v>
      </c>
      <c r="B1911" s="2" t="s">
        <v>7</v>
      </c>
      <c r="C1911" s="2" t="s">
        <v>10</v>
      </c>
      <c r="D1911" s="17">
        <v>1981507</v>
      </c>
      <c r="E1911" s="2">
        <v>2019</v>
      </c>
      <c r="F1911" s="17">
        <f>Tabel14[[#This Row],[Benaderend Verbruik (kWh)]]*2.5</f>
        <v>4953767.5</v>
      </c>
      <c r="G1911" s="17">
        <f>Tabel14[[#This Row],[Benaderend Verbruik (kWh)]]*0</f>
        <v>0</v>
      </c>
    </row>
    <row r="1912" spans="1:7" x14ac:dyDescent="0.35">
      <c r="A1912" s="2" t="s">
        <v>955</v>
      </c>
      <c r="B1912" s="2" t="s">
        <v>641</v>
      </c>
      <c r="C1912" s="2" t="s">
        <v>9</v>
      </c>
      <c r="D1912" s="17">
        <v>2682725.0238476768</v>
      </c>
      <c r="E1912" s="2">
        <v>2022</v>
      </c>
      <c r="F1912" s="17">
        <f>Tabel14[[#This Row],[Benaderend Verbruik (kWh)]]*2.5</f>
        <v>6706812.559619192</v>
      </c>
      <c r="G1912" s="17">
        <f>Tabel14[[#This Row],[Benaderend Verbruik (kWh)]]*0</f>
        <v>0</v>
      </c>
    </row>
    <row r="1913" spans="1:7" x14ac:dyDescent="0.35">
      <c r="A1913" s="2" t="s">
        <v>955</v>
      </c>
      <c r="B1913" s="2" t="s">
        <v>641</v>
      </c>
      <c r="C1913" s="2" t="s">
        <v>10</v>
      </c>
      <c r="D1913" s="17">
        <v>1768848</v>
      </c>
      <c r="E1913" s="2">
        <v>2022</v>
      </c>
      <c r="F1913" s="17">
        <f>Tabel14[[#This Row],[Benaderend Verbruik (kWh)]]*2.5</f>
        <v>4422120</v>
      </c>
      <c r="G1913" s="17">
        <f>Tabel14[[#This Row],[Benaderend Verbruik (kWh)]]*0</f>
        <v>0</v>
      </c>
    </row>
    <row r="1914" spans="1:7" x14ac:dyDescent="0.35">
      <c r="A1914" s="2" t="s">
        <v>955</v>
      </c>
      <c r="B1914" s="2" t="s">
        <v>641</v>
      </c>
      <c r="C1914" s="2" t="s">
        <v>8</v>
      </c>
      <c r="D1914" s="17">
        <v>6335885.095331734</v>
      </c>
      <c r="E1914" s="2">
        <v>2022</v>
      </c>
      <c r="F1914" s="17">
        <f>Tabel14[[#This Row],[Benaderend Verbruik (kWh)]]</f>
        <v>6335885.095331734</v>
      </c>
      <c r="G1914" s="17">
        <f>Tabel14[[#This Row],[Benaderend Verbruik (kWh)]]*0.000182</f>
        <v>1153.1310873503755</v>
      </c>
    </row>
    <row r="1915" spans="1:7" x14ac:dyDescent="0.35">
      <c r="A1915" s="11" t="s">
        <v>332</v>
      </c>
      <c r="B1915" s="11" t="s">
        <v>7</v>
      </c>
      <c r="C1915" s="2" t="s">
        <v>1262</v>
      </c>
      <c r="D1915" s="17"/>
      <c r="E1915" s="2">
        <v>2019</v>
      </c>
      <c r="F1915" s="2"/>
      <c r="G1915" s="17">
        <v>259.63564059999999</v>
      </c>
    </row>
    <row r="1916" spans="1:7" x14ac:dyDescent="0.35">
      <c r="A1916" s="11" t="s">
        <v>332</v>
      </c>
      <c r="B1916" s="11" t="s">
        <v>7</v>
      </c>
      <c r="C1916" s="2" t="s">
        <v>1262</v>
      </c>
      <c r="D1916" s="17"/>
      <c r="E1916" s="2">
        <v>2022</v>
      </c>
      <c r="F1916" s="2"/>
      <c r="G1916" s="17">
        <v>242.64783817</v>
      </c>
    </row>
    <row r="1917" spans="1:7" x14ac:dyDescent="0.35">
      <c r="A1917" s="2" t="s">
        <v>333</v>
      </c>
      <c r="B1917" s="2" t="s">
        <v>7</v>
      </c>
      <c r="C1917" s="2" t="s">
        <v>10</v>
      </c>
      <c r="D1917" s="17">
        <v>449047</v>
      </c>
      <c r="E1917" s="2">
        <v>2019</v>
      </c>
      <c r="F1917" s="17">
        <f>Tabel14[[#This Row],[Benaderend Verbruik (kWh)]]*2.5</f>
        <v>1122617.5</v>
      </c>
      <c r="G1917" s="17">
        <f>Tabel14[[#This Row],[Benaderend Verbruik (kWh)]]*0</f>
        <v>0</v>
      </c>
    </row>
    <row r="1918" spans="1:7" x14ac:dyDescent="0.35">
      <c r="A1918" s="2" t="s">
        <v>333</v>
      </c>
      <c r="B1918" s="2" t="s">
        <v>7</v>
      </c>
      <c r="C1918" s="2" t="s">
        <v>9</v>
      </c>
      <c r="D1918" s="17">
        <v>270971.86372109799</v>
      </c>
      <c r="E1918" s="2">
        <v>2019</v>
      </c>
      <c r="F1918" s="17">
        <f>Tabel14[[#This Row],[Benaderend Verbruik (kWh)]]*2.5</f>
        <v>677429.65930274501</v>
      </c>
      <c r="G1918" s="17">
        <f>Tabel14[[#This Row],[Benaderend Verbruik (kWh)]]*0</f>
        <v>0</v>
      </c>
    </row>
    <row r="1919" spans="1:7" x14ac:dyDescent="0.35">
      <c r="A1919" s="2" t="s">
        <v>333</v>
      </c>
      <c r="B1919" s="2" t="s">
        <v>7</v>
      </c>
      <c r="C1919" s="2" t="s">
        <v>8</v>
      </c>
      <c r="D1919" s="17">
        <v>187467.16091929143</v>
      </c>
      <c r="E1919" s="2">
        <v>2019</v>
      </c>
      <c r="F1919" s="17">
        <f>Tabel14[[#This Row],[Benaderend Verbruik (kWh)]]</f>
        <v>187467.16091929143</v>
      </c>
      <c r="G1919" s="17">
        <f>Tabel14[[#This Row],[Benaderend Verbruik (kWh)]]*0.000182</f>
        <v>34.119023287311045</v>
      </c>
    </row>
    <row r="1920" spans="1:7" x14ac:dyDescent="0.35">
      <c r="A1920" s="2" t="s">
        <v>956</v>
      </c>
      <c r="B1920" s="2" t="s">
        <v>641</v>
      </c>
      <c r="C1920" s="2" t="s">
        <v>9</v>
      </c>
      <c r="D1920" s="17">
        <v>230167.64342825173</v>
      </c>
      <c r="E1920" s="2">
        <v>2022</v>
      </c>
      <c r="F1920" s="17">
        <f>Tabel14[[#This Row],[Benaderend Verbruik (kWh)]]*2.5</f>
        <v>575419.10857062927</v>
      </c>
      <c r="G1920" s="17">
        <f>Tabel14[[#This Row],[Benaderend Verbruik (kWh)]]*0</f>
        <v>0</v>
      </c>
    </row>
    <row r="1921" spans="1:7" x14ac:dyDescent="0.35">
      <c r="A1921" s="2" t="s">
        <v>956</v>
      </c>
      <c r="B1921" s="2" t="s">
        <v>641</v>
      </c>
      <c r="C1921" s="2" t="s">
        <v>10</v>
      </c>
      <c r="D1921" s="17">
        <v>384561.99999999988</v>
      </c>
      <c r="E1921" s="2">
        <v>2022</v>
      </c>
      <c r="F1921" s="17">
        <f>Tabel14[[#This Row],[Benaderend Verbruik (kWh)]]*2.5</f>
        <v>961404.99999999977</v>
      </c>
      <c r="G1921" s="17">
        <f>Tabel14[[#This Row],[Benaderend Verbruik (kWh)]]*0</f>
        <v>0</v>
      </c>
    </row>
    <row r="1922" spans="1:7" x14ac:dyDescent="0.35">
      <c r="A1922" s="2" t="s">
        <v>956</v>
      </c>
      <c r="B1922" s="2" t="s">
        <v>641</v>
      </c>
      <c r="C1922" s="2" t="s">
        <v>8</v>
      </c>
      <c r="D1922" s="17">
        <v>155085.66830098908</v>
      </c>
      <c r="E1922" s="2">
        <v>2022</v>
      </c>
      <c r="F1922" s="17">
        <f>Tabel14[[#This Row],[Benaderend Verbruik (kWh)]]</f>
        <v>155085.66830098908</v>
      </c>
      <c r="G1922" s="17">
        <f>Tabel14[[#This Row],[Benaderend Verbruik (kWh)]]*0.000182</f>
        <v>28.225591630780013</v>
      </c>
    </row>
    <row r="1923" spans="1:7" x14ac:dyDescent="0.35">
      <c r="A1923" s="2" t="s">
        <v>333</v>
      </c>
      <c r="B1923" s="2" t="s">
        <v>7</v>
      </c>
      <c r="C1923" s="2" t="s">
        <v>12</v>
      </c>
      <c r="D1923" s="17">
        <v>83146.839508801801</v>
      </c>
      <c r="E1923" s="2">
        <v>2019</v>
      </c>
      <c r="F1923" s="17">
        <f>Tabel14[[#This Row],[Benaderend Verbruik (kWh)]]</f>
        <v>83146.839508801801</v>
      </c>
      <c r="G1923" s="17">
        <f>Tabel14[[#This Row],[Benaderend Verbruik (kWh)]]*0.000267</f>
        <v>22.200206148850079</v>
      </c>
    </row>
    <row r="1924" spans="1:7" x14ac:dyDescent="0.35">
      <c r="A1924" s="11" t="s">
        <v>333</v>
      </c>
      <c r="B1924" s="11" t="s">
        <v>7</v>
      </c>
      <c r="C1924" s="2" t="s">
        <v>1262</v>
      </c>
      <c r="D1924" s="17"/>
      <c r="E1924" s="2">
        <v>2019</v>
      </c>
      <c r="F1924" s="2"/>
      <c r="G1924" s="17">
        <v>19.826627999999999</v>
      </c>
    </row>
    <row r="1925" spans="1:7" x14ac:dyDescent="0.35">
      <c r="A1925" s="11" t="s">
        <v>333</v>
      </c>
      <c r="B1925" s="11" t="s">
        <v>7</v>
      </c>
      <c r="C1925" s="2" t="s">
        <v>1262</v>
      </c>
      <c r="D1925" s="17"/>
      <c r="E1925" s="2">
        <v>2022</v>
      </c>
      <c r="F1925" s="2"/>
      <c r="G1925" s="17">
        <v>18.391795500000001</v>
      </c>
    </row>
    <row r="1926" spans="1:7" x14ac:dyDescent="0.35">
      <c r="A1926" s="2" t="s">
        <v>334</v>
      </c>
      <c r="B1926" s="2" t="s">
        <v>7</v>
      </c>
      <c r="C1926" s="2" t="s">
        <v>8</v>
      </c>
      <c r="D1926" s="17">
        <v>2045152.9025254601</v>
      </c>
      <c r="E1926" s="2">
        <v>2019</v>
      </c>
      <c r="F1926" s="17">
        <f>Tabel14[[#This Row],[Benaderend Verbruik (kWh)]]</f>
        <v>2045152.9025254601</v>
      </c>
      <c r="G1926" s="17">
        <f>Tabel14[[#This Row],[Benaderend Verbruik (kWh)]]*0.000182</f>
        <v>372.21782825963373</v>
      </c>
    </row>
    <row r="1927" spans="1:7" x14ac:dyDescent="0.35">
      <c r="A1927" s="2" t="s">
        <v>334</v>
      </c>
      <c r="B1927" s="2" t="s">
        <v>7</v>
      </c>
      <c r="C1927" s="2" t="s">
        <v>10</v>
      </c>
      <c r="D1927" s="17">
        <v>1646195</v>
      </c>
      <c r="E1927" s="2">
        <v>2019</v>
      </c>
      <c r="F1927" s="17">
        <f>Tabel14[[#This Row],[Benaderend Verbruik (kWh)]]*2.5</f>
        <v>4115487.5</v>
      </c>
      <c r="G1927" s="17">
        <f>Tabel14[[#This Row],[Benaderend Verbruik (kWh)]]*0</f>
        <v>0</v>
      </c>
    </row>
    <row r="1928" spans="1:7" x14ac:dyDescent="0.35">
      <c r="A1928" s="2" t="s">
        <v>334</v>
      </c>
      <c r="B1928" s="2" t="s">
        <v>7</v>
      </c>
      <c r="C1928" s="2" t="s">
        <v>9</v>
      </c>
      <c r="D1928" s="17">
        <v>711112.89819778595</v>
      </c>
      <c r="E1928" s="2">
        <v>2019</v>
      </c>
      <c r="F1928" s="17">
        <f>Tabel14[[#This Row],[Benaderend Verbruik (kWh)]]*2.5</f>
        <v>1777782.2454944649</v>
      </c>
      <c r="G1928" s="17">
        <f>Tabel14[[#This Row],[Benaderend Verbruik (kWh)]]*0</f>
        <v>0</v>
      </c>
    </row>
    <row r="1929" spans="1:7" x14ac:dyDescent="0.35">
      <c r="A1929" s="2" t="s">
        <v>957</v>
      </c>
      <c r="B1929" s="2" t="s">
        <v>641</v>
      </c>
      <c r="C1929" s="2" t="s">
        <v>9</v>
      </c>
      <c r="D1929" s="17">
        <v>540384.09647694265</v>
      </c>
      <c r="E1929" s="2">
        <v>2022</v>
      </c>
      <c r="F1929" s="17">
        <f>Tabel14[[#This Row],[Benaderend Verbruik (kWh)]]*2.5</f>
        <v>1350960.2411923567</v>
      </c>
      <c r="G1929" s="17">
        <f>Tabel14[[#This Row],[Benaderend Verbruik (kWh)]]*0</f>
        <v>0</v>
      </c>
    </row>
    <row r="1930" spans="1:7" x14ac:dyDescent="0.35">
      <c r="A1930" s="2" t="s">
        <v>957</v>
      </c>
      <c r="B1930" s="2" t="s">
        <v>641</v>
      </c>
      <c r="C1930" s="2" t="s">
        <v>10</v>
      </c>
      <c r="D1930" s="17">
        <v>1617920.9999999998</v>
      </c>
      <c r="E1930" s="2">
        <v>2022</v>
      </c>
      <c r="F1930" s="17">
        <f>Tabel14[[#This Row],[Benaderend Verbruik (kWh)]]*2.5</f>
        <v>4044802.4999999995</v>
      </c>
      <c r="G1930" s="17">
        <f>Tabel14[[#This Row],[Benaderend Verbruik (kWh)]]*0</f>
        <v>0</v>
      </c>
    </row>
    <row r="1931" spans="1:7" x14ac:dyDescent="0.35">
      <c r="A1931" s="2" t="s">
        <v>957</v>
      </c>
      <c r="B1931" s="2" t="s">
        <v>641</v>
      </c>
      <c r="C1931" s="2" t="s">
        <v>8</v>
      </c>
      <c r="D1931" s="17">
        <v>1698821.3913393035</v>
      </c>
      <c r="E1931" s="2">
        <v>2022</v>
      </c>
      <c r="F1931" s="17">
        <f>Tabel14[[#This Row],[Benaderend Verbruik (kWh)]]</f>
        <v>1698821.3913393035</v>
      </c>
      <c r="G1931" s="17">
        <f>Tabel14[[#This Row],[Benaderend Verbruik (kWh)]]*0.000182</f>
        <v>309.18549322375321</v>
      </c>
    </row>
    <row r="1932" spans="1:7" x14ac:dyDescent="0.35">
      <c r="A1932" s="2" t="s">
        <v>334</v>
      </c>
      <c r="B1932" s="2" t="s">
        <v>7</v>
      </c>
      <c r="C1932" s="2" t="s">
        <v>12</v>
      </c>
      <c r="D1932" s="17">
        <v>38651.590407912168</v>
      </c>
      <c r="E1932" s="2">
        <v>2019</v>
      </c>
      <c r="F1932" s="17">
        <f>Tabel14[[#This Row],[Benaderend Verbruik (kWh)]]</f>
        <v>38651.590407912168</v>
      </c>
      <c r="G1932" s="17">
        <f>Tabel14[[#This Row],[Benaderend Verbruik (kWh)]]*0.000267</f>
        <v>10.319974638912548</v>
      </c>
    </row>
    <row r="1933" spans="1:7" x14ac:dyDescent="0.35">
      <c r="A1933" s="2" t="s">
        <v>334</v>
      </c>
      <c r="B1933" s="2" t="s">
        <v>7</v>
      </c>
      <c r="C1933" s="2" t="s">
        <v>12</v>
      </c>
      <c r="D1933" s="17">
        <v>50854.231315067191</v>
      </c>
      <c r="E1933" s="2">
        <v>2022</v>
      </c>
      <c r="F1933" s="17">
        <f>Tabel14[[#This Row],[Benaderend Verbruik (kWh)]]</f>
        <v>50854.231315067191</v>
      </c>
      <c r="G1933" s="17">
        <f>Tabel14[[#This Row],[Benaderend Verbruik (kWh)]]*0.000267</f>
        <v>13.57807976112294</v>
      </c>
    </row>
    <row r="1934" spans="1:7" x14ac:dyDescent="0.35">
      <c r="A1934" s="11" t="s">
        <v>334</v>
      </c>
      <c r="B1934" s="11" t="s">
        <v>7</v>
      </c>
      <c r="C1934" s="2" t="s">
        <v>1262</v>
      </c>
      <c r="D1934" s="17"/>
      <c r="E1934" s="2">
        <v>2019</v>
      </c>
      <c r="F1934" s="2"/>
      <c r="G1934" s="17">
        <v>74.692671840000003</v>
      </c>
    </row>
    <row r="1935" spans="1:7" x14ac:dyDescent="0.35">
      <c r="A1935" s="11" t="s">
        <v>334</v>
      </c>
      <c r="B1935" s="11" t="s">
        <v>7</v>
      </c>
      <c r="C1935" s="2" t="s">
        <v>1262</v>
      </c>
      <c r="D1935" s="17"/>
      <c r="E1935" s="2">
        <v>2022</v>
      </c>
      <c r="F1935" s="2"/>
      <c r="G1935" s="17">
        <v>79.277128829999995</v>
      </c>
    </row>
    <row r="1936" spans="1:7" x14ac:dyDescent="0.35">
      <c r="A1936" s="2" t="s">
        <v>335</v>
      </c>
      <c r="B1936" s="2" t="s">
        <v>7</v>
      </c>
      <c r="C1936" s="2" t="s">
        <v>8</v>
      </c>
      <c r="D1936" s="17">
        <v>1848516.3698253597</v>
      </c>
      <c r="E1936" s="2">
        <v>2019</v>
      </c>
      <c r="F1936" s="17">
        <f>Tabel14[[#This Row],[Benaderend Verbruik (kWh)]]</f>
        <v>1848516.3698253597</v>
      </c>
      <c r="G1936" s="17">
        <f>Tabel14[[#This Row],[Benaderend Verbruik (kWh)]]*0.000182</f>
        <v>336.42997930821548</v>
      </c>
    </row>
    <row r="1937" spans="1:7" x14ac:dyDescent="0.35">
      <c r="A1937" s="2" t="s">
        <v>335</v>
      </c>
      <c r="B1937" s="2" t="s">
        <v>7</v>
      </c>
      <c r="C1937" s="2" t="s">
        <v>10</v>
      </c>
      <c r="D1937" s="17">
        <v>596457</v>
      </c>
      <c r="E1937" s="2">
        <v>2019</v>
      </c>
      <c r="F1937" s="17">
        <f>Tabel14[[#This Row],[Benaderend Verbruik (kWh)]]*2.5</f>
        <v>1491142.5</v>
      </c>
      <c r="G1937" s="17">
        <f>Tabel14[[#This Row],[Benaderend Verbruik (kWh)]]*0</f>
        <v>0</v>
      </c>
    </row>
    <row r="1938" spans="1:7" x14ac:dyDescent="0.35">
      <c r="A1938" s="2" t="s">
        <v>335</v>
      </c>
      <c r="B1938" s="2" t="s">
        <v>7</v>
      </c>
      <c r="C1938" s="2" t="s">
        <v>9</v>
      </c>
      <c r="D1938" s="17">
        <v>451503.63690289343</v>
      </c>
      <c r="E1938" s="2">
        <v>2019</v>
      </c>
      <c r="F1938" s="17">
        <f>Tabel14[[#This Row],[Benaderend Verbruik (kWh)]]*2.5</f>
        <v>1128759.0922572336</v>
      </c>
      <c r="G1938" s="17">
        <f>Tabel14[[#This Row],[Benaderend Verbruik (kWh)]]*0</f>
        <v>0</v>
      </c>
    </row>
    <row r="1939" spans="1:7" x14ac:dyDescent="0.35">
      <c r="A1939" s="2" t="s">
        <v>958</v>
      </c>
      <c r="B1939" s="2" t="s">
        <v>641</v>
      </c>
      <c r="C1939" s="2" t="s">
        <v>9</v>
      </c>
      <c r="D1939" s="17">
        <v>558079.1099526725</v>
      </c>
      <c r="E1939" s="2">
        <v>2022</v>
      </c>
      <c r="F1939" s="17">
        <f>Tabel14[[#This Row],[Benaderend Verbruik (kWh)]]*2.5</f>
        <v>1395197.7748816812</v>
      </c>
      <c r="G1939" s="17">
        <f>Tabel14[[#This Row],[Benaderend Verbruik (kWh)]]*0</f>
        <v>0</v>
      </c>
    </row>
    <row r="1940" spans="1:7" x14ac:dyDescent="0.35">
      <c r="A1940" s="2" t="s">
        <v>958</v>
      </c>
      <c r="B1940" s="2" t="s">
        <v>641</v>
      </c>
      <c r="C1940" s="2" t="s">
        <v>10</v>
      </c>
      <c r="D1940" s="17">
        <v>519058.99999999983</v>
      </c>
      <c r="E1940" s="2">
        <v>2022</v>
      </c>
      <c r="F1940" s="17">
        <f>Tabel14[[#This Row],[Benaderend Verbruik (kWh)]]*2.5</f>
        <v>1297647.4999999995</v>
      </c>
      <c r="G1940" s="17">
        <f>Tabel14[[#This Row],[Benaderend Verbruik (kWh)]]*0</f>
        <v>0</v>
      </c>
    </row>
    <row r="1941" spans="1:7" x14ac:dyDescent="0.35">
      <c r="A1941" s="2" t="s">
        <v>958</v>
      </c>
      <c r="B1941" s="2" t="s">
        <v>641</v>
      </c>
      <c r="C1941" s="2" t="s">
        <v>8</v>
      </c>
      <c r="D1941" s="17">
        <v>1476760.8549706414</v>
      </c>
      <c r="E1941" s="2">
        <v>2022</v>
      </c>
      <c r="F1941" s="17">
        <f>Tabel14[[#This Row],[Benaderend Verbruik (kWh)]]</f>
        <v>1476760.8549706414</v>
      </c>
      <c r="G1941" s="17">
        <f>Tabel14[[#This Row],[Benaderend Verbruik (kWh)]]*0.000182</f>
        <v>268.77047560465672</v>
      </c>
    </row>
    <row r="1942" spans="1:7" x14ac:dyDescent="0.35">
      <c r="A1942" s="2" t="s">
        <v>336</v>
      </c>
      <c r="B1942" s="2" t="s">
        <v>7</v>
      </c>
      <c r="C1942" s="2" t="s">
        <v>8</v>
      </c>
      <c r="D1942" s="17">
        <v>632130.23311993293</v>
      </c>
      <c r="E1942" s="2">
        <v>2019</v>
      </c>
      <c r="F1942" s="17">
        <f>Tabel14[[#This Row],[Benaderend Verbruik (kWh)]]</f>
        <v>632130.23311993293</v>
      </c>
      <c r="G1942" s="17">
        <f>Tabel14[[#This Row],[Benaderend Verbruik (kWh)]]*0.000182</f>
        <v>115.0477024278278</v>
      </c>
    </row>
    <row r="1943" spans="1:7" x14ac:dyDescent="0.35">
      <c r="A1943" s="2" t="s">
        <v>336</v>
      </c>
      <c r="B1943" s="2" t="s">
        <v>7</v>
      </c>
      <c r="C1943" s="2" t="s">
        <v>10</v>
      </c>
      <c r="D1943" s="17">
        <v>296905</v>
      </c>
      <c r="E1943" s="2">
        <v>2019</v>
      </c>
      <c r="F1943" s="17">
        <f>Tabel14[[#This Row],[Benaderend Verbruik (kWh)]]*2.5</f>
        <v>742262.5</v>
      </c>
      <c r="G1943" s="17">
        <f>Tabel14[[#This Row],[Benaderend Verbruik (kWh)]]*0</f>
        <v>0</v>
      </c>
    </row>
    <row r="1944" spans="1:7" x14ac:dyDescent="0.35">
      <c r="A1944" s="2" t="s">
        <v>336</v>
      </c>
      <c r="B1944" s="2" t="s">
        <v>7</v>
      </c>
      <c r="C1944" s="2" t="s">
        <v>9</v>
      </c>
      <c r="D1944" s="17">
        <v>243557.06976071576</v>
      </c>
      <c r="E1944" s="2">
        <v>2019</v>
      </c>
      <c r="F1944" s="17">
        <f>Tabel14[[#This Row],[Benaderend Verbruik (kWh)]]*2.5</f>
        <v>608892.67440178944</v>
      </c>
      <c r="G1944" s="17">
        <f>Tabel14[[#This Row],[Benaderend Verbruik (kWh)]]*0</f>
        <v>0</v>
      </c>
    </row>
    <row r="1945" spans="1:7" x14ac:dyDescent="0.35">
      <c r="A1945" s="2" t="s">
        <v>959</v>
      </c>
      <c r="B1945" s="2" t="s">
        <v>641</v>
      </c>
      <c r="C1945" s="2" t="s">
        <v>9</v>
      </c>
      <c r="D1945" s="17">
        <v>215597.57411040421</v>
      </c>
      <c r="E1945" s="2">
        <v>2022</v>
      </c>
      <c r="F1945" s="17">
        <f>Tabel14[[#This Row],[Benaderend Verbruik (kWh)]]*2.5</f>
        <v>538993.93527601054</v>
      </c>
      <c r="G1945" s="17">
        <f>Tabel14[[#This Row],[Benaderend Verbruik (kWh)]]*0</f>
        <v>0</v>
      </c>
    </row>
    <row r="1946" spans="1:7" x14ac:dyDescent="0.35">
      <c r="A1946" s="2" t="s">
        <v>959</v>
      </c>
      <c r="B1946" s="2" t="s">
        <v>641</v>
      </c>
      <c r="C1946" s="2" t="s">
        <v>10</v>
      </c>
      <c r="D1946" s="17">
        <v>251388.99999999951</v>
      </c>
      <c r="E1946" s="2">
        <v>2022</v>
      </c>
      <c r="F1946" s="17">
        <f>Tabel14[[#This Row],[Benaderend Verbruik (kWh)]]*2.5</f>
        <v>628472.49999999872</v>
      </c>
      <c r="G1946" s="17">
        <f>Tabel14[[#This Row],[Benaderend Verbruik (kWh)]]*0</f>
        <v>0</v>
      </c>
    </row>
    <row r="1947" spans="1:7" x14ac:dyDescent="0.35">
      <c r="A1947" s="2" t="s">
        <v>959</v>
      </c>
      <c r="B1947" s="2" t="s">
        <v>641</v>
      </c>
      <c r="C1947" s="2" t="s">
        <v>8</v>
      </c>
      <c r="D1947" s="17">
        <v>654060.99978743971</v>
      </c>
      <c r="E1947" s="2">
        <v>2022</v>
      </c>
      <c r="F1947" s="17">
        <f>Tabel14[[#This Row],[Benaderend Verbruik (kWh)]]</f>
        <v>654060.99978743971</v>
      </c>
      <c r="G1947" s="17">
        <f>Tabel14[[#This Row],[Benaderend Verbruik (kWh)]]*0.000182</f>
        <v>119.03910196131403</v>
      </c>
    </row>
    <row r="1948" spans="1:7" x14ac:dyDescent="0.35">
      <c r="A1948" s="2" t="s">
        <v>337</v>
      </c>
      <c r="B1948" s="2" t="s">
        <v>7</v>
      </c>
      <c r="C1948" s="2" t="s">
        <v>8</v>
      </c>
      <c r="D1948" s="17">
        <v>1790490.6151980604</v>
      </c>
      <c r="E1948" s="2">
        <v>2019</v>
      </c>
      <c r="F1948" s="17">
        <f>Tabel14[[#This Row],[Benaderend Verbruik (kWh)]]</f>
        <v>1790490.6151980604</v>
      </c>
      <c r="G1948" s="17">
        <f>Tabel14[[#This Row],[Benaderend Verbruik (kWh)]]*0.000182</f>
        <v>325.869291966047</v>
      </c>
    </row>
    <row r="1949" spans="1:7" x14ac:dyDescent="0.35">
      <c r="A1949" s="2" t="s">
        <v>337</v>
      </c>
      <c r="B1949" s="2" t="s">
        <v>7</v>
      </c>
      <c r="C1949" s="2" t="s">
        <v>9</v>
      </c>
      <c r="D1949" s="17">
        <v>645907.71661072911</v>
      </c>
      <c r="E1949" s="2">
        <v>2019</v>
      </c>
      <c r="F1949" s="17">
        <f>Tabel14[[#This Row],[Benaderend Verbruik (kWh)]]*2.5</f>
        <v>1614769.2915268228</v>
      </c>
      <c r="G1949" s="17">
        <f>Tabel14[[#This Row],[Benaderend Verbruik (kWh)]]*0</f>
        <v>0</v>
      </c>
    </row>
    <row r="1950" spans="1:7" x14ac:dyDescent="0.35">
      <c r="A1950" s="2" t="s">
        <v>337</v>
      </c>
      <c r="B1950" s="2" t="s">
        <v>7</v>
      </c>
      <c r="C1950" s="2" t="s">
        <v>10</v>
      </c>
      <c r="D1950" s="17">
        <v>426044</v>
      </c>
      <c r="E1950" s="2">
        <v>2019</v>
      </c>
      <c r="F1950" s="17">
        <f>Tabel14[[#This Row],[Benaderend Verbruik (kWh)]]*2.5</f>
        <v>1065110</v>
      </c>
      <c r="G1950" s="17">
        <f>Tabel14[[#This Row],[Benaderend Verbruik (kWh)]]*0</f>
        <v>0</v>
      </c>
    </row>
    <row r="1951" spans="1:7" x14ac:dyDescent="0.35">
      <c r="A1951" s="2" t="s">
        <v>960</v>
      </c>
      <c r="B1951" s="2" t="s">
        <v>641</v>
      </c>
      <c r="C1951" s="2" t="s">
        <v>9</v>
      </c>
      <c r="D1951" s="17">
        <v>675642.67542869714</v>
      </c>
      <c r="E1951" s="2">
        <v>2022</v>
      </c>
      <c r="F1951" s="17">
        <f>Tabel14[[#This Row],[Benaderend Verbruik (kWh)]]*2.5</f>
        <v>1689106.6885717427</v>
      </c>
      <c r="G1951" s="17">
        <f>Tabel14[[#This Row],[Benaderend Verbruik (kWh)]]*0</f>
        <v>0</v>
      </c>
    </row>
    <row r="1952" spans="1:7" x14ac:dyDescent="0.35">
      <c r="A1952" s="2" t="s">
        <v>960</v>
      </c>
      <c r="B1952" s="2" t="s">
        <v>641</v>
      </c>
      <c r="C1952" s="2" t="s">
        <v>10</v>
      </c>
      <c r="D1952" s="17">
        <v>366235</v>
      </c>
      <c r="E1952" s="2">
        <v>2022</v>
      </c>
      <c r="F1952" s="17">
        <f>Tabel14[[#This Row],[Benaderend Verbruik (kWh)]]*2.5</f>
        <v>915587.5</v>
      </c>
      <c r="G1952" s="17">
        <f>Tabel14[[#This Row],[Benaderend Verbruik (kWh)]]*0</f>
        <v>0</v>
      </c>
    </row>
    <row r="1953" spans="1:7" x14ac:dyDescent="0.35">
      <c r="A1953" s="2" t="s">
        <v>960</v>
      </c>
      <c r="B1953" s="2" t="s">
        <v>641</v>
      </c>
      <c r="C1953" s="2" t="s">
        <v>8</v>
      </c>
      <c r="D1953" s="17">
        <v>1662361.0950930309</v>
      </c>
      <c r="E1953" s="2">
        <v>2022</v>
      </c>
      <c r="F1953" s="17">
        <f>Tabel14[[#This Row],[Benaderend Verbruik (kWh)]]</f>
        <v>1662361.0950930309</v>
      </c>
      <c r="G1953" s="17">
        <f>Tabel14[[#This Row],[Benaderend Verbruik (kWh)]]*0.000182</f>
        <v>302.54971930693165</v>
      </c>
    </row>
    <row r="1954" spans="1:7" x14ac:dyDescent="0.35">
      <c r="A1954" s="11" t="s">
        <v>337</v>
      </c>
      <c r="B1954" s="11" t="s">
        <v>7</v>
      </c>
      <c r="C1954" s="2" t="s">
        <v>1262</v>
      </c>
      <c r="D1954" s="17"/>
      <c r="E1954" s="2">
        <v>2019</v>
      </c>
      <c r="F1954" s="2"/>
      <c r="G1954" s="17">
        <v>8.1341399931300238</v>
      </c>
    </row>
    <row r="1955" spans="1:7" x14ac:dyDescent="0.35">
      <c r="A1955" s="11" t="s">
        <v>337</v>
      </c>
      <c r="B1955" s="11" t="s">
        <v>7</v>
      </c>
      <c r="C1955" s="2" t="s">
        <v>1262</v>
      </c>
      <c r="D1955" s="17"/>
      <c r="E1955" s="2">
        <v>2022</v>
      </c>
      <c r="F1955" s="2"/>
      <c r="G1955" s="17">
        <v>2.0802530325622772</v>
      </c>
    </row>
    <row r="1956" spans="1:7" x14ac:dyDescent="0.35">
      <c r="A1956" s="2" t="s">
        <v>338</v>
      </c>
      <c r="B1956" s="2" t="s">
        <v>7</v>
      </c>
      <c r="C1956" s="2" t="s">
        <v>10</v>
      </c>
      <c r="D1956" s="17">
        <v>506442</v>
      </c>
      <c r="E1956" s="2">
        <v>2019</v>
      </c>
      <c r="F1956" s="17">
        <f>Tabel14[[#This Row],[Benaderend Verbruik (kWh)]]*2.5</f>
        <v>1266105</v>
      </c>
      <c r="G1956" s="17">
        <f>Tabel14[[#This Row],[Benaderend Verbruik (kWh)]]*0</f>
        <v>0</v>
      </c>
    </row>
    <row r="1957" spans="1:7" x14ac:dyDescent="0.35">
      <c r="A1957" s="2" t="s">
        <v>338</v>
      </c>
      <c r="B1957" s="2" t="s">
        <v>7</v>
      </c>
      <c r="C1957" s="2" t="s">
        <v>8</v>
      </c>
      <c r="D1957" s="17">
        <v>394775.32500000007</v>
      </c>
      <c r="E1957" s="2">
        <v>2019</v>
      </c>
      <c r="F1957" s="17">
        <f>Tabel14[[#This Row],[Benaderend Verbruik (kWh)]]</f>
        <v>394775.32500000007</v>
      </c>
      <c r="G1957" s="17">
        <f>Tabel14[[#This Row],[Benaderend Verbruik (kWh)]]*0.000182</f>
        <v>71.849109150000018</v>
      </c>
    </row>
    <row r="1958" spans="1:7" x14ac:dyDescent="0.35">
      <c r="A1958" s="2" t="s">
        <v>338</v>
      </c>
      <c r="B1958" s="2" t="s">
        <v>7</v>
      </c>
      <c r="C1958" s="2" t="s">
        <v>9</v>
      </c>
      <c r="D1958" s="17">
        <v>221237.38699999996</v>
      </c>
      <c r="E1958" s="2">
        <v>2019</v>
      </c>
      <c r="F1958" s="17">
        <f>Tabel14[[#This Row],[Benaderend Verbruik (kWh)]]*2.5</f>
        <v>553093.46749999991</v>
      </c>
      <c r="G1958" s="17">
        <f>Tabel14[[#This Row],[Benaderend Verbruik (kWh)]]*0</f>
        <v>0</v>
      </c>
    </row>
    <row r="1959" spans="1:7" x14ac:dyDescent="0.35">
      <c r="A1959" s="2" t="s">
        <v>961</v>
      </c>
      <c r="B1959" s="2" t="s">
        <v>641</v>
      </c>
      <c r="C1959" s="2" t="s">
        <v>9</v>
      </c>
      <c r="D1959" s="17">
        <v>268603.29687859491</v>
      </c>
      <c r="E1959" s="2">
        <v>2022</v>
      </c>
      <c r="F1959" s="17">
        <f>Tabel14[[#This Row],[Benaderend Verbruik (kWh)]]*2.5</f>
        <v>671508.24219648726</v>
      </c>
      <c r="G1959" s="17">
        <f>Tabel14[[#This Row],[Benaderend Verbruik (kWh)]]*0</f>
        <v>0</v>
      </c>
    </row>
    <row r="1960" spans="1:7" x14ac:dyDescent="0.35">
      <c r="A1960" s="2" t="s">
        <v>961</v>
      </c>
      <c r="B1960" s="2" t="s">
        <v>641</v>
      </c>
      <c r="C1960" s="2" t="s">
        <v>10</v>
      </c>
      <c r="D1960" s="17">
        <v>404745.30907944997</v>
      </c>
      <c r="E1960" s="2">
        <v>2022</v>
      </c>
      <c r="F1960" s="17">
        <f>Tabel14[[#This Row],[Benaderend Verbruik (kWh)]]*2.5</f>
        <v>1011863.272698625</v>
      </c>
      <c r="G1960" s="17">
        <f>Tabel14[[#This Row],[Benaderend Verbruik (kWh)]]*0</f>
        <v>0</v>
      </c>
    </row>
    <row r="1961" spans="1:7" x14ac:dyDescent="0.35">
      <c r="A1961" s="2" t="s">
        <v>961</v>
      </c>
      <c r="B1961" s="2" t="s">
        <v>641</v>
      </c>
      <c r="C1961" s="2" t="s">
        <v>8</v>
      </c>
      <c r="D1961" s="17">
        <v>341871.17104660644</v>
      </c>
      <c r="E1961" s="2">
        <v>2022</v>
      </c>
      <c r="F1961" s="17">
        <f>Tabel14[[#This Row],[Benaderend Verbruik (kWh)]]</f>
        <v>341871.17104660644</v>
      </c>
      <c r="G1961" s="17">
        <f>Tabel14[[#This Row],[Benaderend Verbruik (kWh)]]*0.000182</f>
        <v>62.220553130482372</v>
      </c>
    </row>
    <row r="1962" spans="1:7" x14ac:dyDescent="0.35">
      <c r="A1962" s="2" t="s">
        <v>338</v>
      </c>
      <c r="B1962" s="2" t="s">
        <v>7</v>
      </c>
      <c r="C1962" s="2" t="s">
        <v>12</v>
      </c>
      <c r="D1962" s="17">
        <v>16241.547357088775</v>
      </c>
      <c r="E1962" s="2">
        <v>2019</v>
      </c>
      <c r="F1962" s="17">
        <f>Tabel14[[#This Row],[Benaderend Verbruik (kWh)]]</f>
        <v>16241.547357088775</v>
      </c>
      <c r="G1962" s="17">
        <f>Tabel14[[#This Row],[Benaderend Verbruik (kWh)]]*0.000267</f>
        <v>4.3364931443427031</v>
      </c>
    </row>
    <row r="1963" spans="1:7" x14ac:dyDescent="0.35">
      <c r="A1963" s="11" t="s">
        <v>338</v>
      </c>
      <c r="B1963" s="11" t="s">
        <v>7</v>
      </c>
      <c r="C1963" s="2" t="s">
        <v>1262</v>
      </c>
      <c r="D1963" s="17"/>
      <c r="E1963" s="2">
        <v>2019</v>
      </c>
      <c r="F1963" s="2"/>
      <c r="G1963" s="17">
        <v>68.476464556254072</v>
      </c>
    </row>
    <row r="1964" spans="1:7" x14ac:dyDescent="0.35">
      <c r="A1964" s="11" t="s">
        <v>338</v>
      </c>
      <c r="B1964" s="11" t="s">
        <v>7</v>
      </c>
      <c r="C1964" s="2" t="s">
        <v>1262</v>
      </c>
      <c r="D1964" s="17"/>
      <c r="E1964" s="2">
        <v>2019</v>
      </c>
      <c r="F1964" s="2"/>
      <c r="G1964" s="17">
        <v>0.99914808000000011</v>
      </c>
    </row>
    <row r="1965" spans="1:7" x14ac:dyDescent="0.35">
      <c r="A1965" s="11" t="s">
        <v>338</v>
      </c>
      <c r="B1965" s="11" t="s">
        <v>7</v>
      </c>
      <c r="C1965" s="2" t="s">
        <v>1262</v>
      </c>
      <c r="D1965" s="17"/>
      <c r="E1965" s="2">
        <v>2022</v>
      </c>
      <c r="F1965" s="2"/>
      <c r="G1965" s="17">
        <v>44.242846140316757</v>
      </c>
    </row>
    <row r="1966" spans="1:7" x14ac:dyDescent="0.35">
      <c r="A1966" s="11" t="s">
        <v>338</v>
      </c>
      <c r="B1966" s="11" t="s">
        <v>7</v>
      </c>
      <c r="C1966" s="2" t="s">
        <v>1262</v>
      </c>
      <c r="D1966" s="17"/>
      <c r="E1966" s="2">
        <v>2022</v>
      </c>
      <c r="F1966" s="2"/>
      <c r="G1966" s="17">
        <v>0.94198403999999991</v>
      </c>
    </row>
    <row r="1967" spans="1:7" x14ac:dyDescent="0.35">
      <c r="A1967" s="2" t="s">
        <v>339</v>
      </c>
      <c r="B1967" s="2" t="s">
        <v>7</v>
      </c>
      <c r="C1967" s="2" t="s">
        <v>8</v>
      </c>
      <c r="D1967" s="17">
        <v>2884164.1865608911</v>
      </c>
      <c r="E1967" s="2">
        <v>2019</v>
      </c>
      <c r="F1967" s="17">
        <f>Tabel14[[#This Row],[Benaderend Verbruik (kWh)]]</f>
        <v>2884164.1865608911</v>
      </c>
      <c r="G1967" s="17">
        <f>Tabel14[[#This Row],[Benaderend Verbruik (kWh)]]*0.000182</f>
        <v>524.91788195408219</v>
      </c>
    </row>
    <row r="1968" spans="1:7" x14ac:dyDescent="0.35">
      <c r="A1968" s="2" t="s">
        <v>339</v>
      </c>
      <c r="B1968" s="2" t="s">
        <v>7</v>
      </c>
      <c r="C1968" s="2" t="s">
        <v>10</v>
      </c>
      <c r="D1968" s="17">
        <v>1537370</v>
      </c>
      <c r="E1968" s="2">
        <v>2019</v>
      </c>
      <c r="F1968" s="17">
        <f>Tabel14[[#This Row],[Benaderend Verbruik (kWh)]]*2.5</f>
        <v>3843425</v>
      </c>
      <c r="G1968" s="17">
        <f>Tabel14[[#This Row],[Benaderend Verbruik (kWh)]]*0</f>
        <v>0</v>
      </c>
    </row>
    <row r="1969" spans="1:7" x14ac:dyDescent="0.35">
      <c r="A1969" s="2" t="s">
        <v>339</v>
      </c>
      <c r="B1969" s="2" t="s">
        <v>7</v>
      </c>
      <c r="C1969" s="2" t="s">
        <v>9</v>
      </c>
      <c r="D1969" s="17">
        <v>1047668.2053203731</v>
      </c>
      <c r="E1969" s="2">
        <v>2019</v>
      </c>
      <c r="F1969" s="17">
        <f>Tabel14[[#This Row],[Benaderend Verbruik (kWh)]]*2.5</f>
        <v>2619170.5133009325</v>
      </c>
      <c r="G1969" s="17">
        <f>Tabel14[[#This Row],[Benaderend Verbruik (kWh)]]*0</f>
        <v>0</v>
      </c>
    </row>
    <row r="1970" spans="1:7" x14ac:dyDescent="0.35">
      <c r="A1970" s="2" t="s">
        <v>963</v>
      </c>
      <c r="B1970" s="2" t="s">
        <v>641</v>
      </c>
      <c r="C1970" s="2" t="s">
        <v>9</v>
      </c>
      <c r="D1970" s="17">
        <v>1159350.9523939914</v>
      </c>
      <c r="E1970" s="2">
        <v>2022</v>
      </c>
      <c r="F1970" s="17">
        <f>Tabel14[[#This Row],[Benaderend Verbruik (kWh)]]*2.5</f>
        <v>2898377.3809849788</v>
      </c>
      <c r="G1970" s="17">
        <f>Tabel14[[#This Row],[Benaderend Verbruik (kWh)]]*0</f>
        <v>0</v>
      </c>
    </row>
    <row r="1971" spans="1:7" x14ac:dyDescent="0.35">
      <c r="A1971" s="2" t="s">
        <v>963</v>
      </c>
      <c r="B1971" s="2" t="s">
        <v>641</v>
      </c>
      <c r="C1971" s="2" t="s">
        <v>10</v>
      </c>
      <c r="D1971" s="17">
        <v>1280361.9999999993</v>
      </c>
      <c r="E1971" s="2">
        <v>2022</v>
      </c>
      <c r="F1971" s="17">
        <f>Tabel14[[#This Row],[Benaderend Verbruik (kWh)]]*2.5</f>
        <v>3200904.9999999981</v>
      </c>
      <c r="G1971" s="17">
        <f>Tabel14[[#This Row],[Benaderend Verbruik (kWh)]]*0</f>
        <v>0</v>
      </c>
    </row>
    <row r="1972" spans="1:7" x14ac:dyDescent="0.35">
      <c r="A1972" s="2" t="s">
        <v>963</v>
      </c>
      <c r="B1972" s="2" t="s">
        <v>641</v>
      </c>
      <c r="C1972" s="2" t="s">
        <v>8</v>
      </c>
      <c r="D1972" s="17">
        <v>2729516.6617198526</v>
      </c>
      <c r="E1972" s="2">
        <v>2022</v>
      </c>
      <c r="F1972" s="17">
        <f>Tabel14[[#This Row],[Benaderend Verbruik (kWh)]]</f>
        <v>2729516.6617198526</v>
      </c>
      <c r="G1972" s="17">
        <f>Tabel14[[#This Row],[Benaderend Verbruik (kWh)]]*0.000182</f>
        <v>496.77203243301318</v>
      </c>
    </row>
    <row r="1973" spans="1:7" x14ac:dyDescent="0.35">
      <c r="A1973" s="11" t="s">
        <v>339</v>
      </c>
      <c r="B1973" s="11" t="s">
        <v>7</v>
      </c>
      <c r="C1973" s="2" t="s">
        <v>1262</v>
      </c>
      <c r="D1973" s="17"/>
      <c r="E1973" s="2">
        <v>2019</v>
      </c>
      <c r="F1973" s="2"/>
      <c r="G1973" s="17">
        <v>191.58795735999999</v>
      </c>
    </row>
    <row r="1974" spans="1:7" x14ac:dyDescent="0.35">
      <c r="A1974" s="11" t="s">
        <v>339</v>
      </c>
      <c r="B1974" s="11" t="s">
        <v>7</v>
      </c>
      <c r="C1974" s="2" t="s">
        <v>1262</v>
      </c>
      <c r="D1974" s="17"/>
      <c r="E1974" s="2">
        <v>2022</v>
      </c>
      <c r="F1974" s="2"/>
      <c r="G1974" s="17">
        <v>130.16160334</v>
      </c>
    </row>
    <row r="1975" spans="1:7" x14ac:dyDescent="0.35">
      <c r="A1975" s="2" t="s">
        <v>340</v>
      </c>
      <c r="B1975" s="2" t="s">
        <v>7</v>
      </c>
      <c r="C1975" s="2" t="s">
        <v>8</v>
      </c>
      <c r="D1975" s="17">
        <v>5396181.8895861842</v>
      </c>
      <c r="E1975" s="2">
        <v>2019</v>
      </c>
      <c r="F1975" s="17">
        <f>Tabel14[[#This Row],[Benaderend Verbruik (kWh)]]</f>
        <v>5396181.8895861842</v>
      </c>
      <c r="G1975" s="17">
        <f>Tabel14[[#This Row],[Benaderend Verbruik (kWh)]]*0.000182</f>
        <v>982.10510390468551</v>
      </c>
    </row>
    <row r="1976" spans="1:7" x14ac:dyDescent="0.35">
      <c r="A1976" s="2" t="s">
        <v>340</v>
      </c>
      <c r="B1976" s="2" t="s">
        <v>7</v>
      </c>
      <c r="C1976" s="2" t="s">
        <v>9</v>
      </c>
      <c r="D1976" s="17">
        <v>3316242.6832543258</v>
      </c>
      <c r="E1976" s="2">
        <v>2019</v>
      </c>
      <c r="F1976" s="17">
        <f>Tabel14[[#This Row],[Benaderend Verbruik (kWh)]]*2.5</f>
        <v>8290606.7081358144</v>
      </c>
      <c r="G1976" s="17">
        <f>Tabel14[[#This Row],[Benaderend Verbruik (kWh)]]*0</f>
        <v>0</v>
      </c>
    </row>
    <row r="1977" spans="1:7" x14ac:dyDescent="0.35">
      <c r="A1977" s="2" t="s">
        <v>340</v>
      </c>
      <c r="B1977" s="2" t="s">
        <v>7</v>
      </c>
      <c r="C1977" s="2" t="s">
        <v>10</v>
      </c>
      <c r="D1977" s="17">
        <v>2252795.6171539002</v>
      </c>
      <c r="E1977" s="2">
        <v>2019</v>
      </c>
      <c r="F1977" s="17">
        <f>Tabel14[[#This Row],[Benaderend Verbruik (kWh)]]*2.5</f>
        <v>5631989.0428847503</v>
      </c>
      <c r="G1977" s="17">
        <f>Tabel14[[#This Row],[Benaderend Verbruik (kWh)]]*0</f>
        <v>0</v>
      </c>
    </row>
    <row r="1978" spans="1:7" x14ac:dyDescent="0.35">
      <c r="A1978" s="2" t="s">
        <v>964</v>
      </c>
      <c r="B1978" s="2" t="s">
        <v>641</v>
      </c>
      <c r="C1978" s="2" t="s">
        <v>9</v>
      </c>
      <c r="D1978" s="17">
        <v>2495400.9798094817</v>
      </c>
      <c r="E1978" s="2">
        <v>2022</v>
      </c>
      <c r="F1978" s="17">
        <f>Tabel14[[#This Row],[Benaderend Verbruik (kWh)]]*2.5</f>
        <v>6238502.4495237041</v>
      </c>
      <c r="G1978" s="17">
        <f>Tabel14[[#This Row],[Benaderend Verbruik (kWh)]]*0</f>
        <v>0</v>
      </c>
    </row>
    <row r="1979" spans="1:7" x14ac:dyDescent="0.35">
      <c r="A1979" s="2" t="s">
        <v>964</v>
      </c>
      <c r="B1979" s="2" t="s">
        <v>641</v>
      </c>
      <c r="C1979" s="2" t="s">
        <v>10</v>
      </c>
      <c r="D1979" s="17">
        <v>2067119.1011430388</v>
      </c>
      <c r="E1979" s="2">
        <v>2022</v>
      </c>
      <c r="F1979" s="17">
        <f>Tabel14[[#This Row],[Benaderend Verbruik (kWh)]]*2.5</f>
        <v>5167797.7528575975</v>
      </c>
      <c r="G1979" s="17">
        <f>Tabel14[[#This Row],[Benaderend Verbruik (kWh)]]*0</f>
        <v>0</v>
      </c>
    </row>
    <row r="1980" spans="1:7" x14ac:dyDescent="0.35">
      <c r="A1980" s="2" t="s">
        <v>964</v>
      </c>
      <c r="B1980" s="2" t="s">
        <v>641</v>
      </c>
      <c r="C1980" s="2" t="s">
        <v>8</v>
      </c>
      <c r="D1980" s="17">
        <v>3967011.3489957126</v>
      </c>
      <c r="E1980" s="2">
        <v>2022</v>
      </c>
      <c r="F1980" s="17">
        <f>Tabel14[[#This Row],[Benaderend Verbruik (kWh)]]</f>
        <v>3967011.3489957126</v>
      </c>
      <c r="G1980" s="17">
        <f>Tabel14[[#This Row],[Benaderend Verbruik (kWh)]]*0.000182</f>
        <v>721.99606551721968</v>
      </c>
    </row>
    <row r="1981" spans="1:7" x14ac:dyDescent="0.35">
      <c r="A1981" s="11" t="s">
        <v>340</v>
      </c>
      <c r="B1981" s="11" t="s">
        <v>7</v>
      </c>
      <c r="C1981" s="2" t="s">
        <v>1262</v>
      </c>
      <c r="D1981" s="17"/>
      <c r="E1981" s="2">
        <v>2019</v>
      </c>
      <c r="F1981" s="2"/>
      <c r="G1981" s="17">
        <v>169.48741467500002</v>
      </c>
    </row>
    <row r="1982" spans="1:7" x14ac:dyDescent="0.35">
      <c r="A1982" s="11" t="s">
        <v>340</v>
      </c>
      <c r="B1982" s="11" t="s">
        <v>7</v>
      </c>
      <c r="C1982" s="2" t="s">
        <v>1262</v>
      </c>
      <c r="D1982" s="17"/>
      <c r="E1982" s="2">
        <v>2022</v>
      </c>
      <c r="F1982" s="2"/>
      <c r="G1982" s="17">
        <v>145.368620875</v>
      </c>
    </row>
    <row r="1983" spans="1:7" x14ac:dyDescent="0.35">
      <c r="A1983" s="2" t="s">
        <v>341</v>
      </c>
      <c r="B1983" s="2" t="s">
        <v>7</v>
      </c>
      <c r="C1983" s="2" t="s">
        <v>8</v>
      </c>
      <c r="D1983" s="17">
        <v>4956059.5059999991</v>
      </c>
      <c r="E1983" s="2">
        <v>2019</v>
      </c>
      <c r="F1983" s="17">
        <f>Tabel14[[#This Row],[Benaderend Verbruik (kWh)]]</f>
        <v>4956059.5059999991</v>
      </c>
      <c r="G1983" s="17">
        <f>Tabel14[[#This Row],[Benaderend Verbruik (kWh)]]*0.000182</f>
        <v>902.00283009199984</v>
      </c>
    </row>
    <row r="1984" spans="1:7" x14ac:dyDescent="0.35">
      <c r="A1984" s="2" t="s">
        <v>341</v>
      </c>
      <c r="B1984" s="2" t="s">
        <v>7</v>
      </c>
      <c r="C1984" s="2" t="s">
        <v>10</v>
      </c>
      <c r="D1984" s="17">
        <v>2185672.929</v>
      </c>
      <c r="E1984" s="2">
        <v>2019</v>
      </c>
      <c r="F1984" s="17">
        <f>Tabel14[[#This Row],[Benaderend Verbruik (kWh)]]*2.5</f>
        <v>5464182.3224999998</v>
      </c>
      <c r="G1984" s="17">
        <f>Tabel14[[#This Row],[Benaderend Verbruik (kWh)]]*0</f>
        <v>0</v>
      </c>
    </row>
    <row r="1985" spans="1:7" x14ac:dyDescent="0.35">
      <c r="A1985" s="2" t="s">
        <v>341</v>
      </c>
      <c r="B1985" s="2" t="s">
        <v>7</v>
      </c>
      <c r="C1985" s="2" t="s">
        <v>9</v>
      </c>
      <c r="D1985" s="17">
        <v>1376118.655</v>
      </c>
      <c r="E1985" s="2">
        <v>2019</v>
      </c>
      <c r="F1985" s="17">
        <f>Tabel14[[#This Row],[Benaderend Verbruik (kWh)]]*2.5</f>
        <v>3440296.6375000002</v>
      </c>
      <c r="G1985" s="17">
        <f>Tabel14[[#This Row],[Benaderend Verbruik (kWh)]]*0</f>
        <v>0</v>
      </c>
    </row>
    <row r="1986" spans="1:7" x14ac:dyDescent="0.35">
      <c r="A1986" s="2" t="s">
        <v>965</v>
      </c>
      <c r="B1986" s="2" t="s">
        <v>641</v>
      </c>
      <c r="C1986" s="2" t="s">
        <v>9</v>
      </c>
      <c r="D1986" s="17">
        <v>1431699.8920654082</v>
      </c>
      <c r="E1986" s="2">
        <v>2022</v>
      </c>
      <c r="F1986" s="17">
        <f>Tabel14[[#This Row],[Benaderend Verbruik (kWh)]]*2.5</f>
        <v>3579249.7301635202</v>
      </c>
      <c r="G1986" s="17">
        <f>Tabel14[[#This Row],[Benaderend Verbruik (kWh)]]*0</f>
        <v>0</v>
      </c>
    </row>
    <row r="1987" spans="1:7" x14ac:dyDescent="0.35">
      <c r="A1987" s="2" t="s">
        <v>965</v>
      </c>
      <c r="B1987" s="2" t="s">
        <v>641</v>
      </c>
      <c r="C1987" s="2" t="s">
        <v>10</v>
      </c>
      <c r="D1987" s="17">
        <v>2287276.8943982567</v>
      </c>
      <c r="E1987" s="2">
        <v>2022</v>
      </c>
      <c r="F1987" s="17">
        <f>Tabel14[[#This Row],[Benaderend Verbruik (kWh)]]*2.5</f>
        <v>5718192.2359956419</v>
      </c>
      <c r="G1987" s="17">
        <f>Tabel14[[#This Row],[Benaderend Verbruik (kWh)]]*0</f>
        <v>0</v>
      </c>
    </row>
    <row r="1988" spans="1:7" x14ac:dyDescent="0.35">
      <c r="A1988" s="2" t="s">
        <v>965</v>
      </c>
      <c r="B1988" s="2" t="s">
        <v>641</v>
      </c>
      <c r="C1988" s="2" t="s">
        <v>8</v>
      </c>
      <c r="D1988" s="17">
        <v>4335491.4990276936</v>
      </c>
      <c r="E1988" s="2">
        <v>2022</v>
      </c>
      <c r="F1988" s="17">
        <f>Tabel14[[#This Row],[Benaderend Verbruik (kWh)]]</f>
        <v>4335491.4990276936</v>
      </c>
      <c r="G1988" s="17">
        <f>Tabel14[[#This Row],[Benaderend Verbruik (kWh)]]*0.000182</f>
        <v>789.05945282304026</v>
      </c>
    </row>
    <row r="1989" spans="1:7" x14ac:dyDescent="0.35">
      <c r="A1989" s="2" t="s">
        <v>341</v>
      </c>
      <c r="B1989" s="2" t="s">
        <v>7</v>
      </c>
      <c r="C1989" s="2" t="s">
        <v>106</v>
      </c>
      <c r="D1989" s="17">
        <v>139517.7538943</v>
      </c>
      <c r="E1989" s="2">
        <v>2019</v>
      </c>
      <c r="F1989" s="17">
        <f>Tabel14[[#This Row],[Benaderend Verbruik (kWh)]]</f>
        <v>139517.7538943</v>
      </c>
      <c r="G1989" s="17">
        <f>Tabel14[[#This Row],[Benaderend Verbruik (kWh)]]*0.000182</f>
        <v>25.392231208762599</v>
      </c>
    </row>
    <row r="1990" spans="1:7" x14ac:dyDescent="0.35">
      <c r="A1990" s="2" t="s">
        <v>341</v>
      </c>
      <c r="B1990" s="2" t="s">
        <v>7</v>
      </c>
      <c r="C1990" s="2" t="s">
        <v>106</v>
      </c>
      <c r="D1990" s="17">
        <v>166388.28019999998</v>
      </c>
      <c r="E1990" s="2">
        <v>2022</v>
      </c>
      <c r="F1990" s="17">
        <f>Tabel14[[#This Row],[Benaderend Verbruik (kWh)]]</f>
        <v>166388.28019999998</v>
      </c>
      <c r="G1990" s="17">
        <f>Tabel14[[#This Row],[Benaderend Verbruik (kWh)]]*0.000182</f>
        <v>30.282666996399996</v>
      </c>
    </row>
    <row r="1991" spans="1:7" x14ac:dyDescent="0.35">
      <c r="A1991" s="11" t="s">
        <v>341</v>
      </c>
      <c r="B1991" s="11" t="s">
        <v>7</v>
      </c>
      <c r="C1991" s="2" t="s">
        <v>1262</v>
      </c>
      <c r="D1991" s="17"/>
      <c r="E1991" s="2">
        <v>2019</v>
      </c>
      <c r="F1991" s="2"/>
      <c r="G1991" s="17">
        <v>177.01001144000003</v>
      </c>
    </row>
    <row r="1992" spans="1:7" x14ac:dyDescent="0.35">
      <c r="A1992" s="11" t="s">
        <v>341</v>
      </c>
      <c r="B1992" s="11" t="s">
        <v>7</v>
      </c>
      <c r="C1992" s="2" t="s">
        <v>1262</v>
      </c>
      <c r="D1992" s="17"/>
      <c r="E1992" s="2">
        <v>2022</v>
      </c>
      <c r="F1992" s="2"/>
      <c r="G1992" s="17">
        <v>155.75978631500001</v>
      </c>
    </row>
    <row r="1993" spans="1:7" x14ac:dyDescent="0.35">
      <c r="A1993" s="2" t="s">
        <v>342</v>
      </c>
      <c r="B1993" s="2" t="s">
        <v>7</v>
      </c>
      <c r="C1993" s="2" t="s">
        <v>8</v>
      </c>
      <c r="D1993" s="17">
        <v>4115309.6158581427</v>
      </c>
      <c r="E1993" s="2">
        <v>2019</v>
      </c>
      <c r="F1993" s="17">
        <f>Tabel14[[#This Row],[Benaderend Verbruik (kWh)]]</f>
        <v>4115309.6158581427</v>
      </c>
      <c r="G1993" s="17">
        <f>Tabel14[[#This Row],[Benaderend Verbruik (kWh)]]*0.000182</f>
        <v>748.98635008618203</v>
      </c>
    </row>
    <row r="1994" spans="1:7" x14ac:dyDescent="0.35">
      <c r="A1994" s="2" t="s">
        <v>342</v>
      </c>
      <c r="B1994" s="2" t="s">
        <v>7</v>
      </c>
      <c r="C1994" s="2" t="s">
        <v>9</v>
      </c>
      <c r="D1994" s="17">
        <v>1565833.7536083895</v>
      </c>
      <c r="E1994" s="2">
        <v>2019</v>
      </c>
      <c r="F1994" s="17">
        <f>Tabel14[[#This Row],[Benaderend Verbruik (kWh)]]*2.5</f>
        <v>3914584.3840209739</v>
      </c>
      <c r="G1994" s="17">
        <f>Tabel14[[#This Row],[Benaderend Verbruik (kWh)]]*0</f>
        <v>0</v>
      </c>
    </row>
    <row r="1995" spans="1:7" x14ac:dyDescent="0.35">
      <c r="A1995" s="2" t="s">
        <v>342</v>
      </c>
      <c r="B1995" s="2" t="s">
        <v>7</v>
      </c>
      <c r="C1995" s="2" t="s">
        <v>10</v>
      </c>
      <c r="D1995" s="17">
        <v>1245714</v>
      </c>
      <c r="E1995" s="2">
        <v>2019</v>
      </c>
      <c r="F1995" s="17">
        <f>Tabel14[[#This Row],[Benaderend Verbruik (kWh)]]*2.5</f>
        <v>3114285</v>
      </c>
      <c r="G1995" s="17">
        <f>Tabel14[[#This Row],[Benaderend Verbruik (kWh)]]*0</f>
        <v>0</v>
      </c>
    </row>
    <row r="1996" spans="1:7" x14ac:dyDescent="0.35">
      <c r="A1996" s="2" t="s">
        <v>966</v>
      </c>
      <c r="B1996" s="2" t="s">
        <v>641</v>
      </c>
      <c r="C1996" s="2" t="s">
        <v>9</v>
      </c>
      <c r="D1996" s="17">
        <v>1236762.196780269</v>
      </c>
      <c r="E1996" s="2">
        <v>2022</v>
      </c>
      <c r="F1996" s="17">
        <f>Tabel14[[#This Row],[Benaderend Verbruik (kWh)]]*2.5</f>
        <v>3091905.4919506726</v>
      </c>
      <c r="G1996" s="17">
        <f>Tabel14[[#This Row],[Benaderend Verbruik (kWh)]]*0</f>
        <v>0</v>
      </c>
    </row>
    <row r="1997" spans="1:7" x14ac:dyDescent="0.35">
      <c r="A1997" s="2" t="s">
        <v>966</v>
      </c>
      <c r="B1997" s="2" t="s">
        <v>641</v>
      </c>
      <c r="C1997" s="2" t="s">
        <v>10</v>
      </c>
      <c r="D1997" s="17">
        <v>898357.59202469932</v>
      </c>
      <c r="E1997" s="2">
        <v>2022</v>
      </c>
      <c r="F1997" s="17">
        <f>Tabel14[[#This Row],[Benaderend Verbruik (kWh)]]*2.5</f>
        <v>2245893.9800617481</v>
      </c>
      <c r="G1997" s="17">
        <f>Tabel14[[#This Row],[Benaderend Verbruik (kWh)]]*0</f>
        <v>0</v>
      </c>
    </row>
    <row r="1998" spans="1:7" x14ac:dyDescent="0.35">
      <c r="A1998" s="2" t="s">
        <v>966</v>
      </c>
      <c r="B1998" s="2" t="s">
        <v>641</v>
      </c>
      <c r="C1998" s="2" t="s">
        <v>8</v>
      </c>
      <c r="D1998" s="17">
        <v>3765544.8185647009</v>
      </c>
      <c r="E1998" s="2">
        <v>2022</v>
      </c>
      <c r="F1998" s="17">
        <f>Tabel14[[#This Row],[Benaderend Verbruik (kWh)]]</f>
        <v>3765544.8185647009</v>
      </c>
      <c r="G1998" s="17">
        <f>Tabel14[[#This Row],[Benaderend Verbruik (kWh)]]*0.000182</f>
        <v>685.32915697877559</v>
      </c>
    </row>
    <row r="1999" spans="1:7" x14ac:dyDescent="0.35">
      <c r="A1999" s="11" t="s">
        <v>342</v>
      </c>
      <c r="B1999" s="11" t="s">
        <v>7</v>
      </c>
      <c r="C1999" s="2" t="s">
        <v>1262</v>
      </c>
      <c r="D1999" s="17"/>
      <c r="E1999" s="2">
        <v>2019</v>
      </c>
      <c r="F1999" s="2"/>
      <c r="G1999" s="17">
        <v>136.40289902000001</v>
      </c>
    </row>
    <row r="2000" spans="1:7" x14ac:dyDescent="0.35">
      <c r="A2000" s="11" t="s">
        <v>342</v>
      </c>
      <c r="B2000" s="11" t="s">
        <v>7</v>
      </c>
      <c r="C2000" s="2" t="s">
        <v>1262</v>
      </c>
      <c r="D2000" s="17"/>
      <c r="E2000" s="2">
        <v>2022</v>
      </c>
      <c r="F2000" s="2"/>
      <c r="G2000" s="17">
        <v>147.7840329</v>
      </c>
    </row>
    <row r="2001" spans="1:7" x14ac:dyDescent="0.35">
      <c r="A2001" s="2" t="s">
        <v>343</v>
      </c>
      <c r="B2001" s="2" t="s">
        <v>7</v>
      </c>
      <c r="C2001" s="2" t="s">
        <v>8</v>
      </c>
      <c r="D2001" s="17">
        <v>488211.38236290019</v>
      </c>
      <c r="E2001" s="2">
        <v>2019</v>
      </c>
      <c r="F2001" s="17">
        <f>Tabel14[[#This Row],[Benaderend Verbruik (kWh)]]</f>
        <v>488211.38236290019</v>
      </c>
      <c r="G2001" s="17">
        <f>Tabel14[[#This Row],[Benaderend Verbruik (kWh)]]*0.000182</f>
        <v>88.854471590047837</v>
      </c>
    </row>
    <row r="2002" spans="1:7" x14ac:dyDescent="0.35">
      <c r="A2002" s="2" t="s">
        <v>343</v>
      </c>
      <c r="B2002" s="2" t="s">
        <v>7</v>
      </c>
      <c r="C2002" s="2" t="s">
        <v>10</v>
      </c>
      <c r="D2002" s="17">
        <v>206822</v>
      </c>
      <c r="E2002" s="2">
        <v>2019</v>
      </c>
      <c r="F2002" s="17">
        <f>Tabel14[[#This Row],[Benaderend Verbruik (kWh)]]*2.5</f>
        <v>517055</v>
      </c>
      <c r="G2002" s="17">
        <f>Tabel14[[#This Row],[Benaderend Verbruik (kWh)]]*0</f>
        <v>0</v>
      </c>
    </row>
    <row r="2003" spans="1:7" x14ac:dyDescent="0.35">
      <c r="A2003" s="2" t="s">
        <v>343</v>
      </c>
      <c r="B2003" s="2" t="s">
        <v>7</v>
      </c>
      <c r="C2003" s="2" t="s">
        <v>9</v>
      </c>
      <c r="D2003" s="17">
        <v>200008.19167768664</v>
      </c>
      <c r="E2003" s="2">
        <v>2019</v>
      </c>
      <c r="F2003" s="17">
        <f>Tabel14[[#This Row],[Benaderend Verbruik (kWh)]]*2.5</f>
        <v>500020.4791942166</v>
      </c>
      <c r="G2003" s="17">
        <f>Tabel14[[#This Row],[Benaderend Verbruik (kWh)]]*0</f>
        <v>0</v>
      </c>
    </row>
    <row r="2004" spans="1:7" x14ac:dyDescent="0.35">
      <c r="A2004" s="2" t="s">
        <v>962</v>
      </c>
      <c r="B2004" s="2" t="s">
        <v>641</v>
      </c>
      <c r="C2004" s="2" t="s">
        <v>9</v>
      </c>
      <c r="D2004" s="17">
        <v>105211.80258533906</v>
      </c>
      <c r="E2004" s="2">
        <v>2022</v>
      </c>
      <c r="F2004" s="17">
        <f>Tabel14[[#This Row],[Benaderend Verbruik (kWh)]]*2.5</f>
        <v>263029.50646334764</v>
      </c>
      <c r="G2004" s="17">
        <f>Tabel14[[#This Row],[Benaderend Verbruik (kWh)]]*0</f>
        <v>0</v>
      </c>
    </row>
    <row r="2005" spans="1:7" x14ac:dyDescent="0.35">
      <c r="A2005" s="2" t="s">
        <v>962</v>
      </c>
      <c r="B2005" s="2" t="s">
        <v>641</v>
      </c>
      <c r="C2005" s="2" t="s">
        <v>10</v>
      </c>
      <c r="D2005" s="17">
        <v>154818.9999999998</v>
      </c>
      <c r="E2005" s="2">
        <v>2022</v>
      </c>
      <c r="F2005" s="17">
        <f>Tabel14[[#This Row],[Benaderend Verbruik (kWh)]]*2.5</f>
        <v>387047.49999999948</v>
      </c>
      <c r="G2005" s="17">
        <f>Tabel14[[#This Row],[Benaderend Verbruik (kWh)]]*0</f>
        <v>0</v>
      </c>
    </row>
    <row r="2006" spans="1:7" x14ac:dyDescent="0.35">
      <c r="A2006" s="2" t="s">
        <v>962</v>
      </c>
      <c r="B2006" s="2" t="s">
        <v>641</v>
      </c>
      <c r="C2006" s="2" t="s">
        <v>8</v>
      </c>
      <c r="D2006" s="17">
        <v>381920.51157330966</v>
      </c>
      <c r="E2006" s="2">
        <v>2022</v>
      </c>
      <c r="F2006" s="17">
        <f>Tabel14[[#This Row],[Benaderend Verbruik (kWh)]]</f>
        <v>381920.51157330966</v>
      </c>
      <c r="G2006" s="17">
        <f>Tabel14[[#This Row],[Benaderend Verbruik (kWh)]]*0.000182</f>
        <v>69.50953310634236</v>
      </c>
    </row>
    <row r="2007" spans="1:7" x14ac:dyDescent="0.35">
      <c r="A2007" s="11" t="s">
        <v>343</v>
      </c>
      <c r="B2007" s="11" t="s">
        <v>7</v>
      </c>
      <c r="C2007" s="2" t="s">
        <v>1262</v>
      </c>
      <c r="D2007" s="17"/>
      <c r="E2007" s="2">
        <v>2019</v>
      </c>
      <c r="F2007" s="2"/>
      <c r="G2007" s="17">
        <v>22.686184000000001</v>
      </c>
    </row>
    <row r="2008" spans="1:7" x14ac:dyDescent="0.35">
      <c r="A2008" s="11" t="s">
        <v>343</v>
      </c>
      <c r="B2008" s="11" t="s">
        <v>7</v>
      </c>
      <c r="C2008" s="2" t="s">
        <v>1262</v>
      </c>
      <c r="D2008" s="17"/>
      <c r="E2008" s="2">
        <v>2022</v>
      </c>
      <c r="F2008" s="2"/>
      <c r="G2008" s="17">
        <v>17.602416999999999</v>
      </c>
    </row>
    <row r="2009" spans="1:7" x14ac:dyDescent="0.35">
      <c r="A2009" s="2" t="s">
        <v>344</v>
      </c>
      <c r="B2009" s="2" t="s">
        <v>7</v>
      </c>
      <c r="C2009" s="2" t="s">
        <v>8</v>
      </c>
      <c r="D2009" s="17">
        <v>2142034.8800000004</v>
      </c>
      <c r="E2009" s="2">
        <v>2019</v>
      </c>
      <c r="F2009" s="17">
        <f>Tabel14[[#This Row],[Benaderend Verbruik (kWh)]]</f>
        <v>2142034.8800000004</v>
      </c>
      <c r="G2009" s="17">
        <f>Tabel14[[#This Row],[Benaderend Verbruik (kWh)]]*0.000182</f>
        <v>389.85034816000007</v>
      </c>
    </row>
    <row r="2010" spans="1:7" x14ac:dyDescent="0.35">
      <c r="A2010" s="2" t="s">
        <v>344</v>
      </c>
      <c r="B2010" s="2" t="s">
        <v>7</v>
      </c>
      <c r="C2010" s="2" t="s">
        <v>9</v>
      </c>
      <c r="D2010" s="17">
        <v>886552.16900000011</v>
      </c>
      <c r="E2010" s="2">
        <v>2019</v>
      </c>
      <c r="F2010" s="17">
        <f>Tabel14[[#This Row],[Benaderend Verbruik (kWh)]]*2.5</f>
        <v>2216380.4225000003</v>
      </c>
      <c r="G2010" s="17">
        <f>Tabel14[[#This Row],[Benaderend Verbruik (kWh)]]*0</f>
        <v>0</v>
      </c>
    </row>
    <row r="2011" spans="1:7" x14ac:dyDescent="0.35">
      <c r="A2011" s="2" t="s">
        <v>344</v>
      </c>
      <c r="B2011" s="2" t="s">
        <v>7</v>
      </c>
      <c r="C2011" s="2" t="s">
        <v>10</v>
      </c>
      <c r="D2011" s="17">
        <v>882256</v>
      </c>
      <c r="E2011" s="2">
        <v>2019</v>
      </c>
      <c r="F2011" s="17">
        <f>Tabel14[[#This Row],[Benaderend Verbruik (kWh)]]*2.5</f>
        <v>2205640</v>
      </c>
      <c r="G2011" s="17">
        <f>Tabel14[[#This Row],[Benaderend Verbruik (kWh)]]*0</f>
        <v>0</v>
      </c>
    </row>
    <row r="2012" spans="1:7" x14ac:dyDescent="0.35">
      <c r="A2012" s="2" t="s">
        <v>967</v>
      </c>
      <c r="B2012" s="2" t="s">
        <v>641</v>
      </c>
      <c r="C2012" s="2" t="s">
        <v>9</v>
      </c>
      <c r="D2012" s="17">
        <v>786994.25314196968</v>
      </c>
      <c r="E2012" s="2">
        <v>2022</v>
      </c>
      <c r="F2012" s="17">
        <f>Tabel14[[#This Row],[Benaderend Verbruik (kWh)]]*2.5</f>
        <v>1967485.6328549241</v>
      </c>
      <c r="G2012" s="17">
        <f>Tabel14[[#This Row],[Benaderend Verbruik (kWh)]]*0</f>
        <v>0</v>
      </c>
    </row>
    <row r="2013" spans="1:7" x14ac:dyDescent="0.35">
      <c r="A2013" s="2" t="s">
        <v>967</v>
      </c>
      <c r="B2013" s="2" t="s">
        <v>641</v>
      </c>
      <c r="C2013" s="2" t="s">
        <v>10</v>
      </c>
      <c r="D2013" s="17">
        <v>628929.06428957998</v>
      </c>
      <c r="E2013" s="2">
        <v>2022</v>
      </c>
      <c r="F2013" s="17">
        <f>Tabel14[[#This Row],[Benaderend Verbruik (kWh)]]*2.5</f>
        <v>1572322.66072395</v>
      </c>
      <c r="G2013" s="17">
        <f>Tabel14[[#This Row],[Benaderend Verbruik (kWh)]]*0</f>
        <v>0</v>
      </c>
    </row>
    <row r="2014" spans="1:7" x14ac:dyDescent="0.35">
      <c r="A2014" s="2" t="s">
        <v>967</v>
      </c>
      <c r="B2014" s="2" t="s">
        <v>641</v>
      </c>
      <c r="C2014" s="2" t="s">
        <v>8</v>
      </c>
      <c r="D2014" s="17">
        <v>2095174.8050567862</v>
      </c>
      <c r="E2014" s="2">
        <v>2022</v>
      </c>
      <c r="F2014" s="17">
        <f>Tabel14[[#This Row],[Benaderend Verbruik (kWh)]]</f>
        <v>2095174.8050567862</v>
      </c>
      <c r="G2014" s="17">
        <f>Tabel14[[#This Row],[Benaderend Verbruik (kWh)]]*0.000182</f>
        <v>381.32181452033507</v>
      </c>
    </row>
    <row r="2015" spans="1:7" x14ac:dyDescent="0.35">
      <c r="A2015" s="2" t="s">
        <v>345</v>
      </c>
      <c r="B2015" s="2" t="s">
        <v>7</v>
      </c>
      <c r="C2015" s="2" t="s">
        <v>8</v>
      </c>
      <c r="D2015" s="17">
        <v>1650734.1460000002</v>
      </c>
      <c r="E2015" s="2">
        <v>2019</v>
      </c>
      <c r="F2015" s="17">
        <f>Tabel14[[#This Row],[Benaderend Verbruik (kWh)]]</f>
        <v>1650734.1460000002</v>
      </c>
      <c r="G2015" s="17">
        <f>Tabel14[[#This Row],[Benaderend Verbruik (kWh)]]*0.000182</f>
        <v>300.43361457200007</v>
      </c>
    </row>
    <row r="2016" spans="1:7" x14ac:dyDescent="0.35">
      <c r="A2016" s="2" t="s">
        <v>345</v>
      </c>
      <c r="B2016" s="2" t="s">
        <v>7</v>
      </c>
      <c r="C2016" s="2" t="s">
        <v>10</v>
      </c>
      <c r="D2016" s="17">
        <v>1184850.6850000001</v>
      </c>
      <c r="E2016" s="2">
        <v>2019</v>
      </c>
      <c r="F2016" s="17">
        <f>Tabel14[[#This Row],[Benaderend Verbruik (kWh)]]*2.5</f>
        <v>2962126.7125000004</v>
      </c>
      <c r="G2016" s="17">
        <f>Tabel14[[#This Row],[Benaderend Verbruik (kWh)]]*0</f>
        <v>0</v>
      </c>
    </row>
    <row r="2017" spans="1:7" x14ac:dyDescent="0.35">
      <c r="A2017" s="2" t="s">
        <v>345</v>
      </c>
      <c r="B2017" s="2" t="s">
        <v>7</v>
      </c>
      <c r="C2017" s="2" t="s">
        <v>9</v>
      </c>
      <c r="D2017" s="17">
        <v>1176084.7249999996</v>
      </c>
      <c r="E2017" s="2">
        <v>2019</v>
      </c>
      <c r="F2017" s="17">
        <f>Tabel14[[#This Row],[Benaderend Verbruik (kWh)]]*2.5</f>
        <v>2940211.8124999991</v>
      </c>
      <c r="G2017" s="17">
        <f>Tabel14[[#This Row],[Benaderend Verbruik (kWh)]]*0</f>
        <v>0</v>
      </c>
    </row>
    <row r="2018" spans="1:7" x14ac:dyDescent="0.35">
      <c r="A2018" s="2" t="s">
        <v>968</v>
      </c>
      <c r="B2018" s="2" t="s">
        <v>641</v>
      </c>
      <c r="C2018" s="2" t="s">
        <v>9</v>
      </c>
      <c r="D2018" s="17">
        <v>1200360.4939840054</v>
      </c>
      <c r="E2018" s="2">
        <v>2022</v>
      </c>
      <c r="F2018" s="17">
        <f>Tabel14[[#This Row],[Benaderend Verbruik (kWh)]]*2.5</f>
        <v>3000901.2349600135</v>
      </c>
      <c r="G2018" s="17">
        <f>Tabel14[[#This Row],[Benaderend Verbruik (kWh)]]*0</f>
        <v>0</v>
      </c>
    </row>
    <row r="2019" spans="1:7" x14ac:dyDescent="0.35">
      <c r="A2019" s="2" t="s">
        <v>968</v>
      </c>
      <c r="B2019" s="2" t="s">
        <v>641</v>
      </c>
      <c r="C2019" s="2" t="s">
        <v>10</v>
      </c>
      <c r="D2019" s="17">
        <v>1055209.2790438512</v>
      </c>
      <c r="E2019" s="2">
        <v>2022</v>
      </c>
      <c r="F2019" s="17">
        <f>Tabel14[[#This Row],[Benaderend Verbruik (kWh)]]*2.5</f>
        <v>2638023.1976096281</v>
      </c>
      <c r="G2019" s="17">
        <f>Tabel14[[#This Row],[Benaderend Verbruik (kWh)]]*0</f>
        <v>0</v>
      </c>
    </row>
    <row r="2020" spans="1:7" x14ac:dyDescent="0.35">
      <c r="A2020" s="2" t="s">
        <v>968</v>
      </c>
      <c r="B2020" s="2" t="s">
        <v>641</v>
      </c>
      <c r="C2020" s="2" t="s">
        <v>8</v>
      </c>
      <c r="D2020" s="17">
        <v>1975860.023855838</v>
      </c>
      <c r="E2020" s="2">
        <v>2022</v>
      </c>
      <c r="F2020" s="17">
        <f>Tabel14[[#This Row],[Benaderend Verbruik (kWh)]]</f>
        <v>1975860.023855838</v>
      </c>
      <c r="G2020" s="17">
        <f>Tabel14[[#This Row],[Benaderend Verbruik (kWh)]]*0.000182</f>
        <v>359.60652434176251</v>
      </c>
    </row>
    <row r="2021" spans="1:7" x14ac:dyDescent="0.35">
      <c r="A2021" s="2" t="s">
        <v>345</v>
      </c>
      <c r="B2021" s="2" t="s">
        <v>7</v>
      </c>
      <c r="C2021" s="2" t="s">
        <v>12</v>
      </c>
      <c r="D2021" s="17">
        <v>190429.75482680293</v>
      </c>
      <c r="E2021" s="2">
        <v>2019</v>
      </c>
      <c r="F2021" s="17">
        <f>Tabel14[[#This Row],[Benaderend Verbruik (kWh)]]</f>
        <v>190429.75482680293</v>
      </c>
      <c r="G2021" s="17">
        <f>Tabel14[[#This Row],[Benaderend Verbruik (kWh)]]*0.000267</f>
        <v>50.84474453875638</v>
      </c>
    </row>
    <row r="2022" spans="1:7" x14ac:dyDescent="0.35">
      <c r="A2022" s="11" t="s">
        <v>345</v>
      </c>
      <c r="B2022" s="11" t="s">
        <v>7</v>
      </c>
      <c r="C2022" s="2" t="s">
        <v>1262</v>
      </c>
      <c r="D2022" s="17"/>
      <c r="E2022" s="2">
        <v>2019</v>
      </c>
      <c r="F2022" s="2"/>
      <c r="G2022" s="17">
        <v>69.855114119999996</v>
      </c>
    </row>
    <row r="2023" spans="1:7" x14ac:dyDescent="0.35">
      <c r="A2023" s="11" t="s">
        <v>345</v>
      </c>
      <c r="B2023" s="11" t="s">
        <v>7</v>
      </c>
      <c r="C2023" s="2" t="s">
        <v>1262</v>
      </c>
      <c r="D2023" s="17"/>
      <c r="E2023" s="2">
        <v>2022</v>
      </c>
      <c r="F2023" s="2"/>
      <c r="G2023" s="17">
        <v>92.851810909999998</v>
      </c>
    </row>
    <row r="2024" spans="1:7" x14ac:dyDescent="0.35">
      <c r="A2024" s="2" t="s">
        <v>346</v>
      </c>
      <c r="B2024" s="2" t="s">
        <v>7</v>
      </c>
      <c r="C2024" s="2" t="s">
        <v>8</v>
      </c>
      <c r="D2024" s="17">
        <v>626663.82273485453</v>
      </c>
      <c r="E2024" s="2">
        <v>2019</v>
      </c>
      <c r="F2024" s="17">
        <f>Tabel14[[#This Row],[Benaderend Verbruik (kWh)]]</f>
        <v>626663.82273485453</v>
      </c>
      <c r="G2024" s="17">
        <f>Tabel14[[#This Row],[Benaderend Verbruik (kWh)]]*0.000182</f>
        <v>114.05281573774353</v>
      </c>
    </row>
    <row r="2025" spans="1:7" x14ac:dyDescent="0.35">
      <c r="A2025" s="2" t="s">
        <v>346</v>
      </c>
      <c r="B2025" s="2" t="s">
        <v>7</v>
      </c>
      <c r="C2025" s="2" t="s">
        <v>9</v>
      </c>
      <c r="D2025" s="17">
        <v>415490.54254130088</v>
      </c>
      <c r="E2025" s="2">
        <v>2019</v>
      </c>
      <c r="F2025" s="17">
        <f>Tabel14[[#This Row],[Benaderend Verbruik (kWh)]]*2.5</f>
        <v>1038726.3563532522</v>
      </c>
      <c r="G2025" s="17">
        <f>Tabel14[[#This Row],[Benaderend Verbruik (kWh)]]*0</f>
        <v>0</v>
      </c>
    </row>
    <row r="2026" spans="1:7" x14ac:dyDescent="0.35">
      <c r="A2026" s="2" t="s">
        <v>346</v>
      </c>
      <c r="B2026" s="2" t="s">
        <v>7</v>
      </c>
      <c r="C2026" s="2" t="s">
        <v>10</v>
      </c>
      <c r="D2026" s="17">
        <v>414117</v>
      </c>
      <c r="E2026" s="2">
        <v>2019</v>
      </c>
      <c r="F2026" s="17">
        <f>Tabel14[[#This Row],[Benaderend Verbruik (kWh)]]*2.5</f>
        <v>1035292.5</v>
      </c>
      <c r="G2026" s="17">
        <f>Tabel14[[#This Row],[Benaderend Verbruik (kWh)]]*0</f>
        <v>0</v>
      </c>
    </row>
    <row r="2027" spans="1:7" x14ac:dyDescent="0.35">
      <c r="A2027" s="2" t="s">
        <v>969</v>
      </c>
      <c r="B2027" s="2" t="s">
        <v>641</v>
      </c>
      <c r="C2027" s="2" t="s">
        <v>9</v>
      </c>
      <c r="D2027" s="17">
        <v>375914.74849286955</v>
      </c>
      <c r="E2027" s="2">
        <v>2022</v>
      </c>
      <c r="F2027" s="17">
        <f>Tabel14[[#This Row],[Benaderend Verbruik (kWh)]]*2.5</f>
        <v>939786.87123217387</v>
      </c>
      <c r="G2027" s="17">
        <f>Tabel14[[#This Row],[Benaderend Verbruik (kWh)]]*0</f>
        <v>0</v>
      </c>
    </row>
    <row r="2028" spans="1:7" x14ac:dyDescent="0.35">
      <c r="A2028" s="2" t="s">
        <v>969</v>
      </c>
      <c r="B2028" s="2" t="s">
        <v>641</v>
      </c>
      <c r="C2028" s="2" t="s">
        <v>10</v>
      </c>
      <c r="D2028" s="17">
        <v>396969.99999999988</v>
      </c>
      <c r="E2028" s="2">
        <v>2022</v>
      </c>
      <c r="F2028" s="17">
        <f>Tabel14[[#This Row],[Benaderend Verbruik (kWh)]]*2.5</f>
        <v>992424.99999999977</v>
      </c>
      <c r="G2028" s="17">
        <f>Tabel14[[#This Row],[Benaderend Verbruik (kWh)]]*0</f>
        <v>0</v>
      </c>
    </row>
    <row r="2029" spans="1:7" x14ac:dyDescent="0.35">
      <c r="A2029" s="2" t="s">
        <v>969</v>
      </c>
      <c r="B2029" s="2" t="s">
        <v>641</v>
      </c>
      <c r="C2029" s="2" t="s">
        <v>8</v>
      </c>
      <c r="D2029" s="17">
        <v>567775.36251511017</v>
      </c>
      <c r="E2029" s="2">
        <v>2022</v>
      </c>
      <c r="F2029" s="17">
        <f>Tabel14[[#This Row],[Benaderend Verbruik (kWh)]]</f>
        <v>567775.36251511017</v>
      </c>
      <c r="G2029" s="17">
        <f>Tabel14[[#This Row],[Benaderend Verbruik (kWh)]]*0.000182</f>
        <v>103.33511597775005</v>
      </c>
    </row>
    <row r="2030" spans="1:7" x14ac:dyDescent="0.35">
      <c r="A2030" s="2" t="s">
        <v>347</v>
      </c>
      <c r="B2030" s="2" t="s">
        <v>7</v>
      </c>
      <c r="C2030" s="2" t="s">
        <v>8</v>
      </c>
      <c r="D2030" s="17">
        <v>4165076.3280000002</v>
      </c>
      <c r="E2030" s="2">
        <v>2019</v>
      </c>
      <c r="F2030" s="17">
        <f>Tabel14[[#This Row],[Benaderend Verbruik (kWh)]]</f>
        <v>4165076.3280000002</v>
      </c>
      <c r="G2030" s="17">
        <f>Tabel14[[#This Row],[Benaderend Verbruik (kWh)]]*0.000182</f>
        <v>758.04389169600006</v>
      </c>
    </row>
    <row r="2031" spans="1:7" x14ac:dyDescent="0.35">
      <c r="A2031" s="2" t="s">
        <v>347</v>
      </c>
      <c r="B2031" s="2" t="s">
        <v>7</v>
      </c>
      <c r="C2031" s="2" t="s">
        <v>10</v>
      </c>
      <c r="D2031" s="17">
        <v>1462528.1740000001</v>
      </c>
      <c r="E2031" s="2">
        <v>2019</v>
      </c>
      <c r="F2031" s="17">
        <f>Tabel14[[#This Row],[Benaderend Verbruik (kWh)]]*2.5</f>
        <v>3656320.4350000005</v>
      </c>
      <c r="G2031" s="17">
        <f>Tabel14[[#This Row],[Benaderend Verbruik (kWh)]]*0</f>
        <v>0</v>
      </c>
    </row>
    <row r="2032" spans="1:7" x14ac:dyDescent="0.35">
      <c r="A2032" s="2" t="s">
        <v>347</v>
      </c>
      <c r="B2032" s="2" t="s">
        <v>7</v>
      </c>
      <c r="C2032" s="2" t="s">
        <v>9</v>
      </c>
      <c r="D2032" s="17">
        <v>1382588.4840000002</v>
      </c>
      <c r="E2032" s="2">
        <v>2019</v>
      </c>
      <c r="F2032" s="17">
        <f>Tabel14[[#This Row],[Benaderend Verbruik (kWh)]]*2.5</f>
        <v>3456471.2100000004</v>
      </c>
      <c r="G2032" s="17">
        <f>Tabel14[[#This Row],[Benaderend Verbruik (kWh)]]*0</f>
        <v>0</v>
      </c>
    </row>
    <row r="2033" spans="1:7" x14ac:dyDescent="0.35">
      <c r="A2033" s="2" t="s">
        <v>970</v>
      </c>
      <c r="B2033" s="2" t="s">
        <v>641</v>
      </c>
      <c r="C2033" s="2" t="s">
        <v>9</v>
      </c>
      <c r="D2033" s="17">
        <v>1103876.6781533437</v>
      </c>
      <c r="E2033" s="2">
        <v>2022</v>
      </c>
      <c r="F2033" s="17">
        <f>Tabel14[[#This Row],[Benaderend Verbruik (kWh)]]*2.5</f>
        <v>2759691.6953833592</v>
      </c>
      <c r="G2033" s="17">
        <f>Tabel14[[#This Row],[Benaderend Verbruik (kWh)]]*0</f>
        <v>0</v>
      </c>
    </row>
    <row r="2034" spans="1:7" x14ac:dyDescent="0.35">
      <c r="A2034" s="2" t="s">
        <v>970</v>
      </c>
      <c r="B2034" s="2" t="s">
        <v>641</v>
      </c>
      <c r="C2034" s="2" t="s">
        <v>10</v>
      </c>
      <c r="D2034" s="17">
        <v>1412143.331014775</v>
      </c>
      <c r="E2034" s="2">
        <v>2022</v>
      </c>
      <c r="F2034" s="17">
        <f>Tabel14[[#This Row],[Benaderend Verbruik (kWh)]]*2.5</f>
        <v>3530358.3275369373</v>
      </c>
      <c r="G2034" s="17">
        <f>Tabel14[[#This Row],[Benaderend Verbruik (kWh)]]*0</f>
        <v>0</v>
      </c>
    </row>
    <row r="2035" spans="1:7" x14ac:dyDescent="0.35">
      <c r="A2035" s="2" t="s">
        <v>970</v>
      </c>
      <c r="B2035" s="2" t="s">
        <v>641</v>
      </c>
      <c r="C2035" s="2" t="s">
        <v>8</v>
      </c>
      <c r="D2035" s="17">
        <v>2441025.7048588651</v>
      </c>
      <c r="E2035" s="2">
        <v>2022</v>
      </c>
      <c r="F2035" s="17">
        <f>Tabel14[[#This Row],[Benaderend Verbruik (kWh)]]</f>
        <v>2441025.7048588651</v>
      </c>
      <c r="G2035" s="17">
        <f>Tabel14[[#This Row],[Benaderend Verbruik (kWh)]]*0.000182</f>
        <v>444.26667828431346</v>
      </c>
    </row>
    <row r="2036" spans="1:7" x14ac:dyDescent="0.35">
      <c r="A2036" s="11" t="s">
        <v>347</v>
      </c>
      <c r="B2036" s="11" t="s">
        <v>7</v>
      </c>
      <c r="C2036" s="2" t="s">
        <v>1262</v>
      </c>
      <c r="D2036" s="17"/>
      <c r="E2036" s="2">
        <v>2019</v>
      </c>
      <c r="F2036" s="2"/>
      <c r="G2036" s="17">
        <v>177.18322764000001</v>
      </c>
    </row>
    <row r="2037" spans="1:7" x14ac:dyDescent="0.35">
      <c r="A2037" s="11" t="s">
        <v>347</v>
      </c>
      <c r="B2037" s="11" t="s">
        <v>7</v>
      </c>
      <c r="C2037" s="2" t="s">
        <v>1262</v>
      </c>
      <c r="D2037" s="17"/>
      <c r="E2037" s="2">
        <v>2022</v>
      </c>
      <c r="F2037" s="2"/>
      <c r="G2037" s="17">
        <v>148.01199235999999</v>
      </c>
    </row>
    <row r="2038" spans="1:7" x14ac:dyDescent="0.35">
      <c r="A2038" s="2" t="s">
        <v>348</v>
      </c>
      <c r="B2038" s="2" t="s">
        <v>7</v>
      </c>
      <c r="C2038" s="2" t="s">
        <v>8</v>
      </c>
      <c r="D2038" s="17">
        <v>7532869.9880000008</v>
      </c>
      <c r="E2038" s="2">
        <v>2019</v>
      </c>
      <c r="F2038" s="17">
        <f>Tabel14[[#This Row],[Benaderend Verbruik (kWh)]]</f>
        <v>7532869.9880000008</v>
      </c>
      <c r="G2038" s="17">
        <f>Tabel14[[#This Row],[Benaderend Verbruik (kWh)]]*0.000182</f>
        <v>1370.9823378160002</v>
      </c>
    </row>
    <row r="2039" spans="1:7" x14ac:dyDescent="0.35">
      <c r="A2039" s="2" t="s">
        <v>348</v>
      </c>
      <c r="B2039" s="2" t="s">
        <v>7</v>
      </c>
      <c r="C2039" s="2" t="s">
        <v>9</v>
      </c>
      <c r="D2039" s="17">
        <v>2751282.5630000005</v>
      </c>
      <c r="E2039" s="2">
        <v>2019</v>
      </c>
      <c r="F2039" s="17">
        <f>Tabel14[[#This Row],[Benaderend Verbruik (kWh)]]*2.5</f>
        <v>6878206.4075000016</v>
      </c>
      <c r="G2039" s="17">
        <f>Tabel14[[#This Row],[Benaderend Verbruik (kWh)]]*0</f>
        <v>0</v>
      </c>
    </row>
    <row r="2040" spans="1:7" x14ac:dyDescent="0.35">
      <c r="A2040" s="2" t="s">
        <v>348</v>
      </c>
      <c r="B2040" s="2" t="s">
        <v>7</v>
      </c>
      <c r="C2040" s="2" t="s">
        <v>10</v>
      </c>
      <c r="D2040" s="17">
        <v>2238088.8569999998</v>
      </c>
      <c r="E2040" s="2">
        <v>2019</v>
      </c>
      <c r="F2040" s="17">
        <f>Tabel14[[#This Row],[Benaderend Verbruik (kWh)]]*2.5</f>
        <v>5595222.1425000001</v>
      </c>
      <c r="G2040" s="17">
        <f>Tabel14[[#This Row],[Benaderend Verbruik (kWh)]]*0</f>
        <v>0</v>
      </c>
    </row>
    <row r="2041" spans="1:7" x14ac:dyDescent="0.35">
      <c r="A2041" s="2" t="s">
        <v>971</v>
      </c>
      <c r="B2041" s="2" t="s">
        <v>641</v>
      </c>
      <c r="C2041" s="2" t="s">
        <v>9</v>
      </c>
      <c r="D2041" s="17">
        <v>2527002.8413089947</v>
      </c>
      <c r="E2041" s="2">
        <v>2022</v>
      </c>
      <c r="F2041" s="17">
        <f>Tabel14[[#This Row],[Benaderend Verbruik (kWh)]]*2.5</f>
        <v>6317507.1032724865</v>
      </c>
      <c r="G2041" s="17">
        <f>Tabel14[[#This Row],[Benaderend Verbruik (kWh)]]*0</f>
        <v>0</v>
      </c>
    </row>
    <row r="2042" spans="1:7" x14ac:dyDescent="0.35">
      <c r="A2042" s="2" t="s">
        <v>971</v>
      </c>
      <c r="B2042" s="2" t="s">
        <v>641</v>
      </c>
      <c r="C2042" s="2" t="s">
        <v>10</v>
      </c>
      <c r="D2042" s="17">
        <v>1948592.7591415625</v>
      </c>
      <c r="E2042" s="2">
        <v>2022</v>
      </c>
      <c r="F2042" s="17">
        <f>Tabel14[[#This Row],[Benaderend Verbruik (kWh)]]*2.5</f>
        <v>4871481.8978539063</v>
      </c>
      <c r="G2042" s="17">
        <f>Tabel14[[#This Row],[Benaderend Verbruik (kWh)]]*0</f>
        <v>0</v>
      </c>
    </row>
    <row r="2043" spans="1:7" x14ac:dyDescent="0.35">
      <c r="A2043" s="2" t="s">
        <v>971</v>
      </c>
      <c r="B2043" s="2" t="s">
        <v>641</v>
      </c>
      <c r="C2043" s="2" t="s">
        <v>8</v>
      </c>
      <c r="D2043" s="17">
        <v>5913066.9104244998</v>
      </c>
      <c r="E2043" s="2">
        <v>2022</v>
      </c>
      <c r="F2043" s="17">
        <f>Tabel14[[#This Row],[Benaderend Verbruik (kWh)]]</f>
        <v>5913066.9104244998</v>
      </c>
      <c r="G2043" s="17">
        <f>Tabel14[[#This Row],[Benaderend Verbruik (kWh)]]*0.000182</f>
        <v>1076.1781776972589</v>
      </c>
    </row>
    <row r="2044" spans="1:7" x14ac:dyDescent="0.35">
      <c r="A2044" s="11" t="s">
        <v>348</v>
      </c>
      <c r="B2044" s="11" t="s">
        <v>7</v>
      </c>
      <c r="C2044" s="2" t="s">
        <v>1262</v>
      </c>
      <c r="D2044" s="17"/>
      <c r="E2044" s="2">
        <v>2019</v>
      </c>
      <c r="F2044" s="2"/>
      <c r="G2044" s="17">
        <v>275.06903076000003</v>
      </c>
    </row>
    <row r="2045" spans="1:7" x14ac:dyDescent="0.35">
      <c r="A2045" s="11" t="s">
        <v>348</v>
      </c>
      <c r="B2045" s="11" t="s">
        <v>7</v>
      </c>
      <c r="C2045" s="2" t="s">
        <v>1262</v>
      </c>
      <c r="D2045" s="17"/>
      <c r="E2045" s="2">
        <v>2022</v>
      </c>
      <c r="F2045" s="2"/>
      <c r="G2045" s="17">
        <v>211.95596854000001</v>
      </c>
    </row>
    <row r="2046" spans="1:7" x14ac:dyDescent="0.35">
      <c r="A2046" s="2" t="s">
        <v>349</v>
      </c>
      <c r="B2046" s="2" t="s">
        <v>290</v>
      </c>
      <c r="C2046" s="2" t="s">
        <v>9</v>
      </c>
      <c r="D2046" s="17">
        <v>4317484.5031503998</v>
      </c>
      <c r="E2046" s="2">
        <v>2019</v>
      </c>
      <c r="F2046" s="17">
        <f>Tabel14[[#This Row],[Benaderend Verbruik (kWh)]]*2.5</f>
        <v>10793711.257875999</v>
      </c>
      <c r="G2046" s="17">
        <f>Tabel14[[#This Row],[Benaderend Verbruik (kWh)]]*0</f>
        <v>0</v>
      </c>
    </row>
    <row r="2047" spans="1:7" x14ac:dyDescent="0.35">
      <c r="A2047" s="2" t="s">
        <v>349</v>
      </c>
      <c r="B2047" s="2" t="s">
        <v>290</v>
      </c>
      <c r="C2047" s="2" t="s">
        <v>8</v>
      </c>
      <c r="D2047" s="17">
        <v>2855320.0291881012</v>
      </c>
      <c r="E2047" s="2">
        <v>2019</v>
      </c>
      <c r="F2047" s="17">
        <f>Tabel14[[#This Row],[Benaderend Verbruik (kWh)]]</f>
        <v>2855320.0291881012</v>
      </c>
      <c r="G2047" s="17">
        <f>Tabel14[[#This Row],[Benaderend Verbruik (kWh)]]*0.000182</f>
        <v>519.66824531223438</v>
      </c>
    </row>
    <row r="2048" spans="1:7" x14ac:dyDescent="0.35">
      <c r="A2048" s="2" t="s">
        <v>972</v>
      </c>
      <c r="B2048" s="2" t="s">
        <v>914</v>
      </c>
      <c r="C2048" s="2" t="s">
        <v>9</v>
      </c>
      <c r="D2048" s="17">
        <v>3523462.25273412</v>
      </c>
      <c r="E2048" s="2">
        <v>2022</v>
      </c>
      <c r="F2048" s="17">
        <f>Tabel14[[#This Row],[Benaderend Verbruik (kWh)]]*2.5</f>
        <v>8808655.6318353005</v>
      </c>
      <c r="G2048" s="17">
        <f>Tabel14[[#This Row],[Benaderend Verbruik (kWh)]]*0</f>
        <v>0</v>
      </c>
    </row>
    <row r="2049" spans="1:7" x14ac:dyDescent="0.35">
      <c r="A2049" s="2" t="s">
        <v>972</v>
      </c>
      <c r="B2049" s="2" t="s">
        <v>914</v>
      </c>
      <c r="C2049" s="2" t="s">
        <v>8</v>
      </c>
      <c r="D2049" s="17">
        <v>2597486.3560397099</v>
      </c>
      <c r="E2049" s="2">
        <v>2022</v>
      </c>
      <c r="F2049" s="17">
        <f>Tabel14[[#This Row],[Benaderend Verbruik (kWh)]]</f>
        <v>2597486.3560397099</v>
      </c>
      <c r="G2049" s="17">
        <f>Tabel14[[#This Row],[Benaderend Verbruik (kWh)]]*0.000182</f>
        <v>472.74251679922719</v>
      </c>
    </row>
    <row r="2050" spans="1:7" x14ac:dyDescent="0.35">
      <c r="A2050" s="2" t="s">
        <v>350</v>
      </c>
      <c r="B2050" s="2" t="s">
        <v>7</v>
      </c>
      <c r="C2050" s="2" t="s">
        <v>8</v>
      </c>
      <c r="D2050" s="17">
        <v>3505713.7732010898</v>
      </c>
      <c r="E2050" s="2">
        <v>2019</v>
      </c>
      <c r="F2050" s="17">
        <f>Tabel14[[#This Row],[Benaderend Verbruik (kWh)]]</f>
        <v>3505713.7732010898</v>
      </c>
      <c r="G2050" s="17">
        <f>Tabel14[[#This Row],[Benaderend Verbruik (kWh)]]*0.000182</f>
        <v>638.0399067225984</v>
      </c>
    </row>
    <row r="2051" spans="1:7" x14ac:dyDescent="0.35">
      <c r="A2051" s="2" t="s">
        <v>350</v>
      </c>
      <c r="B2051" s="2" t="s">
        <v>7</v>
      </c>
      <c r="C2051" s="2" t="s">
        <v>10</v>
      </c>
      <c r="D2051" s="17">
        <v>1300932</v>
      </c>
      <c r="E2051" s="2">
        <v>2019</v>
      </c>
      <c r="F2051" s="17">
        <f>Tabel14[[#This Row],[Benaderend Verbruik (kWh)]]*2.5</f>
        <v>3252330</v>
      </c>
      <c r="G2051" s="17">
        <f>Tabel14[[#This Row],[Benaderend Verbruik (kWh)]]*0</f>
        <v>0</v>
      </c>
    </row>
    <row r="2052" spans="1:7" x14ac:dyDescent="0.35">
      <c r="A2052" s="2" t="s">
        <v>350</v>
      </c>
      <c r="B2052" s="2" t="s">
        <v>7</v>
      </c>
      <c r="C2052" s="2" t="s">
        <v>9</v>
      </c>
      <c r="D2052" s="17">
        <v>1118673.0969871029</v>
      </c>
      <c r="E2052" s="2">
        <v>2019</v>
      </c>
      <c r="F2052" s="17">
        <f>Tabel14[[#This Row],[Benaderend Verbruik (kWh)]]*2.5</f>
        <v>2796682.7424677573</v>
      </c>
      <c r="G2052" s="17">
        <f>Tabel14[[#This Row],[Benaderend Verbruik (kWh)]]*0</f>
        <v>0</v>
      </c>
    </row>
    <row r="2053" spans="1:7" x14ac:dyDescent="0.35">
      <c r="A2053" s="2" t="s">
        <v>973</v>
      </c>
      <c r="B2053" s="2" t="s">
        <v>641</v>
      </c>
      <c r="C2053" s="2" t="s">
        <v>9</v>
      </c>
      <c r="D2053" s="17">
        <v>1116188.1206985647</v>
      </c>
      <c r="E2053" s="2">
        <v>2022</v>
      </c>
      <c r="F2053" s="17">
        <f>Tabel14[[#This Row],[Benaderend Verbruik (kWh)]]*2.5</f>
        <v>2790470.3017464117</v>
      </c>
      <c r="G2053" s="17">
        <f>Tabel14[[#This Row],[Benaderend Verbruik (kWh)]]*0</f>
        <v>0</v>
      </c>
    </row>
    <row r="2054" spans="1:7" x14ac:dyDescent="0.35">
      <c r="A2054" s="2" t="s">
        <v>973</v>
      </c>
      <c r="B2054" s="2" t="s">
        <v>641</v>
      </c>
      <c r="C2054" s="2" t="s">
        <v>10</v>
      </c>
      <c r="D2054" s="17">
        <v>1214670</v>
      </c>
      <c r="E2054" s="2">
        <v>2022</v>
      </c>
      <c r="F2054" s="17">
        <f>Tabel14[[#This Row],[Benaderend Verbruik (kWh)]]*2.5</f>
        <v>3036675</v>
      </c>
      <c r="G2054" s="17">
        <f>Tabel14[[#This Row],[Benaderend Verbruik (kWh)]]*0</f>
        <v>0</v>
      </c>
    </row>
    <row r="2055" spans="1:7" x14ac:dyDescent="0.35">
      <c r="A2055" s="2" t="s">
        <v>973</v>
      </c>
      <c r="B2055" s="2" t="s">
        <v>641</v>
      </c>
      <c r="C2055" s="2" t="s">
        <v>8</v>
      </c>
      <c r="D2055" s="17">
        <v>2987506.4472740851</v>
      </c>
      <c r="E2055" s="2">
        <v>2022</v>
      </c>
      <c r="F2055" s="17">
        <f>Tabel14[[#This Row],[Benaderend Verbruik (kWh)]]</f>
        <v>2987506.4472740851</v>
      </c>
      <c r="G2055" s="17">
        <f>Tabel14[[#This Row],[Benaderend Verbruik (kWh)]]*0.000182</f>
        <v>543.72617340388354</v>
      </c>
    </row>
    <row r="2056" spans="1:7" x14ac:dyDescent="0.35">
      <c r="A2056" s="11" t="s">
        <v>350</v>
      </c>
      <c r="B2056" s="11" t="s">
        <v>7</v>
      </c>
      <c r="C2056" s="2" t="s">
        <v>1262</v>
      </c>
      <c r="D2056" s="17"/>
      <c r="E2056" s="2">
        <v>2019</v>
      </c>
      <c r="F2056" s="2"/>
      <c r="G2056" s="17">
        <v>75.419129800000007</v>
      </c>
    </row>
    <row r="2057" spans="1:7" x14ac:dyDescent="0.35">
      <c r="A2057" s="11" t="s">
        <v>350</v>
      </c>
      <c r="B2057" s="11" t="s">
        <v>7</v>
      </c>
      <c r="C2057" s="2" t="s">
        <v>1262</v>
      </c>
      <c r="D2057" s="17"/>
      <c r="E2057" s="2">
        <v>2022</v>
      </c>
      <c r="F2057" s="2"/>
      <c r="G2057" s="17">
        <v>55.442683949999996</v>
      </c>
    </row>
    <row r="2058" spans="1:7" x14ac:dyDescent="0.35">
      <c r="A2058" s="2" t="s">
        <v>351</v>
      </c>
      <c r="B2058" s="2" t="s">
        <v>7</v>
      </c>
      <c r="C2058" s="2" t="s">
        <v>8</v>
      </c>
      <c r="D2058" s="17">
        <v>2366555.9577723639</v>
      </c>
      <c r="E2058" s="2">
        <v>2019</v>
      </c>
      <c r="F2058" s="17">
        <f>Tabel14[[#This Row],[Benaderend Verbruik (kWh)]]</f>
        <v>2366555.9577723639</v>
      </c>
      <c r="G2058" s="17">
        <f>Tabel14[[#This Row],[Benaderend Verbruik (kWh)]]*0.000182</f>
        <v>430.71318431457024</v>
      </c>
    </row>
    <row r="2059" spans="1:7" x14ac:dyDescent="0.35">
      <c r="A2059" s="2" t="s">
        <v>351</v>
      </c>
      <c r="B2059" s="2" t="s">
        <v>7</v>
      </c>
      <c r="C2059" s="2" t="s">
        <v>10</v>
      </c>
      <c r="D2059" s="17">
        <v>1527263</v>
      </c>
      <c r="E2059" s="2">
        <v>2019</v>
      </c>
      <c r="F2059" s="17">
        <f>Tabel14[[#This Row],[Benaderend Verbruik (kWh)]]*2.5</f>
        <v>3818157.5</v>
      </c>
      <c r="G2059" s="17">
        <f>Tabel14[[#This Row],[Benaderend Verbruik (kWh)]]*0</f>
        <v>0</v>
      </c>
    </row>
    <row r="2060" spans="1:7" x14ac:dyDescent="0.35">
      <c r="A2060" s="2" t="s">
        <v>351</v>
      </c>
      <c r="B2060" s="2" t="s">
        <v>7</v>
      </c>
      <c r="C2060" s="2" t="s">
        <v>9</v>
      </c>
      <c r="D2060" s="17">
        <v>871837.41648695944</v>
      </c>
      <c r="E2060" s="2">
        <v>2019</v>
      </c>
      <c r="F2060" s="17">
        <f>Tabel14[[#This Row],[Benaderend Verbruik (kWh)]]*2.5</f>
        <v>2179593.5412173988</v>
      </c>
      <c r="G2060" s="17">
        <f>Tabel14[[#This Row],[Benaderend Verbruik (kWh)]]*0</f>
        <v>0</v>
      </c>
    </row>
    <row r="2061" spans="1:7" x14ac:dyDescent="0.35">
      <c r="A2061" s="2" t="s">
        <v>974</v>
      </c>
      <c r="B2061" s="2" t="s">
        <v>641</v>
      </c>
      <c r="C2061" s="2" t="s">
        <v>9</v>
      </c>
      <c r="D2061" s="17">
        <v>827716.46690631483</v>
      </c>
      <c r="E2061" s="2">
        <v>2022</v>
      </c>
      <c r="F2061" s="17">
        <f>Tabel14[[#This Row],[Benaderend Verbruik (kWh)]]*2.5</f>
        <v>2069291.167265787</v>
      </c>
      <c r="G2061" s="17">
        <f>Tabel14[[#This Row],[Benaderend Verbruik (kWh)]]*0</f>
        <v>0</v>
      </c>
    </row>
    <row r="2062" spans="1:7" x14ac:dyDescent="0.35">
      <c r="A2062" s="2" t="s">
        <v>974</v>
      </c>
      <c r="B2062" s="2" t="s">
        <v>641</v>
      </c>
      <c r="C2062" s="2" t="s">
        <v>10</v>
      </c>
      <c r="D2062" s="17">
        <v>1275503</v>
      </c>
      <c r="E2062" s="2">
        <v>2022</v>
      </c>
      <c r="F2062" s="17">
        <f>Tabel14[[#This Row],[Benaderend Verbruik (kWh)]]*2.5</f>
        <v>3188757.5</v>
      </c>
      <c r="G2062" s="17">
        <f>Tabel14[[#This Row],[Benaderend Verbruik (kWh)]]*0</f>
        <v>0</v>
      </c>
    </row>
    <row r="2063" spans="1:7" x14ac:dyDescent="0.35">
      <c r="A2063" s="2" t="s">
        <v>974</v>
      </c>
      <c r="B2063" s="2" t="s">
        <v>641</v>
      </c>
      <c r="C2063" s="2" t="s">
        <v>8</v>
      </c>
      <c r="D2063" s="17">
        <v>1969454.2058129231</v>
      </c>
      <c r="E2063" s="2">
        <v>2022</v>
      </c>
      <c r="F2063" s="17">
        <f>Tabel14[[#This Row],[Benaderend Verbruik (kWh)]]</f>
        <v>1969454.2058129231</v>
      </c>
      <c r="G2063" s="17">
        <f>Tabel14[[#This Row],[Benaderend Verbruik (kWh)]]*0.000182</f>
        <v>358.44066545795204</v>
      </c>
    </row>
    <row r="2064" spans="1:7" x14ac:dyDescent="0.35">
      <c r="A2064" s="11" t="s">
        <v>351</v>
      </c>
      <c r="B2064" s="11" t="s">
        <v>7</v>
      </c>
      <c r="C2064" s="2" t="s">
        <v>1262</v>
      </c>
      <c r="D2064" s="17"/>
      <c r="E2064" s="2">
        <v>2019</v>
      </c>
      <c r="F2064" s="2"/>
      <c r="G2064" s="17">
        <v>229.46238348</v>
      </c>
    </row>
    <row r="2065" spans="1:7" x14ac:dyDescent="0.35">
      <c r="A2065" s="11" t="s">
        <v>351</v>
      </c>
      <c r="B2065" s="11" t="s">
        <v>7</v>
      </c>
      <c r="C2065" s="2" t="s">
        <v>1262</v>
      </c>
      <c r="D2065" s="17"/>
      <c r="E2065" s="2">
        <v>2022</v>
      </c>
      <c r="F2065" s="2"/>
      <c r="G2065" s="17">
        <v>197.8814711</v>
      </c>
    </row>
    <row r="2066" spans="1:7" x14ac:dyDescent="0.35">
      <c r="A2066" s="2" t="s">
        <v>352</v>
      </c>
      <c r="B2066" s="2" t="s">
        <v>7</v>
      </c>
      <c r="C2066" s="2" t="s">
        <v>8</v>
      </c>
      <c r="D2066" s="17">
        <v>2951809.8687985442</v>
      </c>
      <c r="E2066" s="2">
        <v>2019</v>
      </c>
      <c r="F2066" s="17">
        <f>Tabel14[[#This Row],[Benaderend Verbruik (kWh)]]</f>
        <v>2951809.8687985442</v>
      </c>
      <c r="G2066" s="17">
        <f>Tabel14[[#This Row],[Benaderend Verbruik (kWh)]]*0.000182</f>
        <v>537.22939612133507</v>
      </c>
    </row>
    <row r="2067" spans="1:7" x14ac:dyDescent="0.35">
      <c r="A2067" s="2" t="s">
        <v>352</v>
      </c>
      <c r="B2067" s="2" t="s">
        <v>7</v>
      </c>
      <c r="C2067" s="2" t="s">
        <v>9</v>
      </c>
      <c r="D2067" s="17">
        <v>925708.86154726625</v>
      </c>
      <c r="E2067" s="2">
        <v>2019</v>
      </c>
      <c r="F2067" s="17">
        <f>Tabel14[[#This Row],[Benaderend Verbruik (kWh)]]*2.5</f>
        <v>2314272.1538681658</v>
      </c>
      <c r="G2067" s="17">
        <f>Tabel14[[#This Row],[Benaderend Verbruik (kWh)]]*0</f>
        <v>0</v>
      </c>
    </row>
    <row r="2068" spans="1:7" x14ac:dyDescent="0.35">
      <c r="A2068" s="2" t="s">
        <v>352</v>
      </c>
      <c r="B2068" s="2" t="s">
        <v>7</v>
      </c>
      <c r="C2068" s="2" t="s">
        <v>10</v>
      </c>
      <c r="D2068" s="17">
        <v>517981</v>
      </c>
      <c r="E2068" s="2">
        <v>2019</v>
      </c>
      <c r="F2068" s="17">
        <f>Tabel14[[#This Row],[Benaderend Verbruik (kWh)]]*2.5</f>
        <v>1294952.5</v>
      </c>
      <c r="G2068" s="17">
        <f>Tabel14[[#This Row],[Benaderend Verbruik (kWh)]]*0</f>
        <v>0</v>
      </c>
    </row>
    <row r="2069" spans="1:7" x14ac:dyDescent="0.35">
      <c r="A2069" s="2" t="s">
        <v>975</v>
      </c>
      <c r="B2069" s="2" t="s">
        <v>641</v>
      </c>
      <c r="C2069" s="2" t="s">
        <v>9</v>
      </c>
      <c r="D2069" s="17">
        <v>810489.12053978094</v>
      </c>
      <c r="E2069" s="2">
        <v>2022</v>
      </c>
      <c r="F2069" s="17">
        <f>Tabel14[[#This Row],[Benaderend Verbruik (kWh)]]*2.5</f>
        <v>2026222.8013494522</v>
      </c>
      <c r="G2069" s="17">
        <f>Tabel14[[#This Row],[Benaderend Verbruik (kWh)]]*0</f>
        <v>0</v>
      </c>
    </row>
    <row r="2070" spans="1:7" x14ac:dyDescent="0.35">
      <c r="A2070" s="2" t="s">
        <v>975</v>
      </c>
      <c r="B2070" s="2" t="s">
        <v>641</v>
      </c>
      <c r="C2070" s="2" t="s">
        <v>10</v>
      </c>
      <c r="D2070" s="17">
        <v>441238.99999999959</v>
      </c>
      <c r="E2070" s="2">
        <v>2022</v>
      </c>
      <c r="F2070" s="17">
        <f>Tabel14[[#This Row],[Benaderend Verbruik (kWh)]]*2.5</f>
        <v>1103097.4999999991</v>
      </c>
      <c r="G2070" s="17">
        <f>Tabel14[[#This Row],[Benaderend Verbruik (kWh)]]*0</f>
        <v>0</v>
      </c>
    </row>
    <row r="2071" spans="1:7" x14ac:dyDescent="0.35">
      <c r="A2071" s="2" t="s">
        <v>975</v>
      </c>
      <c r="B2071" s="2" t="s">
        <v>641</v>
      </c>
      <c r="C2071" s="2" t="s">
        <v>8</v>
      </c>
      <c r="D2071" s="17">
        <v>2586983.5611432628</v>
      </c>
      <c r="E2071" s="2">
        <v>2022</v>
      </c>
      <c r="F2071" s="17">
        <f>Tabel14[[#This Row],[Benaderend Verbruik (kWh)]]</f>
        <v>2586983.5611432628</v>
      </c>
      <c r="G2071" s="17">
        <f>Tabel14[[#This Row],[Benaderend Verbruik (kWh)]]*0.000182</f>
        <v>470.83100812807385</v>
      </c>
    </row>
    <row r="2072" spans="1:7" x14ac:dyDescent="0.35">
      <c r="A2072" s="2" t="s">
        <v>353</v>
      </c>
      <c r="B2072" s="2" t="s">
        <v>7</v>
      </c>
      <c r="C2072" s="2" t="s">
        <v>8</v>
      </c>
      <c r="D2072" s="17">
        <v>6882776.3458004491</v>
      </c>
      <c r="E2072" s="2">
        <v>2019</v>
      </c>
      <c r="F2072" s="17">
        <f>Tabel14[[#This Row],[Benaderend Verbruik (kWh)]]</f>
        <v>6882776.3458004491</v>
      </c>
      <c r="G2072" s="17">
        <f>Tabel14[[#This Row],[Benaderend Verbruik (kWh)]]*0.000182</f>
        <v>1252.6652949356817</v>
      </c>
    </row>
    <row r="2073" spans="1:7" x14ac:dyDescent="0.35">
      <c r="A2073" s="2" t="s">
        <v>353</v>
      </c>
      <c r="B2073" s="2" t="s">
        <v>7</v>
      </c>
      <c r="C2073" s="2" t="s">
        <v>10</v>
      </c>
      <c r="D2073" s="17">
        <v>3590121</v>
      </c>
      <c r="E2073" s="2">
        <v>2019</v>
      </c>
      <c r="F2073" s="17">
        <f>Tabel14[[#This Row],[Benaderend Verbruik (kWh)]]*2.5</f>
        <v>8975302.5</v>
      </c>
      <c r="G2073" s="17">
        <f>Tabel14[[#This Row],[Benaderend Verbruik (kWh)]]*0</f>
        <v>0</v>
      </c>
    </row>
    <row r="2074" spans="1:7" x14ac:dyDescent="0.35">
      <c r="A2074" s="2" t="s">
        <v>353</v>
      </c>
      <c r="B2074" s="2" t="s">
        <v>7</v>
      </c>
      <c r="C2074" s="2" t="s">
        <v>9</v>
      </c>
      <c r="D2074" s="17">
        <v>3195667.8538173246</v>
      </c>
      <c r="E2074" s="2">
        <v>2019</v>
      </c>
      <c r="F2074" s="17">
        <f>Tabel14[[#This Row],[Benaderend Verbruik (kWh)]]*2.5</f>
        <v>7989169.6345433118</v>
      </c>
      <c r="G2074" s="17">
        <f>Tabel14[[#This Row],[Benaderend Verbruik (kWh)]]*0</f>
        <v>0</v>
      </c>
    </row>
    <row r="2075" spans="1:7" x14ac:dyDescent="0.35">
      <c r="A2075" s="2" t="s">
        <v>976</v>
      </c>
      <c r="B2075" s="2" t="s">
        <v>641</v>
      </c>
      <c r="C2075" s="2" t="s">
        <v>9</v>
      </c>
      <c r="D2075" s="17">
        <v>2980506.7857990111</v>
      </c>
      <c r="E2075" s="2">
        <v>2022</v>
      </c>
      <c r="F2075" s="17">
        <f>Tabel14[[#This Row],[Benaderend Verbruik (kWh)]]*2.5</f>
        <v>7451266.964497528</v>
      </c>
      <c r="G2075" s="17">
        <f>Tabel14[[#This Row],[Benaderend Verbruik (kWh)]]*0</f>
        <v>0</v>
      </c>
    </row>
    <row r="2076" spans="1:7" x14ac:dyDescent="0.35">
      <c r="A2076" s="2" t="s">
        <v>976</v>
      </c>
      <c r="B2076" s="2" t="s">
        <v>641</v>
      </c>
      <c r="C2076" s="2" t="s">
        <v>10</v>
      </c>
      <c r="D2076" s="17">
        <v>2869585</v>
      </c>
      <c r="E2076" s="2">
        <v>2022</v>
      </c>
      <c r="F2076" s="17">
        <f>Tabel14[[#This Row],[Benaderend Verbruik (kWh)]]*2.5</f>
        <v>7173962.5</v>
      </c>
      <c r="G2076" s="17">
        <f>Tabel14[[#This Row],[Benaderend Verbruik (kWh)]]*0</f>
        <v>0</v>
      </c>
    </row>
    <row r="2077" spans="1:7" x14ac:dyDescent="0.35">
      <c r="A2077" s="2" t="s">
        <v>976</v>
      </c>
      <c r="B2077" s="2" t="s">
        <v>641</v>
      </c>
      <c r="C2077" s="2" t="s">
        <v>8</v>
      </c>
      <c r="D2077" s="17">
        <v>5841288.9024936147</v>
      </c>
      <c r="E2077" s="2">
        <v>2022</v>
      </c>
      <c r="F2077" s="17">
        <f>Tabel14[[#This Row],[Benaderend Verbruik (kWh)]]</f>
        <v>5841288.9024936147</v>
      </c>
      <c r="G2077" s="17">
        <f>Tabel14[[#This Row],[Benaderend Verbruik (kWh)]]*0.000182</f>
        <v>1063.1145802538379</v>
      </c>
    </row>
    <row r="2078" spans="1:7" x14ac:dyDescent="0.35">
      <c r="A2078" s="11" t="s">
        <v>353</v>
      </c>
      <c r="B2078" s="11" t="s">
        <v>7</v>
      </c>
      <c r="C2078" s="2" t="s">
        <v>1262</v>
      </c>
      <c r="D2078" s="17"/>
      <c r="E2078" s="2">
        <v>2019</v>
      </c>
      <c r="F2078" s="2"/>
      <c r="G2078" s="17">
        <v>692.76569752</v>
      </c>
    </row>
    <row r="2079" spans="1:7" x14ac:dyDescent="0.35">
      <c r="A2079" s="11" t="s">
        <v>353</v>
      </c>
      <c r="B2079" s="11" t="s">
        <v>7</v>
      </c>
      <c r="C2079" s="2" t="s">
        <v>1262</v>
      </c>
      <c r="D2079" s="17"/>
      <c r="E2079" s="2">
        <v>2022</v>
      </c>
      <c r="F2079" s="2"/>
      <c r="G2079" s="17">
        <v>533.78702763000001</v>
      </c>
    </row>
    <row r="2080" spans="1:7" x14ac:dyDescent="0.35">
      <c r="A2080" s="2" t="s">
        <v>354</v>
      </c>
      <c r="B2080" s="2" t="s">
        <v>7</v>
      </c>
      <c r="C2080" s="2" t="s">
        <v>8</v>
      </c>
      <c r="D2080" s="17">
        <v>2154645.6482584546</v>
      </c>
      <c r="E2080" s="2">
        <v>2019</v>
      </c>
      <c r="F2080" s="17">
        <f>Tabel14[[#This Row],[Benaderend Verbruik (kWh)]]</f>
        <v>2154645.6482584546</v>
      </c>
      <c r="G2080" s="17">
        <f>Tabel14[[#This Row],[Benaderend Verbruik (kWh)]]*0.000182</f>
        <v>392.14550798303878</v>
      </c>
    </row>
    <row r="2081" spans="1:7" x14ac:dyDescent="0.35">
      <c r="A2081" s="2" t="s">
        <v>354</v>
      </c>
      <c r="B2081" s="2" t="s">
        <v>7</v>
      </c>
      <c r="C2081" s="2" t="s">
        <v>9</v>
      </c>
      <c r="D2081" s="17">
        <v>808149.68813215557</v>
      </c>
      <c r="E2081" s="2">
        <v>2019</v>
      </c>
      <c r="F2081" s="17">
        <f>Tabel14[[#This Row],[Benaderend Verbruik (kWh)]]*2.5</f>
        <v>2020374.220330389</v>
      </c>
      <c r="G2081" s="17">
        <f>Tabel14[[#This Row],[Benaderend Verbruik (kWh)]]*0</f>
        <v>0</v>
      </c>
    </row>
    <row r="2082" spans="1:7" x14ac:dyDescent="0.35">
      <c r="A2082" s="2" t="s">
        <v>354</v>
      </c>
      <c r="B2082" s="2" t="s">
        <v>7</v>
      </c>
      <c r="C2082" s="2" t="s">
        <v>10</v>
      </c>
      <c r="D2082" s="17">
        <v>428757</v>
      </c>
      <c r="E2082" s="2">
        <v>2019</v>
      </c>
      <c r="F2082" s="17">
        <f>Tabel14[[#This Row],[Benaderend Verbruik (kWh)]]*2.5</f>
        <v>1071892.5</v>
      </c>
      <c r="G2082" s="17">
        <f>Tabel14[[#This Row],[Benaderend Verbruik (kWh)]]*0</f>
        <v>0</v>
      </c>
    </row>
    <row r="2083" spans="1:7" x14ac:dyDescent="0.35">
      <c r="A2083" s="2" t="s">
        <v>977</v>
      </c>
      <c r="B2083" s="2" t="s">
        <v>641</v>
      </c>
      <c r="C2083" s="2" t="s">
        <v>9</v>
      </c>
      <c r="D2083" s="17">
        <v>778163.87360620603</v>
      </c>
      <c r="E2083" s="2">
        <v>2022</v>
      </c>
      <c r="F2083" s="17">
        <f>Tabel14[[#This Row],[Benaderend Verbruik (kWh)]]*2.5</f>
        <v>1945409.684015515</v>
      </c>
      <c r="G2083" s="17">
        <f>Tabel14[[#This Row],[Benaderend Verbruik (kWh)]]*0</f>
        <v>0</v>
      </c>
    </row>
    <row r="2084" spans="1:7" x14ac:dyDescent="0.35">
      <c r="A2084" s="2" t="s">
        <v>977</v>
      </c>
      <c r="B2084" s="2" t="s">
        <v>641</v>
      </c>
      <c r="C2084" s="2" t="s">
        <v>10</v>
      </c>
      <c r="D2084" s="17">
        <v>406274.99999999971</v>
      </c>
      <c r="E2084" s="2">
        <v>2022</v>
      </c>
      <c r="F2084" s="17">
        <f>Tabel14[[#This Row],[Benaderend Verbruik (kWh)]]*2.5</f>
        <v>1015687.4999999993</v>
      </c>
      <c r="G2084" s="17">
        <f>Tabel14[[#This Row],[Benaderend Verbruik (kWh)]]*0</f>
        <v>0</v>
      </c>
    </row>
    <row r="2085" spans="1:7" x14ac:dyDescent="0.35">
      <c r="A2085" s="2" t="s">
        <v>977</v>
      </c>
      <c r="B2085" s="2" t="s">
        <v>641</v>
      </c>
      <c r="C2085" s="2" t="s">
        <v>8</v>
      </c>
      <c r="D2085" s="17">
        <v>2594259.3890818045</v>
      </c>
      <c r="E2085" s="2">
        <v>2022</v>
      </c>
      <c r="F2085" s="17">
        <f>Tabel14[[#This Row],[Benaderend Verbruik (kWh)]]</f>
        <v>2594259.3890818045</v>
      </c>
      <c r="G2085" s="17">
        <f>Tabel14[[#This Row],[Benaderend Verbruik (kWh)]]*0.000182</f>
        <v>472.15520881288842</v>
      </c>
    </row>
    <row r="2086" spans="1:7" x14ac:dyDescent="0.35">
      <c r="A2086" s="11" t="s">
        <v>354</v>
      </c>
      <c r="B2086" s="11" t="s">
        <v>7</v>
      </c>
      <c r="C2086" s="2" t="s">
        <v>1262</v>
      </c>
      <c r="D2086" s="17"/>
      <c r="E2086" s="2">
        <v>2019</v>
      </c>
      <c r="F2086" s="2"/>
      <c r="G2086" s="17">
        <v>59.695468200000008</v>
      </c>
    </row>
    <row r="2087" spans="1:7" x14ac:dyDescent="0.35">
      <c r="A2087" s="11" t="s">
        <v>354</v>
      </c>
      <c r="B2087" s="11" t="s">
        <v>7</v>
      </c>
      <c r="C2087" s="2" t="s">
        <v>1262</v>
      </c>
      <c r="D2087" s="17"/>
      <c r="E2087" s="2">
        <v>2022</v>
      </c>
      <c r="F2087" s="2"/>
      <c r="G2087" s="17">
        <v>51.628205229999999</v>
      </c>
    </row>
    <row r="2088" spans="1:7" x14ac:dyDescent="0.35">
      <c r="A2088" s="2" t="s">
        <v>355</v>
      </c>
      <c r="B2088" s="2" t="s">
        <v>7</v>
      </c>
      <c r="C2088" s="2" t="s">
        <v>8</v>
      </c>
      <c r="D2088" s="17">
        <v>4725739.2153032543</v>
      </c>
      <c r="E2088" s="2">
        <v>2019</v>
      </c>
      <c r="F2088" s="17">
        <f>Tabel14[[#This Row],[Benaderend Verbruik (kWh)]]</f>
        <v>4725739.2153032543</v>
      </c>
      <c r="G2088" s="17">
        <f>Tabel14[[#This Row],[Benaderend Verbruik (kWh)]]*0.000182</f>
        <v>860.08453718519229</v>
      </c>
    </row>
    <row r="2089" spans="1:7" x14ac:dyDescent="0.35">
      <c r="A2089" s="2" t="s">
        <v>355</v>
      </c>
      <c r="B2089" s="2" t="s">
        <v>7</v>
      </c>
      <c r="C2089" s="2" t="s">
        <v>10</v>
      </c>
      <c r="D2089" s="17">
        <v>1924332</v>
      </c>
      <c r="E2089" s="2">
        <v>2019</v>
      </c>
      <c r="F2089" s="17">
        <f>Tabel14[[#This Row],[Benaderend Verbruik (kWh)]]*2.5</f>
        <v>4810830</v>
      </c>
      <c r="G2089" s="17">
        <f>Tabel14[[#This Row],[Benaderend Verbruik (kWh)]]*0</f>
        <v>0</v>
      </c>
    </row>
    <row r="2090" spans="1:7" x14ac:dyDescent="0.35">
      <c r="A2090" s="2" t="s">
        <v>355</v>
      </c>
      <c r="B2090" s="2" t="s">
        <v>7</v>
      </c>
      <c r="C2090" s="2" t="s">
        <v>9</v>
      </c>
      <c r="D2090" s="17">
        <v>1755985.7481642498</v>
      </c>
      <c r="E2090" s="2">
        <v>2019</v>
      </c>
      <c r="F2090" s="17">
        <f>Tabel14[[#This Row],[Benaderend Verbruik (kWh)]]*2.5</f>
        <v>4389964.3704106249</v>
      </c>
      <c r="G2090" s="17">
        <f>Tabel14[[#This Row],[Benaderend Verbruik (kWh)]]*0</f>
        <v>0</v>
      </c>
    </row>
    <row r="2091" spans="1:7" x14ac:dyDescent="0.35">
      <c r="A2091" s="2" t="s">
        <v>978</v>
      </c>
      <c r="B2091" s="2" t="s">
        <v>641</v>
      </c>
      <c r="C2091" s="2" t="s">
        <v>9</v>
      </c>
      <c r="D2091" s="17">
        <v>1363085.4888294684</v>
      </c>
      <c r="E2091" s="2">
        <v>2022</v>
      </c>
      <c r="F2091" s="17">
        <f>Tabel14[[#This Row],[Benaderend Verbruik (kWh)]]*2.5</f>
        <v>3407713.7220736709</v>
      </c>
      <c r="G2091" s="17">
        <f>Tabel14[[#This Row],[Benaderend Verbruik (kWh)]]*0</f>
        <v>0</v>
      </c>
    </row>
    <row r="2092" spans="1:7" x14ac:dyDescent="0.35">
      <c r="A2092" s="2" t="s">
        <v>978</v>
      </c>
      <c r="B2092" s="2" t="s">
        <v>641</v>
      </c>
      <c r="C2092" s="2" t="s">
        <v>10</v>
      </c>
      <c r="D2092" s="17">
        <v>1763888</v>
      </c>
      <c r="E2092" s="2">
        <v>2022</v>
      </c>
      <c r="F2092" s="17">
        <f>Tabel14[[#This Row],[Benaderend Verbruik (kWh)]]*2.5</f>
        <v>4409720</v>
      </c>
      <c r="G2092" s="17">
        <f>Tabel14[[#This Row],[Benaderend Verbruik (kWh)]]*0</f>
        <v>0</v>
      </c>
    </row>
    <row r="2093" spans="1:7" x14ac:dyDescent="0.35">
      <c r="A2093" s="2" t="s">
        <v>978</v>
      </c>
      <c r="B2093" s="2" t="s">
        <v>641</v>
      </c>
      <c r="C2093" s="2" t="s">
        <v>8</v>
      </c>
      <c r="D2093" s="17">
        <v>2996272.8115822733</v>
      </c>
      <c r="E2093" s="2">
        <v>2022</v>
      </c>
      <c r="F2093" s="17">
        <f>Tabel14[[#This Row],[Benaderend Verbruik (kWh)]]</f>
        <v>2996272.8115822733</v>
      </c>
      <c r="G2093" s="17">
        <f>Tabel14[[#This Row],[Benaderend Verbruik (kWh)]]*0.000182</f>
        <v>545.32165170797373</v>
      </c>
    </row>
    <row r="2094" spans="1:7" x14ac:dyDescent="0.35">
      <c r="A2094" s="11" t="s">
        <v>355</v>
      </c>
      <c r="B2094" s="11" t="s">
        <v>7</v>
      </c>
      <c r="C2094" s="2" t="s">
        <v>1262</v>
      </c>
      <c r="D2094" s="17"/>
      <c r="E2094" s="2">
        <v>2019</v>
      </c>
      <c r="F2094" s="2"/>
      <c r="G2094" s="17">
        <v>171.47543000000002</v>
      </c>
    </row>
    <row r="2095" spans="1:7" x14ac:dyDescent="0.35">
      <c r="A2095" s="11" t="s">
        <v>355</v>
      </c>
      <c r="B2095" s="11" t="s">
        <v>7</v>
      </c>
      <c r="C2095" s="2" t="s">
        <v>1262</v>
      </c>
      <c r="D2095" s="17"/>
      <c r="E2095" s="2">
        <v>2022</v>
      </c>
      <c r="F2095" s="2"/>
      <c r="G2095" s="17">
        <v>140.465024</v>
      </c>
    </row>
    <row r="2096" spans="1:7" x14ac:dyDescent="0.35">
      <c r="A2096" s="2" t="s">
        <v>356</v>
      </c>
      <c r="B2096" s="2" t="s">
        <v>7</v>
      </c>
      <c r="C2096" s="2" t="s">
        <v>8</v>
      </c>
      <c r="D2096" s="17">
        <v>1413391.9927199208</v>
      </c>
      <c r="E2096" s="2">
        <v>2019</v>
      </c>
      <c r="F2096" s="17">
        <f>Tabel14[[#This Row],[Benaderend Verbruik (kWh)]]</f>
        <v>1413391.9927199208</v>
      </c>
      <c r="G2096" s="17">
        <f>Tabel14[[#This Row],[Benaderend Verbruik (kWh)]]*0.000182</f>
        <v>257.23734267502562</v>
      </c>
    </row>
    <row r="2097" spans="1:7" x14ac:dyDescent="0.35">
      <c r="A2097" s="2" t="s">
        <v>356</v>
      </c>
      <c r="B2097" s="2" t="s">
        <v>7</v>
      </c>
      <c r="C2097" s="2" t="s">
        <v>10</v>
      </c>
      <c r="D2097" s="17">
        <v>885241</v>
      </c>
      <c r="E2097" s="2">
        <v>2019</v>
      </c>
      <c r="F2097" s="17">
        <f>Tabel14[[#This Row],[Benaderend Verbruik (kWh)]]*2.5</f>
        <v>2213102.5</v>
      </c>
      <c r="G2097" s="17">
        <f>Tabel14[[#This Row],[Benaderend Verbruik (kWh)]]*0</f>
        <v>0</v>
      </c>
    </row>
    <row r="2098" spans="1:7" x14ac:dyDescent="0.35">
      <c r="A2098" s="2" t="s">
        <v>356</v>
      </c>
      <c r="B2098" s="2" t="s">
        <v>7</v>
      </c>
      <c r="C2098" s="2" t="s">
        <v>9</v>
      </c>
      <c r="D2098" s="17">
        <v>665513.40375586646</v>
      </c>
      <c r="E2098" s="2">
        <v>2019</v>
      </c>
      <c r="F2098" s="17">
        <f>Tabel14[[#This Row],[Benaderend Verbruik (kWh)]]*2.5</f>
        <v>1663783.5093896661</v>
      </c>
      <c r="G2098" s="17">
        <f>Tabel14[[#This Row],[Benaderend Verbruik (kWh)]]*0</f>
        <v>0</v>
      </c>
    </row>
    <row r="2099" spans="1:7" x14ac:dyDescent="0.35">
      <c r="A2099" s="2" t="s">
        <v>979</v>
      </c>
      <c r="B2099" s="2" t="s">
        <v>641</v>
      </c>
      <c r="C2099" s="2" t="s">
        <v>9</v>
      </c>
      <c r="D2099" s="17">
        <v>697871.03259048157</v>
      </c>
      <c r="E2099" s="2">
        <v>2022</v>
      </c>
      <c r="F2099" s="17">
        <f>Tabel14[[#This Row],[Benaderend Verbruik (kWh)]]*2.5</f>
        <v>1744677.5814762039</v>
      </c>
      <c r="G2099" s="17">
        <f>Tabel14[[#This Row],[Benaderend Verbruik (kWh)]]*0</f>
        <v>0</v>
      </c>
    </row>
    <row r="2100" spans="1:7" x14ac:dyDescent="0.35">
      <c r="A2100" s="2" t="s">
        <v>979</v>
      </c>
      <c r="B2100" s="2" t="s">
        <v>641</v>
      </c>
      <c r="C2100" s="2" t="s">
        <v>10</v>
      </c>
      <c r="D2100" s="17">
        <v>757295.35936693661</v>
      </c>
      <c r="E2100" s="2">
        <v>2022</v>
      </c>
      <c r="F2100" s="17">
        <f>Tabel14[[#This Row],[Benaderend Verbruik (kWh)]]*2.5</f>
        <v>1893238.3984173415</v>
      </c>
      <c r="G2100" s="17">
        <f>Tabel14[[#This Row],[Benaderend Verbruik (kWh)]]*0</f>
        <v>0</v>
      </c>
    </row>
    <row r="2101" spans="1:7" x14ac:dyDescent="0.35">
      <c r="A2101" s="2" t="s">
        <v>979</v>
      </c>
      <c r="B2101" s="2" t="s">
        <v>641</v>
      </c>
      <c r="C2101" s="2" t="s">
        <v>8</v>
      </c>
      <c r="D2101" s="17">
        <v>1043112.2408046133</v>
      </c>
      <c r="E2101" s="2">
        <v>2022</v>
      </c>
      <c r="F2101" s="17">
        <f>Tabel14[[#This Row],[Benaderend Verbruik (kWh)]]</f>
        <v>1043112.2408046133</v>
      </c>
      <c r="G2101" s="17">
        <f>Tabel14[[#This Row],[Benaderend Verbruik (kWh)]]*0.000182</f>
        <v>189.84642782643962</v>
      </c>
    </row>
    <row r="2102" spans="1:7" x14ac:dyDescent="0.35">
      <c r="A2102" s="2" t="s">
        <v>357</v>
      </c>
      <c r="B2102" s="2" t="s">
        <v>7</v>
      </c>
      <c r="C2102" s="2" t="s">
        <v>8</v>
      </c>
      <c r="D2102" s="17">
        <v>5134793.0143740159</v>
      </c>
      <c r="E2102" s="2">
        <v>2019</v>
      </c>
      <c r="F2102" s="17">
        <f>Tabel14[[#This Row],[Benaderend Verbruik (kWh)]]</f>
        <v>5134793.0143740159</v>
      </c>
      <c r="G2102" s="17">
        <f>Tabel14[[#This Row],[Benaderend Verbruik (kWh)]]*0.000182</f>
        <v>934.53232861607091</v>
      </c>
    </row>
    <row r="2103" spans="1:7" x14ac:dyDescent="0.35">
      <c r="A2103" s="2" t="s">
        <v>357</v>
      </c>
      <c r="B2103" s="2" t="s">
        <v>7</v>
      </c>
      <c r="C2103" s="2" t="s">
        <v>9</v>
      </c>
      <c r="D2103" s="17">
        <v>2190035.3422744758</v>
      </c>
      <c r="E2103" s="2">
        <v>2019</v>
      </c>
      <c r="F2103" s="17">
        <f>Tabel14[[#This Row],[Benaderend Verbruik (kWh)]]*2.5</f>
        <v>5475088.3556861896</v>
      </c>
      <c r="G2103" s="17">
        <f>Tabel14[[#This Row],[Benaderend Verbruik (kWh)]]*0</f>
        <v>0</v>
      </c>
    </row>
    <row r="2104" spans="1:7" x14ac:dyDescent="0.35">
      <c r="A2104" s="2" t="s">
        <v>357</v>
      </c>
      <c r="B2104" s="2" t="s">
        <v>7</v>
      </c>
      <c r="C2104" s="2" t="s">
        <v>10</v>
      </c>
      <c r="D2104" s="17">
        <v>2019612</v>
      </c>
      <c r="E2104" s="2">
        <v>2019</v>
      </c>
      <c r="F2104" s="17">
        <f>Tabel14[[#This Row],[Benaderend Verbruik (kWh)]]*2.5</f>
        <v>5049030</v>
      </c>
      <c r="G2104" s="17">
        <f>Tabel14[[#This Row],[Benaderend Verbruik (kWh)]]*0</f>
        <v>0</v>
      </c>
    </row>
    <row r="2105" spans="1:7" x14ac:dyDescent="0.35">
      <c r="A2105" s="2" t="s">
        <v>980</v>
      </c>
      <c r="B2105" s="2" t="s">
        <v>641</v>
      </c>
      <c r="C2105" s="2" t="s">
        <v>9</v>
      </c>
      <c r="D2105" s="17">
        <v>1895578.8746741524</v>
      </c>
      <c r="E2105" s="2">
        <v>2022</v>
      </c>
      <c r="F2105" s="17">
        <f>Tabel14[[#This Row],[Benaderend Verbruik (kWh)]]*2.5</f>
        <v>4738947.1866853805</v>
      </c>
      <c r="G2105" s="17">
        <f>Tabel14[[#This Row],[Benaderend Verbruik (kWh)]]*0</f>
        <v>0</v>
      </c>
    </row>
    <row r="2106" spans="1:7" x14ac:dyDescent="0.35">
      <c r="A2106" s="2" t="s">
        <v>980</v>
      </c>
      <c r="B2106" s="2" t="s">
        <v>641</v>
      </c>
      <c r="C2106" s="2" t="s">
        <v>10</v>
      </c>
      <c r="D2106" s="17">
        <v>1665970.9999999998</v>
      </c>
      <c r="E2106" s="2">
        <v>2022</v>
      </c>
      <c r="F2106" s="17">
        <f>Tabel14[[#This Row],[Benaderend Verbruik (kWh)]]*2.5</f>
        <v>4164927.4999999995</v>
      </c>
      <c r="G2106" s="17">
        <f>Tabel14[[#This Row],[Benaderend Verbruik (kWh)]]*0</f>
        <v>0</v>
      </c>
    </row>
    <row r="2107" spans="1:7" x14ac:dyDescent="0.35">
      <c r="A2107" s="2" t="s">
        <v>980</v>
      </c>
      <c r="B2107" s="2" t="s">
        <v>641</v>
      </c>
      <c r="C2107" s="2" t="s">
        <v>8</v>
      </c>
      <c r="D2107" s="17">
        <v>4297683.3423398016</v>
      </c>
      <c r="E2107" s="2">
        <v>2022</v>
      </c>
      <c r="F2107" s="17">
        <f>Tabel14[[#This Row],[Benaderend Verbruik (kWh)]]</f>
        <v>4297683.3423398016</v>
      </c>
      <c r="G2107" s="17">
        <f>Tabel14[[#This Row],[Benaderend Verbruik (kWh)]]*0.000182</f>
        <v>782.17836830584395</v>
      </c>
    </row>
    <row r="2108" spans="1:7" x14ac:dyDescent="0.35">
      <c r="A2108" s="11" t="s">
        <v>357</v>
      </c>
      <c r="B2108" s="11" t="s">
        <v>7</v>
      </c>
      <c r="C2108" s="2" t="s">
        <v>1262</v>
      </c>
      <c r="D2108" s="17"/>
      <c r="E2108" s="2">
        <v>2019</v>
      </c>
      <c r="F2108" s="2"/>
      <c r="G2108" s="17">
        <v>330.70889308</v>
      </c>
    </row>
    <row r="2109" spans="1:7" x14ac:dyDescent="0.35">
      <c r="A2109" s="11" t="s">
        <v>357</v>
      </c>
      <c r="B2109" s="11" t="s">
        <v>7</v>
      </c>
      <c r="C2109" s="2" t="s">
        <v>1262</v>
      </c>
      <c r="D2109" s="17"/>
      <c r="E2109" s="2">
        <v>2022</v>
      </c>
      <c r="F2109" s="2"/>
      <c r="G2109" s="17">
        <v>152.66168847999998</v>
      </c>
    </row>
    <row r="2110" spans="1:7" x14ac:dyDescent="0.35">
      <c r="A2110" s="2" t="s">
        <v>358</v>
      </c>
      <c r="B2110" s="2" t="s">
        <v>7</v>
      </c>
      <c r="C2110" s="2" t="s">
        <v>8</v>
      </c>
      <c r="D2110" s="17">
        <v>3978940.2268099762</v>
      </c>
      <c r="E2110" s="2">
        <v>2019</v>
      </c>
      <c r="F2110" s="17">
        <f>Tabel14[[#This Row],[Benaderend Verbruik (kWh)]]</f>
        <v>3978940.2268099762</v>
      </c>
      <c r="G2110" s="17">
        <f>Tabel14[[#This Row],[Benaderend Verbruik (kWh)]]*0.000182</f>
        <v>724.16712127941571</v>
      </c>
    </row>
    <row r="2111" spans="1:7" x14ac:dyDescent="0.35">
      <c r="A2111" s="2" t="s">
        <v>358</v>
      </c>
      <c r="B2111" s="2" t="s">
        <v>7</v>
      </c>
      <c r="C2111" s="2" t="s">
        <v>9</v>
      </c>
      <c r="D2111" s="17">
        <v>1190524.9804063886</v>
      </c>
      <c r="E2111" s="2">
        <v>2019</v>
      </c>
      <c r="F2111" s="17">
        <f>Tabel14[[#This Row],[Benaderend Verbruik (kWh)]]*2.5</f>
        <v>2976312.4510159716</v>
      </c>
      <c r="G2111" s="17">
        <f>Tabel14[[#This Row],[Benaderend Verbruik (kWh)]]*0</f>
        <v>0</v>
      </c>
    </row>
    <row r="2112" spans="1:7" x14ac:dyDescent="0.35">
      <c r="A2112" s="2" t="s">
        <v>358</v>
      </c>
      <c r="B2112" s="2" t="s">
        <v>7</v>
      </c>
      <c r="C2112" s="2" t="s">
        <v>10</v>
      </c>
      <c r="D2112" s="17">
        <v>826860</v>
      </c>
      <c r="E2112" s="2">
        <v>2019</v>
      </c>
      <c r="F2112" s="17">
        <f>Tabel14[[#This Row],[Benaderend Verbruik (kWh)]]*2.5</f>
        <v>2067150</v>
      </c>
      <c r="G2112" s="17">
        <f>Tabel14[[#This Row],[Benaderend Verbruik (kWh)]]*0</f>
        <v>0</v>
      </c>
    </row>
    <row r="2113" spans="1:7" x14ac:dyDescent="0.35">
      <c r="A2113" s="2" t="s">
        <v>981</v>
      </c>
      <c r="B2113" s="2" t="s">
        <v>641</v>
      </c>
      <c r="C2113" s="2" t="s">
        <v>9</v>
      </c>
      <c r="D2113" s="17">
        <v>1114432.3363045664</v>
      </c>
      <c r="E2113" s="2">
        <v>2022</v>
      </c>
      <c r="F2113" s="17">
        <f>Tabel14[[#This Row],[Benaderend Verbruik (kWh)]]*2.5</f>
        <v>2786080.8407614157</v>
      </c>
      <c r="G2113" s="17">
        <f>Tabel14[[#This Row],[Benaderend Verbruik (kWh)]]*0</f>
        <v>0</v>
      </c>
    </row>
    <row r="2114" spans="1:7" x14ac:dyDescent="0.35">
      <c r="A2114" s="2" t="s">
        <v>981</v>
      </c>
      <c r="B2114" s="2" t="s">
        <v>641</v>
      </c>
      <c r="C2114" s="2" t="s">
        <v>10</v>
      </c>
      <c r="D2114" s="17">
        <v>715285.99999999977</v>
      </c>
      <c r="E2114" s="2">
        <v>2022</v>
      </c>
      <c r="F2114" s="17">
        <f>Tabel14[[#This Row],[Benaderend Verbruik (kWh)]]*2.5</f>
        <v>1788214.9999999995</v>
      </c>
      <c r="G2114" s="17">
        <f>Tabel14[[#This Row],[Benaderend Verbruik (kWh)]]*0</f>
        <v>0</v>
      </c>
    </row>
    <row r="2115" spans="1:7" x14ac:dyDescent="0.35">
      <c r="A2115" s="2" t="s">
        <v>981</v>
      </c>
      <c r="B2115" s="2" t="s">
        <v>641</v>
      </c>
      <c r="C2115" s="2" t="s">
        <v>8</v>
      </c>
      <c r="D2115" s="17">
        <v>2960608.3053583759</v>
      </c>
      <c r="E2115" s="2">
        <v>2022</v>
      </c>
      <c r="F2115" s="17">
        <f>Tabel14[[#This Row],[Benaderend Verbruik (kWh)]]</f>
        <v>2960608.3053583759</v>
      </c>
      <c r="G2115" s="17">
        <f>Tabel14[[#This Row],[Benaderend Verbruik (kWh)]]*0.000182</f>
        <v>538.83071157522443</v>
      </c>
    </row>
    <row r="2116" spans="1:7" x14ac:dyDescent="0.35">
      <c r="A2116" s="11" t="s">
        <v>358</v>
      </c>
      <c r="B2116" s="11" t="s">
        <v>7</v>
      </c>
      <c r="C2116" s="2" t="s">
        <v>1262</v>
      </c>
      <c r="D2116" s="17"/>
      <c r="E2116" s="2">
        <v>2019</v>
      </c>
      <c r="F2116" s="2"/>
      <c r="G2116" s="17">
        <v>83.184137389961393</v>
      </c>
    </row>
    <row r="2117" spans="1:7" x14ac:dyDescent="0.35">
      <c r="A2117" s="11" t="s">
        <v>358</v>
      </c>
      <c r="B2117" s="11" t="s">
        <v>7</v>
      </c>
      <c r="C2117" s="2" t="s">
        <v>1262</v>
      </c>
      <c r="D2117" s="17"/>
      <c r="E2117" s="2">
        <v>2022</v>
      </c>
      <c r="F2117" s="2"/>
      <c r="G2117" s="17">
        <v>84.965119650000005</v>
      </c>
    </row>
    <row r="2118" spans="1:7" x14ac:dyDescent="0.35">
      <c r="A2118" s="2" t="s">
        <v>359</v>
      </c>
      <c r="B2118" s="2" t="s">
        <v>7</v>
      </c>
      <c r="C2118" s="2" t="s">
        <v>8</v>
      </c>
      <c r="D2118" s="17">
        <v>2561997.5569554982</v>
      </c>
      <c r="E2118" s="2">
        <v>2019</v>
      </c>
      <c r="F2118" s="17">
        <f>Tabel14[[#This Row],[Benaderend Verbruik (kWh)]]</f>
        <v>2561997.5569554982</v>
      </c>
      <c r="G2118" s="17">
        <f>Tabel14[[#This Row],[Benaderend Verbruik (kWh)]]*0.000182</f>
        <v>466.28355536590067</v>
      </c>
    </row>
    <row r="2119" spans="1:7" x14ac:dyDescent="0.35">
      <c r="A2119" s="2" t="s">
        <v>359</v>
      </c>
      <c r="B2119" s="2" t="s">
        <v>7</v>
      </c>
      <c r="C2119" s="2" t="s">
        <v>10</v>
      </c>
      <c r="D2119" s="17">
        <v>1736620</v>
      </c>
      <c r="E2119" s="2">
        <v>2019</v>
      </c>
      <c r="F2119" s="17">
        <f>Tabel14[[#This Row],[Benaderend Verbruik (kWh)]]*2.5</f>
        <v>4341550</v>
      </c>
      <c r="G2119" s="17">
        <f>Tabel14[[#This Row],[Benaderend Verbruik (kWh)]]*0</f>
        <v>0</v>
      </c>
    </row>
    <row r="2120" spans="1:7" x14ac:dyDescent="0.35">
      <c r="A2120" s="2" t="s">
        <v>359</v>
      </c>
      <c r="B2120" s="2" t="s">
        <v>7</v>
      </c>
      <c r="C2120" s="2" t="s">
        <v>9</v>
      </c>
      <c r="D2120" s="17">
        <v>859537.87772957212</v>
      </c>
      <c r="E2120" s="2">
        <v>2019</v>
      </c>
      <c r="F2120" s="17">
        <f>Tabel14[[#This Row],[Benaderend Verbruik (kWh)]]*2.5</f>
        <v>2148844.6943239304</v>
      </c>
      <c r="G2120" s="17">
        <f>Tabel14[[#This Row],[Benaderend Verbruik (kWh)]]*0</f>
        <v>0</v>
      </c>
    </row>
    <row r="2121" spans="1:7" x14ac:dyDescent="0.35">
      <c r="A2121" s="2" t="s">
        <v>982</v>
      </c>
      <c r="B2121" s="2" t="s">
        <v>641</v>
      </c>
      <c r="C2121" s="2" t="s">
        <v>9</v>
      </c>
      <c r="D2121" s="17">
        <v>777948.39060339704</v>
      </c>
      <c r="E2121" s="2">
        <v>2022</v>
      </c>
      <c r="F2121" s="17">
        <f>Tabel14[[#This Row],[Benaderend Verbruik (kWh)]]*2.5</f>
        <v>1944870.9765084926</v>
      </c>
      <c r="G2121" s="17">
        <f>Tabel14[[#This Row],[Benaderend Verbruik (kWh)]]*0</f>
        <v>0</v>
      </c>
    </row>
    <row r="2122" spans="1:7" x14ac:dyDescent="0.35">
      <c r="A2122" s="2" t="s">
        <v>982</v>
      </c>
      <c r="B2122" s="2" t="s">
        <v>641</v>
      </c>
      <c r="C2122" s="2" t="s">
        <v>10</v>
      </c>
      <c r="D2122" s="17">
        <v>1460358.9999999998</v>
      </c>
      <c r="E2122" s="2">
        <v>2022</v>
      </c>
      <c r="F2122" s="17">
        <f>Tabel14[[#This Row],[Benaderend Verbruik (kWh)]]*2.5</f>
        <v>3650897.4999999995</v>
      </c>
      <c r="G2122" s="17">
        <f>Tabel14[[#This Row],[Benaderend Verbruik (kWh)]]*0</f>
        <v>0</v>
      </c>
    </row>
    <row r="2123" spans="1:7" x14ac:dyDescent="0.35">
      <c r="A2123" s="2" t="s">
        <v>982</v>
      </c>
      <c r="B2123" s="2" t="s">
        <v>641</v>
      </c>
      <c r="C2123" s="2" t="s">
        <v>8</v>
      </c>
      <c r="D2123" s="17">
        <v>1943797.3172783866</v>
      </c>
      <c r="E2123" s="2">
        <v>2022</v>
      </c>
      <c r="F2123" s="17">
        <f>Tabel14[[#This Row],[Benaderend Verbruik (kWh)]]</f>
        <v>1943797.3172783866</v>
      </c>
      <c r="G2123" s="17">
        <f>Tabel14[[#This Row],[Benaderend Verbruik (kWh)]]*0.000182</f>
        <v>353.77111174466637</v>
      </c>
    </row>
    <row r="2124" spans="1:7" x14ac:dyDescent="0.35">
      <c r="A2124" s="2" t="s">
        <v>360</v>
      </c>
      <c r="B2124" s="2" t="s">
        <v>7</v>
      </c>
      <c r="C2124" s="2" t="s">
        <v>8</v>
      </c>
      <c r="D2124" s="17">
        <v>3168916.2624005442</v>
      </c>
      <c r="E2124" s="2">
        <v>2019</v>
      </c>
      <c r="F2124" s="17">
        <f>Tabel14[[#This Row],[Benaderend Verbruik (kWh)]]</f>
        <v>3168916.2624005442</v>
      </c>
      <c r="G2124" s="17">
        <f>Tabel14[[#This Row],[Benaderend Verbruik (kWh)]]*0.000182</f>
        <v>576.74275975689909</v>
      </c>
    </row>
    <row r="2125" spans="1:7" x14ac:dyDescent="0.35">
      <c r="A2125" s="2" t="s">
        <v>360</v>
      </c>
      <c r="B2125" s="2" t="s">
        <v>7</v>
      </c>
      <c r="C2125" s="2" t="s">
        <v>9</v>
      </c>
      <c r="D2125" s="17">
        <v>883803.37200000009</v>
      </c>
      <c r="E2125" s="2">
        <v>2019</v>
      </c>
      <c r="F2125" s="17">
        <f>Tabel14[[#This Row],[Benaderend Verbruik (kWh)]]*2.5</f>
        <v>2209508.4300000002</v>
      </c>
      <c r="G2125" s="17">
        <f>Tabel14[[#This Row],[Benaderend Verbruik (kWh)]]*0</f>
        <v>0</v>
      </c>
    </row>
    <row r="2126" spans="1:7" x14ac:dyDescent="0.35">
      <c r="A2126" s="2" t="s">
        <v>360</v>
      </c>
      <c r="B2126" s="2" t="s">
        <v>7</v>
      </c>
      <c r="C2126" s="2" t="s">
        <v>10</v>
      </c>
      <c r="D2126" s="17">
        <v>431196.46600000001</v>
      </c>
      <c r="E2126" s="2">
        <v>2019</v>
      </c>
      <c r="F2126" s="17">
        <f>Tabel14[[#This Row],[Benaderend Verbruik (kWh)]]*2.5</f>
        <v>1077991.165</v>
      </c>
      <c r="G2126" s="17">
        <f>Tabel14[[#This Row],[Benaderend Verbruik (kWh)]]*0</f>
        <v>0</v>
      </c>
    </row>
    <row r="2127" spans="1:7" x14ac:dyDescent="0.35">
      <c r="A2127" s="2" t="s">
        <v>983</v>
      </c>
      <c r="B2127" s="2" t="s">
        <v>641</v>
      </c>
      <c r="C2127" s="2" t="s">
        <v>9</v>
      </c>
      <c r="D2127" s="17">
        <v>915658.08638711937</v>
      </c>
      <c r="E2127" s="2">
        <v>2022</v>
      </c>
      <c r="F2127" s="17">
        <f>Tabel14[[#This Row],[Benaderend Verbruik (kWh)]]*2.5</f>
        <v>2289145.2159677986</v>
      </c>
      <c r="G2127" s="17">
        <f>Tabel14[[#This Row],[Benaderend Verbruik (kWh)]]*0</f>
        <v>0</v>
      </c>
    </row>
    <row r="2128" spans="1:7" x14ac:dyDescent="0.35">
      <c r="A2128" s="2" t="s">
        <v>983</v>
      </c>
      <c r="B2128" s="2" t="s">
        <v>641</v>
      </c>
      <c r="C2128" s="2" t="s">
        <v>10</v>
      </c>
      <c r="D2128" s="17">
        <v>314295.08610960701</v>
      </c>
      <c r="E2128" s="2">
        <v>2022</v>
      </c>
      <c r="F2128" s="17">
        <f>Tabel14[[#This Row],[Benaderend Verbruik (kWh)]]*2.5</f>
        <v>785737.71527401754</v>
      </c>
      <c r="G2128" s="17">
        <f>Tabel14[[#This Row],[Benaderend Verbruik (kWh)]]*0</f>
        <v>0</v>
      </c>
    </row>
    <row r="2129" spans="1:7" x14ac:dyDescent="0.35">
      <c r="A2129" s="2" t="s">
        <v>983</v>
      </c>
      <c r="B2129" s="2" t="s">
        <v>641</v>
      </c>
      <c r="C2129" s="2" t="s">
        <v>8</v>
      </c>
      <c r="D2129" s="17">
        <v>2342115.1052450808</v>
      </c>
      <c r="E2129" s="2">
        <v>2022</v>
      </c>
      <c r="F2129" s="17">
        <f>Tabel14[[#This Row],[Benaderend Verbruik (kWh)]]</f>
        <v>2342115.1052450808</v>
      </c>
      <c r="G2129" s="17">
        <f>Tabel14[[#This Row],[Benaderend Verbruik (kWh)]]*0.000182</f>
        <v>426.26494915460472</v>
      </c>
    </row>
    <row r="2130" spans="1:7" x14ac:dyDescent="0.35">
      <c r="A2130" s="11" t="s">
        <v>360</v>
      </c>
      <c r="B2130" s="11" t="s">
        <v>7</v>
      </c>
      <c r="C2130" s="2" t="s">
        <v>1262</v>
      </c>
      <c r="D2130" s="17"/>
      <c r="E2130" s="2">
        <v>2019</v>
      </c>
      <c r="F2130" s="2"/>
      <c r="G2130" s="17">
        <v>144.47174804000002</v>
      </c>
    </row>
    <row r="2131" spans="1:7" x14ac:dyDescent="0.35">
      <c r="A2131" s="11" t="s">
        <v>360</v>
      </c>
      <c r="B2131" s="11" t="s">
        <v>7</v>
      </c>
      <c r="C2131" s="2" t="s">
        <v>1262</v>
      </c>
      <c r="D2131" s="17"/>
      <c r="E2131" s="2">
        <v>2022</v>
      </c>
      <c r="F2131" s="2"/>
      <c r="G2131" s="17">
        <v>121.36444919</v>
      </c>
    </row>
    <row r="2132" spans="1:7" x14ac:dyDescent="0.35">
      <c r="A2132" s="2" t="s">
        <v>361</v>
      </c>
      <c r="B2132" s="2" t="s">
        <v>7</v>
      </c>
      <c r="C2132" s="2" t="s">
        <v>8</v>
      </c>
      <c r="D2132" s="17">
        <v>213403.61093925778</v>
      </c>
      <c r="E2132" s="2">
        <v>2019</v>
      </c>
      <c r="F2132" s="17">
        <f>Tabel14[[#This Row],[Benaderend Verbruik (kWh)]]</f>
        <v>213403.61093925778</v>
      </c>
      <c r="G2132" s="17">
        <f>Tabel14[[#This Row],[Benaderend Verbruik (kWh)]]*0.000182</f>
        <v>38.83945719094492</v>
      </c>
    </row>
    <row r="2133" spans="1:7" x14ac:dyDescent="0.35">
      <c r="A2133" s="2" t="s">
        <v>361</v>
      </c>
      <c r="B2133" s="2" t="s">
        <v>7</v>
      </c>
      <c r="C2133" s="2" t="s">
        <v>10</v>
      </c>
      <c r="D2133" s="17">
        <v>64595</v>
      </c>
      <c r="E2133" s="2">
        <v>2019</v>
      </c>
      <c r="F2133" s="17">
        <f>Tabel14[[#This Row],[Benaderend Verbruik (kWh)]]*2.5</f>
        <v>161487.5</v>
      </c>
      <c r="G2133" s="17">
        <f>Tabel14[[#This Row],[Benaderend Verbruik (kWh)]]*0</f>
        <v>0</v>
      </c>
    </row>
    <row r="2134" spans="1:7" x14ac:dyDescent="0.35">
      <c r="A2134" s="2" t="s">
        <v>361</v>
      </c>
      <c r="B2134" s="2" t="s">
        <v>7</v>
      </c>
      <c r="C2134" s="2" t="s">
        <v>9</v>
      </c>
      <c r="D2134" s="17">
        <v>33783.304291674402</v>
      </c>
      <c r="E2134" s="2">
        <v>2019</v>
      </c>
      <c r="F2134" s="17">
        <f>Tabel14[[#This Row],[Benaderend Verbruik (kWh)]]*2.5</f>
        <v>84458.260729186004</v>
      </c>
      <c r="G2134" s="17">
        <f>Tabel14[[#This Row],[Benaderend Verbruik (kWh)]]*0</f>
        <v>0</v>
      </c>
    </row>
    <row r="2135" spans="1:7" x14ac:dyDescent="0.35">
      <c r="A2135" s="2" t="s">
        <v>984</v>
      </c>
      <c r="B2135" s="2" t="s">
        <v>641</v>
      </c>
      <c r="C2135" s="2" t="s">
        <v>9</v>
      </c>
      <c r="D2135" s="17">
        <v>33969.866058711799</v>
      </c>
      <c r="E2135" s="2">
        <v>2022</v>
      </c>
      <c r="F2135" s="17">
        <f>Tabel14[[#This Row],[Benaderend Verbruik (kWh)]]*2.5</f>
        <v>84924.665146779502</v>
      </c>
      <c r="G2135" s="17">
        <f>Tabel14[[#This Row],[Benaderend Verbruik (kWh)]]*0</f>
        <v>0</v>
      </c>
    </row>
    <row r="2136" spans="1:7" x14ac:dyDescent="0.35">
      <c r="A2136" s="2" t="s">
        <v>984</v>
      </c>
      <c r="B2136" s="2" t="s">
        <v>641</v>
      </c>
      <c r="C2136" s="2" t="s">
        <v>10</v>
      </c>
      <c r="D2136" s="17">
        <v>56092.999999999804</v>
      </c>
      <c r="E2136" s="2">
        <v>2022</v>
      </c>
      <c r="F2136" s="17">
        <f>Tabel14[[#This Row],[Benaderend Verbruik (kWh)]]*2.5</f>
        <v>140232.49999999951</v>
      </c>
      <c r="G2136" s="17">
        <f>Tabel14[[#This Row],[Benaderend Verbruik (kWh)]]*0</f>
        <v>0</v>
      </c>
    </row>
    <row r="2137" spans="1:7" x14ac:dyDescent="0.35">
      <c r="A2137" s="2" t="s">
        <v>984</v>
      </c>
      <c r="B2137" s="2" t="s">
        <v>641</v>
      </c>
      <c r="C2137" s="2" t="s">
        <v>8</v>
      </c>
      <c r="D2137" s="17">
        <v>221789.42687581974</v>
      </c>
      <c r="E2137" s="2">
        <v>2022</v>
      </c>
      <c r="F2137" s="17">
        <f>Tabel14[[#This Row],[Benaderend Verbruik (kWh)]]</f>
        <v>221789.42687581974</v>
      </c>
      <c r="G2137" s="17">
        <f>Tabel14[[#This Row],[Benaderend Verbruik (kWh)]]*0.000182</f>
        <v>40.365675691399197</v>
      </c>
    </row>
    <row r="2138" spans="1:7" x14ac:dyDescent="0.35">
      <c r="A2138" s="2" t="s">
        <v>362</v>
      </c>
      <c r="B2138" s="2" t="s">
        <v>7</v>
      </c>
      <c r="C2138" s="2" t="s">
        <v>8</v>
      </c>
      <c r="D2138" s="17">
        <v>3477557.0529202013</v>
      </c>
      <c r="E2138" s="2">
        <v>2019</v>
      </c>
      <c r="F2138" s="17">
        <f>Tabel14[[#This Row],[Benaderend Verbruik (kWh)]]</f>
        <v>3477557.0529202013</v>
      </c>
      <c r="G2138" s="17">
        <f>Tabel14[[#This Row],[Benaderend Verbruik (kWh)]]*0.000182</f>
        <v>632.91538363147663</v>
      </c>
    </row>
    <row r="2139" spans="1:7" x14ac:dyDescent="0.35">
      <c r="A2139" s="2" t="s">
        <v>362</v>
      </c>
      <c r="B2139" s="2" t="s">
        <v>7</v>
      </c>
      <c r="C2139" s="2" t="s">
        <v>9</v>
      </c>
      <c r="D2139" s="17">
        <v>1158184.8003192446</v>
      </c>
      <c r="E2139" s="2">
        <v>2019</v>
      </c>
      <c r="F2139" s="17">
        <f>Tabel14[[#This Row],[Benaderend Verbruik (kWh)]]*2.5</f>
        <v>2895462.0007981118</v>
      </c>
      <c r="G2139" s="17">
        <f>Tabel14[[#This Row],[Benaderend Verbruik (kWh)]]*0</f>
        <v>0</v>
      </c>
    </row>
    <row r="2140" spans="1:7" x14ac:dyDescent="0.35">
      <c r="A2140" s="2" t="s">
        <v>362</v>
      </c>
      <c r="B2140" s="2" t="s">
        <v>7</v>
      </c>
      <c r="C2140" s="2" t="s">
        <v>10</v>
      </c>
      <c r="D2140" s="17">
        <v>501410</v>
      </c>
      <c r="E2140" s="2">
        <v>2019</v>
      </c>
      <c r="F2140" s="17">
        <f>Tabel14[[#This Row],[Benaderend Verbruik (kWh)]]*2.5</f>
        <v>1253525</v>
      </c>
      <c r="G2140" s="17">
        <f>Tabel14[[#This Row],[Benaderend Verbruik (kWh)]]*0</f>
        <v>0</v>
      </c>
    </row>
    <row r="2141" spans="1:7" x14ac:dyDescent="0.35">
      <c r="A2141" s="2" t="s">
        <v>985</v>
      </c>
      <c r="B2141" s="2" t="s">
        <v>641</v>
      </c>
      <c r="C2141" s="2" t="s">
        <v>9</v>
      </c>
      <c r="D2141" s="17">
        <v>989757.43683820427</v>
      </c>
      <c r="E2141" s="2">
        <v>2022</v>
      </c>
      <c r="F2141" s="17">
        <f>Tabel14[[#This Row],[Benaderend Verbruik (kWh)]]*2.5</f>
        <v>2474393.5920955106</v>
      </c>
      <c r="G2141" s="17">
        <f>Tabel14[[#This Row],[Benaderend Verbruik (kWh)]]*0</f>
        <v>0</v>
      </c>
    </row>
    <row r="2142" spans="1:7" x14ac:dyDescent="0.35">
      <c r="A2142" s="2" t="s">
        <v>985</v>
      </c>
      <c r="B2142" s="2" t="s">
        <v>641</v>
      </c>
      <c r="C2142" s="2" t="s">
        <v>10</v>
      </c>
      <c r="D2142" s="17">
        <v>426178.99999999988</v>
      </c>
      <c r="E2142" s="2">
        <v>2022</v>
      </c>
      <c r="F2142" s="17">
        <f>Tabel14[[#This Row],[Benaderend Verbruik (kWh)]]*2.5</f>
        <v>1065447.4999999998</v>
      </c>
      <c r="G2142" s="17">
        <f>Tabel14[[#This Row],[Benaderend Verbruik (kWh)]]*0</f>
        <v>0</v>
      </c>
    </row>
    <row r="2143" spans="1:7" x14ac:dyDescent="0.35">
      <c r="A2143" s="2" t="s">
        <v>985</v>
      </c>
      <c r="B2143" s="2" t="s">
        <v>641</v>
      </c>
      <c r="C2143" s="2" t="s">
        <v>8</v>
      </c>
      <c r="D2143" s="17">
        <v>2785618.7834304934</v>
      </c>
      <c r="E2143" s="2">
        <v>2022</v>
      </c>
      <c r="F2143" s="17">
        <f>Tabel14[[#This Row],[Benaderend Verbruik (kWh)]]</f>
        <v>2785618.7834304934</v>
      </c>
      <c r="G2143" s="17">
        <f>Tabel14[[#This Row],[Benaderend Verbruik (kWh)]]*0.000182</f>
        <v>506.98261858434984</v>
      </c>
    </row>
    <row r="2144" spans="1:7" x14ac:dyDescent="0.35">
      <c r="A2144" s="11" t="s">
        <v>362</v>
      </c>
      <c r="B2144" s="11" t="s">
        <v>7</v>
      </c>
      <c r="C2144" s="2" t="s">
        <v>1262</v>
      </c>
      <c r="D2144" s="17"/>
      <c r="E2144" s="2">
        <v>2019</v>
      </c>
      <c r="F2144" s="2"/>
      <c r="G2144" s="17">
        <v>30.778000000000002</v>
      </c>
    </row>
    <row r="2145" spans="1:7" x14ac:dyDescent="0.35">
      <c r="A2145" s="11" t="s">
        <v>362</v>
      </c>
      <c r="B2145" s="11" t="s">
        <v>7</v>
      </c>
      <c r="C2145" s="2" t="s">
        <v>1262</v>
      </c>
      <c r="D2145" s="17"/>
      <c r="E2145" s="2">
        <v>2022</v>
      </c>
      <c r="F2145" s="2"/>
      <c r="G2145" s="17">
        <v>21.15696079416939</v>
      </c>
    </row>
    <row r="2146" spans="1:7" x14ac:dyDescent="0.35">
      <c r="A2146" s="2" t="s">
        <v>363</v>
      </c>
      <c r="B2146" s="2" t="s">
        <v>7</v>
      </c>
      <c r="C2146" s="2" t="s">
        <v>8</v>
      </c>
      <c r="D2146" s="17">
        <v>4874151.4319999991</v>
      </c>
      <c r="E2146" s="2">
        <v>2019</v>
      </c>
      <c r="F2146" s="17">
        <f>Tabel14[[#This Row],[Benaderend Verbruik (kWh)]]</f>
        <v>4874151.4319999991</v>
      </c>
      <c r="G2146" s="17">
        <f>Tabel14[[#This Row],[Benaderend Verbruik (kWh)]]*0.000182</f>
        <v>887.09556062399986</v>
      </c>
    </row>
    <row r="2147" spans="1:7" x14ac:dyDescent="0.35">
      <c r="A2147" s="2" t="s">
        <v>363</v>
      </c>
      <c r="B2147" s="2" t="s">
        <v>7</v>
      </c>
      <c r="C2147" s="2" t="s">
        <v>9</v>
      </c>
      <c r="D2147" s="17">
        <v>1604810.5250000001</v>
      </c>
      <c r="E2147" s="2">
        <v>2019</v>
      </c>
      <c r="F2147" s="17">
        <f>Tabel14[[#This Row],[Benaderend Verbruik (kWh)]]*2.5</f>
        <v>4012026.3125000005</v>
      </c>
      <c r="G2147" s="17">
        <f>Tabel14[[#This Row],[Benaderend Verbruik (kWh)]]*0</f>
        <v>0</v>
      </c>
    </row>
    <row r="2148" spans="1:7" x14ac:dyDescent="0.35">
      <c r="A2148" s="2" t="s">
        <v>363</v>
      </c>
      <c r="B2148" s="2" t="s">
        <v>7</v>
      </c>
      <c r="C2148" s="2" t="s">
        <v>10</v>
      </c>
      <c r="D2148" s="17">
        <v>1525123.9840000002</v>
      </c>
      <c r="E2148" s="2">
        <v>2019</v>
      </c>
      <c r="F2148" s="17">
        <f>Tabel14[[#This Row],[Benaderend Verbruik (kWh)]]*2.5</f>
        <v>3812809.9600000004</v>
      </c>
      <c r="G2148" s="17">
        <f>Tabel14[[#This Row],[Benaderend Verbruik (kWh)]]*0</f>
        <v>0</v>
      </c>
    </row>
    <row r="2149" spans="1:7" x14ac:dyDescent="0.35">
      <c r="A2149" s="2" t="s">
        <v>986</v>
      </c>
      <c r="B2149" s="2" t="s">
        <v>641</v>
      </c>
      <c r="C2149" s="2" t="s">
        <v>9</v>
      </c>
      <c r="D2149" s="17">
        <v>1475375.7278359807</v>
      </c>
      <c r="E2149" s="2">
        <v>2022</v>
      </c>
      <c r="F2149" s="17">
        <f>Tabel14[[#This Row],[Benaderend Verbruik (kWh)]]*2.5</f>
        <v>3688439.319589952</v>
      </c>
      <c r="G2149" s="17">
        <f>Tabel14[[#This Row],[Benaderend Verbruik (kWh)]]*0</f>
        <v>0</v>
      </c>
    </row>
    <row r="2150" spans="1:7" x14ac:dyDescent="0.35">
      <c r="A2150" s="2" t="s">
        <v>986</v>
      </c>
      <c r="B2150" s="2" t="s">
        <v>641</v>
      </c>
      <c r="C2150" s="2" t="s">
        <v>10</v>
      </c>
      <c r="D2150" s="17">
        <v>1570628.3069326922</v>
      </c>
      <c r="E2150" s="2">
        <v>2022</v>
      </c>
      <c r="F2150" s="17">
        <f>Tabel14[[#This Row],[Benaderend Verbruik (kWh)]]*2.5</f>
        <v>3926570.7673317306</v>
      </c>
      <c r="G2150" s="17">
        <f>Tabel14[[#This Row],[Benaderend Verbruik (kWh)]]*0</f>
        <v>0</v>
      </c>
    </row>
    <row r="2151" spans="1:7" x14ac:dyDescent="0.35">
      <c r="A2151" s="2" t="s">
        <v>986</v>
      </c>
      <c r="B2151" s="2" t="s">
        <v>641</v>
      </c>
      <c r="C2151" s="2" t="s">
        <v>8</v>
      </c>
      <c r="D2151" s="17">
        <v>3224945.2673018831</v>
      </c>
      <c r="E2151" s="2">
        <v>2022</v>
      </c>
      <c r="F2151" s="17">
        <f>Tabel14[[#This Row],[Benaderend Verbruik (kWh)]]</f>
        <v>3224945.2673018831</v>
      </c>
      <c r="G2151" s="17">
        <f>Tabel14[[#This Row],[Benaderend Verbruik (kWh)]]*0.000182</f>
        <v>586.94003864894273</v>
      </c>
    </row>
    <row r="2152" spans="1:7" x14ac:dyDescent="0.35">
      <c r="A2152" s="2" t="s">
        <v>364</v>
      </c>
      <c r="B2152" s="2" t="s">
        <v>7</v>
      </c>
      <c r="C2152" s="2" t="s">
        <v>8</v>
      </c>
      <c r="D2152" s="17">
        <v>1416574.9093524723</v>
      </c>
      <c r="E2152" s="2">
        <v>2019</v>
      </c>
      <c r="F2152" s="17">
        <f>Tabel14[[#This Row],[Benaderend Verbruik (kWh)]]</f>
        <v>1416574.9093524723</v>
      </c>
      <c r="G2152" s="17">
        <f>Tabel14[[#This Row],[Benaderend Verbruik (kWh)]]*0.000182</f>
        <v>257.81663350214995</v>
      </c>
    </row>
    <row r="2153" spans="1:7" x14ac:dyDescent="0.35">
      <c r="A2153" s="2" t="s">
        <v>364</v>
      </c>
      <c r="B2153" s="2" t="s">
        <v>7</v>
      </c>
      <c r="C2153" s="2" t="s">
        <v>10</v>
      </c>
      <c r="D2153" s="17">
        <v>551882</v>
      </c>
      <c r="E2153" s="2">
        <v>2019</v>
      </c>
      <c r="F2153" s="17">
        <f>Tabel14[[#This Row],[Benaderend Verbruik (kWh)]]*2.5</f>
        <v>1379705</v>
      </c>
      <c r="G2153" s="17">
        <f>Tabel14[[#This Row],[Benaderend Verbruik (kWh)]]*0</f>
        <v>0</v>
      </c>
    </row>
    <row r="2154" spans="1:7" x14ac:dyDescent="0.35">
      <c r="A2154" s="2" t="s">
        <v>364</v>
      </c>
      <c r="B2154" s="2" t="s">
        <v>7</v>
      </c>
      <c r="C2154" s="2" t="s">
        <v>9</v>
      </c>
      <c r="D2154" s="17">
        <v>236914.07403154619</v>
      </c>
      <c r="E2154" s="2">
        <v>2019</v>
      </c>
      <c r="F2154" s="17">
        <f>Tabel14[[#This Row],[Benaderend Verbruik (kWh)]]*2.5</f>
        <v>592285.1850788655</v>
      </c>
      <c r="G2154" s="17">
        <f>Tabel14[[#This Row],[Benaderend Verbruik (kWh)]]*0</f>
        <v>0</v>
      </c>
    </row>
    <row r="2155" spans="1:7" x14ac:dyDescent="0.35">
      <c r="A2155" s="2" t="s">
        <v>987</v>
      </c>
      <c r="B2155" s="2" t="s">
        <v>641</v>
      </c>
      <c r="C2155" s="2" t="s">
        <v>9</v>
      </c>
      <c r="D2155" s="17">
        <v>179792.98450391417</v>
      </c>
      <c r="E2155" s="2">
        <v>2022</v>
      </c>
      <c r="F2155" s="17">
        <f>Tabel14[[#This Row],[Benaderend Verbruik (kWh)]]*2.5</f>
        <v>449482.4612597854</v>
      </c>
      <c r="G2155" s="17">
        <f>Tabel14[[#This Row],[Benaderend Verbruik (kWh)]]*0</f>
        <v>0</v>
      </c>
    </row>
    <row r="2156" spans="1:7" x14ac:dyDescent="0.35">
      <c r="A2156" s="2" t="s">
        <v>987</v>
      </c>
      <c r="B2156" s="2" t="s">
        <v>641</v>
      </c>
      <c r="C2156" s="2" t="s">
        <v>10</v>
      </c>
      <c r="D2156" s="17">
        <v>488233.99999999988</v>
      </c>
      <c r="E2156" s="2">
        <v>2022</v>
      </c>
      <c r="F2156" s="17">
        <f>Tabel14[[#This Row],[Benaderend Verbruik (kWh)]]*2.5</f>
        <v>1220584.9999999998</v>
      </c>
      <c r="G2156" s="17">
        <f>Tabel14[[#This Row],[Benaderend Verbruik (kWh)]]*0</f>
        <v>0</v>
      </c>
    </row>
    <row r="2157" spans="1:7" x14ac:dyDescent="0.35">
      <c r="A2157" s="2" t="s">
        <v>987</v>
      </c>
      <c r="B2157" s="2" t="s">
        <v>641</v>
      </c>
      <c r="C2157" s="2" t="s">
        <v>8</v>
      </c>
      <c r="D2157" s="17">
        <v>1103772.5585086998</v>
      </c>
      <c r="E2157" s="2">
        <v>2022</v>
      </c>
      <c r="F2157" s="17">
        <f>Tabel14[[#This Row],[Benaderend Verbruik (kWh)]]</f>
        <v>1103772.5585086998</v>
      </c>
      <c r="G2157" s="17">
        <f>Tabel14[[#This Row],[Benaderend Verbruik (kWh)]]*0.000182</f>
        <v>200.88660564858336</v>
      </c>
    </row>
    <row r="2158" spans="1:7" x14ac:dyDescent="0.35">
      <c r="A2158" s="2" t="s">
        <v>365</v>
      </c>
      <c r="B2158" s="2" t="s">
        <v>7</v>
      </c>
      <c r="C2158" s="2" t="s">
        <v>8</v>
      </c>
      <c r="D2158" s="17">
        <v>6830334.3514747042</v>
      </c>
      <c r="E2158" s="2">
        <v>2019</v>
      </c>
      <c r="F2158" s="17">
        <f>Tabel14[[#This Row],[Benaderend Verbruik (kWh)]]</f>
        <v>6830334.3514747042</v>
      </c>
      <c r="G2158" s="17">
        <f>Tabel14[[#This Row],[Benaderend Verbruik (kWh)]]*0.000182</f>
        <v>1243.1208519683962</v>
      </c>
    </row>
    <row r="2159" spans="1:7" x14ac:dyDescent="0.35">
      <c r="A2159" s="2" t="s">
        <v>365</v>
      </c>
      <c r="B2159" s="2" t="s">
        <v>7</v>
      </c>
      <c r="C2159" s="2" t="s">
        <v>9</v>
      </c>
      <c r="D2159" s="17">
        <v>3053937.9799027313</v>
      </c>
      <c r="E2159" s="2">
        <v>2019</v>
      </c>
      <c r="F2159" s="17">
        <f>Tabel14[[#This Row],[Benaderend Verbruik (kWh)]]*2.5</f>
        <v>7634844.9497568281</v>
      </c>
      <c r="G2159" s="17">
        <f>Tabel14[[#This Row],[Benaderend Verbruik (kWh)]]*0</f>
        <v>0</v>
      </c>
    </row>
    <row r="2160" spans="1:7" x14ac:dyDescent="0.35">
      <c r="A2160" s="2" t="s">
        <v>365</v>
      </c>
      <c r="B2160" s="2" t="s">
        <v>7</v>
      </c>
      <c r="C2160" s="2" t="s">
        <v>10</v>
      </c>
      <c r="D2160" s="17">
        <v>1420591</v>
      </c>
      <c r="E2160" s="2">
        <v>2019</v>
      </c>
      <c r="F2160" s="17">
        <f>Tabel14[[#This Row],[Benaderend Verbruik (kWh)]]*2.5</f>
        <v>3551477.5</v>
      </c>
      <c r="G2160" s="17">
        <f>Tabel14[[#This Row],[Benaderend Verbruik (kWh)]]*0</f>
        <v>0</v>
      </c>
    </row>
    <row r="2161" spans="1:7" x14ac:dyDescent="0.35">
      <c r="A2161" s="2" t="s">
        <v>988</v>
      </c>
      <c r="B2161" s="2" t="s">
        <v>641</v>
      </c>
      <c r="C2161" s="2" t="s">
        <v>9</v>
      </c>
      <c r="D2161" s="17">
        <v>2901197.3164070328</v>
      </c>
      <c r="E2161" s="2">
        <v>2022</v>
      </c>
      <c r="F2161" s="17">
        <f>Tabel14[[#This Row],[Benaderend Verbruik (kWh)]]*2.5</f>
        <v>7252993.2910175817</v>
      </c>
      <c r="G2161" s="17">
        <f>Tabel14[[#This Row],[Benaderend Verbruik (kWh)]]*0</f>
        <v>0</v>
      </c>
    </row>
    <row r="2162" spans="1:7" x14ac:dyDescent="0.35">
      <c r="A2162" s="2" t="s">
        <v>988</v>
      </c>
      <c r="B2162" s="2" t="s">
        <v>641</v>
      </c>
      <c r="C2162" s="2" t="s">
        <v>10</v>
      </c>
      <c r="D2162" s="17">
        <v>1178806</v>
      </c>
      <c r="E2162" s="2">
        <v>2022</v>
      </c>
      <c r="F2162" s="17">
        <f>Tabel14[[#This Row],[Benaderend Verbruik (kWh)]]*2.5</f>
        <v>2947015</v>
      </c>
      <c r="G2162" s="17">
        <f>Tabel14[[#This Row],[Benaderend Verbruik (kWh)]]*0</f>
        <v>0</v>
      </c>
    </row>
    <row r="2163" spans="1:7" x14ac:dyDescent="0.35">
      <c r="A2163" s="2" t="s">
        <v>988</v>
      </c>
      <c r="B2163" s="2" t="s">
        <v>641</v>
      </c>
      <c r="C2163" s="2" t="s">
        <v>8</v>
      </c>
      <c r="D2163" s="17">
        <v>6159521.3265752131</v>
      </c>
      <c r="E2163" s="2">
        <v>2022</v>
      </c>
      <c r="F2163" s="17">
        <f>Tabel14[[#This Row],[Benaderend Verbruik (kWh)]]</f>
        <v>6159521.3265752131</v>
      </c>
      <c r="G2163" s="17">
        <f>Tabel14[[#This Row],[Benaderend Verbruik (kWh)]]*0.000182</f>
        <v>1121.0328814366887</v>
      </c>
    </row>
    <row r="2164" spans="1:7" x14ac:dyDescent="0.35">
      <c r="A2164" s="2" t="s">
        <v>365</v>
      </c>
      <c r="B2164" s="2" t="s">
        <v>7</v>
      </c>
      <c r="C2164" s="2" t="s">
        <v>12</v>
      </c>
      <c r="D2164" s="17">
        <v>116878.77777777778</v>
      </c>
      <c r="E2164" s="2">
        <v>2019</v>
      </c>
      <c r="F2164" s="17">
        <f>Tabel14[[#This Row],[Benaderend Verbruik (kWh)]]</f>
        <v>116878.77777777778</v>
      </c>
      <c r="G2164" s="17">
        <f>Tabel14[[#This Row],[Benaderend Verbruik (kWh)]]*0.000267</f>
        <v>31.206633666666665</v>
      </c>
    </row>
    <row r="2165" spans="1:7" x14ac:dyDescent="0.35">
      <c r="A2165" s="11" t="s">
        <v>1249</v>
      </c>
      <c r="B2165" s="11" t="s">
        <v>551</v>
      </c>
      <c r="C2165" s="2" t="s">
        <v>1262</v>
      </c>
      <c r="D2165" s="17"/>
      <c r="E2165" s="2">
        <v>2019</v>
      </c>
      <c r="F2165" s="2"/>
      <c r="G2165" s="17">
        <v>7.102603638683437</v>
      </c>
    </row>
    <row r="2166" spans="1:7" x14ac:dyDescent="0.35">
      <c r="A2166" s="11" t="s">
        <v>1249</v>
      </c>
      <c r="B2166" s="11" t="s">
        <v>551</v>
      </c>
      <c r="C2166" s="2" t="s">
        <v>1262</v>
      </c>
      <c r="D2166" s="17"/>
      <c r="E2166" s="2">
        <v>2022</v>
      </c>
      <c r="F2166" s="2"/>
      <c r="G2166" s="17">
        <v>6.7812671033281653</v>
      </c>
    </row>
    <row r="2167" spans="1:7" x14ac:dyDescent="0.35">
      <c r="A2167" s="2" t="s">
        <v>366</v>
      </c>
      <c r="B2167" s="2" t="s">
        <v>7</v>
      </c>
      <c r="C2167" s="2" t="s">
        <v>8</v>
      </c>
      <c r="D2167" s="17">
        <v>1184661.1807085234</v>
      </c>
      <c r="E2167" s="2">
        <v>2019</v>
      </c>
      <c r="F2167" s="17">
        <f>Tabel14[[#This Row],[Benaderend Verbruik (kWh)]]</f>
        <v>1184661.1807085234</v>
      </c>
      <c r="G2167" s="17">
        <f>Tabel14[[#This Row],[Benaderend Verbruik (kWh)]]*0.000182</f>
        <v>215.60833488895125</v>
      </c>
    </row>
    <row r="2168" spans="1:7" x14ac:dyDescent="0.35">
      <c r="A2168" s="2" t="s">
        <v>366</v>
      </c>
      <c r="B2168" s="2" t="s">
        <v>7</v>
      </c>
      <c r="C2168" s="2" t="s">
        <v>10</v>
      </c>
      <c r="D2168" s="17">
        <v>873660</v>
      </c>
      <c r="E2168" s="2">
        <v>2019</v>
      </c>
      <c r="F2168" s="17">
        <f>Tabel14[[#This Row],[Benaderend Verbruik (kWh)]]*2.5</f>
        <v>2184150</v>
      </c>
      <c r="G2168" s="17">
        <f>Tabel14[[#This Row],[Benaderend Verbruik (kWh)]]*0</f>
        <v>0</v>
      </c>
    </row>
    <row r="2169" spans="1:7" x14ac:dyDescent="0.35">
      <c r="A2169" s="2" t="s">
        <v>366</v>
      </c>
      <c r="B2169" s="2" t="s">
        <v>7</v>
      </c>
      <c r="C2169" s="2" t="s">
        <v>9</v>
      </c>
      <c r="D2169" s="17">
        <v>324482.40421947953</v>
      </c>
      <c r="E2169" s="2">
        <v>2019</v>
      </c>
      <c r="F2169" s="17">
        <f>Tabel14[[#This Row],[Benaderend Verbruik (kWh)]]*2.5</f>
        <v>811206.01054869883</v>
      </c>
      <c r="G2169" s="17">
        <f>Tabel14[[#This Row],[Benaderend Verbruik (kWh)]]*0</f>
        <v>0</v>
      </c>
    </row>
    <row r="2170" spans="1:7" x14ac:dyDescent="0.35">
      <c r="A2170" s="2" t="s">
        <v>989</v>
      </c>
      <c r="B2170" s="2" t="s">
        <v>641</v>
      </c>
      <c r="C2170" s="2" t="s">
        <v>9</v>
      </c>
      <c r="D2170" s="17">
        <v>256106.08094584083</v>
      </c>
      <c r="E2170" s="2">
        <v>2022</v>
      </c>
      <c r="F2170" s="17">
        <f>Tabel14[[#This Row],[Benaderend Verbruik (kWh)]]*2.5</f>
        <v>640265.20236460213</v>
      </c>
      <c r="G2170" s="17">
        <f>Tabel14[[#This Row],[Benaderend Verbruik (kWh)]]*0</f>
        <v>0</v>
      </c>
    </row>
    <row r="2171" spans="1:7" x14ac:dyDescent="0.35">
      <c r="A2171" s="2" t="s">
        <v>989</v>
      </c>
      <c r="B2171" s="2" t="s">
        <v>641</v>
      </c>
      <c r="C2171" s="2" t="s">
        <v>10</v>
      </c>
      <c r="D2171" s="17">
        <v>767836</v>
      </c>
      <c r="E2171" s="2">
        <v>2022</v>
      </c>
      <c r="F2171" s="17">
        <f>Tabel14[[#This Row],[Benaderend Verbruik (kWh)]]*2.5</f>
        <v>1919590</v>
      </c>
      <c r="G2171" s="17">
        <f>Tabel14[[#This Row],[Benaderend Verbruik (kWh)]]*0</f>
        <v>0</v>
      </c>
    </row>
    <row r="2172" spans="1:7" x14ac:dyDescent="0.35">
      <c r="A2172" s="2" t="s">
        <v>989</v>
      </c>
      <c r="B2172" s="2" t="s">
        <v>641</v>
      </c>
      <c r="C2172" s="2" t="s">
        <v>8</v>
      </c>
      <c r="D2172" s="17">
        <v>1032274.1144818215</v>
      </c>
      <c r="E2172" s="2">
        <v>2022</v>
      </c>
      <c r="F2172" s="17">
        <f>Tabel14[[#This Row],[Benaderend Verbruik (kWh)]]</f>
        <v>1032274.1144818215</v>
      </c>
      <c r="G2172" s="17">
        <f>Tabel14[[#This Row],[Benaderend Verbruik (kWh)]]*0.000182</f>
        <v>187.87388883569153</v>
      </c>
    </row>
    <row r="2173" spans="1:7" x14ac:dyDescent="0.35">
      <c r="A2173" s="11" t="s">
        <v>366</v>
      </c>
      <c r="B2173" s="11" t="s">
        <v>7</v>
      </c>
      <c r="C2173" s="2" t="s">
        <v>1262</v>
      </c>
      <c r="D2173" s="17"/>
      <c r="E2173" s="2">
        <v>2019</v>
      </c>
      <c r="F2173" s="2"/>
      <c r="G2173" s="17">
        <v>48.148285043003597</v>
      </c>
    </row>
    <row r="2174" spans="1:7" x14ac:dyDescent="0.35">
      <c r="A2174" s="11" t="s">
        <v>366</v>
      </c>
      <c r="B2174" s="11" t="s">
        <v>7</v>
      </c>
      <c r="C2174" s="2" t="s">
        <v>1262</v>
      </c>
      <c r="D2174" s="17"/>
      <c r="E2174" s="2">
        <v>2022</v>
      </c>
      <c r="F2174" s="2"/>
      <c r="G2174" s="17">
        <v>40.113380550000002</v>
      </c>
    </row>
    <row r="2175" spans="1:7" x14ac:dyDescent="0.35">
      <c r="A2175" s="2" t="s">
        <v>367</v>
      </c>
      <c r="B2175" s="2" t="s">
        <v>7</v>
      </c>
      <c r="C2175" s="2" t="s">
        <v>8</v>
      </c>
      <c r="D2175" s="17">
        <v>7738866.9434411749</v>
      </c>
      <c r="E2175" s="2">
        <v>2019</v>
      </c>
      <c r="F2175" s="17">
        <f>Tabel14[[#This Row],[Benaderend Verbruik (kWh)]]</f>
        <v>7738866.9434411749</v>
      </c>
      <c r="G2175" s="17">
        <f>Tabel14[[#This Row],[Benaderend Verbruik (kWh)]]*0.000182</f>
        <v>1408.4737837062939</v>
      </c>
    </row>
    <row r="2176" spans="1:7" x14ac:dyDescent="0.35">
      <c r="A2176" s="2" t="s">
        <v>367</v>
      </c>
      <c r="B2176" s="2" t="s">
        <v>7</v>
      </c>
      <c r="C2176" s="2" t="s">
        <v>9</v>
      </c>
      <c r="D2176" s="17">
        <v>2513873.3605918805</v>
      </c>
      <c r="E2176" s="2">
        <v>2019</v>
      </c>
      <c r="F2176" s="17">
        <f>Tabel14[[#This Row],[Benaderend Verbruik (kWh)]]*2.5</f>
        <v>6284683.4014797015</v>
      </c>
      <c r="G2176" s="17">
        <f>Tabel14[[#This Row],[Benaderend Verbruik (kWh)]]*0</f>
        <v>0</v>
      </c>
    </row>
    <row r="2177" spans="1:7" x14ac:dyDescent="0.35">
      <c r="A2177" s="2" t="s">
        <v>367</v>
      </c>
      <c r="B2177" s="2" t="s">
        <v>7</v>
      </c>
      <c r="C2177" s="2" t="s">
        <v>10</v>
      </c>
      <c r="D2177" s="17">
        <v>1060492</v>
      </c>
      <c r="E2177" s="2">
        <v>2019</v>
      </c>
      <c r="F2177" s="17">
        <f>Tabel14[[#This Row],[Benaderend Verbruik (kWh)]]*2.5</f>
        <v>2651230</v>
      </c>
      <c r="G2177" s="17">
        <f>Tabel14[[#This Row],[Benaderend Verbruik (kWh)]]*0</f>
        <v>0</v>
      </c>
    </row>
    <row r="2178" spans="1:7" x14ac:dyDescent="0.35">
      <c r="A2178" s="2" t="s">
        <v>990</v>
      </c>
      <c r="B2178" s="2" t="s">
        <v>641</v>
      </c>
      <c r="C2178" s="2" t="s">
        <v>9</v>
      </c>
      <c r="D2178" s="17">
        <v>2509828.5020562485</v>
      </c>
      <c r="E2178" s="2">
        <v>2022</v>
      </c>
      <c r="F2178" s="17">
        <f>Tabel14[[#This Row],[Benaderend Verbruik (kWh)]]*2.5</f>
        <v>6274571.2551406212</v>
      </c>
      <c r="G2178" s="17">
        <f>Tabel14[[#This Row],[Benaderend Verbruik (kWh)]]*0</f>
        <v>0</v>
      </c>
    </row>
    <row r="2179" spans="1:7" x14ac:dyDescent="0.35">
      <c r="A2179" s="2" t="s">
        <v>990</v>
      </c>
      <c r="B2179" s="2" t="s">
        <v>641</v>
      </c>
      <c r="C2179" s="2" t="s">
        <v>10</v>
      </c>
      <c r="D2179" s="17">
        <v>1006022</v>
      </c>
      <c r="E2179" s="2">
        <v>2022</v>
      </c>
      <c r="F2179" s="17">
        <f>Tabel14[[#This Row],[Benaderend Verbruik (kWh)]]*2.5</f>
        <v>2515055</v>
      </c>
      <c r="G2179" s="17">
        <f>Tabel14[[#This Row],[Benaderend Verbruik (kWh)]]*0</f>
        <v>0</v>
      </c>
    </row>
    <row r="2180" spans="1:7" x14ac:dyDescent="0.35">
      <c r="A2180" s="2" t="s">
        <v>990</v>
      </c>
      <c r="B2180" s="2" t="s">
        <v>641</v>
      </c>
      <c r="C2180" s="2" t="s">
        <v>8</v>
      </c>
      <c r="D2180" s="17">
        <v>6185845.9069259306</v>
      </c>
      <c r="E2180" s="2">
        <v>2022</v>
      </c>
      <c r="F2180" s="17">
        <f>Tabel14[[#This Row],[Benaderend Verbruik (kWh)]]</f>
        <v>6185845.9069259306</v>
      </c>
      <c r="G2180" s="17">
        <f>Tabel14[[#This Row],[Benaderend Verbruik (kWh)]]*0.000182</f>
        <v>1125.8239550605194</v>
      </c>
    </row>
    <row r="2181" spans="1:7" x14ac:dyDescent="0.35">
      <c r="A2181" s="2" t="s">
        <v>368</v>
      </c>
      <c r="B2181" s="2" t="s">
        <v>7</v>
      </c>
      <c r="C2181" s="2" t="s">
        <v>8</v>
      </c>
      <c r="D2181" s="17">
        <v>935584.07347935857</v>
      </c>
      <c r="E2181" s="2">
        <v>2019</v>
      </c>
      <c r="F2181" s="17">
        <f>Tabel14[[#This Row],[Benaderend Verbruik (kWh)]]</f>
        <v>935584.07347935857</v>
      </c>
      <c r="G2181" s="17">
        <f>Tabel14[[#This Row],[Benaderend Verbruik (kWh)]]*0.000182</f>
        <v>170.27630137324326</v>
      </c>
    </row>
    <row r="2182" spans="1:7" x14ac:dyDescent="0.35">
      <c r="A2182" s="2" t="s">
        <v>368</v>
      </c>
      <c r="B2182" s="2" t="s">
        <v>7</v>
      </c>
      <c r="C2182" s="2" t="s">
        <v>10</v>
      </c>
      <c r="D2182" s="17">
        <v>836734</v>
      </c>
      <c r="E2182" s="2">
        <v>2019</v>
      </c>
      <c r="F2182" s="17">
        <f>Tabel14[[#This Row],[Benaderend Verbruik (kWh)]]*2.5</f>
        <v>2091835</v>
      </c>
      <c r="G2182" s="17">
        <f>Tabel14[[#This Row],[Benaderend Verbruik (kWh)]]*0</f>
        <v>0</v>
      </c>
    </row>
    <row r="2183" spans="1:7" x14ac:dyDescent="0.35">
      <c r="A2183" s="2" t="s">
        <v>368</v>
      </c>
      <c r="B2183" s="2" t="s">
        <v>7</v>
      </c>
      <c r="C2183" s="2" t="s">
        <v>9</v>
      </c>
      <c r="D2183" s="17">
        <v>259488.20860326532</v>
      </c>
      <c r="E2183" s="2">
        <v>2019</v>
      </c>
      <c r="F2183" s="17">
        <f>Tabel14[[#This Row],[Benaderend Verbruik (kWh)]]*2.5</f>
        <v>648720.52150816331</v>
      </c>
      <c r="G2183" s="17">
        <f>Tabel14[[#This Row],[Benaderend Verbruik (kWh)]]*0</f>
        <v>0</v>
      </c>
    </row>
    <row r="2184" spans="1:7" x14ac:dyDescent="0.35">
      <c r="A2184" s="2" t="s">
        <v>991</v>
      </c>
      <c r="B2184" s="2" t="s">
        <v>641</v>
      </c>
      <c r="C2184" s="2" t="s">
        <v>9</v>
      </c>
      <c r="D2184" s="17">
        <v>208155.69526752763</v>
      </c>
      <c r="E2184" s="2">
        <v>2022</v>
      </c>
      <c r="F2184" s="17">
        <f>Tabel14[[#This Row],[Benaderend Verbruik (kWh)]]*2.5</f>
        <v>520389.23816881905</v>
      </c>
      <c r="G2184" s="17">
        <f>Tabel14[[#This Row],[Benaderend Verbruik (kWh)]]*0</f>
        <v>0</v>
      </c>
    </row>
    <row r="2185" spans="1:7" x14ac:dyDescent="0.35">
      <c r="A2185" s="2" t="s">
        <v>991</v>
      </c>
      <c r="B2185" s="2" t="s">
        <v>641</v>
      </c>
      <c r="C2185" s="2" t="s">
        <v>10</v>
      </c>
      <c r="D2185" s="17">
        <v>679418</v>
      </c>
      <c r="E2185" s="2">
        <v>2022</v>
      </c>
      <c r="F2185" s="17">
        <f>Tabel14[[#This Row],[Benaderend Verbruik (kWh)]]*2.5</f>
        <v>1698545</v>
      </c>
      <c r="G2185" s="17">
        <f>Tabel14[[#This Row],[Benaderend Verbruik (kWh)]]*0</f>
        <v>0</v>
      </c>
    </row>
    <row r="2186" spans="1:7" x14ac:dyDescent="0.35">
      <c r="A2186" s="2" t="s">
        <v>991</v>
      </c>
      <c r="B2186" s="2" t="s">
        <v>641</v>
      </c>
      <c r="C2186" s="2" t="s">
        <v>8</v>
      </c>
      <c r="D2186" s="17">
        <v>845974.06408983818</v>
      </c>
      <c r="E2186" s="2">
        <v>2022</v>
      </c>
      <c r="F2186" s="17">
        <f>Tabel14[[#This Row],[Benaderend Verbruik (kWh)]]</f>
        <v>845974.06408983818</v>
      </c>
      <c r="G2186" s="17">
        <f>Tabel14[[#This Row],[Benaderend Verbruik (kWh)]]*0.000182</f>
        <v>153.96727966435054</v>
      </c>
    </row>
    <row r="2187" spans="1:7" x14ac:dyDescent="0.35">
      <c r="A2187" s="2" t="s">
        <v>368</v>
      </c>
      <c r="B2187" s="2" t="s">
        <v>7</v>
      </c>
      <c r="C2187" s="2" t="s">
        <v>12</v>
      </c>
      <c r="D2187" s="17">
        <v>192770.46304183226</v>
      </c>
      <c r="E2187" s="2">
        <v>2022</v>
      </c>
      <c r="F2187" s="17">
        <f>Tabel14[[#This Row],[Benaderend Verbruik (kWh)]]</f>
        <v>192770.46304183226</v>
      </c>
      <c r="G2187" s="17">
        <f>Tabel14[[#This Row],[Benaderend Verbruik (kWh)]]*0.000267</f>
        <v>51.46971363216921</v>
      </c>
    </row>
    <row r="2188" spans="1:7" x14ac:dyDescent="0.35">
      <c r="A2188" s="11" t="s">
        <v>368</v>
      </c>
      <c r="B2188" s="11" t="s">
        <v>7</v>
      </c>
      <c r="C2188" s="2" t="s">
        <v>1262</v>
      </c>
      <c r="D2188" s="17"/>
      <c r="E2188" s="2">
        <v>2019</v>
      </c>
      <c r="F2188" s="2"/>
      <c r="G2188" s="17">
        <v>40.482715360000007</v>
      </c>
    </row>
    <row r="2189" spans="1:7" x14ac:dyDescent="0.35">
      <c r="A2189" s="11" t="s">
        <v>368</v>
      </c>
      <c r="B2189" s="11" t="s">
        <v>7</v>
      </c>
      <c r="C2189" s="2" t="s">
        <v>1262</v>
      </c>
      <c r="D2189" s="17"/>
      <c r="E2189" s="2">
        <v>2022</v>
      </c>
      <c r="F2189" s="2"/>
      <c r="G2189" s="17">
        <v>45.253191059999992</v>
      </c>
    </row>
    <row r="2190" spans="1:7" x14ac:dyDescent="0.35">
      <c r="A2190" s="2" t="s">
        <v>369</v>
      </c>
      <c r="B2190" s="2" t="s">
        <v>7</v>
      </c>
      <c r="C2190" s="2" t="s">
        <v>8</v>
      </c>
      <c r="D2190" s="17">
        <v>1425865.517</v>
      </c>
      <c r="E2190" s="2">
        <v>2019</v>
      </c>
      <c r="F2190" s="17">
        <f>Tabel14[[#This Row],[Benaderend Verbruik (kWh)]]</f>
        <v>1425865.517</v>
      </c>
      <c r="G2190" s="17">
        <f>Tabel14[[#This Row],[Benaderend Verbruik (kWh)]]*0.000182</f>
        <v>259.50752409400002</v>
      </c>
    </row>
    <row r="2191" spans="1:7" x14ac:dyDescent="0.35">
      <c r="A2191" s="2" t="s">
        <v>369</v>
      </c>
      <c r="B2191" s="2" t="s">
        <v>7</v>
      </c>
      <c r="C2191" s="2" t="s">
        <v>10</v>
      </c>
      <c r="D2191" s="17">
        <v>553237</v>
      </c>
      <c r="E2191" s="2">
        <v>2019</v>
      </c>
      <c r="F2191" s="17">
        <f>Tabel14[[#This Row],[Benaderend Verbruik (kWh)]]*2.5</f>
        <v>1383092.5</v>
      </c>
      <c r="G2191" s="17">
        <f>Tabel14[[#This Row],[Benaderend Verbruik (kWh)]]*0</f>
        <v>0</v>
      </c>
    </row>
    <row r="2192" spans="1:7" x14ac:dyDescent="0.35">
      <c r="A2192" s="2" t="s">
        <v>369</v>
      </c>
      <c r="B2192" s="2" t="s">
        <v>7</v>
      </c>
      <c r="C2192" s="2" t="s">
        <v>9</v>
      </c>
      <c r="D2192" s="17">
        <v>439943.68100000004</v>
      </c>
      <c r="E2192" s="2">
        <v>2019</v>
      </c>
      <c r="F2192" s="17">
        <f>Tabel14[[#This Row],[Benaderend Verbruik (kWh)]]*2.5</f>
        <v>1099859.2025000001</v>
      </c>
      <c r="G2192" s="17">
        <f>Tabel14[[#This Row],[Benaderend Verbruik (kWh)]]*0</f>
        <v>0</v>
      </c>
    </row>
    <row r="2193" spans="1:7" x14ac:dyDescent="0.35">
      <c r="A2193" s="2" t="s">
        <v>992</v>
      </c>
      <c r="B2193" s="2" t="s">
        <v>641</v>
      </c>
      <c r="C2193" s="2" t="s">
        <v>9</v>
      </c>
      <c r="D2193" s="17">
        <v>429347.36993403791</v>
      </c>
      <c r="E2193" s="2">
        <v>2022</v>
      </c>
      <c r="F2193" s="17">
        <f>Tabel14[[#This Row],[Benaderend Verbruik (kWh)]]*2.5</f>
        <v>1073368.4248350947</v>
      </c>
      <c r="G2193" s="17">
        <f>Tabel14[[#This Row],[Benaderend Verbruik (kWh)]]*0</f>
        <v>0</v>
      </c>
    </row>
    <row r="2194" spans="1:7" x14ac:dyDescent="0.35">
      <c r="A2194" s="2" t="s">
        <v>992</v>
      </c>
      <c r="B2194" s="2" t="s">
        <v>641</v>
      </c>
      <c r="C2194" s="2" t="s">
        <v>10</v>
      </c>
      <c r="D2194" s="17">
        <v>600910.07482376997</v>
      </c>
      <c r="E2194" s="2">
        <v>2022</v>
      </c>
      <c r="F2194" s="17">
        <f>Tabel14[[#This Row],[Benaderend Verbruik (kWh)]]*2.5</f>
        <v>1502275.1870594248</v>
      </c>
      <c r="G2194" s="17">
        <f>Tabel14[[#This Row],[Benaderend Verbruik (kWh)]]*0</f>
        <v>0</v>
      </c>
    </row>
    <row r="2195" spans="1:7" x14ac:dyDescent="0.35">
      <c r="A2195" s="2" t="s">
        <v>992</v>
      </c>
      <c r="B2195" s="2" t="s">
        <v>641</v>
      </c>
      <c r="C2195" s="2" t="s">
        <v>8</v>
      </c>
      <c r="D2195" s="17">
        <v>864284.77898993413</v>
      </c>
      <c r="E2195" s="2">
        <v>2022</v>
      </c>
      <c r="F2195" s="17">
        <f>Tabel14[[#This Row],[Benaderend Verbruik (kWh)]]</f>
        <v>864284.77898993413</v>
      </c>
      <c r="G2195" s="17">
        <f>Tabel14[[#This Row],[Benaderend Verbruik (kWh)]]*0.000182</f>
        <v>157.29982977616802</v>
      </c>
    </row>
    <row r="2196" spans="1:7" x14ac:dyDescent="0.35">
      <c r="A2196" s="2" t="s">
        <v>370</v>
      </c>
      <c r="B2196" s="2" t="s">
        <v>7</v>
      </c>
      <c r="C2196" s="2" t="s">
        <v>8</v>
      </c>
      <c r="D2196" s="17">
        <v>751753.77000000014</v>
      </c>
      <c r="E2196" s="2">
        <v>2019</v>
      </c>
      <c r="F2196" s="17">
        <f>Tabel14[[#This Row],[Benaderend Verbruik (kWh)]]</f>
        <v>751753.77000000014</v>
      </c>
      <c r="G2196" s="17">
        <f>Tabel14[[#This Row],[Benaderend Verbruik (kWh)]]*0.000182</f>
        <v>136.81918614000003</v>
      </c>
    </row>
    <row r="2197" spans="1:7" x14ac:dyDescent="0.35">
      <c r="A2197" s="2" t="s">
        <v>370</v>
      </c>
      <c r="B2197" s="2" t="s">
        <v>7</v>
      </c>
      <c r="C2197" s="2" t="s">
        <v>10</v>
      </c>
      <c r="D2197" s="17">
        <v>514038.33399999997</v>
      </c>
      <c r="E2197" s="2">
        <v>2019</v>
      </c>
      <c r="F2197" s="17">
        <f>Tabel14[[#This Row],[Benaderend Verbruik (kWh)]]*2.5</f>
        <v>1285095.835</v>
      </c>
      <c r="G2197" s="17">
        <f>Tabel14[[#This Row],[Benaderend Verbruik (kWh)]]*0</f>
        <v>0</v>
      </c>
    </row>
    <row r="2198" spans="1:7" x14ac:dyDescent="0.35">
      <c r="A2198" s="2" t="s">
        <v>370</v>
      </c>
      <c r="B2198" s="2" t="s">
        <v>7</v>
      </c>
      <c r="C2198" s="2" t="s">
        <v>9</v>
      </c>
      <c r="D2198" s="17">
        <v>200293.359</v>
      </c>
      <c r="E2198" s="2">
        <v>2019</v>
      </c>
      <c r="F2198" s="17">
        <f>Tabel14[[#This Row],[Benaderend Verbruik (kWh)]]*2.5</f>
        <v>500733.39749999996</v>
      </c>
      <c r="G2198" s="17">
        <f>Tabel14[[#This Row],[Benaderend Verbruik (kWh)]]*0</f>
        <v>0</v>
      </c>
    </row>
    <row r="2199" spans="1:7" x14ac:dyDescent="0.35">
      <c r="A2199" s="2" t="s">
        <v>993</v>
      </c>
      <c r="B2199" s="2" t="s">
        <v>641</v>
      </c>
      <c r="C2199" s="2" t="s">
        <v>9</v>
      </c>
      <c r="D2199" s="17">
        <v>161328.68207500305</v>
      </c>
      <c r="E2199" s="2">
        <v>2022</v>
      </c>
      <c r="F2199" s="17">
        <f>Tabel14[[#This Row],[Benaderend Verbruik (kWh)]]*2.5</f>
        <v>403321.70518750761</v>
      </c>
      <c r="G2199" s="17">
        <f>Tabel14[[#This Row],[Benaderend Verbruik (kWh)]]*0</f>
        <v>0</v>
      </c>
    </row>
    <row r="2200" spans="1:7" x14ac:dyDescent="0.35">
      <c r="A2200" s="2" t="s">
        <v>993</v>
      </c>
      <c r="B2200" s="2" t="s">
        <v>641</v>
      </c>
      <c r="C2200" s="2" t="s">
        <v>10</v>
      </c>
      <c r="D2200" s="17">
        <v>430004.13449005492</v>
      </c>
      <c r="E2200" s="2">
        <v>2022</v>
      </c>
      <c r="F2200" s="17">
        <f>Tabel14[[#This Row],[Benaderend Verbruik (kWh)]]*2.5</f>
        <v>1075010.3362251373</v>
      </c>
      <c r="G2200" s="17">
        <f>Tabel14[[#This Row],[Benaderend Verbruik (kWh)]]*0</f>
        <v>0</v>
      </c>
    </row>
    <row r="2201" spans="1:7" x14ac:dyDescent="0.35">
      <c r="A2201" s="2" t="s">
        <v>993</v>
      </c>
      <c r="B2201" s="2" t="s">
        <v>641</v>
      </c>
      <c r="C2201" s="2" t="s">
        <v>8</v>
      </c>
      <c r="D2201" s="17">
        <v>693236.88528467214</v>
      </c>
      <c r="E2201" s="2">
        <v>2022</v>
      </c>
      <c r="F2201" s="17">
        <f>Tabel14[[#This Row],[Benaderend Verbruik (kWh)]]</f>
        <v>693236.88528467214</v>
      </c>
      <c r="G2201" s="17">
        <f>Tabel14[[#This Row],[Benaderend Verbruik (kWh)]]*0.000182</f>
        <v>126.16911312181034</v>
      </c>
    </row>
    <row r="2202" spans="1:7" x14ac:dyDescent="0.35">
      <c r="A2202" s="2" t="s">
        <v>371</v>
      </c>
      <c r="B2202" s="2" t="s">
        <v>7</v>
      </c>
      <c r="C2202" s="2" t="s">
        <v>8</v>
      </c>
      <c r="D2202" s="17">
        <v>3015452.3294583182</v>
      </c>
      <c r="E2202" s="2">
        <v>2019</v>
      </c>
      <c r="F2202" s="17">
        <f>Tabel14[[#This Row],[Benaderend Verbruik (kWh)]]</f>
        <v>3015452.3294583182</v>
      </c>
      <c r="G2202" s="17">
        <f>Tabel14[[#This Row],[Benaderend Verbruik (kWh)]]*0.000182</f>
        <v>548.81232396141388</v>
      </c>
    </row>
    <row r="2203" spans="1:7" x14ac:dyDescent="0.35">
      <c r="A2203" s="2" t="s">
        <v>371</v>
      </c>
      <c r="B2203" s="2" t="s">
        <v>7</v>
      </c>
      <c r="C2203" s="2" t="s">
        <v>9</v>
      </c>
      <c r="D2203" s="17">
        <v>1723352.9469114929</v>
      </c>
      <c r="E2203" s="2">
        <v>2019</v>
      </c>
      <c r="F2203" s="17">
        <f>Tabel14[[#This Row],[Benaderend Verbruik (kWh)]]*2.5</f>
        <v>4308382.3672787324</v>
      </c>
      <c r="G2203" s="17">
        <f>Tabel14[[#This Row],[Benaderend Verbruik (kWh)]]*0</f>
        <v>0</v>
      </c>
    </row>
    <row r="2204" spans="1:7" x14ac:dyDescent="0.35">
      <c r="A2204" s="2" t="s">
        <v>371</v>
      </c>
      <c r="B2204" s="2" t="s">
        <v>7</v>
      </c>
      <c r="C2204" s="2" t="s">
        <v>10</v>
      </c>
      <c r="D2204" s="17">
        <v>989653</v>
      </c>
      <c r="E2204" s="2">
        <v>2019</v>
      </c>
      <c r="F2204" s="17">
        <f>Tabel14[[#This Row],[Benaderend Verbruik (kWh)]]*2.5</f>
        <v>2474132.5</v>
      </c>
      <c r="G2204" s="17">
        <f>Tabel14[[#This Row],[Benaderend Verbruik (kWh)]]*0</f>
        <v>0</v>
      </c>
    </row>
    <row r="2205" spans="1:7" x14ac:dyDescent="0.35">
      <c r="A2205" s="2" t="s">
        <v>994</v>
      </c>
      <c r="B2205" s="2" t="s">
        <v>641</v>
      </c>
      <c r="C2205" s="2" t="s">
        <v>9</v>
      </c>
      <c r="D2205" s="17">
        <v>1263016.7432570038</v>
      </c>
      <c r="E2205" s="2">
        <v>2022</v>
      </c>
      <c r="F2205" s="17">
        <f>Tabel14[[#This Row],[Benaderend Verbruik (kWh)]]*2.5</f>
        <v>3157541.8581425096</v>
      </c>
      <c r="G2205" s="17">
        <f>Tabel14[[#This Row],[Benaderend Verbruik (kWh)]]*0</f>
        <v>0</v>
      </c>
    </row>
    <row r="2206" spans="1:7" x14ac:dyDescent="0.35">
      <c r="A2206" s="2" t="s">
        <v>994</v>
      </c>
      <c r="B2206" s="2" t="s">
        <v>641</v>
      </c>
      <c r="C2206" s="2" t="s">
        <v>10</v>
      </c>
      <c r="D2206" s="17">
        <v>910712</v>
      </c>
      <c r="E2206" s="2">
        <v>2022</v>
      </c>
      <c r="F2206" s="17">
        <f>Tabel14[[#This Row],[Benaderend Verbruik (kWh)]]*2.5</f>
        <v>2276780</v>
      </c>
      <c r="G2206" s="17">
        <f>Tabel14[[#This Row],[Benaderend Verbruik (kWh)]]*0</f>
        <v>0</v>
      </c>
    </row>
    <row r="2207" spans="1:7" x14ac:dyDescent="0.35">
      <c r="A2207" s="2" t="s">
        <v>994</v>
      </c>
      <c r="B2207" s="2" t="s">
        <v>641</v>
      </c>
      <c r="C2207" s="2" t="s">
        <v>8</v>
      </c>
      <c r="D2207" s="17">
        <v>2283855.2258691685</v>
      </c>
      <c r="E2207" s="2">
        <v>2022</v>
      </c>
      <c r="F2207" s="17">
        <f>Tabel14[[#This Row],[Benaderend Verbruik (kWh)]]</f>
        <v>2283855.2258691685</v>
      </c>
      <c r="G2207" s="17">
        <f>Tabel14[[#This Row],[Benaderend Verbruik (kWh)]]*0.000182</f>
        <v>415.66165110818866</v>
      </c>
    </row>
    <row r="2208" spans="1:7" x14ac:dyDescent="0.35">
      <c r="A2208" s="2" t="s">
        <v>372</v>
      </c>
      <c r="B2208" s="2" t="s">
        <v>7</v>
      </c>
      <c r="C2208" s="2" t="s">
        <v>8</v>
      </c>
      <c r="D2208" s="17">
        <v>2365094.2650000001</v>
      </c>
      <c r="E2208" s="2">
        <v>2019</v>
      </c>
      <c r="F2208" s="17">
        <f>Tabel14[[#This Row],[Benaderend Verbruik (kWh)]]</f>
        <v>2365094.2650000001</v>
      </c>
      <c r="G2208" s="17">
        <f>Tabel14[[#This Row],[Benaderend Verbruik (kWh)]]*0.000182</f>
        <v>430.44715623000002</v>
      </c>
    </row>
    <row r="2209" spans="1:7" x14ac:dyDescent="0.35">
      <c r="A2209" s="2" t="s">
        <v>372</v>
      </c>
      <c r="B2209" s="2" t="s">
        <v>7</v>
      </c>
      <c r="C2209" s="2" t="s">
        <v>10</v>
      </c>
      <c r="D2209" s="17">
        <v>1177543</v>
      </c>
      <c r="E2209" s="2">
        <v>2019</v>
      </c>
      <c r="F2209" s="17">
        <f>Tabel14[[#This Row],[Benaderend Verbruik (kWh)]]*2.5</f>
        <v>2943857.5</v>
      </c>
      <c r="G2209" s="17">
        <f>Tabel14[[#This Row],[Benaderend Verbruik (kWh)]]*0</f>
        <v>0</v>
      </c>
    </row>
    <row r="2210" spans="1:7" x14ac:dyDescent="0.35">
      <c r="A2210" s="2" t="s">
        <v>372</v>
      </c>
      <c r="B2210" s="2" t="s">
        <v>7</v>
      </c>
      <c r="C2210" s="2" t="s">
        <v>9</v>
      </c>
      <c r="D2210" s="17">
        <v>730507.26100000006</v>
      </c>
      <c r="E2210" s="2">
        <v>2019</v>
      </c>
      <c r="F2210" s="17">
        <f>Tabel14[[#This Row],[Benaderend Verbruik (kWh)]]*2.5</f>
        <v>1826268.1525000001</v>
      </c>
      <c r="G2210" s="17">
        <f>Tabel14[[#This Row],[Benaderend Verbruik (kWh)]]*0</f>
        <v>0</v>
      </c>
    </row>
    <row r="2211" spans="1:7" x14ac:dyDescent="0.35">
      <c r="A2211" s="2" t="s">
        <v>995</v>
      </c>
      <c r="B2211" s="2" t="s">
        <v>641</v>
      </c>
      <c r="C2211" s="2" t="s">
        <v>9</v>
      </c>
      <c r="D2211" s="17">
        <v>643813.57448964182</v>
      </c>
      <c r="E2211" s="2">
        <v>2022</v>
      </c>
      <c r="F2211" s="17">
        <f>Tabel14[[#This Row],[Benaderend Verbruik (kWh)]]*2.5</f>
        <v>1609533.9362241046</v>
      </c>
      <c r="G2211" s="17">
        <f>Tabel14[[#This Row],[Benaderend Verbruik (kWh)]]*0</f>
        <v>0</v>
      </c>
    </row>
    <row r="2212" spans="1:7" x14ac:dyDescent="0.35">
      <c r="A2212" s="2" t="s">
        <v>995</v>
      </c>
      <c r="B2212" s="2" t="s">
        <v>641</v>
      </c>
      <c r="C2212" s="2" t="s">
        <v>10</v>
      </c>
      <c r="D2212" s="17">
        <v>1035286.3490917946</v>
      </c>
      <c r="E2212" s="2">
        <v>2022</v>
      </c>
      <c r="F2212" s="17">
        <f>Tabel14[[#This Row],[Benaderend Verbruik (kWh)]]*2.5</f>
        <v>2588215.8727294863</v>
      </c>
      <c r="G2212" s="17">
        <f>Tabel14[[#This Row],[Benaderend Verbruik (kWh)]]*0</f>
        <v>0</v>
      </c>
    </row>
    <row r="2213" spans="1:7" x14ac:dyDescent="0.35">
      <c r="A2213" s="2" t="s">
        <v>995</v>
      </c>
      <c r="B2213" s="2" t="s">
        <v>641</v>
      </c>
      <c r="C2213" s="2" t="s">
        <v>8</v>
      </c>
      <c r="D2213" s="17">
        <v>1971276.0241989973</v>
      </c>
      <c r="E2213" s="2">
        <v>2022</v>
      </c>
      <c r="F2213" s="17">
        <f>Tabel14[[#This Row],[Benaderend Verbruik (kWh)]]</f>
        <v>1971276.0241989973</v>
      </c>
      <c r="G2213" s="17">
        <f>Tabel14[[#This Row],[Benaderend Verbruik (kWh)]]*0.000182</f>
        <v>358.77223640421749</v>
      </c>
    </row>
    <row r="2214" spans="1:7" x14ac:dyDescent="0.35">
      <c r="A2214" s="2" t="s">
        <v>372</v>
      </c>
      <c r="B2214" s="2" t="s">
        <v>7</v>
      </c>
      <c r="C2214" s="2" t="s">
        <v>12</v>
      </c>
      <c r="D2214" s="17">
        <v>120377.39559672531</v>
      </c>
      <c r="E2214" s="2">
        <v>2019</v>
      </c>
      <c r="F2214" s="17">
        <f>Tabel14[[#This Row],[Benaderend Verbruik (kWh)]]</f>
        <v>120377.39559672531</v>
      </c>
      <c r="G2214" s="17">
        <f>Tabel14[[#This Row],[Benaderend Verbruik (kWh)]]*0.000267</f>
        <v>32.140764624325655</v>
      </c>
    </row>
    <row r="2215" spans="1:7" x14ac:dyDescent="0.35">
      <c r="A2215" s="2" t="s">
        <v>372</v>
      </c>
      <c r="B2215" s="2" t="s">
        <v>7</v>
      </c>
      <c r="C2215" s="2" t="s">
        <v>12</v>
      </c>
      <c r="D2215" s="17">
        <v>82682.909452489126</v>
      </c>
      <c r="E2215" s="2">
        <v>2022</v>
      </c>
      <c r="F2215" s="17">
        <f>Tabel14[[#This Row],[Benaderend Verbruik (kWh)]]</f>
        <v>82682.909452489126</v>
      </c>
      <c r="G2215" s="17">
        <f>Tabel14[[#This Row],[Benaderend Verbruik (kWh)]]*0.000267</f>
        <v>22.076336823814596</v>
      </c>
    </row>
    <row r="2216" spans="1:7" x14ac:dyDescent="0.35">
      <c r="A2216" s="11" t="s">
        <v>372</v>
      </c>
      <c r="B2216" s="11" t="s">
        <v>7</v>
      </c>
      <c r="C2216" s="2" t="s">
        <v>1262</v>
      </c>
      <c r="D2216" s="17"/>
      <c r="E2216" s="2">
        <v>2019</v>
      </c>
      <c r="F2216" s="2"/>
      <c r="G2216" s="17">
        <v>98.339251680000004</v>
      </c>
    </row>
    <row r="2217" spans="1:7" x14ac:dyDescent="0.35">
      <c r="A2217" s="11" t="s">
        <v>372</v>
      </c>
      <c r="B2217" s="11" t="s">
        <v>7</v>
      </c>
      <c r="C2217" s="2" t="s">
        <v>1262</v>
      </c>
      <c r="D2217" s="17"/>
      <c r="E2217" s="2">
        <v>2022</v>
      </c>
      <c r="F2217" s="2"/>
      <c r="G2217" s="17">
        <v>105.78250487000001</v>
      </c>
    </row>
    <row r="2218" spans="1:7" x14ac:dyDescent="0.35">
      <c r="A2218" s="2" t="s">
        <v>373</v>
      </c>
      <c r="B2218" s="2" t="s">
        <v>7</v>
      </c>
      <c r="C2218" s="2" t="s">
        <v>8</v>
      </c>
      <c r="D2218" s="17">
        <v>6398710.6060252357</v>
      </c>
      <c r="E2218" s="2">
        <v>2019</v>
      </c>
      <c r="F2218" s="17">
        <f>Tabel14[[#This Row],[Benaderend Verbruik (kWh)]]</f>
        <v>6398710.6060252357</v>
      </c>
      <c r="G2218" s="17">
        <f>Tabel14[[#This Row],[Benaderend Verbruik (kWh)]]*0.000182</f>
        <v>1164.5653302965929</v>
      </c>
    </row>
    <row r="2219" spans="1:7" x14ac:dyDescent="0.35">
      <c r="A2219" s="2" t="s">
        <v>373</v>
      </c>
      <c r="B2219" s="2" t="s">
        <v>7</v>
      </c>
      <c r="C2219" s="2" t="s">
        <v>9</v>
      </c>
      <c r="D2219" s="17">
        <v>2442168.0428139716</v>
      </c>
      <c r="E2219" s="2">
        <v>2019</v>
      </c>
      <c r="F2219" s="17">
        <f>Tabel14[[#This Row],[Benaderend Verbruik (kWh)]]*2.5</f>
        <v>6105420.1070349291</v>
      </c>
      <c r="G2219" s="17">
        <f>Tabel14[[#This Row],[Benaderend Verbruik (kWh)]]*0</f>
        <v>0</v>
      </c>
    </row>
    <row r="2220" spans="1:7" x14ac:dyDescent="0.35">
      <c r="A2220" s="2" t="s">
        <v>373</v>
      </c>
      <c r="B2220" s="2" t="s">
        <v>7</v>
      </c>
      <c r="C2220" s="2" t="s">
        <v>10</v>
      </c>
      <c r="D2220" s="17">
        <v>2438326</v>
      </c>
      <c r="E2220" s="2">
        <v>2019</v>
      </c>
      <c r="F2220" s="17">
        <f>Tabel14[[#This Row],[Benaderend Verbruik (kWh)]]*2.5</f>
        <v>6095815</v>
      </c>
      <c r="G2220" s="17">
        <f>Tabel14[[#This Row],[Benaderend Verbruik (kWh)]]*0</f>
        <v>0</v>
      </c>
    </row>
    <row r="2221" spans="1:7" x14ac:dyDescent="0.35">
      <c r="A2221" s="2" t="s">
        <v>996</v>
      </c>
      <c r="B2221" s="2" t="s">
        <v>641</v>
      </c>
      <c r="C2221" s="2" t="s">
        <v>9</v>
      </c>
      <c r="D2221" s="17">
        <v>2252059.5055511487</v>
      </c>
      <c r="E2221" s="2">
        <v>2022</v>
      </c>
      <c r="F2221" s="17">
        <f>Tabel14[[#This Row],[Benaderend Verbruik (kWh)]]*2.5</f>
        <v>5630148.7638778714</v>
      </c>
      <c r="G2221" s="17">
        <f>Tabel14[[#This Row],[Benaderend Verbruik (kWh)]]*0</f>
        <v>0</v>
      </c>
    </row>
    <row r="2222" spans="1:7" x14ac:dyDescent="0.35">
      <c r="A2222" s="2" t="s">
        <v>996</v>
      </c>
      <c r="B2222" s="2" t="s">
        <v>641</v>
      </c>
      <c r="C2222" s="2" t="s">
        <v>10</v>
      </c>
      <c r="D2222" s="17">
        <v>1981581.4810801602</v>
      </c>
      <c r="E2222" s="2">
        <v>2022</v>
      </c>
      <c r="F2222" s="17">
        <f>Tabel14[[#This Row],[Benaderend Verbruik (kWh)]]*2.5</f>
        <v>4953953.7027004007</v>
      </c>
      <c r="G2222" s="17">
        <f>Tabel14[[#This Row],[Benaderend Verbruik (kWh)]]*0</f>
        <v>0</v>
      </c>
    </row>
    <row r="2223" spans="1:7" x14ac:dyDescent="0.35">
      <c r="A2223" s="2" t="s">
        <v>996</v>
      </c>
      <c r="B2223" s="2" t="s">
        <v>641</v>
      </c>
      <c r="C2223" s="2" t="s">
        <v>8</v>
      </c>
      <c r="D2223" s="17">
        <v>5884426.2464842629</v>
      </c>
      <c r="E2223" s="2">
        <v>2022</v>
      </c>
      <c r="F2223" s="17">
        <f>Tabel14[[#This Row],[Benaderend Verbruik (kWh)]]</f>
        <v>5884426.2464842629</v>
      </c>
      <c r="G2223" s="17">
        <f>Tabel14[[#This Row],[Benaderend Verbruik (kWh)]]*0.000182</f>
        <v>1070.9655768601358</v>
      </c>
    </row>
    <row r="2224" spans="1:7" x14ac:dyDescent="0.35">
      <c r="A2224" s="11" t="s">
        <v>373</v>
      </c>
      <c r="B2224" s="11" t="s">
        <v>7</v>
      </c>
      <c r="C2224" s="2" t="s">
        <v>1262</v>
      </c>
      <c r="D2224" s="17"/>
      <c r="E2224" s="2">
        <v>2019</v>
      </c>
      <c r="F2224" s="2"/>
      <c r="G2224" s="17">
        <v>223.54078933436855</v>
      </c>
    </row>
    <row r="2225" spans="1:7" x14ac:dyDescent="0.35">
      <c r="A2225" s="11" t="s">
        <v>373</v>
      </c>
      <c r="B2225" s="11" t="s">
        <v>7</v>
      </c>
      <c r="C2225" s="2" t="s">
        <v>1262</v>
      </c>
      <c r="D2225" s="17"/>
      <c r="E2225" s="2">
        <v>2022</v>
      </c>
      <c r="F2225" s="2"/>
      <c r="G2225" s="17">
        <v>163.11101186445694</v>
      </c>
    </row>
    <row r="2226" spans="1:7" x14ac:dyDescent="0.35">
      <c r="A2226" s="2" t="s">
        <v>374</v>
      </c>
      <c r="B2226" s="2" t="s">
        <v>7</v>
      </c>
      <c r="C2226" s="2" t="s">
        <v>8</v>
      </c>
      <c r="D2226" s="17">
        <v>1430607.6811719553</v>
      </c>
      <c r="E2226" s="2">
        <v>2019</v>
      </c>
      <c r="F2226" s="17">
        <f>Tabel14[[#This Row],[Benaderend Verbruik (kWh)]]</f>
        <v>1430607.6811719553</v>
      </c>
      <c r="G2226" s="17">
        <f>Tabel14[[#This Row],[Benaderend Verbruik (kWh)]]*0.000182</f>
        <v>260.3705979732959</v>
      </c>
    </row>
    <row r="2227" spans="1:7" x14ac:dyDescent="0.35">
      <c r="A2227" s="2" t="s">
        <v>374</v>
      </c>
      <c r="B2227" s="2" t="s">
        <v>7</v>
      </c>
      <c r="C2227" s="2" t="s">
        <v>10</v>
      </c>
      <c r="D2227" s="17">
        <v>571606</v>
      </c>
      <c r="E2227" s="2">
        <v>2019</v>
      </c>
      <c r="F2227" s="17">
        <f>Tabel14[[#This Row],[Benaderend Verbruik (kWh)]]*2.5</f>
        <v>1429015</v>
      </c>
      <c r="G2227" s="17">
        <f>Tabel14[[#This Row],[Benaderend Verbruik (kWh)]]*0</f>
        <v>0</v>
      </c>
    </row>
    <row r="2228" spans="1:7" x14ac:dyDescent="0.35">
      <c r="A2228" s="2" t="s">
        <v>374</v>
      </c>
      <c r="B2228" s="2" t="s">
        <v>7</v>
      </c>
      <c r="C2228" s="2" t="s">
        <v>9</v>
      </c>
      <c r="D2228" s="17">
        <v>525052.82730882452</v>
      </c>
      <c r="E2228" s="2">
        <v>2019</v>
      </c>
      <c r="F2228" s="17">
        <f>Tabel14[[#This Row],[Benaderend Verbruik (kWh)]]*2.5</f>
        <v>1312632.0682720612</v>
      </c>
      <c r="G2228" s="17">
        <f>Tabel14[[#This Row],[Benaderend Verbruik (kWh)]]*0</f>
        <v>0</v>
      </c>
    </row>
    <row r="2229" spans="1:7" x14ac:dyDescent="0.35">
      <c r="A2229" s="2" t="s">
        <v>997</v>
      </c>
      <c r="B2229" s="2" t="s">
        <v>641</v>
      </c>
      <c r="C2229" s="2" t="s">
        <v>9</v>
      </c>
      <c r="D2229" s="17">
        <v>502530.43019087968</v>
      </c>
      <c r="E2229" s="2">
        <v>2022</v>
      </c>
      <c r="F2229" s="17">
        <f>Tabel14[[#This Row],[Benaderend Verbruik (kWh)]]*2.5</f>
        <v>1256326.0754771992</v>
      </c>
      <c r="G2229" s="17">
        <f>Tabel14[[#This Row],[Benaderend Verbruik (kWh)]]*0</f>
        <v>0</v>
      </c>
    </row>
    <row r="2230" spans="1:7" x14ac:dyDescent="0.35">
      <c r="A2230" s="2" t="s">
        <v>997</v>
      </c>
      <c r="B2230" s="2" t="s">
        <v>641</v>
      </c>
      <c r="C2230" s="2" t="s">
        <v>10</v>
      </c>
      <c r="D2230" s="17">
        <v>539340</v>
      </c>
      <c r="E2230" s="2">
        <v>2022</v>
      </c>
      <c r="F2230" s="17">
        <f>Tabel14[[#This Row],[Benaderend Verbruik (kWh)]]*2.5</f>
        <v>1348350</v>
      </c>
      <c r="G2230" s="17">
        <f>Tabel14[[#This Row],[Benaderend Verbruik (kWh)]]*0</f>
        <v>0</v>
      </c>
    </row>
    <row r="2231" spans="1:7" x14ac:dyDescent="0.35">
      <c r="A2231" s="2" t="s">
        <v>997</v>
      </c>
      <c r="B2231" s="2" t="s">
        <v>641</v>
      </c>
      <c r="C2231" s="2" t="s">
        <v>8</v>
      </c>
      <c r="D2231" s="17">
        <v>1425303.2577916861</v>
      </c>
      <c r="E2231" s="2">
        <v>2022</v>
      </c>
      <c r="F2231" s="17">
        <f>Tabel14[[#This Row],[Benaderend Verbruik (kWh)]]</f>
        <v>1425303.2577916861</v>
      </c>
      <c r="G2231" s="17">
        <f>Tabel14[[#This Row],[Benaderend Verbruik (kWh)]]*0.000182</f>
        <v>259.40519291808687</v>
      </c>
    </row>
    <row r="2232" spans="1:7" x14ac:dyDescent="0.35">
      <c r="A2232" s="11" t="s">
        <v>374</v>
      </c>
      <c r="B2232" s="11" t="s">
        <v>7</v>
      </c>
      <c r="C2232" s="2" t="s">
        <v>1262</v>
      </c>
      <c r="D2232" s="17"/>
      <c r="E2232" s="2">
        <v>2019</v>
      </c>
      <c r="F2232" s="2"/>
      <c r="G2232" s="17">
        <v>83.102243000000001</v>
      </c>
    </row>
    <row r="2233" spans="1:7" x14ac:dyDescent="0.35">
      <c r="A2233" s="11" t="s">
        <v>374</v>
      </c>
      <c r="B2233" s="11" t="s">
        <v>7</v>
      </c>
      <c r="C2233" s="2" t="s">
        <v>1262</v>
      </c>
      <c r="D2233" s="17"/>
      <c r="E2233" s="2">
        <v>2022</v>
      </c>
      <c r="F2233" s="2"/>
      <c r="G2233" s="17">
        <v>64.123302960000004</v>
      </c>
    </row>
    <row r="2234" spans="1:7" x14ac:dyDescent="0.35">
      <c r="A2234" s="2" t="s">
        <v>375</v>
      </c>
      <c r="B2234" s="2" t="s">
        <v>7</v>
      </c>
      <c r="C2234" s="2" t="s">
        <v>8</v>
      </c>
      <c r="D2234" s="17">
        <v>9723307.3958407994</v>
      </c>
      <c r="E2234" s="2">
        <v>2019</v>
      </c>
      <c r="F2234" s="17">
        <f>Tabel14[[#This Row],[Benaderend Verbruik (kWh)]]</f>
        <v>9723307.3958407994</v>
      </c>
      <c r="G2234" s="17">
        <f>Tabel14[[#This Row],[Benaderend Verbruik (kWh)]]*0.000182</f>
        <v>1769.6419460430257</v>
      </c>
    </row>
    <row r="2235" spans="1:7" x14ac:dyDescent="0.35">
      <c r="A2235" s="2" t="s">
        <v>375</v>
      </c>
      <c r="B2235" s="2" t="s">
        <v>7</v>
      </c>
      <c r="C2235" s="2" t="s">
        <v>9</v>
      </c>
      <c r="D2235" s="17">
        <v>5533169.6111830538</v>
      </c>
      <c r="E2235" s="2">
        <v>2019</v>
      </c>
      <c r="F2235" s="17">
        <f>Tabel14[[#This Row],[Benaderend Verbruik (kWh)]]*2.5</f>
        <v>13832924.027957635</v>
      </c>
      <c r="G2235" s="17">
        <f>Tabel14[[#This Row],[Benaderend Verbruik (kWh)]]*0</f>
        <v>0</v>
      </c>
    </row>
    <row r="2236" spans="1:7" x14ac:dyDescent="0.35">
      <c r="A2236" s="2" t="s">
        <v>375</v>
      </c>
      <c r="B2236" s="2" t="s">
        <v>7</v>
      </c>
      <c r="C2236" s="2" t="s">
        <v>10</v>
      </c>
      <c r="D2236" s="17">
        <v>4056885.4627836952</v>
      </c>
      <c r="E2236" s="2">
        <v>2019</v>
      </c>
      <c r="F2236" s="17">
        <f>Tabel14[[#This Row],[Benaderend Verbruik (kWh)]]*2.5</f>
        <v>10142213.656959238</v>
      </c>
      <c r="G2236" s="17">
        <f>Tabel14[[#This Row],[Benaderend Verbruik (kWh)]]*0</f>
        <v>0</v>
      </c>
    </row>
    <row r="2237" spans="1:7" x14ac:dyDescent="0.35">
      <c r="A2237" s="2" t="s">
        <v>998</v>
      </c>
      <c r="B2237" s="2" t="s">
        <v>641</v>
      </c>
      <c r="C2237" s="2" t="s">
        <v>9</v>
      </c>
      <c r="D2237" s="17">
        <v>4593667.6013647411</v>
      </c>
      <c r="E2237" s="2">
        <v>2022</v>
      </c>
      <c r="F2237" s="17">
        <f>Tabel14[[#This Row],[Benaderend Verbruik (kWh)]]*2.5</f>
        <v>11484169.003411852</v>
      </c>
      <c r="G2237" s="17">
        <f>Tabel14[[#This Row],[Benaderend Verbruik (kWh)]]*0</f>
        <v>0</v>
      </c>
    </row>
    <row r="2238" spans="1:7" x14ac:dyDescent="0.35">
      <c r="A2238" s="2" t="s">
        <v>998</v>
      </c>
      <c r="B2238" s="2" t="s">
        <v>641</v>
      </c>
      <c r="C2238" s="2" t="s">
        <v>10</v>
      </c>
      <c r="D2238" s="17">
        <v>3215466.915716094</v>
      </c>
      <c r="E2238" s="2">
        <v>2022</v>
      </c>
      <c r="F2238" s="17">
        <f>Tabel14[[#This Row],[Benaderend Verbruik (kWh)]]*2.5</f>
        <v>8038667.2892902344</v>
      </c>
      <c r="G2238" s="17">
        <f>Tabel14[[#This Row],[Benaderend Verbruik (kWh)]]*0</f>
        <v>0</v>
      </c>
    </row>
    <row r="2239" spans="1:7" x14ac:dyDescent="0.35">
      <c r="A2239" s="2" t="s">
        <v>998</v>
      </c>
      <c r="B2239" s="2" t="s">
        <v>641</v>
      </c>
      <c r="C2239" s="2" t="s">
        <v>8</v>
      </c>
      <c r="D2239" s="17">
        <v>8324332.1333488673</v>
      </c>
      <c r="E2239" s="2">
        <v>2022</v>
      </c>
      <c r="F2239" s="17">
        <f>Tabel14[[#This Row],[Benaderend Verbruik (kWh)]]</f>
        <v>8324332.1333488673</v>
      </c>
      <c r="G2239" s="17">
        <f>Tabel14[[#This Row],[Benaderend Verbruik (kWh)]]*0.000182</f>
        <v>1515.028448269494</v>
      </c>
    </row>
    <row r="2240" spans="1:7" x14ac:dyDescent="0.35">
      <c r="A2240" s="2" t="s">
        <v>375</v>
      </c>
      <c r="B2240" s="2" t="s">
        <v>7</v>
      </c>
      <c r="C2240" s="2" t="s">
        <v>106</v>
      </c>
      <c r="D2240" s="17">
        <v>29830.400000000001</v>
      </c>
      <c r="E2240" s="2">
        <v>2022</v>
      </c>
      <c r="F2240" s="17">
        <f>Tabel14[[#This Row],[Benaderend Verbruik (kWh)]]</f>
        <v>29830.400000000001</v>
      </c>
      <c r="G2240" s="17">
        <f>Tabel14[[#This Row],[Benaderend Verbruik (kWh)]]*0.000182</f>
        <v>5.4291328000000005</v>
      </c>
    </row>
    <row r="2241" spans="1:7" x14ac:dyDescent="0.35">
      <c r="A2241" s="11" t="s">
        <v>375</v>
      </c>
      <c r="B2241" s="11" t="s">
        <v>7</v>
      </c>
      <c r="C2241" s="2" t="s">
        <v>1262</v>
      </c>
      <c r="D2241" s="17"/>
      <c r="E2241" s="2">
        <v>2019</v>
      </c>
      <c r="F2241" s="2"/>
      <c r="G2241" s="17">
        <v>685.29340632000003</v>
      </c>
    </row>
    <row r="2242" spans="1:7" x14ac:dyDescent="0.35">
      <c r="A2242" s="11" t="s">
        <v>375</v>
      </c>
      <c r="B2242" s="11" t="s">
        <v>7</v>
      </c>
      <c r="C2242" s="2" t="s">
        <v>1262</v>
      </c>
      <c r="D2242" s="17"/>
      <c r="E2242" s="2">
        <v>2022</v>
      </c>
      <c r="F2242" s="2"/>
      <c r="G2242" s="17">
        <v>548.59333251999999</v>
      </c>
    </row>
    <row r="2243" spans="1:7" x14ac:dyDescent="0.35">
      <c r="A2243" s="2" t="s">
        <v>376</v>
      </c>
      <c r="B2243" s="2" t="s">
        <v>7</v>
      </c>
      <c r="C2243" s="2" t="s">
        <v>8</v>
      </c>
      <c r="D2243" s="17">
        <v>1108901.6313216724</v>
      </c>
      <c r="E2243" s="2">
        <v>2019</v>
      </c>
      <c r="F2243" s="17">
        <f>Tabel14[[#This Row],[Benaderend Verbruik (kWh)]]</f>
        <v>1108901.6313216724</v>
      </c>
      <c r="G2243" s="17">
        <f>Tabel14[[#This Row],[Benaderend Verbruik (kWh)]]*0.000182</f>
        <v>201.82009690054437</v>
      </c>
    </row>
    <row r="2244" spans="1:7" x14ac:dyDescent="0.35">
      <c r="A2244" s="2" t="s">
        <v>376</v>
      </c>
      <c r="B2244" s="2" t="s">
        <v>7</v>
      </c>
      <c r="C2244" s="2" t="s">
        <v>10</v>
      </c>
      <c r="D2244" s="17">
        <v>1019850</v>
      </c>
      <c r="E2244" s="2">
        <v>2019</v>
      </c>
      <c r="F2244" s="17">
        <f>Tabel14[[#This Row],[Benaderend Verbruik (kWh)]]*2.5</f>
        <v>2549625</v>
      </c>
      <c r="G2244" s="17">
        <f>Tabel14[[#This Row],[Benaderend Verbruik (kWh)]]*0</f>
        <v>0</v>
      </c>
    </row>
    <row r="2245" spans="1:7" x14ac:dyDescent="0.35">
      <c r="A2245" s="2" t="s">
        <v>376</v>
      </c>
      <c r="B2245" s="2" t="s">
        <v>7</v>
      </c>
      <c r="C2245" s="2" t="s">
        <v>9</v>
      </c>
      <c r="D2245" s="17">
        <v>317363.31263433397</v>
      </c>
      <c r="E2245" s="2">
        <v>2019</v>
      </c>
      <c r="F2245" s="17">
        <f>Tabel14[[#This Row],[Benaderend Verbruik (kWh)]]*2.5</f>
        <v>793408.28158583492</v>
      </c>
      <c r="G2245" s="17">
        <f>Tabel14[[#This Row],[Benaderend Verbruik (kWh)]]*0</f>
        <v>0</v>
      </c>
    </row>
    <row r="2246" spans="1:7" x14ac:dyDescent="0.35">
      <c r="A2246" s="2" t="s">
        <v>999</v>
      </c>
      <c r="B2246" s="2" t="s">
        <v>641</v>
      </c>
      <c r="C2246" s="2" t="s">
        <v>9</v>
      </c>
      <c r="D2246" s="17">
        <v>308343.79900967865</v>
      </c>
      <c r="E2246" s="2">
        <v>2022</v>
      </c>
      <c r="F2246" s="17">
        <f>Tabel14[[#This Row],[Benaderend Verbruik (kWh)]]*2.5</f>
        <v>770859.49752419663</v>
      </c>
      <c r="G2246" s="17">
        <f>Tabel14[[#This Row],[Benaderend Verbruik (kWh)]]*0</f>
        <v>0</v>
      </c>
    </row>
    <row r="2247" spans="1:7" x14ac:dyDescent="0.35">
      <c r="A2247" s="2" t="s">
        <v>999</v>
      </c>
      <c r="B2247" s="2" t="s">
        <v>641</v>
      </c>
      <c r="C2247" s="2" t="s">
        <v>10</v>
      </c>
      <c r="D2247" s="17">
        <v>866560.35936693661</v>
      </c>
      <c r="E2247" s="2">
        <v>2022</v>
      </c>
      <c r="F2247" s="17">
        <f>Tabel14[[#This Row],[Benaderend Verbruik (kWh)]]*2.5</f>
        <v>2166400.8984173415</v>
      </c>
      <c r="G2247" s="17">
        <f>Tabel14[[#This Row],[Benaderend Verbruik (kWh)]]*0</f>
        <v>0</v>
      </c>
    </row>
    <row r="2248" spans="1:7" x14ac:dyDescent="0.35">
      <c r="A2248" s="2" t="s">
        <v>999</v>
      </c>
      <c r="B2248" s="2" t="s">
        <v>641</v>
      </c>
      <c r="C2248" s="2" t="s">
        <v>8</v>
      </c>
      <c r="D2248" s="17">
        <v>941353.74156822462</v>
      </c>
      <c r="E2248" s="2">
        <v>2022</v>
      </c>
      <c r="F2248" s="17">
        <f>Tabel14[[#This Row],[Benaderend Verbruik (kWh)]]</f>
        <v>941353.74156822462</v>
      </c>
      <c r="G2248" s="17">
        <f>Tabel14[[#This Row],[Benaderend Verbruik (kWh)]]*0.000182</f>
        <v>171.32638096541689</v>
      </c>
    </row>
    <row r="2249" spans="1:7" x14ac:dyDescent="0.35">
      <c r="A2249" s="11" t="s">
        <v>376</v>
      </c>
      <c r="B2249" s="11" t="s">
        <v>7</v>
      </c>
      <c r="C2249" s="2" t="s">
        <v>1262</v>
      </c>
      <c r="D2249" s="17"/>
      <c r="E2249" s="2">
        <v>2019</v>
      </c>
      <c r="F2249" s="2"/>
      <c r="G2249" s="17">
        <v>71.168481200000002</v>
      </c>
    </row>
    <row r="2250" spans="1:7" x14ac:dyDescent="0.35">
      <c r="A2250" s="11" t="s">
        <v>376</v>
      </c>
      <c r="B2250" s="11" t="s">
        <v>7</v>
      </c>
      <c r="C2250" s="2" t="s">
        <v>1262</v>
      </c>
      <c r="D2250" s="17"/>
      <c r="E2250" s="2">
        <v>2022</v>
      </c>
      <c r="F2250" s="2"/>
      <c r="G2250" s="17">
        <v>56.768587125000003</v>
      </c>
    </row>
    <row r="2251" spans="1:7" x14ac:dyDescent="0.35">
      <c r="A2251" s="2" t="s">
        <v>377</v>
      </c>
      <c r="B2251" s="2" t="s">
        <v>7</v>
      </c>
      <c r="C2251" s="2" t="s">
        <v>8</v>
      </c>
      <c r="D2251" s="17">
        <v>2318213.0519746128</v>
      </c>
      <c r="E2251" s="2">
        <v>2019</v>
      </c>
      <c r="F2251" s="17">
        <f>Tabel14[[#This Row],[Benaderend Verbruik (kWh)]]</f>
        <v>2318213.0519746128</v>
      </c>
      <c r="G2251" s="17">
        <f>Tabel14[[#This Row],[Benaderend Verbruik (kWh)]]*0.000182</f>
        <v>421.91477545937954</v>
      </c>
    </row>
    <row r="2252" spans="1:7" x14ac:dyDescent="0.35">
      <c r="A2252" s="2" t="s">
        <v>377</v>
      </c>
      <c r="B2252" s="2" t="s">
        <v>7</v>
      </c>
      <c r="C2252" s="2" t="s">
        <v>10</v>
      </c>
      <c r="D2252" s="17">
        <v>1335498</v>
      </c>
      <c r="E2252" s="2">
        <v>2019</v>
      </c>
      <c r="F2252" s="17">
        <f>Tabel14[[#This Row],[Benaderend Verbruik (kWh)]]*2.5</f>
        <v>3338745</v>
      </c>
      <c r="G2252" s="17">
        <f>Tabel14[[#This Row],[Benaderend Verbruik (kWh)]]*0</f>
        <v>0</v>
      </c>
    </row>
    <row r="2253" spans="1:7" x14ac:dyDescent="0.35">
      <c r="A2253" s="2" t="s">
        <v>377</v>
      </c>
      <c r="B2253" s="2" t="s">
        <v>7</v>
      </c>
      <c r="C2253" s="2" t="s">
        <v>9</v>
      </c>
      <c r="D2253" s="17">
        <v>857154.7466913797</v>
      </c>
      <c r="E2253" s="2">
        <v>2019</v>
      </c>
      <c r="F2253" s="17">
        <f>Tabel14[[#This Row],[Benaderend Verbruik (kWh)]]*2.5</f>
        <v>2142886.8667284492</v>
      </c>
      <c r="G2253" s="17">
        <f>Tabel14[[#This Row],[Benaderend Verbruik (kWh)]]*0</f>
        <v>0</v>
      </c>
    </row>
    <row r="2254" spans="1:7" x14ac:dyDescent="0.35">
      <c r="A2254" s="2" t="s">
        <v>1000</v>
      </c>
      <c r="B2254" s="2" t="s">
        <v>641</v>
      </c>
      <c r="C2254" s="2" t="s">
        <v>9</v>
      </c>
      <c r="D2254" s="17">
        <v>398094.32334038487</v>
      </c>
      <c r="E2254" s="2">
        <v>2022</v>
      </c>
      <c r="F2254" s="17">
        <f>Tabel14[[#This Row],[Benaderend Verbruik (kWh)]]*2.5</f>
        <v>995235.80835096212</v>
      </c>
      <c r="G2254" s="17">
        <f>Tabel14[[#This Row],[Benaderend Verbruik (kWh)]]*0</f>
        <v>0</v>
      </c>
    </row>
    <row r="2255" spans="1:7" x14ac:dyDescent="0.35">
      <c r="A2255" s="2" t="s">
        <v>1000</v>
      </c>
      <c r="B2255" s="2" t="s">
        <v>641</v>
      </c>
      <c r="C2255" s="2" t="s">
        <v>10</v>
      </c>
      <c r="D2255" s="17">
        <v>1149265.9999999998</v>
      </c>
      <c r="E2255" s="2">
        <v>2022</v>
      </c>
      <c r="F2255" s="17">
        <f>Tabel14[[#This Row],[Benaderend Verbruik (kWh)]]*2.5</f>
        <v>2873164.9999999995</v>
      </c>
      <c r="G2255" s="17">
        <f>Tabel14[[#This Row],[Benaderend Verbruik (kWh)]]*0</f>
        <v>0</v>
      </c>
    </row>
    <row r="2256" spans="1:7" x14ac:dyDescent="0.35">
      <c r="A2256" s="2" t="s">
        <v>1000</v>
      </c>
      <c r="B2256" s="2" t="s">
        <v>641</v>
      </c>
      <c r="C2256" s="2" t="s">
        <v>8</v>
      </c>
      <c r="D2256" s="17">
        <v>1895848.3072225039</v>
      </c>
      <c r="E2256" s="2">
        <v>2022</v>
      </c>
      <c r="F2256" s="17">
        <f>Tabel14[[#This Row],[Benaderend Verbruik (kWh)]]</f>
        <v>1895848.3072225039</v>
      </c>
      <c r="G2256" s="17">
        <f>Tabel14[[#This Row],[Benaderend Verbruik (kWh)]]*0.000182</f>
        <v>345.04439191449575</v>
      </c>
    </row>
    <row r="2257" spans="1:7" x14ac:dyDescent="0.35">
      <c r="A2257" s="2" t="s">
        <v>377</v>
      </c>
      <c r="B2257" s="2" t="s">
        <v>7</v>
      </c>
      <c r="C2257" s="2" t="s">
        <v>12</v>
      </c>
      <c r="D2257" s="17">
        <v>202131.30685689941</v>
      </c>
      <c r="E2257" s="2">
        <v>2019</v>
      </c>
      <c r="F2257" s="17">
        <f>Tabel14[[#This Row],[Benaderend Verbruik (kWh)]]</f>
        <v>202131.30685689941</v>
      </c>
      <c r="G2257" s="17">
        <f>Tabel14[[#This Row],[Benaderend Verbruik (kWh)]]*0.000267</f>
        <v>53.969058930792137</v>
      </c>
    </row>
    <row r="2258" spans="1:7" x14ac:dyDescent="0.35">
      <c r="A2258" s="2" t="s">
        <v>377</v>
      </c>
      <c r="B2258" s="2" t="s">
        <v>7</v>
      </c>
      <c r="C2258" s="2" t="s">
        <v>183</v>
      </c>
      <c r="D2258" s="17">
        <v>6030.7518987909707</v>
      </c>
      <c r="E2258" s="2">
        <v>2019</v>
      </c>
      <c r="F2258" s="17">
        <f>Tabel14[[#This Row],[Benaderend Verbruik (kWh)]]</f>
        <v>6030.7518987909707</v>
      </c>
      <c r="G2258" s="17">
        <f>Tabel14[[#This Row],[Benaderend Verbruik (kWh)]]*0.000227</f>
        <v>1.3689806810255503</v>
      </c>
    </row>
    <row r="2259" spans="1:7" x14ac:dyDescent="0.35">
      <c r="A2259" s="2" t="s">
        <v>377</v>
      </c>
      <c r="B2259" s="2" t="s">
        <v>7</v>
      </c>
      <c r="C2259" s="2" t="s">
        <v>12</v>
      </c>
      <c r="D2259" s="17">
        <v>10152.780372184365</v>
      </c>
      <c r="E2259" s="2">
        <v>2022</v>
      </c>
      <c r="F2259" s="17">
        <f>Tabel14[[#This Row],[Benaderend Verbruik (kWh)]]</f>
        <v>10152.780372184365</v>
      </c>
      <c r="G2259" s="17">
        <f>Tabel14[[#This Row],[Benaderend Verbruik (kWh)]]*0.000267</f>
        <v>2.710792359373225</v>
      </c>
    </row>
    <row r="2260" spans="1:7" x14ac:dyDescent="0.35">
      <c r="A2260" s="2" t="s">
        <v>377</v>
      </c>
      <c r="B2260" s="2" t="s">
        <v>7</v>
      </c>
      <c r="C2260" s="2" t="s">
        <v>183</v>
      </c>
      <c r="D2260" s="17">
        <v>8711.0842827288161</v>
      </c>
      <c r="E2260" s="2">
        <v>2022</v>
      </c>
      <c r="F2260" s="17">
        <f>Tabel14[[#This Row],[Benaderend Verbruik (kWh)]]</f>
        <v>8711.0842827288161</v>
      </c>
      <c r="G2260" s="17">
        <f>Tabel14[[#This Row],[Benaderend Verbruik (kWh)]]*0.000227</f>
        <v>1.9774161321794412</v>
      </c>
    </row>
    <row r="2261" spans="1:7" x14ac:dyDescent="0.35">
      <c r="A2261" s="11" t="s">
        <v>377</v>
      </c>
      <c r="B2261" s="11" t="s">
        <v>7</v>
      </c>
      <c r="C2261" s="2" t="s">
        <v>1262</v>
      </c>
      <c r="D2261" s="17"/>
      <c r="E2261" s="2">
        <v>2019</v>
      </c>
      <c r="F2261" s="2"/>
      <c r="G2261" s="17">
        <v>163.22911877646121</v>
      </c>
    </row>
    <row r="2262" spans="1:7" x14ac:dyDescent="0.35">
      <c r="A2262" s="11" t="s">
        <v>377</v>
      </c>
      <c r="B2262" s="11" t="s">
        <v>7</v>
      </c>
      <c r="C2262" s="2" t="s">
        <v>1262</v>
      </c>
      <c r="D2262" s="17"/>
      <c r="E2262" s="2">
        <v>2022</v>
      </c>
      <c r="F2262" s="2"/>
      <c r="G2262" s="17">
        <v>105.58265993593443</v>
      </c>
    </row>
    <row r="2263" spans="1:7" x14ac:dyDescent="0.35">
      <c r="A2263" s="2" t="s">
        <v>378</v>
      </c>
      <c r="B2263" s="2" t="s">
        <v>7</v>
      </c>
      <c r="C2263" s="2" t="s">
        <v>8</v>
      </c>
      <c r="D2263" s="17">
        <v>2171043.809153955</v>
      </c>
      <c r="E2263" s="2">
        <v>2019</v>
      </c>
      <c r="F2263" s="17">
        <f>Tabel14[[#This Row],[Benaderend Verbruik (kWh)]]</f>
        <v>2171043.809153955</v>
      </c>
      <c r="G2263" s="17">
        <f>Tabel14[[#This Row],[Benaderend Verbruik (kWh)]]*0.000182</f>
        <v>395.12997326601982</v>
      </c>
    </row>
    <row r="2264" spans="1:7" x14ac:dyDescent="0.35">
      <c r="A2264" s="2" t="s">
        <v>378</v>
      </c>
      <c r="B2264" s="2" t="s">
        <v>7</v>
      </c>
      <c r="C2264" s="2" t="s">
        <v>9</v>
      </c>
      <c r="D2264" s="17">
        <v>643383.40608135157</v>
      </c>
      <c r="E2264" s="2">
        <v>2019</v>
      </c>
      <c r="F2264" s="17">
        <f>Tabel14[[#This Row],[Benaderend Verbruik (kWh)]]*2.5</f>
        <v>1608458.5152033789</v>
      </c>
      <c r="G2264" s="17">
        <f>Tabel14[[#This Row],[Benaderend Verbruik (kWh)]]*0</f>
        <v>0</v>
      </c>
    </row>
    <row r="2265" spans="1:7" x14ac:dyDescent="0.35">
      <c r="A2265" s="2" t="s">
        <v>378</v>
      </c>
      <c r="B2265" s="2" t="s">
        <v>7</v>
      </c>
      <c r="C2265" s="2" t="s">
        <v>10</v>
      </c>
      <c r="D2265" s="17">
        <v>514904</v>
      </c>
      <c r="E2265" s="2">
        <v>2019</v>
      </c>
      <c r="F2265" s="17">
        <f>Tabel14[[#This Row],[Benaderend Verbruik (kWh)]]*2.5</f>
        <v>1287260</v>
      </c>
      <c r="G2265" s="17">
        <f>Tabel14[[#This Row],[Benaderend Verbruik (kWh)]]*0</f>
        <v>0</v>
      </c>
    </row>
    <row r="2266" spans="1:7" x14ac:dyDescent="0.35">
      <c r="A2266" s="2" t="s">
        <v>1001</v>
      </c>
      <c r="B2266" s="2" t="s">
        <v>641</v>
      </c>
      <c r="C2266" s="2" t="s">
        <v>9</v>
      </c>
      <c r="D2266" s="17">
        <v>604267.41752838425</v>
      </c>
      <c r="E2266" s="2">
        <v>2022</v>
      </c>
      <c r="F2266" s="17">
        <f>Tabel14[[#This Row],[Benaderend Verbruik (kWh)]]*2.5</f>
        <v>1510668.5438209607</v>
      </c>
      <c r="G2266" s="17">
        <f>Tabel14[[#This Row],[Benaderend Verbruik (kWh)]]*0</f>
        <v>0</v>
      </c>
    </row>
    <row r="2267" spans="1:7" x14ac:dyDescent="0.35">
      <c r="A2267" s="2" t="s">
        <v>1001</v>
      </c>
      <c r="B2267" s="2" t="s">
        <v>641</v>
      </c>
      <c r="C2267" s="2" t="s">
        <v>10</v>
      </c>
      <c r="D2267" s="17">
        <v>433404.99999999988</v>
      </c>
      <c r="E2267" s="2">
        <v>2022</v>
      </c>
      <c r="F2267" s="17">
        <f>Tabel14[[#This Row],[Benaderend Verbruik (kWh)]]*2.5</f>
        <v>1083512.4999999998</v>
      </c>
      <c r="G2267" s="17">
        <f>Tabel14[[#This Row],[Benaderend Verbruik (kWh)]]*0</f>
        <v>0</v>
      </c>
    </row>
    <row r="2268" spans="1:7" x14ac:dyDescent="0.35">
      <c r="A2268" s="2" t="s">
        <v>1001</v>
      </c>
      <c r="B2268" s="2" t="s">
        <v>641</v>
      </c>
      <c r="C2268" s="2" t="s">
        <v>8</v>
      </c>
      <c r="D2268" s="17">
        <v>2011553.3161138343</v>
      </c>
      <c r="E2268" s="2">
        <v>2022</v>
      </c>
      <c r="F2268" s="17">
        <f>Tabel14[[#This Row],[Benaderend Verbruik (kWh)]]</f>
        <v>2011553.3161138343</v>
      </c>
      <c r="G2268" s="17">
        <f>Tabel14[[#This Row],[Benaderend Verbruik (kWh)]]*0.000182</f>
        <v>366.10270353271784</v>
      </c>
    </row>
    <row r="2269" spans="1:7" x14ac:dyDescent="0.35">
      <c r="A2269" s="11" t="s">
        <v>378</v>
      </c>
      <c r="B2269" s="11" t="s">
        <v>7</v>
      </c>
      <c r="C2269" s="2" t="s">
        <v>1262</v>
      </c>
      <c r="D2269" s="17"/>
      <c r="E2269" s="2">
        <v>2019</v>
      </c>
      <c r="F2269" s="2"/>
      <c r="G2269" s="17">
        <v>11.969151119999999</v>
      </c>
    </row>
    <row r="2270" spans="1:7" x14ac:dyDescent="0.35">
      <c r="A2270" s="11" t="s">
        <v>378</v>
      </c>
      <c r="B2270" s="11" t="s">
        <v>7</v>
      </c>
      <c r="C2270" s="2" t="s">
        <v>1262</v>
      </c>
      <c r="D2270" s="17"/>
      <c r="E2270" s="2">
        <v>2022</v>
      </c>
      <c r="F2270" s="2"/>
      <c r="G2270" s="17">
        <v>11.90928997</v>
      </c>
    </row>
    <row r="2271" spans="1:7" x14ac:dyDescent="0.35">
      <c r="A2271" s="2" t="s">
        <v>379</v>
      </c>
      <c r="B2271" s="2" t="s">
        <v>208</v>
      </c>
      <c r="C2271" s="2" t="s">
        <v>9</v>
      </c>
      <c r="D2271" s="17">
        <v>2727597.0742745642</v>
      </c>
      <c r="E2271" s="2">
        <v>2019</v>
      </c>
      <c r="F2271" s="17">
        <f>Tabel14[[#This Row],[Benaderend Verbruik (kWh)]]*2.5</f>
        <v>6818992.6856864104</v>
      </c>
      <c r="G2271" s="17">
        <f>Tabel14[[#This Row],[Benaderend Verbruik (kWh)]]*0</f>
        <v>0</v>
      </c>
    </row>
    <row r="2272" spans="1:7" x14ac:dyDescent="0.35">
      <c r="A2272" s="2" t="s">
        <v>379</v>
      </c>
      <c r="B2272" s="2" t="s">
        <v>208</v>
      </c>
      <c r="C2272" s="2" t="s">
        <v>8</v>
      </c>
      <c r="D2272" s="17">
        <v>788256.92715696688</v>
      </c>
      <c r="E2272" s="2">
        <v>2019</v>
      </c>
      <c r="F2272" s="17">
        <f>Tabel14[[#This Row],[Benaderend Verbruik (kWh)]]</f>
        <v>788256.92715696688</v>
      </c>
      <c r="G2272" s="17">
        <f>Tabel14[[#This Row],[Benaderend Verbruik (kWh)]]*0.000182</f>
        <v>143.46276074256798</v>
      </c>
    </row>
    <row r="2273" spans="1:7" x14ac:dyDescent="0.35">
      <c r="A2273" s="2" t="s">
        <v>1002</v>
      </c>
      <c r="B2273" s="2" t="s">
        <v>208</v>
      </c>
      <c r="C2273" s="2" t="s">
        <v>9</v>
      </c>
      <c r="D2273" s="17">
        <v>2979710.0865713679</v>
      </c>
      <c r="E2273" s="2">
        <v>2022</v>
      </c>
      <c r="F2273" s="17">
        <f>Tabel14[[#This Row],[Benaderend Verbruik (kWh)]]*2.5</f>
        <v>7449275.2164284196</v>
      </c>
      <c r="G2273" s="17">
        <f>Tabel14[[#This Row],[Benaderend Verbruik (kWh)]]*0</f>
        <v>0</v>
      </c>
    </row>
    <row r="2274" spans="1:7" x14ac:dyDescent="0.35">
      <c r="A2274" s="2" t="s">
        <v>1002</v>
      </c>
      <c r="B2274" s="2" t="s">
        <v>208</v>
      </c>
      <c r="C2274" s="2" t="s">
        <v>8</v>
      </c>
      <c r="D2274" s="17">
        <v>647888.56276984198</v>
      </c>
      <c r="E2274" s="2">
        <v>2022</v>
      </c>
      <c r="F2274" s="17">
        <f>Tabel14[[#This Row],[Benaderend Verbruik (kWh)]]</f>
        <v>647888.56276984198</v>
      </c>
      <c r="G2274" s="17">
        <f>Tabel14[[#This Row],[Benaderend Verbruik (kWh)]]*0.000182</f>
        <v>117.91571842411125</v>
      </c>
    </row>
    <row r="2275" spans="1:7" x14ac:dyDescent="0.35">
      <c r="A2275" s="11" t="s">
        <v>379</v>
      </c>
      <c r="B2275" s="11" t="s">
        <v>208</v>
      </c>
      <c r="C2275" s="2" t="s">
        <v>1262</v>
      </c>
      <c r="D2275" s="17"/>
      <c r="E2275" s="2">
        <v>2019</v>
      </c>
      <c r="F2275" s="2"/>
      <c r="G2275" s="17">
        <v>2814.5093044400001</v>
      </c>
    </row>
    <row r="2276" spans="1:7" x14ac:dyDescent="0.35">
      <c r="A2276" s="11" t="s">
        <v>379</v>
      </c>
      <c r="B2276" s="11" t="s">
        <v>208</v>
      </c>
      <c r="C2276" s="2" t="s">
        <v>1262</v>
      </c>
      <c r="D2276" s="17"/>
      <c r="E2276" s="2">
        <v>2022</v>
      </c>
      <c r="F2276" s="2"/>
      <c r="G2276" s="17">
        <v>2350.8235862900001</v>
      </c>
    </row>
    <row r="2277" spans="1:7" x14ac:dyDescent="0.35">
      <c r="A2277" s="2" t="s">
        <v>380</v>
      </c>
      <c r="B2277" s="2" t="s">
        <v>208</v>
      </c>
      <c r="C2277" s="2" t="s">
        <v>8</v>
      </c>
      <c r="D2277" s="17">
        <v>69847.64110592939</v>
      </c>
      <c r="E2277" s="2">
        <v>2019</v>
      </c>
      <c r="F2277" s="17">
        <f>Tabel14[[#This Row],[Benaderend Verbruik (kWh)]]</f>
        <v>69847.64110592939</v>
      </c>
      <c r="G2277" s="17">
        <f>Tabel14[[#This Row],[Benaderend Verbruik (kWh)]]*0.000182</f>
        <v>12.712270681279149</v>
      </c>
    </row>
    <row r="2278" spans="1:7" x14ac:dyDescent="0.35">
      <c r="A2278" s="2" t="s">
        <v>380</v>
      </c>
      <c r="B2278" s="2" t="s">
        <v>208</v>
      </c>
      <c r="C2278" s="2" t="s">
        <v>9</v>
      </c>
      <c r="D2278" s="17">
        <v>21753.000000000004</v>
      </c>
      <c r="E2278" s="2">
        <v>2019</v>
      </c>
      <c r="F2278" s="17">
        <f>Tabel14[[#This Row],[Benaderend Verbruik (kWh)]]*2.5</f>
        <v>54382.500000000007</v>
      </c>
      <c r="G2278" s="17">
        <f>Tabel14[[#This Row],[Benaderend Verbruik (kWh)]]*0</f>
        <v>0</v>
      </c>
    </row>
    <row r="2279" spans="1:7" x14ac:dyDescent="0.35">
      <c r="A2279" s="2" t="s">
        <v>1003</v>
      </c>
      <c r="B2279" s="2" t="s">
        <v>208</v>
      </c>
      <c r="C2279" s="2" t="s">
        <v>9</v>
      </c>
      <c r="D2279" s="17">
        <v>18668.788452211498</v>
      </c>
      <c r="E2279" s="2">
        <v>2022</v>
      </c>
      <c r="F2279" s="17">
        <f>Tabel14[[#This Row],[Benaderend Verbruik (kWh)]]*2.5</f>
        <v>46671.971130528749</v>
      </c>
      <c r="G2279" s="17">
        <f>Tabel14[[#This Row],[Benaderend Verbruik (kWh)]]*0</f>
        <v>0</v>
      </c>
    </row>
    <row r="2280" spans="1:7" x14ac:dyDescent="0.35">
      <c r="A2280" s="2" t="s">
        <v>1003</v>
      </c>
      <c r="B2280" s="2" t="s">
        <v>208</v>
      </c>
      <c r="C2280" s="2" t="s">
        <v>8</v>
      </c>
      <c r="D2280" s="17">
        <v>75057.583424238095</v>
      </c>
      <c r="E2280" s="2">
        <v>2022</v>
      </c>
      <c r="F2280" s="17">
        <f>Tabel14[[#This Row],[Benaderend Verbruik (kWh)]]</f>
        <v>75057.583424238095</v>
      </c>
      <c r="G2280" s="17">
        <f>Tabel14[[#This Row],[Benaderend Verbruik (kWh)]]*0.000182</f>
        <v>13.660480183211334</v>
      </c>
    </row>
    <row r="2281" spans="1:7" x14ac:dyDescent="0.35">
      <c r="A2281" s="2" t="s">
        <v>381</v>
      </c>
      <c r="B2281" s="2" t="s">
        <v>208</v>
      </c>
      <c r="C2281" s="2" t="s">
        <v>8</v>
      </c>
      <c r="D2281" s="17">
        <v>1604643.2119999998</v>
      </c>
      <c r="E2281" s="2">
        <v>2019</v>
      </c>
      <c r="F2281" s="17">
        <f>Tabel14[[#This Row],[Benaderend Verbruik (kWh)]]</f>
        <v>1604643.2119999998</v>
      </c>
      <c r="G2281" s="17">
        <f>Tabel14[[#This Row],[Benaderend Verbruik (kWh)]]*0.000182</f>
        <v>292.04506458399999</v>
      </c>
    </row>
    <row r="2282" spans="1:7" x14ac:dyDescent="0.35">
      <c r="A2282" s="2" t="s">
        <v>381</v>
      </c>
      <c r="B2282" s="2" t="s">
        <v>208</v>
      </c>
      <c r="C2282" s="2" t="s">
        <v>9</v>
      </c>
      <c r="D2282" s="17">
        <v>350237</v>
      </c>
      <c r="E2282" s="2">
        <v>2019</v>
      </c>
      <c r="F2282" s="17">
        <f>Tabel14[[#This Row],[Benaderend Verbruik (kWh)]]*2.5</f>
        <v>875592.5</v>
      </c>
      <c r="G2282" s="17">
        <f>Tabel14[[#This Row],[Benaderend Verbruik (kWh)]]*0</f>
        <v>0</v>
      </c>
    </row>
    <row r="2283" spans="1:7" x14ac:dyDescent="0.35">
      <c r="A2283" s="2" t="s">
        <v>1004</v>
      </c>
      <c r="B2283" s="2" t="s">
        <v>208</v>
      </c>
      <c r="C2283" s="2" t="s">
        <v>9</v>
      </c>
      <c r="D2283" s="17">
        <v>340668.5</v>
      </c>
      <c r="E2283" s="2">
        <v>2022</v>
      </c>
      <c r="F2283" s="17">
        <f>Tabel14[[#This Row],[Benaderend Verbruik (kWh)]]*2.5</f>
        <v>851671.25</v>
      </c>
      <c r="G2283" s="17">
        <f>Tabel14[[#This Row],[Benaderend Verbruik (kWh)]]*0</f>
        <v>0</v>
      </c>
    </row>
    <row r="2284" spans="1:7" x14ac:dyDescent="0.35">
      <c r="A2284" s="2" t="s">
        <v>1004</v>
      </c>
      <c r="B2284" s="2" t="s">
        <v>208</v>
      </c>
      <c r="C2284" s="2" t="s">
        <v>8</v>
      </c>
      <c r="D2284" s="17">
        <v>1193765.56154302</v>
      </c>
      <c r="E2284" s="2">
        <v>2022</v>
      </c>
      <c r="F2284" s="17">
        <f>Tabel14[[#This Row],[Benaderend Verbruik (kWh)]]</f>
        <v>1193765.56154302</v>
      </c>
      <c r="G2284" s="17">
        <f>Tabel14[[#This Row],[Benaderend Verbruik (kWh)]]*0.000182</f>
        <v>217.26533220082965</v>
      </c>
    </row>
    <row r="2285" spans="1:7" x14ac:dyDescent="0.35">
      <c r="A2285" s="2" t="s">
        <v>382</v>
      </c>
      <c r="B2285" s="2" t="s">
        <v>208</v>
      </c>
      <c r="C2285" s="2" t="s">
        <v>8</v>
      </c>
      <c r="D2285" s="17">
        <v>415611.76239743578</v>
      </c>
      <c r="E2285" s="2">
        <v>2019</v>
      </c>
      <c r="F2285" s="17">
        <f>Tabel14[[#This Row],[Benaderend Verbruik (kWh)]]</f>
        <v>415611.76239743578</v>
      </c>
      <c r="G2285" s="17">
        <f>Tabel14[[#This Row],[Benaderend Verbruik (kWh)]]*0.000182</f>
        <v>75.641340756333321</v>
      </c>
    </row>
    <row r="2286" spans="1:7" x14ac:dyDescent="0.35">
      <c r="A2286" s="2" t="s">
        <v>382</v>
      </c>
      <c r="B2286" s="2" t="s">
        <v>208</v>
      </c>
      <c r="C2286" s="2" t="s">
        <v>9</v>
      </c>
      <c r="D2286" s="17">
        <v>160779.78949256463</v>
      </c>
      <c r="E2286" s="2">
        <v>2019</v>
      </c>
      <c r="F2286" s="17">
        <f>Tabel14[[#This Row],[Benaderend Verbruik (kWh)]]*2.5</f>
        <v>401949.47373141156</v>
      </c>
      <c r="G2286" s="17">
        <f>Tabel14[[#This Row],[Benaderend Verbruik (kWh)]]*0</f>
        <v>0</v>
      </c>
    </row>
    <row r="2287" spans="1:7" x14ac:dyDescent="0.35">
      <c r="A2287" s="2" t="s">
        <v>1005</v>
      </c>
      <c r="B2287" s="2" t="s">
        <v>208</v>
      </c>
      <c r="C2287" s="2" t="s">
        <v>9</v>
      </c>
      <c r="D2287" s="17">
        <v>129447.8688074387</v>
      </c>
      <c r="E2287" s="2">
        <v>2022</v>
      </c>
      <c r="F2287" s="17">
        <f>Tabel14[[#This Row],[Benaderend Verbruik (kWh)]]*2.5</f>
        <v>323619.67201859679</v>
      </c>
      <c r="G2287" s="17">
        <f>Tabel14[[#This Row],[Benaderend Verbruik (kWh)]]*0</f>
        <v>0</v>
      </c>
    </row>
    <row r="2288" spans="1:7" x14ac:dyDescent="0.35">
      <c r="A2288" s="2" t="s">
        <v>1005</v>
      </c>
      <c r="B2288" s="2" t="s">
        <v>208</v>
      </c>
      <c r="C2288" s="2" t="s">
        <v>8</v>
      </c>
      <c r="D2288" s="17">
        <v>289828.00908173039</v>
      </c>
      <c r="E2288" s="2">
        <v>2022</v>
      </c>
      <c r="F2288" s="17">
        <f>Tabel14[[#This Row],[Benaderend Verbruik (kWh)]]</f>
        <v>289828.00908173039</v>
      </c>
      <c r="G2288" s="17">
        <f>Tabel14[[#This Row],[Benaderend Verbruik (kWh)]]*0.000182</f>
        <v>52.748697652874931</v>
      </c>
    </row>
    <row r="2289" spans="1:7" x14ac:dyDescent="0.35">
      <c r="A2289" s="11" t="s">
        <v>382</v>
      </c>
      <c r="B2289" s="11" t="s">
        <v>208</v>
      </c>
      <c r="C2289" s="2" t="s">
        <v>1262</v>
      </c>
      <c r="D2289" s="17"/>
      <c r="E2289" s="2">
        <v>2019</v>
      </c>
      <c r="F2289" s="2"/>
      <c r="G2289" s="17">
        <v>79.684241999999998</v>
      </c>
    </row>
    <row r="2290" spans="1:7" x14ac:dyDescent="0.35">
      <c r="A2290" s="11" t="s">
        <v>382</v>
      </c>
      <c r="B2290" s="11" t="s">
        <v>208</v>
      </c>
      <c r="C2290" s="2" t="s">
        <v>1262</v>
      </c>
      <c r="D2290" s="17"/>
      <c r="E2290" s="2">
        <v>2022</v>
      </c>
      <c r="F2290" s="2"/>
      <c r="G2290" s="17">
        <v>31.71323786</v>
      </c>
    </row>
    <row r="2291" spans="1:7" x14ac:dyDescent="0.35">
      <c r="A2291" s="2" t="s">
        <v>383</v>
      </c>
      <c r="B2291" s="2" t="s">
        <v>208</v>
      </c>
      <c r="C2291" s="2" t="s">
        <v>8</v>
      </c>
      <c r="D2291" s="17">
        <v>282873.68123170896</v>
      </c>
      <c r="E2291" s="2">
        <v>2019</v>
      </c>
      <c r="F2291" s="17">
        <f>Tabel14[[#This Row],[Benaderend Verbruik (kWh)]]</f>
        <v>282873.68123170896</v>
      </c>
      <c r="G2291" s="17">
        <f>Tabel14[[#This Row],[Benaderend Verbruik (kWh)]]*0.000182</f>
        <v>51.483009984171034</v>
      </c>
    </row>
    <row r="2292" spans="1:7" x14ac:dyDescent="0.35">
      <c r="A2292" s="2" t="s">
        <v>383</v>
      </c>
      <c r="B2292" s="2" t="s">
        <v>208</v>
      </c>
      <c r="C2292" s="2" t="s">
        <v>9</v>
      </c>
      <c r="D2292" s="17">
        <v>149570.9620945112</v>
      </c>
      <c r="E2292" s="2">
        <v>2019</v>
      </c>
      <c r="F2292" s="17">
        <f>Tabel14[[#This Row],[Benaderend Verbruik (kWh)]]*2.5</f>
        <v>373927.40523627796</v>
      </c>
      <c r="G2292" s="17">
        <f>Tabel14[[#This Row],[Benaderend Verbruik (kWh)]]*0</f>
        <v>0</v>
      </c>
    </row>
    <row r="2293" spans="1:7" x14ac:dyDescent="0.35">
      <c r="A2293" s="2" t="s">
        <v>1006</v>
      </c>
      <c r="B2293" s="2" t="s">
        <v>208</v>
      </c>
      <c r="C2293" s="2" t="s">
        <v>9</v>
      </c>
      <c r="D2293" s="17">
        <v>149061.5196318462</v>
      </c>
      <c r="E2293" s="2">
        <v>2022</v>
      </c>
      <c r="F2293" s="17">
        <f>Tabel14[[#This Row],[Benaderend Verbruik (kWh)]]*2.5</f>
        <v>372653.79907961551</v>
      </c>
      <c r="G2293" s="17">
        <f>Tabel14[[#This Row],[Benaderend Verbruik (kWh)]]*0</f>
        <v>0</v>
      </c>
    </row>
    <row r="2294" spans="1:7" x14ac:dyDescent="0.35">
      <c r="A2294" s="2" t="s">
        <v>1006</v>
      </c>
      <c r="B2294" s="2" t="s">
        <v>208</v>
      </c>
      <c r="C2294" s="2" t="s">
        <v>8</v>
      </c>
      <c r="D2294" s="17">
        <v>222208.80647455138</v>
      </c>
      <c r="E2294" s="2">
        <v>2022</v>
      </c>
      <c r="F2294" s="17">
        <f>Tabel14[[#This Row],[Benaderend Verbruik (kWh)]]</f>
        <v>222208.80647455138</v>
      </c>
      <c r="G2294" s="17">
        <f>Tabel14[[#This Row],[Benaderend Verbruik (kWh)]]*0.000182</f>
        <v>40.442002778368355</v>
      </c>
    </row>
    <row r="2295" spans="1:7" x14ac:dyDescent="0.35">
      <c r="A2295" s="2" t="s">
        <v>384</v>
      </c>
      <c r="B2295" s="2" t="s">
        <v>208</v>
      </c>
      <c r="C2295" s="2" t="s">
        <v>9</v>
      </c>
      <c r="D2295" s="17">
        <v>840829.66004472598</v>
      </c>
      <c r="E2295" s="2">
        <v>2019</v>
      </c>
      <c r="F2295" s="17">
        <f>Tabel14[[#This Row],[Benaderend Verbruik (kWh)]]*2.5</f>
        <v>2102074.150111815</v>
      </c>
      <c r="G2295" s="17">
        <f>Tabel14[[#This Row],[Benaderend Verbruik (kWh)]]*0</f>
        <v>0</v>
      </c>
    </row>
    <row r="2296" spans="1:7" x14ac:dyDescent="0.35">
      <c r="A2296" s="2" t="s">
        <v>384</v>
      </c>
      <c r="B2296" s="2" t="s">
        <v>208</v>
      </c>
      <c r="C2296" s="2" t="s">
        <v>8</v>
      </c>
      <c r="D2296" s="17">
        <v>375987.79625013465</v>
      </c>
      <c r="E2296" s="2">
        <v>2019</v>
      </c>
      <c r="F2296" s="17">
        <f>Tabel14[[#This Row],[Benaderend Verbruik (kWh)]]</f>
        <v>375987.79625013465</v>
      </c>
      <c r="G2296" s="17">
        <f>Tabel14[[#This Row],[Benaderend Verbruik (kWh)]]*0.000182</f>
        <v>68.429778917524501</v>
      </c>
    </row>
    <row r="2297" spans="1:7" x14ac:dyDescent="0.35">
      <c r="A2297" s="2" t="s">
        <v>1007</v>
      </c>
      <c r="B2297" s="2" t="s">
        <v>208</v>
      </c>
      <c r="C2297" s="2" t="s">
        <v>9</v>
      </c>
      <c r="D2297" s="17">
        <v>683630.13628182129</v>
      </c>
      <c r="E2297" s="2">
        <v>2022</v>
      </c>
      <c r="F2297" s="17">
        <f>Tabel14[[#This Row],[Benaderend Verbruik (kWh)]]*2.5</f>
        <v>1709075.3407045533</v>
      </c>
      <c r="G2297" s="17">
        <f>Tabel14[[#This Row],[Benaderend Verbruik (kWh)]]*0</f>
        <v>0</v>
      </c>
    </row>
    <row r="2298" spans="1:7" x14ac:dyDescent="0.35">
      <c r="A2298" s="2" t="s">
        <v>1007</v>
      </c>
      <c r="B2298" s="2" t="s">
        <v>208</v>
      </c>
      <c r="C2298" s="2" t="s">
        <v>8</v>
      </c>
      <c r="D2298" s="17">
        <v>156146.68343853412</v>
      </c>
      <c r="E2298" s="2">
        <v>2022</v>
      </c>
      <c r="F2298" s="17">
        <f>Tabel14[[#This Row],[Benaderend Verbruik (kWh)]]</f>
        <v>156146.68343853412</v>
      </c>
      <c r="G2298" s="17">
        <f>Tabel14[[#This Row],[Benaderend Verbruik (kWh)]]*0.000182</f>
        <v>28.41869638581321</v>
      </c>
    </row>
    <row r="2299" spans="1:7" x14ac:dyDescent="0.35">
      <c r="A2299" s="11" t="s">
        <v>384</v>
      </c>
      <c r="B2299" s="11" t="s">
        <v>208</v>
      </c>
      <c r="C2299" s="2" t="s">
        <v>1262</v>
      </c>
      <c r="D2299" s="17"/>
      <c r="E2299" s="2">
        <v>2019</v>
      </c>
      <c r="F2299" s="2"/>
      <c r="G2299" s="17">
        <v>1346.9769195797883</v>
      </c>
    </row>
    <row r="2300" spans="1:7" x14ac:dyDescent="0.35">
      <c r="A2300" s="11" t="s">
        <v>384</v>
      </c>
      <c r="B2300" s="11" t="s">
        <v>208</v>
      </c>
      <c r="C2300" s="2" t="s">
        <v>1262</v>
      </c>
      <c r="D2300" s="17"/>
      <c r="E2300" s="2">
        <v>2022</v>
      </c>
      <c r="F2300" s="2"/>
      <c r="G2300" s="17">
        <v>1500.9565022016182</v>
      </c>
    </row>
    <row r="2301" spans="1:7" x14ac:dyDescent="0.35">
      <c r="A2301" s="2" t="s">
        <v>385</v>
      </c>
      <c r="B2301" s="2" t="s">
        <v>208</v>
      </c>
      <c r="C2301" s="2" t="s">
        <v>8</v>
      </c>
      <c r="D2301" s="17">
        <v>1578121.8670000001</v>
      </c>
      <c r="E2301" s="2">
        <v>2019</v>
      </c>
      <c r="F2301" s="17">
        <f>Tabel14[[#This Row],[Benaderend Verbruik (kWh)]]</f>
        <v>1578121.8670000001</v>
      </c>
      <c r="G2301" s="17">
        <f>Tabel14[[#This Row],[Benaderend Verbruik (kWh)]]*0.000182</f>
        <v>287.21817979400004</v>
      </c>
    </row>
    <row r="2302" spans="1:7" x14ac:dyDescent="0.35">
      <c r="A2302" s="2" t="s">
        <v>385</v>
      </c>
      <c r="B2302" s="2" t="s">
        <v>208</v>
      </c>
      <c r="C2302" s="2" t="s">
        <v>9</v>
      </c>
      <c r="D2302" s="17">
        <v>1329972.8119999999</v>
      </c>
      <c r="E2302" s="2">
        <v>2019</v>
      </c>
      <c r="F2302" s="17">
        <f>Tabel14[[#This Row],[Benaderend Verbruik (kWh)]]*2.5</f>
        <v>3324932.03</v>
      </c>
      <c r="G2302" s="17">
        <f>Tabel14[[#This Row],[Benaderend Verbruik (kWh)]]*0</f>
        <v>0</v>
      </c>
    </row>
    <row r="2303" spans="1:7" x14ac:dyDescent="0.35">
      <c r="A2303" s="2" t="s">
        <v>1008</v>
      </c>
      <c r="B2303" s="2" t="s">
        <v>208</v>
      </c>
      <c r="C2303" s="2" t="s">
        <v>9</v>
      </c>
      <c r="D2303" s="17">
        <v>1525587.4557179264</v>
      </c>
      <c r="E2303" s="2">
        <v>2022</v>
      </c>
      <c r="F2303" s="17">
        <f>Tabel14[[#This Row],[Benaderend Verbruik (kWh)]]*2.5</f>
        <v>3813968.6392948162</v>
      </c>
      <c r="G2303" s="17">
        <f>Tabel14[[#This Row],[Benaderend Verbruik (kWh)]]*0</f>
        <v>0</v>
      </c>
    </row>
    <row r="2304" spans="1:7" x14ac:dyDescent="0.35">
      <c r="A2304" s="2" t="s">
        <v>1008</v>
      </c>
      <c r="B2304" s="2" t="s">
        <v>208</v>
      </c>
      <c r="C2304" s="2" t="s">
        <v>8</v>
      </c>
      <c r="D2304" s="17">
        <v>1351487.8484395698</v>
      </c>
      <c r="E2304" s="2">
        <v>2022</v>
      </c>
      <c r="F2304" s="17">
        <f>Tabel14[[#This Row],[Benaderend Verbruik (kWh)]]</f>
        <v>1351487.8484395698</v>
      </c>
      <c r="G2304" s="17">
        <f>Tabel14[[#This Row],[Benaderend Verbruik (kWh)]]*0.000182</f>
        <v>245.97078841600171</v>
      </c>
    </row>
    <row r="2305" spans="1:7" x14ac:dyDescent="0.35">
      <c r="A2305" s="11" t="s">
        <v>385</v>
      </c>
      <c r="B2305" s="11" t="s">
        <v>208</v>
      </c>
      <c r="C2305" s="2" t="s">
        <v>1262</v>
      </c>
      <c r="D2305" s="17"/>
      <c r="E2305" s="2">
        <v>2019</v>
      </c>
      <c r="F2305" s="2"/>
      <c r="G2305" s="17">
        <v>107.26923299375616</v>
      </c>
    </row>
    <row r="2306" spans="1:7" x14ac:dyDescent="0.35">
      <c r="A2306" s="11" t="s">
        <v>385</v>
      </c>
      <c r="B2306" s="11" t="s">
        <v>208</v>
      </c>
      <c r="C2306" s="2" t="s">
        <v>1262</v>
      </c>
      <c r="D2306" s="17"/>
      <c r="E2306" s="2">
        <v>2022</v>
      </c>
      <c r="F2306" s="2"/>
      <c r="G2306" s="17">
        <v>87.3598082432772</v>
      </c>
    </row>
    <row r="2307" spans="1:7" x14ac:dyDescent="0.35">
      <c r="A2307" s="2" t="s">
        <v>386</v>
      </c>
      <c r="B2307" s="2" t="s">
        <v>208</v>
      </c>
      <c r="C2307" s="2" t="s">
        <v>8</v>
      </c>
      <c r="D2307" s="17">
        <v>36971.752</v>
      </c>
      <c r="E2307" s="2">
        <v>2019</v>
      </c>
      <c r="F2307" s="17">
        <f>Tabel14[[#This Row],[Benaderend Verbruik (kWh)]]</f>
        <v>36971.752</v>
      </c>
      <c r="G2307" s="17">
        <f>Tabel14[[#This Row],[Benaderend Verbruik (kWh)]]*0.000182</f>
        <v>6.7288588640000002</v>
      </c>
    </row>
    <row r="2308" spans="1:7" x14ac:dyDescent="0.35">
      <c r="A2308" s="2" t="s">
        <v>386</v>
      </c>
      <c r="B2308" s="2" t="s">
        <v>208</v>
      </c>
      <c r="C2308" s="2" t="s">
        <v>9</v>
      </c>
      <c r="D2308" s="17">
        <v>1554.6</v>
      </c>
      <c r="E2308" s="2">
        <v>2019</v>
      </c>
      <c r="F2308" s="17">
        <f>Tabel14[[#This Row],[Benaderend Verbruik (kWh)]]*2.5</f>
        <v>3886.5</v>
      </c>
      <c r="G2308" s="17">
        <f>Tabel14[[#This Row],[Benaderend Verbruik (kWh)]]*0</f>
        <v>0</v>
      </c>
    </row>
    <row r="2309" spans="1:7" x14ac:dyDescent="0.35">
      <c r="A2309" s="2" t="s">
        <v>1009</v>
      </c>
      <c r="B2309" s="2" t="s">
        <v>208</v>
      </c>
      <c r="C2309" s="2" t="s">
        <v>9</v>
      </c>
      <c r="D2309" s="17">
        <v>2129.7905799728001</v>
      </c>
      <c r="E2309" s="2">
        <v>2022</v>
      </c>
      <c r="F2309" s="17">
        <f>Tabel14[[#This Row],[Benaderend Verbruik (kWh)]]*2.5</f>
        <v>5324.4764499319999</v>
      </c>
      <c r="G2309" s="17">
        <f>Tabel14[[#This Row],[Benaderend Verbruik (kWh)]]*0</f>
        <v>0</v>
      </c>
    </row>
    <row r="2310" spans="1:7" x14ac:dyDescent="0.35">
      <c r="A2310" s="2" t="s">
        <v>1009</v>
      </c>
      <c r="B2310" s="2" t="s">
        <v>208</v>
      </c>
      <c r="C2310" s="2" t="s">
        <v>8</v>
      </c>
      <c r="D2310" s="17">
        <v>28616.780360827499</v>
      </c>
      <c r="E2310" s="2">
        <v>2022</v>
      </c>
      <c r="F2310" s="17">
        <f>Tabel14[[#This Row],[Benaderend Verbruik (kWh)]]</f>
        <v>28616.780360827499</v>
      </c>
      <c r="G2310" s="17">
        <f>Tabel14[[#This Row],[Benaderend Verbruik (kWh)]]*0.000182</f>
        <v>5.2082540256706054</v>
      </c>
    </row>
    <row r="2311" spans="1:7" x14ac:dyDescent="0.35">
      <c r="A2311" s="2" t="s">
        <v>387</v>
      </c>
      <c r="B2311" s="2" t="s">
        <v>208</v>
      </c>
      <c r="C2311" s="2" t="s">
        <v>8</v>
      </c>
      <c r="D2311" s="17">
        <v>8327977.1530642901</v>
      </c>
      <c r="E2311" s="2">
        <v>2019</v>
      </c>
      <c r="F2311" s="17">
        <f>Tabel14[[#This Row],[Benaderend Verbruik (kWh)]]</f>
        <v>8327977.1530642901</v>
      </c>
      <c r="G2311" s="17">
        <f>Tabel14[[#This Row],[Benaderend Verbruik (kWh)]]*0.000182</f>
        <v>1515.6918418577009</v>
      </c>
    </row>
    <row r="2312" spans="1:7" x14ac:dyDescent="0.35">
      <c r="A2312" s="2" t="s">
        <v>387</v>
      </c>
      <c r="B2312" s="2" t="s">
        <v>208</v>
      </c>
      <c r="C2312" s="2" t="s">
        <v>9</v>
      </c>
      <c r="D2312" s="17">
        <v>966047.25051317993</v>
      </c>
      <c r="E2312" s="2">
        <v>2019</v>
      </c>
      <c r="F2312" s="17">
        <f>Tabel14[[#This Row],[Benaderend Verbruik (kWh)]]*2.5</f>
        <v>2415118.1262829499</v>
      </c>
      <c r="G2312" s="17">
        <f>Tabel14[[#This Row],[Benaderend Verbruik (kWh)]]*0</f>
        <v>0</v>
      </c>
    </row>
    <row r="2313" spans="1:7" x14ac:dyDescent="0.35">
      <c r="A2313" s="2" t="s">
        <v>1010</v>
      </c>
      <c r="B2313" s="2" t="s">
        <v>208</v>
      </c>
      <c r="C2313" s="2" t="s">
        <v>9</v>
      </c>
      <c r="D2313" s="17">
        <v>1462243.6250273399</v>
      </c>
      <c r="E2313" s="2">
        <v>2022</v>
      </c>
      <c r="F2313" s="17">
        <f>Tabel14[[#This Row],[Benaderend Verbruik (kWh)]]*2.5</f>
        <v>3655609.0625683498</v>
      </c>
      <c r="G2313" s="17">
        <f>Tabel14[[#This Row],[Benaderend Verbruik (kWh)]]*0</f>
        <v>0</v>
      </c>
    </row>
    <row r="2314" spans="1:7" x14ac:dyDescent="0.35">
      <c r="A2314" s="2" t="s">
        <v>1010</v>
      </c>
      <c r="B2314" s="2" t="s">
        <v>208</v>
      </c>
      <c r="C2314" s="2" t="s">
        <v>8</v>
      </c>
      <c r="D2314" s="17">
        <v>12171467.472524371</v>
      </c>
      <c r="E2314" s="2">
        <v>2022</v>
      </c>
      <c r="F2314" s="17">
        <f>Tabel14[[#This Row],[Benaderend Verbruik (kWh)]]</f>
        <v>12171467.472524371</v>
      </c>
      <c r="G2314" s="17">
        <f>Tabel14[[#This Row],[Benaderend Verbruik (kWh)]]*0.000182</f>
        <v>2215.2070799994358</v>
      </c>
    </row>
    <row r="2315" spans="1:7" x14ac:dyDescent="0.35">
      <c r="A2315" s="11" t="s">
        <v>387</v>
      </c>
      <c r="B2315" s="11" t="s">
        <v>208</v>
      </c>
      <c r="C2315" s="2" t="s">
        <v>1262</v>
      </c>
      <c r="D2315" s="17"/>
      <c r="E2315" s="2">
        <v>2019</v>
      </c>
      <c r="F2315" s="2"/>
      <c r="G2315" s="17">
        <v>1303.0519960000001</v>
      </c>
    </row>
    <row r="2316" spans="1:7" x14ac:dyDescent="0.35">
      <c r="A2316" s="11" t="s">
        <v>387</v>
      </c>
      <c r="B2316" s="11" t="s">
        <v>208</v>
      </c>
      <c r="C2316" s="2" t="s">
        <v>1262</v>
      </c>
      <c r="D2316" s="17"/>
      <c r="E2316" s="2">
        <v>2022</v>
      </c>
      <c r="F2316" s="2"/>
      <c r="G2316" s="17">
        <v>832.196372</v>
      </c>
    </row>
    <row r="2317" spans="1:7" x14ac:dyDescent="0.35">
      <c r="A2317" s="2" t="s">
        <v>388</v>
      </c>
      <c r="B2317" s="2" t="s">
        <v>208</v>
      </c>
      <c r="C2317" s="2" t="s">
        <v>9</v>
      </c>
      <c r="D2317" s="17">
        <v>18745.797999999999</v>
      </c>
      <c r="E2317" s="2">
        <v>2019</v>
      </c>
      <c r="F2317" s="17">
        <f>Tabel14[[#This Row],[Benaderend Verbruik (kWh)]]*2.5</f>
        <v>46864.494999999995</v>
      </c>
      <c r="G2317" s="17">
        <f>Tabel14[[#This Row],[Benaderend Verbruik (kWh)]]*0</f>
        <v>0</v>
      </c>
    </row>
    <row r="2318" spans="1:7" x14ac:dyDescent="0.35">
      <c r="A2318" s="2" t="s">
        <v>1011</v>
      </c>
      <c r="B2318" s="2" t="s">
        <v>208</v>
      </c>
      <c r="C2318" s="2" t="s">
        <v>9</v>
      </c>
      <c r="D2318" s="17">
        <v>54066.292306456002</v>
      </c>
      <c r="E2318" s="2">
        <v>2022</v>
      </c>
      <c r="F2318" s="17">
        <f>Tabel14[[#This Row],[Benaderend Verbruik (kWh)]]*2.5</f>
        <v>135165.73076614001</v>
      </c>
      <c r="G2318" s="17">
        <f>Tabel14[[#This Row],[Benaderend Verbruik (kWh)]]*0</f>
        <v>0</v>
      </c>
    </row>
    <row r="2319" spans="1:7" x14ac:dyDescent="0.35">
      <c r="A2319" s="11" t="s">
        <v>388</v>
      </c>
      <c r="B2319" s="11" t="s">
        <v>208</v>
      </c>
      <c r="C2319" s="2" t="s">
        <v>1262</v>
      </c>
      <c r="D2319" s="17"/>
      <c r="E2319" s="2">
        <v>2019</v>
      </c>
      <c r="F2319" s="2"/>
      <c r="G2319" s="17">
        <v>416.7190220177456</v>
      </c>
    </row>
    <row r="2320" spans="1:7" x14ac:dyDescent="0.35">
      <c r="A2320" s="11" t="s">
        <v>388</v>
      </c>
      <c r="B2320" s="11" t="s">
        <v>208</v>
      </c>
      <c r="C2320" s="2" t="s">
        <v>1262</v>
      </c>
      <c r="D2320" s="17"/>
      <c r="E2320" s="2">
        <v>2022</v>
      </c>
      <c r="F2320" s="2"/>
      <c r="G2320" s="17">
        <v>444.5076597134958</v>
      </c>
    </row>
    <row r="2321" spans="1:7" x14ac:dyDescent="0.35">
      <c r="A2321" s="2" t="s">
        <v>389</v>
      </c>
      <c r="B2321" s="2" t="s">
        <v>208</v>
      </c>
      <c r="C2321" s="2" t="s">
        <v>9</v>
      </c>
      <c r="D2321" s="17">
        <v>826311.48707371345</v>
      </c>
      <c r="E2321" s="2">
        <v>2019</v>
      </c>
      <c r="F2321" s="17">
        <f>Tabel14[[#This Row],[Benaderend Verbruik (kWh)]]*2.5</f>
        <v>2065778.7176842836</v>
      </c>
      <c r="G2321" s="17">
        <f>Tabel14[[#This Row],[Benaderend Verbruik (kWh)]]*0</f>
        <v>0</v>
      </c>
    </row>
    <row r="2322" spans="1:7" x14ac:dyDescent="0.35">
      <c r="A2322" s="2" t="s">
        <v>389</v>
      </c>
      <c r="B2322" s="2" t="s">
        <v>208</v>
      </c>
      <c r="C2322" s="2" t="s">
        <v>8</v>
      </c>
      <c r="D2322" s="17">
        <v>705671.88149165129</v>
      </c>
      <c r="E2322" s="2">
        <v>2019</v>
      </c>
      <c r="F2322" s="17">
        <f>Tabel14[[#This Row],[Benaderend Verbruik (kWh)]]</f>
        <v>705671.88149165129</v>
      </c>
      <c r="G2322" s="17">
        <f>Tabel14[[#This Row],[Benaderend Verbruik (kWh)]]*0.000182</f>
        <v>128.43228243148053</v>
      </c>
    </row>
    <row r="2323" spans="1:7" x14ac:dyDescent="0.35">
      <c r="A2323" s="2" t="s">
        <v>1012</v>
      </c>
      <c r="B2323" s="2" t="s">
        <v>208</v>
      </c>
      <c r="C2323" s="2" t="s">
        <v>9</v>
      </c>
      <c r="D2323" s="17">
        <v>818412.25466446241</v>
      </c>
      <c r="E2323" s="2">
        <v>2022</v>
      </c>
      <c r="F2323" s="17">
        <f>Tabel14[[#This Row],[Benaderend Verbruik (kWh)]]*2.5</f>
        <v>2046030.6366611561</v>
      </c>
      <c r="G2323" s="17">
        <f>Tabel14[[#This Row],[Benaderend Verbruik (kWh)]]*0</f>
        <v>0</v>
      </c>
    </row>
    <row r="2324" spans="1:7" x14ac:dyDescent="0.35">
      <c r="A2324" s="2" t="s">
        <v>1012</v>
      </c>
      <c r="B2324" s="2" t="s">
        <v>208</v>
      </c>
      <c r="C2324" s="2" t="s">
        <v>8</v>
      </c>
      <c r="D2324" s="17">
        <v>591901.46047135501</v>
      </c>
      <c r="E2324" s="2">
        <v>2022</v>
      </c>
      <c r="F2324" s="17">
        <f>Tabel14[[#This Row],[Benaderend Verbruik (kWh)]]</f>
        <v>591901.46047135501</v>
      </c>
      <c r="G2324" s="17">
        <f>Tabel14[[#This Row],[Benaderend Verbruik (kWh)]]*0.000182</f>
        <v>107.72606580578662</v>
      </c>
    </row>
    <row r="2325" spans="1:7" x14ac:dyDescent="0.35">
      <c r="A2325" s="11" t="s">
        <v>1250</v>
      </c>
      <c r="B2325" s="11" t="s">
        <v>208</v>
      </c>
      <c r="C2325" s="2" t="s">
        <v>1262</v>
      </c>
      <c r="D2325" s="17"/>
      <c r="E2325" s="2">
        <v>2019</v>
      </c>
      <c r="F2325" s="2"/>
      <c r="G2325" s="17">
        <v>1.0207430681074046</v>
      </c>
    </row>
    <row r="2326" spans="1:7" x14ac:dyDescent="0.35">
      <c r="A2326" s="11" t="s">
        <v>1250</v>
      </c>
      <c r="B2326" s="11" t="s">
        <v>208</v>
      </c>
      <c r="C2326" s="2" t="s">
        <v>1262</v>
      </c>
      <c r="D2326" s="17"/>
      <c r="E2326" s="2">
        <v>2022</v>
      </c>
      <c r="F2326" s="2"/>
      <c r="G2326" s="17">
        <v>0.84677286547980646</v>
      </c>
    </row>
    <row r="2327" spans="1:7" x14ac:dyDescent="0.35">
      <c r="A2327" s="11" t="s">
        <v>1251</v>
      </c>
      <c r="B2327" s="11" t="s">
        <v>208</v>
      </c>
      <c r="C2327" s="2" t="s">
        <v>1262</v>
      </c>
      <c r="D2327" s="17"/>
      <c r="E2327" s="2">
        <v>2019</v>
      </c>
      <c r="F2327" s="2"/>
      <c r="G2327" s="17">
        <v>11.194042039999999</v>
      </c>
    </row>
    <row r="2328" spans="1:7" x14ac:dyDescent="0.35">
      <c r="A2328" s="11" t="s">
        <v>1251</v>
      </c>
      <c r="B2328" s="11" t="s">
        <v>208</v>
      </c>
      <c r="C2328" s="2" t="s">
        <v>1262</v>
      </c>
      <c r="D2328" s="17"/>
      <c r="E2328" s="2">
        <v>2022</v>
      </c>
      <c r="F2328" s="2"/>
      <c r="G2328" s="17">
        <v>7.5276644999999993</v>
      </c>
    </row>
    <row r="2329" spans="1:7" x14ac:dyDescent="0.35">
      <c r="A2329" s="2" t="s">
        <v>390</v>
      </c>
      <c r="B2329" s="2" t="s">
        <v>208</v>
      </c>
      <c r="C2329" s="2" t="s">
        <v>9</v>
      </c>
      <c r="D2329" s="17">
        <v>1501099.2824000099</v>
      </c>
      <c r="E2329" s="2">
        <v>2019</v>
      </c>
      <c r="F2329" s="17">
        <f>Tabel14[[#This Row],[Benaderend Verbruik (kWh)]]*2.5</f>
        <v>3752748.2060000249</v>
      </c>
      <c r="G2329" s="17">
        <f>Tabel14[[#This Row],[Benaderend Verbruik (kWh)]]*0</f>
        <v>0</v>
      </c>
    </row>
    <row r="2330" spans="1:7" x14ac:dyDescent="0.35">
      <c r="A2330" s="2" t="s">
        <v>390</v>
      </c>
      <c r="B2330" s="2" t="s">
        <v>208</v>
      </c>
      <c r="C2330" s="2" t="s">
        <v>8</v>
      </c>
      <c r="D2330" s="17">
        <v>256064.24395040399</v>
      </c>
      <c r="E2330" s="2">
        <v>2019</v>
      </c>
      <c r="F2330" s="17">
        <f>Tabel14[[#This Row],[Benaderend Verbruik (kWh)]]</f>
        <v>256064.24395040399</v>
      </c>
      <c r="G2330" s="17">
        <f>Tabel14[[#This Row],[Benaderend Verbruik (kWh)]]*0.000182</f>
        <v>46.603692398973529</v>
      </c>
    </row>
    <row r="2331" spans="1:7" x14ac:dyDescent="0.35">
      <c r="A2331" s="2" t="s">
        <v>1013</v>
      </c>
      <c r="B2331" s="2" t="s">
        <v>208</v>
      </c>
      <c r="C2331" s="2" t="s">
        <v>9</v>
      </c>
      <c r="D2331" s="17">
        <v>740480.8239854452</v>
      </c>
      <c r="E2331" s="2">
        <v>2022</v>
      </c>
      <c r="F2331" s="17">
        <f>Tabel14[[#This Row],[Benaderend Verbruik (kWh)]]*2.5</f>
        <v>1851202.0599636131</v>
      </c>
      <c r="G2331" s="17">
        <f>Tabel14[[#This Row],[Benaderend Verbruik (kWh)]]*0</f>
        <v>0</v>
      </c>
    </row>
    <row r="2332" spans="1:7" x14ac:dyDescent="0.35">
      <c r="A2332" s="2" t="s">
        <v>1013</v>
      </c>
      <c r="B2332" s="2" t="s">
        <v>208</v>
      </c>
      <c r="C2332" s="2" t="s">
        <v>8</v>
      </c>
      <c r="D2332" s="17">
        <v>208482.637184402</v>
      </c>
      <c r="E2332" s="2">
        <v>2022</v>
      </c>
      <c r="F2332" s="17">
        <f>Tabel14[[#This Row],[Benaderend Verbruik (kWh)]]</f>
        <v>208482.637184402</v>
      </c>
      <c r="G2332" s="17">
        <f>Tabel14[[#This Row],[Benaderend Verbruik (kWh)]]*0.000182</f>
        <v>37.943839967561168</v>
      </c>
    </row>
    <row r="2333" spans="1:7" x14ac:dyDescent="0.35">
      <c r="A2333" s="11" t="s">
        <v>390</v>
      </c>
      <c r="B2333" s="11" t="s">
        <v>208</v>
      </c>
      <c r="C2333" s="2" t="s">
        <v>1262</v>
      </c>
      <c r="D2333" s="17"/>
      <c r="E2333" s="2">
        <v>2019</v>
      </c>
      <c r="F2333" s="2"/>
      <c r="G2333" s="17">
        <v>208758.27385899998</v>
      </c>
    </row>
    <row r="2334" spans="1:7" x14ac:dyDescent="0.35">
      <c r="A2334" s="11" t="s">
        <v>390</v>
      </c>
      <c r="B2334" s="11" t="s">
        <v>208</v>
      </c>
      <c r="C2334" s="2" t="s">
        <v>1262</v>
      </c>
      <c r="D2334" s="17"/>
      <c r="E2334" s="2">
        <v>2022</v>
      </c>
      <c r="F2334" s="2"/>
      <c r="G2334" s="17">
        <v>378386.71676400001</v>
      </c>
    </row>
    <row r="2335" spans="1:7" x14ac:dyDescent="0.35">
      <c r="A2335" s="11" t="s">
        <v>1252</v>
      </c>
      <c r="B2335" s="11" t="s">
        <v>208</v>
      </c>
      <c r="C2335" s="2" t="s">
        <v>1262</v>
      </c>
      <c r="D2335" s="17"/>
      <c r="E2335" s="2">
        <v>2019</v>
      </c>
      <c r="F2335" s="2"/>
      <c r="G2335" s="17">
        <v>1082.1396159999999</v>
      </c>
    </row>
    <row r="2336" spans="1:7" x14ac:dyDescent="0.35">
      <c r="A2336" s="11" t="s">
        <v>1252</v>
      </c>
      <c r="B2336" s="11" t="s">
        <v>208</v>
      </c>
      <c r="C2336" s="2" t="s">
        <v>1262</v>
      </c>
      <c r="D2336" s="17"/>
      <c r="E2336" s="2">
        <v>2022</v>
      </c>
      <c r="F2336" s="2"/>
      <c r="G2336" s="17">
        <v>1131.491471</v>
      </c>
    </row>
    <row r="2337" spans="1:7" x14ac:dyDescent="0.35">
      <c r="A2337" s="2" t="s">
        <v>391</v>
      </c>
      <c r="B2337" s="2" t="s">
        <v>208</v>
      </c>
      <c r="C2337" s="2" t="s">
        <v>8</v>
      </c>
      <c r="D2337" s="17">
        <v>134556.473</v>
      </c>
      <c r="E2337" s="2">
        <v>2019</v>
      </c>
      <c r="F2337" s="17">
        <f>Tabel14[[#This Row],[Benaderend Verbruik (kWh)]]</f>
        <v>134556.473</v>
      </c>
      <c r="G2337" s="17">
        <f>Tabel14[[#This Row],[Benaderend Verbruik (kWh)]]*0.000182</f>
        <v>24.489278085999999</v>
      </c>
    </row>
    <row r="2338" spans="1:7" x14ac:dyDescent="0.35">
      <c r="A2338" s="2" t="s">
        <v>391</v>
      </c>
      <c r="B2338" s="2" t="s">
        <v>208</v>
      </c>
      <c r="C2338" s="2" t="s">
        <v>9</v>
      </c>
      <c r="D2338" s="17">
        <v>31069</v>
      </c>
      <c r="E2338" s="2">
        <v>2019</v>
      </c>
      <c r="F2338" s="17">
        <f>Tabel14[[#This Row],[Benaderend Verbruik (kWh)]]*2.5</f>
        <v>77672.5</v>
      </c>
      <c r="G2338" s="17">
        <f>Tabel14[[#This Row],[Benaderend Verbruik (kWh)]]*0</f>
        <v>0</v>
      </c>
    </row>
    <row r="2339" spans="1:7" x14ac:dyDescent="0.35">
      <c r="A2339" s="2" t="s">
        <v>1014</v>
      </c>
      <c r="B2339" s="2" t="s">
        <v>208</v>
      </c>
      <c r="C2339" s="2" t="s">
        <v>9</v>
      </c>
      <c r="D2339" s="17">
        <v>25757.675013790002</v>
      </c>
      <c r="E2339" s="2">
        <v>2022</v>
      </c>
      <c r="F2339" s="17">
        <f>Tabel14[[#This Row],[Benaderend Verbruik (kWh)]]*2.5</f>
        <v>64394.187534475001</v>
      </c>
      <c r="G2339" s="17">
        <f>Tabel14[[#This Row],[Benaderend Verbruik (kWh)]]*0</f>
        <v>0</v>
      </c>
    </row>
    <row r="2340" spans="1:7" x14ac:dyDescent="0.35">
      <c r="A2340" s="2" t="s">
        <v>1014</v>
      </c>
      <c r="B2340" s="2" t="s">
        <v>208</v>
      </c>
      <c r="C2340" s="2" t="s">
        <v>8</v>
      </c>
      <c r="D2340" s="17">
        <v>135036.56553856001</v>
      </c>
      <c r="E2340" s="2">
        <v>2022</v>
      </c>
      <c r="F2340" s="17">
        <f>Tabel14[[#This Row],[Benaderend Verbruik (kWh)]]</f>
        <v>135036.56553856001</v>
      </c>
      <c r="G2340" s="17">
        <f>Tabel14[[#This Row],[Benaderend Verbruik (kWh)]]*0.000182</f>
        <v>24.576654928017923</v>
      </c>
    </row>
    <row r="2341" spans="1:7" x14ac:dyDescent="0.35">
      <c r="A2341" s="2" t="s">
        <v>392</v>
      </c>
      <c r="B2341" s="2" t="s">
        <v>208</v>
      </c>
      <c r="C2341" s="2" t="s">
        <v>9</v>
      </c>
      <c r="D2341" s="17">
        <v>107744.18578382851</v>
      </c>
      <c r="E2341" s="2">
        <v>2019</v>
      </c>
      <c r="F2341" s="17">
        <f>Tabel14[[#This Row],[Benaderend Verbruik (kWh)]]*2.5</f>
        <v>269360.46445957129</v>
      </c>
      <c r="G2341" s="17">
        <f>Tabel14[[#This Row],[Benaderend Verbruik (kWh)]]*0</f>
        <v>0</v>
      </c>
    </row>
    <row r="2342" spans="1:7" x14ac:dyDescent="0.35">
      <c r="A2342" s="2" t="s">
        <v>392</v>
      </c>
      <c r="B2342" s="2" t="s">
        <v>208</v>
      </c>
      <c r="C2342" s="2" t="s">
        <v>8</v>
      </c>
      <c r="D2342" s="17">
        <v>36033.8076718015</v>
      </c>
      <c r="E2342" s="2">
        <v>2019</v>
      </c>
      <c r="F2342" s="17">
        <f>Tabel14[[#This Row],[Benaderend Verbruik (kWh)]]</f>
        <v>36033.8076718015</v>
      </c>
      <c r="G2342" s="17">
        <f>Tabel14[[#This Row],[Benaderend Verbruik (kWh)]]*0.000182</f>
        <v>6.5581529962678733</v>
      </c>
    </row>
    <row r="2343" spans="1:7" x14ac:dyDescent="0.35">
      <c r="A2343" s="2" t="s">
        <v>1015</v>
      </c>
      <c r="B2343" s="2" t="s">
        <v>208</v>
      </c>
      <c r="C2343" s="2" t="s">
        <v>9</v>
      </c>
      <c r="D2343" s="17">
        <v>85205.513141426607</v>
      </c>
      <c r="E2343" s="2">
        <v>2022</v>
      </c>
      <c r="F2343" s="17">
        <f>Tabel14[[#This Row],[Benaderend Verbruik (kWh)]]*2.5</f>
        <v>213013.78285356652</v>
      </c>
      <c r="G2343" s="17">
        <f>Tabel14[[#This Row],[Benaderend Verbruik (kWh)]]*0</f>
        <v>0</v>
      </c>
    </row>
    <row r="2344" spans="1:7" x14ac:dyDescent="0.35">
      <c r="A2344" s="2" t="s">
        <v>1015</v>
      </c>
      <c r="B2344" s="2" t="s">
        <v>208</v>
      </c>
      <c r="C2344" s="2" t="s">
        <v>8</v>
      </c>
      <c r="D2344" s="17">
        <v>12475.784352627899</v>
      </c>
      <c r="E2344" s="2">
        <v>2022</v>
      </c>
      <c r="F2344" s="17">
        <f>Tabel14[[#This Row],[Benaderend Verbruik (kWh)]]</f>
        <v>12475.784352627899</v>
      </c>
      <c r="G2344" s="17">
        <f>Tabel14[[#This Row],[Benaderend Verbruik (kWh)]]*0.000182</f>
        <v>2.2705927521782776</v>
      </c>
    </row>
    <row r="2345" spans="1:7" x14ac:dyDescent="0.35">
      <c r="A2345" s="11" t="s">
        <v>1253</v>
      </c>
      <c r="B2345" s="11" t="s">
        <v>208</v>
      </c>
      <c r="C2345" s="2" t="s">
        <v>1262</v>
      </c>
      <c r="D2345" s="17"/>
      <c r="E2345" s="2">
        <v>2019</v>
      </c>
      <c r="F2345" s="2"/>
      <c r="G2345" s="17">
        <v>206.09929044</v>
      </c>
    </row>
    <row r="2346" spans="1:7" x14ac:dyDescent="0.35">
      <c r="A2346" s="11" t="s">
        <v>1253</v>
      </c>
      <c r="B2346" s="11" t="s">
        <v>208</v>
      </c>
      <c r="C2346" s="2" t="s">
        <v>1262</v>
      </c>
      <c r="D2346" s="17"/>
      <c r="E2346" s="2">
        <v>2022</v>
      </c>
      <c r="F2346" s="2"/>
      <c r="G2346" s="17">
        <v>168.45285516000001</v>
      </c>
    </row>
    <row r="2347" spans="1:7" x14ac:dyDescent="0.35">
      <c r="A2347" s="2" t="s">
        <v>393</v>
      </c>
      <c r="B2347" s="2" t="s">
        <v>208</v>
      </c>
      <c r="C2347" s="2" t="s">
        <v>9</v>
      </c>
      <c r="D2347" s="17">
        <v>3379136.9197673607</v>
      </c>
      <c r="E2347" s="2">
        <v>2019</v>
      </c>
      <c r="F2347" s="17">
        <f>Tabel14[[#This Row],[Benaderend Verbruik (kWh)]]*2.5</f>
        <v>8447842.299418401</v>
      </c>
      <c r="G2347" s="17">
        <f>Tabel14[[#This Row],[Benaderend Verbruik (kWh)]]*0</f>
        <v>0</v>
      </c>
    </row>
    <row r="2348" spans="1:7" x14ac:dyDescent="0.35">
      <c r="A2348" s="2" t="s">
        <v>393</v>
      </c>
      <c r="B2348" s="2" t="s">
        <v>208</v>
      </c>
      <c r="C2348" s="2" t="s">
        <v>8</v>
      </c>
      <c r="D2348" s="17">
        <v>136290.13652005442</v>
      </c>
      <c r="E2348" s="2">
        <v>2019</v>
      </c>
      <c r="F2348" s="17">
        <f>Tabel14[[#This Row],[Benaderend Verbruik (kWh)]]</f>
        <v>136290.13652005442</v>
      </c>
      <c r="G2348" s="17">
        <f>Tabel14[[#This Row],[Benaderend Verbruik (kWh)]]*0.000182</f>
        <v>24.804804846649905</v>
      </c>
    </row>
    <row r="2349" spans="1:7" x14ac:dyDescent="0.35">
      <c r="A2349" s="2" t="s">
        <v>1016</v>
      </c>
      <c r="B2349" s="2" t="s">
        <v>208</v>
      </c>
      <c r="C2349" s="2" t="s">
        <v>9</v>
      </c>
      <c r="D2349" s="17">
        <v>3613027.7731736819</v>
      </c>
      <c r="E2349" s="2">
        <v>2022</v>
      </c>
      <c r="F2349" s="17">
        <f>Tabel14[[#This Row],[Benaderend Verbruik (kWh)]]*2.5</f>
        <v>9032569.4329342041</v>
      </c>
      <c r="G2349" s="17">
        <f>Tabel14[[#This Row],[Benaderend Verbruik (kWh)]]*0</f>
        <v>0</v>
      </c>
    </row>
    <row r="2350" spans="1:7" x14ac:dyDescent="0.35">
      <c r="A2350" s="2" t="s">
        <v>1016</v>
      </c>
      <c r="B2350" s="2" t="s">
        <v>208</v>
      </c>
      <c r="C2350" s="2" t="s">
        <v>8</v>
      </c>
      <c r="D2350" s="17">
        <v>132197.89015925751</v>
      </c>
      <c r="E2350" s="2">
        <v>2022</v>
      </c>
      <c r="F2350" s="17">
        <f>Tabel14[[#This Row],[Benaderend Verbruik (kWh)]]</f>
        <v>132197.89015925751</v>
      </c>
      <c r="G2350" s="17">
        <f>Tabel14[[#This Row],[Benaderend Verbruik (kWh)]]*0.000182</f>
        <v>24.060016008984867</v>
      </c>
    </row>
    <row r="2351" spans="1:7" x14ac:dyDescent="0.35">
      <c r="A2351" s="11" t="s">
        <v>393</v>
      </c>
      <c r="B2351" s="11" t="s">
        <v>208</v>
      </c>
      <c r="C2351" s="2" t="s">
        <v>1262</v>
      </c>
      <c r="D2351" s="17"/>
      <c r="E2351" s="2">
        <v>2019</v>
      </c>
      <c r="F2351" s="2"/>
      <c r="G2351" s="17">
        <v>96.20083600000001</v>
      </c>
    </row>
    <row r="2352" spans="1:7" x14ac:dyDescent="0.35">
      <c r="A2352" s="11" t="s">
        <v>393</v>
      </c>
      <c r="B2352" s="11" t="s">
        <v>208</v>
      </c>
      <c r="C2352" s="2" t="s">
        <v>1262</v>
      </c>
      <c r="D2352" s="17"/>
      <c r="E2352" s="2">
        <v>2022</v>
      </c>
      <c r="F2352" s="2"/>
      <c r="G2352" s="17">
        <v>55.115200000000002</v>
      </c>
    </row>
    <row r="2353" spans="1:7" x14ac:dyDescent="0.35">
      <c r="A2353" s="2" t="s">
        <v>394</v>
      </c>
      <c r="B2353" s="2" t="s">
        <v>208</v>
      </c>
      <c r="C2353" s="2" t="s">
        <v>9</v>
      </c>
      <c r="D2353" s="17">
        <v>319638.44500000001</v>
      </c>
      <c r="E2353" s="2">
        <v>2019</v>
      </c>
      <c r="F2353" s="17">
        <f>Tabel14[[#This Row],[Benaderend Verbruik (kWh)]]*2.5</f>
        <v>799096.11250000005</v>
      </c>
      <c r="G2353" s="17">
        <f>Tabel14[[#This Row],[Benaderend Verbruik (kWh)]]*0</f>
        <v>0</v>
      </c>
    </row>
    <row r="2354" spans="1:7" x14ac:dyDescent="0.35">
      <c r="A2354" s="2" t="s">
        <v>394</v>
      </c>
      <c r="B2354" s="2" t="s">
        <v>208</v>
      </c>
      <c r="C2354" s="2" t="s">
        <v>8</v>
      </c>
      <c r="D2354" s="17">
        <v>13278.960999999999</v>
      </c>
      <c r="E2354" s="2">
        <v>2019</v>
      </c>
      <c r="F2354" s="17">
        <f>Tabel14[[#This Row],[Benaderend Verbruik (kWh)]]</f>
        <v>13278.960999999999</v>
      </c>
      <c r="G2354" s="17">
        <f>Tabel14[[#This Row],[Benaderend Verbruik (kWh)]]*0.000182</f>
        <v>2.4167709020000001</v>
      </c>
    </row>
    <row r="2355" spans="1:7" x14ac:dyDescent="0.35">
      <c r="A2355" s="2" t="s">
        <v>1017</v>
      </c>
      <c r="B2355" s="2" t="s">
        <v>208</v>
      </c>
      <c r="C2355" s="2" t="s">
        <v>9</v>
      </c>
      <c r="D2355" s="17">
        <v>266058.90569132834</v>
      </c>
      <c r="E2355" s="2">
        <v>2022</v>
      </c>
      <c r="F2355" s="17">
        <f>Tabel14[[#This Row],[Benaderend Verbruik (kWh)]]*2.5</f>
        <v>665147.26422832091</v>
      </c>
      <c r="G2355" s="17">
        <f>Tabel14[[#This Row],[Benaderend Verbruik (kWh)]]*0</f>
        <v>0</v>
      </c>
    </row>
    <row r="2356" spans="1:7" x14ac:dyDescent="0.35">
      <c r="A2356" s="2" t="s">
        <v>1017</v>
      </c>
      <c r="B2356" s="2" t="s">
        <v>208</v>
      </c>
      <c r="C2356" s="2" t="s">
        <v>8</v>
      </c>
      <c r="D2356" s="17">
        <v>11464.2479170561</v>
      </c>
      <c r="E2356" s="2">
        <v>2022</v>
      </c>
      <c r="F2356" s="17">
        <f>Tabel14[[#This Row],[Benaderend Verbruik (kWh)]]</f>
        <v>11464.2479170561</v>
      </c>
      <c r="G2356" s="17">
        <f>Tabel14[[#This Row],[Benaderend Verbruik (kWh)]]*0.000182</f>
        <v>2.0864931209042101</v>
      </c>
    </row>
    <row r="2357" spans="1:7" x14ac:dyDescent="0.35">
      <c r="A2357" s="2" t="s">
        <v>395</v>
      </c>
      <c r="B2357" s="2" t="s">
        <v>208</v>
      </c>
      <c r="C2357" s="2" t="s">
        <v>9</v>
      </c>
      <c r="D2357" s="17">
        <v>85698.966552698999</v>
      </c>
      <c r="E2357" s="2">
        <v>2019</v>
      </c>
      <c r="F2357" s="17">
        <f>Tabel14[[#This Row],[Benaderend Verbruik (kWh)]]*2.5</f>
        <v>214247.41638174749</v>
      </c>
      <c r="G2357" s="17">
        <f>Tabel14[[#This Row],[Benaderend Verbruik (kWh)]]*0</f>
        <v>0</v>
      </c>
    </row>
    <row r="2358" spans="1:7" x14ac:dyDescent="0.35">
      <c r="A2358" s="2" t="s">
        <v>395</v>
      </c>
      <c r="B2358" s="2" t="s">
        <v>208</v>
      </c>
      <c r="C2358" s="2" t="s">
        <v>8</v>
      </c>
      <c r="D2358" s="17">
        <v>62286.404958400301</v>
      </c>
      <c r="E2358" s="2">
        <v>2019</v>
      </c>
      <c r="F2358" s="17">
        <f>Tabel14[[#This Row],[Benaderend Verbruik (kWh)]]</f>
        <v>62286.404958400301</v>
      </c>
      <c r="G2358" s="17">
        <f>Tabel14[[#This Row],[Benaderend Verbruik (kWh)]]*0.000182</f>
        <v>11.336125702428856</v>
      </c>
    </row>
    <row r="2359" spans="1:7" x14ac:dyDescent="0.35">
      <c r="A2359" s="2" t="s">
        <v>1018</v>
      </c>
      <c r="B2359" s="2" t="s">
        <v>208</v>
      </c>
      <c r="C2359" s="2" t="s">
        <v>9</v>
      </c>
      <c r="D2359" s="17">
        <v>68322.522147457305</v>
      </c>
      <c r="E2359" s="2">
        <v>2022</v>
      </c>
      <c r="F2359" s="17">
        <f>Tabel14[[#This Row],[Benaderend Verbruik (kWh)]]*2.5</f>
        <v>170806.30536864325</v>
      </c>
      <c r="G2359" s="17">
        <f>Tabel14[[#This Row],[Benaderend Verbruik (kWh)]]*0</f>
        <v>0</v>
      </c>
    </row>
    <row r="2360" spans="1:7" x14ac:dyDescent="0.35">
      <c r="A2360" s="2" t="s">
        <v>1018</v>
      </c>
      <c r="B2360" s="2" t="s">
        <v>208</v>
      </c>
      <c r="C2360" s="2" t="s">
        <v>8</v>
      </c>
      <c r="D2360" s="17">
        <v>60401.530822969391</v>
      </c>
      <c r="E2360" s="2">
        <v>2022</v>
      </c>
      <c r="F2360" s="17">
        <f>Tabel14[[#This Row],[Benaderend Verbruik (kWh)]]</f>
        <v>60401.530822969391</v>
      </c>
      <c r="G2360" s="17">
        <f>Tabel14[[#This Row],[Benaderend Verbruik (kWh)]]*0.000182</f>
        <v>10.993078609780429</v>
      </c>
    </row>
    <row r="2361" spans="1:7" x14ac:dyDescent="0.35">
      <c r="A2361" s="11" t="s">
        <v>395</v>
      </c>
      <c r="B2361" s="11" t="s">
        <v>208</v>
      </c>
      <c r="C2361" s="2" t="s">
        <v>1262</v>
      </c>
      <c r="D2361" s="17"/>
      <c r="E2361" s="2">
        <v>2019</v>
      </c>
      <c r="F2361" s="2"/>
      <c r="G2361" s="17">
        <v>260.23638399999999</v>
      </c>
    </row>
    <row r="2362" spans="1:7" x14ac:dyDescent="0.35">
      <c r="A2362" s="11" t="s">
        <v>395</v>
      </c>
      <c r="B2362" s="11" t="s">
        <v>208</v>
      </c>
      <c r="C2362" s="2" t="s">
        <v>1262</v>
      </c>
      <c r="D2362" s="17"/>
      <c r="E2362" s="2">
        <v>2022</v>
      </c>
      <c r="F2362" s="2"/>
      <c r="G2362" s="17">
        <v>175.72891000000001</v>
      </c>
    </row>
    <row r="2363" spans="1:7" x14ac:dyDescent="0.35">
      <c r="A2363" s="11" t="s">
        <v>1254</v>
      </c>
      <c r="B2363" s="11" t="s">
        <v>208</v>
      </c>
      <c r="C2363" s="2" t="s">
        <v>1262</v>
      </c>
      <c r="D2363" s="17"/>
      <c r="E2363" s="2">
        <v>2019</v>
      </c>
      <c r="F2363" s="2"/>
      <c r="G2363" s="17">
        <v>83.534289999999999</v>
      </c>
    </row>
    <row r="2364" spans="1:7" x14ac:dyDescent="0.35">
      <c r="A2364" s="11" t="s">
        <v>1254</v>
      </c>
      <c r="B2364" s="11" t="s">
        <v>208</v>
      </c>
      <c r="C2364" s="2" t="s">
        <v>1262</v>
      </c>
      <c r="D2364" s="17"/>
      <c r="E2364" s="2">
        <v>2022</v>
      </c>
      <c r="F2364" s="2"/>
      <c r="G2364" s="17">
        <v>178.19679149999999</v>
      </c>
    </row>
    <row r="2365" spans="1:7" x14ac:dyDescent="0.35">
      <c r="A2365" s="2" t="s">
        <v>396</v>
      </c>
      <c r="B2365" s="2" t="s">
        <v>208</v>
      </c>
      <c r="C2365" s="2" t="s">
        <v>8</v>
      </c>
      <c r="D2365" s="17">
        <v>180088.10264177597</v>
      </c>
      <c r="E2365" s="2">
        <v>2019</v>
      </c>
      <c r="F2365" s="17">
        <f>Tabel14[[#This Row],[Benaderend Verbruik (kWh)]]</f>
        <v>180088.10264177597</v>
      </c>
      <c r="G2365" s="17">
        <f>Tabel14[[#This Row],[Benaderend Verbruik (kWh)]]*0.000182</f>
        <v>32.776034680803228</v>
      </c>
    </row>
    <row r="2366" spans="1:7" x14ac:dyDescent="0.35">
      <c r="A2366" s="2" t="s">
        <v>396</v>
      </c>
      <c r="B2366" s="2" t="s">
        <v>208</v>
      </c>
      <c r="C2366" s="2" t="s">
        <v>9</v>
      </c>
      <c r="D2366" s="17">
        <v>172451.31730250971</v>
      </c>
      <c r="E2366" s="2">
        <v>2019</v>
      </c>
      <c r="F2366" s="17">
        <f>Tabel14[[#This Row],[Benaderend Verbruik (kWh)]]*2.5</f>
        <v>431128.29325627425</v>
      </c>
      <c r="G2366" s="17">
        <f>Tabel14[[#This Row],[Benaderend Verbruik (kWh)]]*0</f>
        <v>0</v>
      </c>
    </row>
    <row r="2367" spans="1:7" x14ac:dyDescent="0.35">
      <c r="A2367" s="2" t="s">
        <v>1019</v>
      </c>
      <c r="B2367" s="2" t="s">
        <v>208</v>
      </c>
      <c r="C2367" s="2" t="s">
        <v>9</v>
      </c>
      <c r="D2367" s="17">
        <v>177133.9336888562</v>
      </c>
      <c r="E2367" s="2">
        <v>2022</v>
      </c>
      <c r="F2367" s="17">
        <f>Tabel14[[#This Row],[Benaderend Verbruik (kWh)]]*2.5</f>
        <v>442834.83422214049</v>
      </c>
      <c r="G2367" s="17">
        <f>Tabel14[[#This Row],[Benaderend Verbruik (kWh)]]*0</f>
        <v>0</v>
      </c>
    </row>
    <row r="2368" spans="1:7" x14ac:dyDescent="0.35">
      <c r="A2368" s="2" t="s">
        <v>1019</v>
      </c>
      <c r="B2368" s="2" t="s">
        <v>208</v>
      </c>
      <c r="C2368" s="2" t="s">
        <v>8</v>
      </c>
      <c r="D2368" s="17">
        <v>156496.05928820401</v>
      </c>
      <c r="E2368" s="2">
        <v>2022</v>
      </c>
      <c r="F2368" s="17">
        <f>Tabel14[[#This Row],[Benaderend Verbruik (kWh)]]</f>
        <v>156496.05928820401</v>
      </c>
      <c r="G2368" s="17">
        <f>Tabel14[[#This Row],[Benaderend Verbruik (kWh)]]*0.000182</f>
        <v>28.48228279045313</v>
      </c>
    </row>
    <row r="2369" spans="1:7" x14ac:dyDescent="0.35">
      <c r="A2369" s="2" t="s">
        <v>1020</v>
      </c>
      <c r="B2369" s="2" t="s">
        <v>208</v>
      </c>
      <c r="C2369" s="2" t="s">
        <v>9</v>
      </c>
      <c r="D2369" s="17">
        <v>120793.625</v>
      </c>
      <c r="E2369" s="2">
        <v>2019</v>
      </c>
      <c r="F2369" s="17">
        <f>Tabel14[[#This Row],[Benaderend Verbruik (kWh)]]*2.5</f>
        <v>301984.0625</v>
      </c>
      <c r="G2369" s="17">
        <f>Tabel14[[#This Row],[Benaderend Verbruik (kWh)]]*0</f>
        <v>0</v>
      </c>
    </row>
    <row r="2370" spans="1:7" x14ac:dyDescent="0.35">
      <c r="A2370" s="2" t="s">
        <v>1020</v>
      </c>
      <c r="B2370" s="2" t="s">
        <v>208</v>
      </c>
      <c r="C2370" s="2" t="s">
        <v>9</v>
      </c>
      <c r="D2370" s="17">
        <v>122659.75</v>
      </c>
      <c r="E2370" s="2">
        <v>2022</v>
      </c>
      <c r="F2370" s="17">
        <f>Tabel14[[#This Row],[Benaderend Verbruik (kWh)]]*2.5</f>
        <v>306649.375</v>
      </c>
      <c r="G2370" s="17">
        <f>Tabel14[[#This Row],[Benaderend Verbruik (kWh)]]*0</f>
        <v>0</v>
      </c>
    </row>
    <row r="2371" spans="1:7" x14ac:dyDescent="0.35">
      <c r="A2371" s="2" t="s">
        <v>1020</v>
      </c>
      <c r="B2371" s="2" t="s">
        <v>208</v>
      </c>
      <c r="C2371" s="2" t="s">
        <v>8</v>
      </c>
      <c r="D2371" s="17">
        <v>636817.88211048103</v>
      </c>
      <c r="E2371" s="2">
        <v>2019</v>
      </c>
      <c r="F2371" s="17">
        <f>Tabel14[[#This Row],[Benaderend Verbruik (kWh)]]</f>
        <v>636817.88211048103</v>
      </c>
      <c r="G2371" s="17">
        <f>Tabel14[[#This Row],[Benaderend Verbruik (kWh)]]*0.000182</f>
        <v>115.90085454410755</v>
      </c>
    </row>
    <row r="2372" spans="1:7" x14ac:dyDescent="0.35">
      <c r="A2372" s="2" t="s">
        <v>1020</v>
      </c>
      <c r="B2372" s="2" t="s">
        <v>208</v>
      </c>
      <c r="C2372" s="2" t="s">
        <v>8</v>
      </c>
      <c r="D2372" s="17">
        <v>631094.91400505998</v>
      </c>
      <c r="E2372" s="2">
        <v>2022</v>
      </c>
      <c r="F2372" s="17">
        <f>Tabel14[[#This Row],[Benaderend Verbruik (kWh)]]</f>
        <v>631094.91400505998</v>
      </c>
      <c r="G2372" s="17">
        <f>Tabel14[[#This Row],[Benaderend Verbruik (kWh)]]*0.000182</f>
        <v>114.85927434892092</v>
      </c>
    </row>
    <row r="2373" spans="1:7" x14ac:dyDescent="0.35">
      <c r="A2373" s="2" t="s">
        <v>397</v>
      </c>
      <c r="B2373" s="2" t="s">
        <v>208</v>
      </c>
      <c r="C2373" s="2" t="s">
        <v>9</v>
      </c>
      <c r="D2373" s="17">
        <v>28763649</v>
      </c>
      <c r="E2373" s="2">
        <v>2019</v>
      </c>
      <c r="F2373" s="17">
        <f>Tabel14[[#This Row],[Benaderend Verbruik (kWh)]]*2.5</f>
        <v>71909122.5</v>
      </c>
      <c r="G2373" s="17">
        <f>Tabel14[[#This Row],[Benaderend Verbruik (kWh)]]*0</f>
        <v>0</v>
      </c>
    </row>
    <row r="2374" spans="1:7" x14ac:dyDescent="0.35">
      <c r="A2374" s="2" t="s">
        <v>397</v>
      </c>
      <c r="B2374" s="2" t="s">
        <v>208</v>
      </c>
      <c r="C2374" s="2" t="s">
        <v>8</v>
      </c>
      <c r="D2374" s="17">
        <v>1579565</v>
      </c>
      <c r="E2374" s="2">
        <v>2019</v>
      </c>
      <c r="F2374" s="17">
        <f>Tabel14[[#This Row],[Benaderend Verbruik (kWh)]]</f>
        <v>1579565</v>
      </c>
      <c r="G2374" s="17">
        <f>Tabel14[[#This Row],[Benaderend Verbruik (kWh)]]*0.000182</f>
        <v>287.48083000000003</v>
      </c>
    </row>
    <row r="2375" spans="1:7" x14ac:dyDescent="0.35">
      <c r="A2375" s="2" t="s">
        <v>1021</v>
      </c>
      <c r="B2375" s="2" t="s">
        <v>208</v>
      </c>
      <c r="C2375" s="2" t="s">
        <v>9</v>
      </c>
      <c r="D2375" s="17">
        <v>25634695</v>
      </c>
      <c r="E2375" s="2">
        <v>2022</v>
      </c>
      <c r="F2375" s="17">
        <f>Tabel14[[#This Row],[Benaderend Verbruik (kWh)]]*2.5</f>
        <v>64086737.5</v>
      </c>
      <c r="G2375" s="17">
        <f>Tabel14[[#This Row],[Benaderend Verbruik (kWh)]]*0</f>
        <v>0</v>
      </c>
    </row>
    <row r="2376" spans="1:7" x14ac:dyDescent="0.35">
      <c r="A2376" s="2" t="s">
        <v>397</v>
      </c>
      <c r="B2376" s="2" t="s">
        <v>208</v>
      </c>
      <c r="C2376" s="2" t="s">
        <v>183</v>
      </c>
      <c r="D2376" s="17">
        <v>135636</v>
      </c>
      <c r="E2376" s="2">
        <v>2022</v>
      </c>
      <c r="F2376" s="17">
        <f>Tabel14[[#This Row],[Benaderend Verbruik (kWh)]]</f>
        <v>135636</v>
      </c>
      <c r="G2376" s="17">
        <f>Tabel14[[#This Row],[Benaderend Verbruik (kWh)]]*0.000227</f>
        <v>30.789371999999997</v>
      </c>
    </row>
    <row r="2377" spans="1:7" x14ac:dyDescent="0.35">
      <c r="A2377" s="2" t="s">
        <v>397</v>
      </c>
      <c r="B2377" s="2" t="s">
        <v>208</v>
      </c>
      <c r="C2377" s="2" t="s">
        <v>8</v>
      </c>
      <c r="D2377" s="17">
        <v>1459707</v>
      </c>
      <c r="E2377" s="2">
        <v>2022</v>
      </c>
      <c r="F2377" s="17">
        <f>Tabel14[[#This Row],[Benaderend Verbruik (kWh)]]</f>
        <v>1459707</v>
      </c>
      <c r="G2377" s="17">
        <f>Tabel14[[#This Row],[Benaderend Verbruik (kWh)]]*0.000182</f>
        <v>265.666674</v>
      </c>
    </row>
    <row r="2378" spans="1:7" x14ac:dyDescent="0.35">
      <c r="A2378" s="11" t="s">
        <v>397</v>
      </c>
      <c r="B2378" s="11" t="s">
        <v>208</v>
      </c>
      <c r="C2378" s="2" t="s">
        <v>1262</v>
      </c>
      <c r="D2378" s="17"/>
      <c r="E2378" s="2">
        <v>2019</v>
      </c>
      <c r="F2378" s="2"/>
      <c r="G2378" s="17">
        <v>1620.5527678800001</v>
      </c>
    </row>
    <row r="2379" spans="1:7" x14ac:dyDescent="0.35">
      <c r="A2379" s="11" t="s">
        <v>397</v>
      </c>
      <c r="B2379" s="11" t="s">
        <v>208</v>
      </c>
      <c r="C2379" s="2" t="s">
        <v>1262</v>
      </c>
      <c r="D2379" s="17"/>
      <c r="E2379" s="2">
        <v>2022</v>
      </c>
      <c r="F2379" s="2"/>
      <c r="G2379" s="17">
        <v>1403.8157965900002</v>
      </c>
    </row>
    <row r="2380" spans="1:7" x14ac:dyDescent="0.35">
      <c r="A2380" s="2" t="s">
        <v>1022</v>
      </c>
      <c r="B2380" s="2" t="s">
        <v>208</v>
      </c>
      <c r="C2380" s="2" t="s">
        <v>9</v>
      </c>
      <c r="D2380" s="17">
        <v>1434965.9199570199</v>
      </c>
      <c r="E2380" s="2">
        <v>2022</v>
      </c>
      <c r="F2380" s="17">
        <f>Tabel14[[#This Row],[Benaderend Verbruik (kWh)]]*2.5</f>
        <v>3587414.7998925494</v>
      </c>
      <c r="G2380" s="17">
        <f>Tabel14[[#This Row],[Benaderend Verbruik (kWh)]]*0</f>
        <v>0</v>
      </c>
    </row>
    <row r="2381" spans="1:7" x14ac:dyDescent="0.35">
      <c r="A2381" s="2" t="s">
        <v>1022</v>
      </c>
      <c r="B2381" s="2" t="s">
        <v>208</v>
      </c>
      <c r="C2381" s="2" t="s">
        <v>8</v>
      </c>
      <c r="D2381" s="17">
        <v>5158799.4696584903</v>
      </c>
      <c r="E2381" s="2">
        <v>2022</v>
      </c>
      <c r="F2381" s="17">
        <f>Tabel14[[#This Row],[Benaderend Verbruik (kWh)]]</f>
        <v>5158799.4696584903</v>
      </c>
      <c r="G2381" s="17">
        <f>Tabel14[[#This Row],[Benaderend Verbruik (kWh)]]*0.000182</f>
        <v>938.90150347784527</v>
      </c>
    </row>
    <row r="2382" spans="1:7" x14ac:dyDescent="0.35">
      <c r="A2382" s="11" t="s">
        <v>398</v>
      </c>
      <c r="B2382" s="11" t="s">
        <v>208</v>
      </c>
      <c r="C2382" s="2" t="s">
        <v>1262</v>
      </c>
      <c r="D2382" s="17"/>
      <c r="E2382" s="2">
        <v>2019</v>
      </c>
      <c r="F2382" s="2"/>
      <c r="G2382" s="17">
        <v>25.077856239999999</v>
      </c>
    </row>
    <row r="2383" spans="1:7" x14ac:dyDescent="0.35">
      <c r="A2383" s="11" t="s">
        <v>398</v>
      </c>
      <c r="B2383" s="11" t="s">
        <v>208</v>
      </c>
      <c r="C2383" s="2" t="s">
        <v>1262</v>
      </c>
      <c r="D2383" s="17"/>
      <c r="E2383" s="2">
        <v>2022</v>
      </c>
      <c r="F2383" s="2"/>
      <c r="G2383" s="17">
        <v>30.41344118</v>
      </c>
    </row>
    <row r="2384" spans="1:7" x14ac:dyDescent="0.35">
      <c r="A2384" s="2" t="s">
        <v>399</v>
      </c>
      <c r="B2384" s="2" t="s">
        <v>208</v>
      </c>
      <c r="C2384" s="2" t="s">
        <v>8</v>
      </c>
      <c r="D2384" s="17">
        <v>1550423.1426375918</v>
      </c>
      <c r="E2384" s="2">
        <v>2019</v>
      </c>
      <c r="F2384" s="17">
        <f>Tabel14[[#This Row],[Benaderend Verbruik (kWh)]]</f>
        <v>1550423.1426375918</v>
      </c>
      <c r="G2384" s="17">
        <f>Tabel14[[#This Row],[Benaderend Verbruik (kWh)]]*0.000182</f>
        <v>282.17701196004174</v>
      </c>
    </row>
    <row r="2385" spans="1:7" x14ac:dyDescent="0.35">
      <c r="A2385" s="2" t="s">
        <v>399</v>
      </c>
      <c r="B2385" s="2" t="s">
        <v>208</v>
      </c>
      <c r="C2385" s="2" t="s">
        <v>9</v>
      </c>
      <c r="D2385" s="17">
        <v>333682.48340672161</v>
      </c>
      <c r="E2385" s="2">
        <v>2019</v>
      </c>
      <c r="F2385" s="17">
        <f>Tabel14[[#This Row],[Benaderend Verbruik (kWh)]]*2.5</f>
        <v>834206.20851680404</v>
      </c>
      <c r="G2385" s="17">
        <f>Tabel14[[#This Row],[Benaderend Verbruik (kWh)]]*0</f>
        <v>0</v>
      </c>
    </row>
    <row r="2386" spans="1:7" x14ac:dyDescent="0.35">
      <c r="A2386" s="2" t="s">
        <v>1023</v>
      </c>
      <c r="B2386" s="2" t="s">
        <v>208</v>
      </c>
      <c r="C2386" s="2" t="s">
        <v>9</v>
      </c>
      <c r="D2386" s="17">
        <v>381533.31820143008</v>
      </c>
      <c r="E2386" s="2">
        <v>2022</v>
      </c>
      <c r="F2386" s="17">
        <f>Tabel14[[#This Row],[Benaderend Verbruik (kWh)]]*2.5</f>
        <v>953833.29550357524</v>
      </c>
      <c r="G2386" s="17">
        <f>Tabel14[[#This Row],[Benaderend Verbruik (kWh)]]*0</f>
        <v>0</v>
      </c>
    </row>
    <row r="2387" spans="1:7" x14ac:dyDescent="0.35">
      <c r="A2387" s="2" t="s">
        <v>1023</v>
      </c>
      <c r="B2387" s="2" t="s">
        <v>208</v>
      </c>
      <c r="C2387" s="2" t="s">
        <v>8</v>
      </c>
      <c r="D2387" s="17">
        <v>2123586.4827244985</v>
      </c>
      <c r="E2387" s="2">
        <v>2022</v>
      </c>
      <c r="F2387" s="17">
        <f>Tabel14[[#This Row],[Benaderend Verbruik (kWh)]]</f>
        <v>2123586.4827244985</v>
      </c>
      <c r="G2387" s="17">
        <f>Tabel14[[#This Row],[Benaderend Verbruik (kWh)]]*0.000182</f>
        <v>386.49273985585876</v>
      </c>
    </row>
    <row r="2388" spans="1:7" x14ac:dyDescent="0.35">
      <c r="A2388" s="11" t="s">
        <v>399</v>
      </c>
      <c r="B2388" s="11" t="s">
        <v>208</v>
      </c>
      <c r="C2388" s="2" t="s">
        <v>1262</v>
      </c>
      <c r="D2388" s="17"/>
      <c r="E2388" s="2">
        <v>2019</v>
      </c>
      <c r="F2388" s="2"/>
      <c r="G2388" s="17">
        <v>0.86178399999999999</v>
      </c>
    </row>
    <row r="2389" spans="1:7" x14ac:dyDescent="0.35">
      <c r="A2389" s="11" t="s">
        <v>399</v>
      </c>
      <c r="B2389" s="11" t="s">
        <v>208</v>
      </c>
      <c r="C2389" s="2" t="s">
        <v>1262</v>
      </c>
      <c r="D2389" s="17"/>
      <c r="E2389" s="2">
        <v>2022</v>
      </c>
      <c r="F2389" s="2"/>
      <c r="G2389" s="17">
        <v>0.52162600000000003</v>
      </c>
    </row>
    <row r="2390" spans="1:7" x14ac:dyDescent="0.35">
      <c r="A2390" s="2" t="s">
        <v>400</v>
      </c>
      <c r="B2390" s="2" t="s">
        <v>208</v>
      </c>
      <c r="C2390" s="2" t="s">
        <v>8</v>
      </c>
      <c r="D2390" s="17">
        <v>46236674.241710626</v>
      </c>
      <c r="E2390" s="2">
        <v>2019</v>
      </c>
      <c r="F2390" s="17">
        <f>Tabel14[[#This Row],[Benaderend Verbruik (kWh)]]</f>
        <v>46236674.241710626</v>
      </c>
      <c r="G2390" s="17">
        <f>Tabel14[[#This Row],[Benaderend Verbruik (kWh)]]*0.000182</f>
        <v>8415.074711991334</v>
      </c>
    </row>
    <row r="2391" spans="1:7" x14ac:dyDescent="0.35">
      <c r="A2391" s="2" t="s">
        <v>400</v>
      </c>
      <c r="B2391" s="2" t="s">
        <v>208</v>
      </c>
      <c r="C2391" s="2" t="s">
        <v>9</v>
      </c>
      <c r="D2391" s="17">
        <v>38650177.003127657</v>
      </c>
      <c r="E2391" s="2">
        <v>2019</v>
      </c>
      <c r="F2391" s="17">
        <f>Tabel14[[#This Row],[Benaderend Verbruik (kWh)]]*2.5</f>
        <v>96625442.507819146</v>
      </c>
      <c r="G2391" s="17">
        <f>Tabel14[[#This Row],[Benaderend Verbruik (kWh)]]*0</f>
        <v>0</v>
      </c>
    </row>
    <row r="2392" spans="1:7" x14ac:dyDescent="0.35">
      <c r="A2392" s="2" t="s">
        <v>400</v>
      </c>
      <c r="B2392" s="2" t="s">
        <v>208</v>
      </c>
      <c r="C2392" s="2" t="s">
        <v>10</v>
      </c>
      <c r="D2392" s="17">
        <v>2531.3427942192002</v>
      </c>
      <c r="E2392" s="2">
        <v>2019</v>
      </c>
      <c r="F2392" s="17">
        <f>Tabel14[[#This Row],[Benaderend Verbruik (kWh)]]*2.5</f>
        <v>6328.356985548</v>
      </c>
      <c r="G2392" s="17">
        <f>Tabel14[[#This Row],[Benaderend Verbruik (kWh)]]*0</f>
        <v>0</v>
      </c>
    </row>
    <row r="2393" spans="1:7" x14ac:dyDescent="0.35">
      <c r="A2393" s="2" t="s">
        <v>1024</v>
      </c>
      <c r="B2393" s="2" t="s">
        <v>208</v>
      </c>
      <c r="C2393" s="2" t="s">
        <v>9</v>
      </c>
      <c r="D2393" s="17">
        <v>38067776.115823932</v>
      </c>
      <c r="E2393" s="2">
        <v>2022</v>
      </c>
      <c r="F2393" s="17">
        <f>Tabel14[[#This Row],[Benaderend Verbruik (kWh)]]*2.5</f>
        <v>95169440.289559826</v>
      </c>
      <c r="G2393" s="17">
        <f>Tabel14[[#This Row],[Benaderend Verbruik (kWh)]]*0</f>
        <v>0</v>
      </c>
    </row>
    <row r="2394" spans="1:7" x14ac:dyDescent="0.35">
      <c r="A2394" s="2" t="s">
        <v>1024</v>
      </c>
      <c r="B2394" s="2" t="s">
        <v>208</v>
      </c>
      <c r="C2394" s="2" t="s">
        <v>10</v>
      </c>
      <c r="D2394" s="17">
        <v>1695.0480896854001</v>
      </c>
      <c r="E2394" s="2">
        <v>2022</v>
      </c>
      <c r="F2394" s="17">
        <f>Tabel14[[#This Row],[Benaderend Verbruik (kWh)]]*2.5</f>
        <v>4237.6202242135005</v>
      </c>
      <c r="G2394" s="17">
        <f>Tabel14[[#This Row],[Benaderend Verbruik (kWh)]]*0</f>
        <v>0</v>
      </c>
    </row>
    <row r="2395" spans="1:7" x14ac:dyDescent="0.35">
      <c r="A2395" s="2" t="s">
        <v>1024</v>
      </c>
      <c r="B2395" s="2" t="s">
        <v>208</v>
      </c>
      <c r="C2395" s="2" t="s">
        <v>8</v>
      </c>
      <c r="D2395" s="17">
        <v>34567722.158292577</v>
      </c>
      <c r="E2395" s="2">
        <v>2022</v>
      </c>
      <c r="F2395" s="17">
        <f>Tabel14[[#This Row],[Benaderend Verbruik (kWh)]]</f>
        <v>34567722.158292577</v>
      </c>
      <c r="G2395" s="17">
        <f>Tabel14[[#This Row],[Benaderend Verbruik (kWh)]]*0.000182</f>
        <v>6291.3254328092489</v>
      </c>
    </row>
    <row r="2396" spans="1:7" x14ac:dyDescent="0.35">
      <c r="A2396" s="11" t="s">
        <v>400</v>
      </c>
      <c r="B2396" s="11" t="s">
        <v>208</v>
      </c>
      <c r="C2396" s="2" t="s">
        <v>1262</v>
      </c>
      <c r="D2396" s="17"/>
      <c r="E2396" s="2">
        <v>2019</v>
      </c>
      <c r="F2396" s="2"/>
      <c r="G2396" s="17">
        <v>1712.4163066800002</v>
      </c>
    </row>
    <row r="2397" spans="1:7" x14ac:dyDescent="0.35">
      <c r="A2397" s="11" t="s">
        <v>400</v>
      </c>
      <c r="B2397" s="11" t="s">
        <v>208</v>
      </c>
      <c r="C2397" s="2" t="s">
        <v>1262</v>
      </c>
      <c r="D2397" s="17"/>
      <c r="E2397" s="2">
        <v>2022</v>
      </c>
      <c r="F2397" s="2"/>
      <c r="G2397" s="17">
        <v>1334.4792590500001</v>
      </c>
    </row>
    <row r="2398" spans="1:7" x14ac:dyDescent="0.35">
      <c r="A2398" s="2" t="s">
        <v>401</v>
      </c>
      <c r="B2398" s="2" t="s">
        <v>208</v>
      </c>
      <c r="C2398" s="2" t="s">
        <v>9</v>
      </c>
      <c r="D2398" s="17">
        <v>57681219.532590598</v>
      </c>
      <c r="E2398" s="2">
        <v>2019</v>
      </c>
      <c r="F2398" s="17">
        <f>Tabel14[[#This Row],[Benaderend Verbruik (kWh)]]*2.5</f>
        <v>144203048.83147651</v>
      </c>
      <c r="G2398" s="17">
        <f>Tabel14[[#This Row],[Benaderend Verbruik (kWh)]]*0</f>
        <v>0</v>
      </c>
    </row>
    <row r="2399" spans="1:7" x14ac:dyDescent="0.35">
      <c r="A2399" s="2" t="s">
        <v>401</v>
      </c>
      <c r="B2399" s="2" t="s">
        <v>208</v>
      </c>
      <c r="C2399" s="2" t="s">
        <v>8</v>
      </c>
      <c r="D2399" s="17">
        <v>1803780.2468999401</v>
      </c>
      <c r="E2399" s="2">
        <v>2019</v>
      </c>
      <c r="F2399" s="17">
        <f>Tabel14[[#This Row],[Benaderend Verbruik (kWh)]]</f>
        <v>1803780.2468999401</v>
      </c>
      <c r="G2399" s="17">
        <f>Tabel14[[#This Row],[Benaderend Verbruik (kWh)]]*0.000182</f>
        <v>328.2880049357891</v>
      </c>
    </row>
    <row r="2400" spans="1:7" x14ac:dyDescent="0.35">
      <c r="A2400" s="2" t="s">
        <v>1025</v>
      </c>
      <c r="B2400" s="2" t="s">
        <v>208</v>
      </c>
      <c r="C2400" s="2" t="s">
        <v>9</v>
      </c>
      <c r="D2400" s="17">
        <v>59812196.076711029</v>
      </c>
      <c r="E2400" s="2">
        <v>2022</v>
      </c>
      <c r="F2400" s="17">
        <f>Tabel14[[#This Row],[Benaderend Verbruik (kWh)]]*2.5</f>
        <v>149530490.19177759</v>
      </c>
      <c r="G2400" s="17">
        <f>Tabel14[[#This Row],[Benaderend Verbruik (kWh)]]*0</f>
        <v>0</v>
      </c>
    </row>
    <row r="2401" spans="1:7" x14ac:dyDescent="0.35">
      <c r="A2401" s="2" t="s">
        <v>1025</v>
      </c>
      <c r="B2401" s="2" t="s">
        <v>208</v>
      </c>
      <c r="C2401" s="2" t="s">
        <v>8</v>
      </c>
      <c r="D2401" s="17">
        <v>1334727.6038194189</v>
      </c>
      <c r="E2401" s="2">
        <v>2022</v>
      </c>
      <c r="F2401" s="17">
        <f>Tabel14[[#This Row],[Benaderend Verbruik (kWh)]]</f>
        <v>1334727.6038194189</v>
      </c>
      <c r="G2401" s="17">
        <f>Tabel14[[#This Row],[Benaderend Verbruik (kWh)]]*0.000182</f>
        <v>242.92042389513426</v>
      </c>
    </row>
    <row r="2402" spans="1:7" x14ac:dyDescent="0.35">
      <c r="A2402" s="11" t="s">
        <v>401</v>
      </c>
      <c r="B2402" s="11" t="s">
        <v>208</v>
      </c>
      <c r="C2402" s="2" t="s">
        <v>1262</v>
      </c>
      <c r="D2402" s="17"/>
      <c r="E2402" s="2">
        <v>2019</v>
      </c>
      <c r="F2402" s="2"/>
      <c r="G2402" s="17">
        <v>1047.04478268</v>
      </c>
    </row>
    <row r="2403" spans="1:7" x14ac:dyDescent="0.35">
      <c r="A2403" s="11" t="s">
        <v>401</v>
      </c>
      <c r="B2403" s="11" t="s">
        <v>208</v>
      </c>
      <c r="C2403" s="2" t="s">
        <v>1262</v>
      </c>
      <c r="D2403" s="17"/>
      <c r="E2403" s="2">
        <v>2022</v>
      </c>
      <c r="F2403" s="2"/>
      <c r="G2403" s="17">
        <v>871.58779888000004</v>
      </c>
    </row>
    <row r="2404" spans="1:7" x14ac:dyDescent="0.35">
      <c r="A2404" s="2" t="s">
        <v>402</v>
      </c>
      <c r="B2404" s="2" t="s">
        <v>208</v>
      </c>
      <c r="C2404" s="2" t="s">
        <v>8</v>
      </c>
      <c r="D2404" s="17">
        <v>6044638.751064091</v>
      </c>
      <c r="E2404" s="2">
        <v>2019</v>
      </c>
      <c r="F2404" s="17">
        <f>Tabel14[[#This Row],[Benaderend Verbruik (kWh)]]</f>
        <v>6044638.751064091</v>
      </c>
      <c r="G2404" s="17">
        <f>Tabel14[[#This Row],[Benaderend Verbruik (kWh)]]*0.000182</f>
        <v>1100.1242526936646</v>
      </c>
    </row>
    <row r="2405" spans="1:7" x14ac:dyDescent="0.35">
      <c r="A2405" s="2" t="s">
        <v>402</v>
      </c>
      <c r="B2405" s="2" t="s">
        <v>208</v>
      </c>
      <c r="C2405" s="2" t="s">
        <v>9</v>
      </c>
      <c r="D2405" s="17">
        <v>1490655.56688011</v>
      </c>
      <c r="E2405" s="2">
        <v>2019</v>
      </c>
      <c r="F2405" s="17">
        <f>Tabel14[[#This Row],[Benaderend Verbruik (kWh)]]*2.5</f>
        <v>3726638.9172002748</v>
      </c>
      <c r="G2405" s="17">
        <f>Tabel14[[#This Row],[Benaderend Verbruik (kWh)]]*0</f>
        <v>0</v>
      </c>
    </row>
    <row r="2406" spans="1:7" x14ac:dyDescent="0.35">
      <c r="A2406" s="2" t="s">
        <v>1026</v>
      </c>
      <c r="B2406" s="2" t="s">
        <v>208</v>
      </c>
      <c r="C2406" s="2" t="s">
        <v>9</v>
      </c>
      <c r="D2406" s="17">
        <v>1227710.9017117601</v>
      </c>
      <c r="E2406" s="2">
        <v>2022</v>
      </c>
      <c r="F2406" s="17">
        <f>Tabel14[[#This Row],[Benaderend Verbruik (kWh)]]*2.5</f>
        <v>3069277.2542794002</v>
      </c>
      <c r="G2406" s="17">
        <f>Tabel14[[#This Row],[Benaderend Verbruik (kWh)]]*0</f>
        <v>0</v>
      </c>
    </row>
    <row r="2407" spans="1:7" x14ac:dyDescent="0.35">
      <c r="A2407" s="2" t="s">
        <v>1026</v>
      </c>
      <c r="B2407" s="2" t="s">
        <v>208</v>
      </c>
      <c r="C2407" s="2" t="s">
        <v>8</v>
      </c>
      <c r="D2407" s="17">
        <v>4351774.5552518209</v>
      </c>
      <c r="E2407" s="2">
        <v>2022</v>
      </c>
      <c r="F2407" s="17">
        <f>Tabel14[[#This Row],[Benaderend Verbruik (kWh)]]</f>
        <v>4351774.5552518209</v>
      </c>
      <c r="G2407" s="17">
        <f>Tabel14[[#This Row],[Benaderend Verbruik (kWh)]]*0.000182</f>
        <v>792.02296905583148</v>
      </c>
    </row>
    <row r="2408" spans="1:7" x14ac:dyDescent="0.35">
      <c r="A2408" s="11" t="s">
        <v>402</v>
      </c>
      <c r="B2408" s="11" t="s">
        <v>208</v>
      </c>
      <c r="C2408" s="2" t="s">
        <v>1262</v>
      </c>
      <c r="D2408" s="17"/>
      <c r="E2408" s="2">
        <v>2019</v>
      </c>
      <c r="F2408" s="2"/>
      <c r="G2408" s="17">
        <v>6.2232385827984658</v>
      </c>
    </row>
    <row r="2409" spans="1:7" x14ac:dyDescent="0.35">
      <c r="A2409" s="11" t="s">
        <v>402</v>
      </c>
      <c r="B2409" s="11" t="s">
        <v>208</v>
      </c>
      <c r="C2409" s="2" t="s">
        <v>1262</v>
      </c>
      <c r="D2409" s="17"/>
      <c r="E2409" s="2">
        <v>2022</v>
      </c>
      <c r="F2409" s="2"/>
      <c r="G2409" s="17">
        <v>10.339337474805557</v>
      </c>
    </row>
    <row r="2410" spans="1:7" x14ac:dyDescent="0.35">
      <c r="A2410" s="2" t="s">
        <v>403</v>
      </c>
      <c r="B2410" s="2" t="s">
        <v>7</v>
      </c>
      <c r="C2410" s="2" t="s">
        <v>8</v>
      </c>
      <c r="D2410" s="17">
        <v>3305216.6351574287</v>
      </c>
      <c r="E2410" s="2">
        <v>2019</v>
      </c>
      <c r="F2410" s="17">
        <f>Tabel14[[#This Row],[Benaderend Verbruik (kWh)]]</f>
        <v>3305216.6351574287</v>
      </c>
      <c r="G2410" s="17">
        <f>Tabel14[[#This Row],[Benaderend Verbruik (kWh)]]*0.000182</f>
        <v>601.54942759865207</v>
      </c>
    </row>
    <row r="2411" spans="1:7" x14ac:dyDescent="0.35">
      <c r="A2411" s="2" t="s">
        <v>403</v>
      </c>
      <c r="B2411" s="2" t="s">
        <v>7</v>
      </c>
      <c r="C2411" s="2" t="s">
        <v>10</v>
      </c>
      <c r="D2411" s="17">
        <v>829133</v>
      </c>
      <c r="E2411" s="2">
        <v>2019</v>
      </c>
      <c r="F2411" s="17">
        <f>Tabel14[[#This Row],[Benaderend Verbruik (kWh)]]*2.5</f>
        <v>2072832.5</v>
      </c>
      <c r="G2411" s="17">
        <f>Tabel14[[#This Row],[Benaderend Verbruik (kWh)]]*0</f>
        <v>0</v>
      </c>
    </row>
    <row r="2412" spans="1:7" x14ac:dyDescent="0.35">
      <c r="A2412" s="2" t="s">
        <v>403</v>
      </c>
      <c r="B2412" s="2" t="s">
        <v>7</v>
      </c>
      <c r="C2412" s="2" t="s">
        <v>9</v>
      </c>
      <c r="D2412" s="17">
        <v>783157.51575882698</v>
      </c>
      <c r="E2412" s="2">
        <v>2019</v>
      </c>
      <c r="F2412" s="17">
        <f>Tabel14[[#This Row],[Benaderend Verbruik (kWh)]]*2.5</f>
        <v>1957893.7893970674</v>
      </c>
      <c r="G2412" s="17">
        <f>Tabel14[[#This Row],[Benaderend Verbruik (kWh)]]*0</f>
        <v>0</v>
      </c>
    </row>
    <row r="2413" spans="1:7" x14ac:dyDescent="0.35">
      <c r="A2413" s="2" t="s">
        <v>1027</v>
      </c>
      <c r="B2413" s="2" t="s">
        <v>641</v>
      </c>
      <c r="C2413" s="2" t="s">
        <v>9</v>
      </c>
      <c r="D2413" s="17">
        <v>580471.21179391735</v>
      </c>
      <c r="E2413" s="2">
        <v>2022</v>
      </c>
      <c r="F2413" s="17">
        <f>Tabel14[[#This Row],[Benaderend Verbruik (kWh)]]*2.5</f>
        <v>1451178.0294847933</v>
      </c>
      <c r="G2413" s="17">
        <f>Tabel14[[#This Row],[Benaderend Verbruik (kWh)]]*0</f>
        <v>0</v>
      </c>
    </row>
    <row r="2414" spans="1:7" x14ac:dyDescent="0.35">
      <c r="A2414" s="2" t="s">
        <v>1027</v>
      </c>
      <c r="B2414" s="2" t="s">
        <v>641</v>
      </c>
      <c r="C2414" s="2" t="s">
        <v>10</v>
      </c>
      <c r="D2414" s="17">
        <v>689167.99999999977</v>
      </c>
      <c r="E2414" s="2">
        <v>2022</v>
      </c>
      <c r="F2414" s="17">
        <f>Tabel14[[#This Row],[Benaderend Verbruik (kWh)]]*2.5</f>
        <v>1722919.9999999995</v>
      </c>
      <c r="G2414" s="17">
        <f>Tabel14[[#This Row],[Benaderend Verbruik (kWh)]]*0</f>
        <v>0</v>
      </c>
    </row>
    <row r="2415" spans="1:7" x14ac:dyDescent="0.35">
      <c r="A2415" s="2" t="s">
        <v>1027</v>
      </c>
      <c r="B2415" s="2" t="s">
        <v>641</v>
      </c>
      <c r="C2415" s="2" t="s">
        <v>8</v>
      </c>
      <c r="D2415" s="17">
        <v>2808199.4501484251</v>
      </c>
      <c r="E2415" s="2">
        <v>2022</v>
      </c>
      <c r="F2415" s="17">
        <f>Tabel14[[#This Row],[Benaderend Verbruik (kWh)]]</f>
        <v>2808199.4501484251</v>
      </c>
      <c r="G2415" s="17">
        <f>Tabel14[[#This Row],[Benaderend Verbruik (kWh)]]*0.000182</f>
        <v>511.09229992701336</v>
      </c>
    </row>
    <row r="2416" spans="1:7" x14ac:dyDescent="0.35">
      <c r="A2416" s="11" t="s">
        <v>403</v>
      </c>
      <c r="B2416" s="11" t="s">
        <v>7</v>
      </c>
      <c r="C2416" s="2" t="s">
        <v>1262</v>
      </c>
      <c r="D2416" s="17"/>
      <c r="E2416" s="2">
        <v>2019</v>
      </c>
      <c r="F2416" s="2"/>
      <c r="G2416" s="17">
        <v>35.544232880000003</v>
      </c>
    </row>
    <row r="2417" spans="1:7" x14ac:dyDescent="0.35">
      <c r="A2417" s="11" t="s">
        <v>403</v>
      </c>
      <c r="B2417" s="11" t="s">
        <v>7</v>
      </c>
      <c r="C2417" s="2" t="s">
        <v>1262</v>
      </c>
      <c r="D2417" s="17"/>
      <c r="E2417" s="2">
        <v>2022</v>
      </c>
      <c r="F2417" s="2"/>
      <c r="G2417" s="17">
        <v>51.227585760000004</v>
      </c>
    </row>
    <row r="2418" spans="1:7" x14ac:dyDescent="0.35">
      <c r="A2418" s="2" t="s">
        <v>404</v>
      </c>
      <c r="B2418" s="2" t="s">
        <v>7</v>
      </c>
      <c r="C2418" s="2" t="s">
        <v>8</v>
      </c>
      <c r="D2418" s="17">
        <v>4170794.33632618</v>
      </c>
      <c r="E2418" s="2">
        <v>2019</v>
      </c>
      <c r="F2418" s="17">
        <f>Tabel14[[#This Row],[Benaderend Verbruik (kWh)]]</f>
        <v>4170794.33632618</v>
      </c>
      <c r="G2418" s="17">
        <f>Tabel14[[#This Row],[Benaderend Verbruik (kWh)]]*0.000182</f>
        <v>759.08456921136474</v>
      </c>
    </row>
    <row r="2419" spans="1:7" x14ac:dyDescent="0.35">
      <c r="A2419" s="2" t="s">
        <v>404</v>
      </c>
      <c r="B2419" s="2" t="s">
        <v>7</v>
      </c>
      <c r="C2419" s="2" t="s">
        <v>9</v>
      </c>
      <c r="D2419" s="17">
        <v>2794189.6007908424</v>
      </c>
      <c r="E2419" s="2">
        <v>2019</v>
      </c>
      <c r="F2419" s="17">
        <f>Tabel14[[#This Row],[Benaderend Verbruik (kWh)]]*2.5</f>
        <v>6985474.0019771066</v>
      </c>
      <c r="G2419" s="17">
        <f>Tabel14[[#This Row],[Benaderend Verbruik (kWh)]]*0</f>
        <v>0</v>
      </c>
    </row>
    <row r="2420" spans="1:7" x14ac:dyDescent="0.35">
      <c r="A2420" s="2" t="s">
        <v>404</v>
      </c>
      <c r="B2420" s="2" t="s">
        <v>7</v>
      </c>
      <c r="C2420" s="2" t="s">
        <v>10</v>
      </c>
      <c r="D2420" s="17">
        <v>1849455</v>
      </c>
      <c r="E2420" s="2">
        <v>2019</v>
      </c>
      <c r="F2420" s="17">
        <f>Tabel14[[#This Row],[Benaderend Verbruik (kWh)]]*2.5</f>
        <v>4623637.5</v>
      </c>
      <c r="G2420" s="17">
        <f>Tabel14[[#This Row],[Benaderend Verbruik (kWh)]]*0</f>
        <v>0</v>
      </c>
    </row>
    <row r="2421" spans="1:7" x14ac:dyDescent="0.35">
      <c r="A2421" s="2" t="s">
        <v>1030</v>
      </c>
      <c r="B2421" s="2" t="s">
        <v>641</v>
      </c>
      <c r="C2421" s="2" t="s">
        <v>9</v>
      </c>
      <c r="D2421" s="17">
        <v>2359112.0019327942</v>
      </c>
      <c r="E2421" s="2">
        <v>2022</v>
      </c>
      <c r="F2421" s="17">
        <f>Tabel14[[#This Row],[Benaderend Verbruik (kWh)]]*2.5</f>
        <v>5897780.0048319856</v>
      </c>
      <c r="G2421" s="17">
        <f>Tabel14[[#This Row],[Benaderend Verbruik (kWh)]]*0</f>
        <v>0</v>
      </c>
    </row>
    <row r="2422" spans="1:7" x14ac:dyDescent="0.35">
      <c r="A2422" s="2" t="s">
        <v>1030</v>
      </c>
      <c r="B2422" s="2" t="s">
        <v>641</v>
      </c>
      <c r="C2422" s="2" t="s">
        <v>10</v>
      </c>
      <c r="D2422" s="17">
        <v>1417575.9999999998</v>
      </c>
      <c r="E2422" s="2">
        <v>2022</v>
      </c>
      <c r="F2422" s="17">
        <f>Tabel14[[#This Row],[Benaderend Verbruik (kWh)]]*2.5</f>
        <v>3543939.9999999995</v>
      </c>
      <c r="G2422" s="17">
        <f>Tabel14[[#This Row],[Benaderend Verbruik (kWh)]]*0</f>
        <v>0</v>
      </c>
    </row>
    <row r="2423" spans="1:7" x14ac:dyDescent="0.35">
      <c r="A2423" s="2" t="s">
        <v>1030</v>
      </c>
      <c r="B2423" s="2" t="s">
        <v>641</v>
      </c>
      <c r="C2423" s="2" t="s">
        <v>8</v>
      </c>
      <c r="D2423" s="17">
        <v>4055099.2001531888</v>
      </c>
      <c r="E2423" s="2">
        <v>2022</v>
      </c>
      <c r="F2423" s="17">
        <f>Tabel14[[#This Row],[Benaderend Verbruik (kWh)]]</f>
        <v>4055099.2001531888</v>
      </c>
      <c r="G2423" s="17">
        <f>Tabel14[[#This Row],[Benaderend Verbruik (kWh)]]*0.000182</f>
        <v>738.02805442788042</v>
      </c>
    </row>
    <row r="2424" spans="1:7" x14ac:dyDescent="0.35">
      <c r="A2424" s="11" t="s">
        <v>404</v>
      </c>
      <c r="B2424" s="11" t="s">
        <v>7</v>
      </c>
      <c r="C2424" s="2" t="s">
        <v>1262</v>
      </c>
      <c r="D2424" s="17"/>
      <c r="E2424" s="2">
        <v>2019</v>
      </c>
      <c r="F2424" s="2"/>
      <c r="G2424" s="17">
        <v>95.712427360000007</v>
      </c>
    </row>
    <row r="2425" spans="1:7" x14ac:dyDescent="0.35">
      <c r="A2425" s="11" t="s">
        <v>404</v>
      </c>
      <c r="B2425" s="11" t="s">
        <v>7</v>
      </c>
      <c r="C2425" s="2" t="s">
        <v>1262</v>
      </c>
      <c r="D2425" s="17"/>
      <c r="E2425" s="2">
        <v>2022</v>
      </c>
      <c r="F2425" s="2"/>
      <c r="G2425" s="17">
        <v>90.164674809999994</v>
      </c>
    </row>
    <row r="2426" spans="1:7" x14ac:dyDescent="0.35">
      <c r="A2426" s="2" t="s">
        <v>405</v>
      </c>
      <c r="B2426" s="2" t="s">
        <v>7</v>
      </c>
      <c r="C2426" s="2" t="s">
        <v>8</v>
      </c>
      <c r="D2426" s="17">
        <v>2056947.0270000002</v>
      </c>
      <c r="E2426" s="2">
        <v>2019</v>
      </c>
      <c r="F2426" s="17">
        <f>Tabel14[[#This Row],[Benaderend Verbruik (kWh)]]</f>
        <v>2056947.0270000002</v>
      </c>
      <c r="G2426" s="17">
        <f>Tabel14[[#This Row],[Benaderend Verbruik (kWh)]]*0.000182</f>
        <v>374.36435891400004</v>
      </c>
    </row>
    <row r="2427" spans="1:7" x14ac:dyDescent="0.35">
      <c r="A2427" s="2" t="s">
        <v>405</v>
      </c>
      <c r="B2427" s="2" t="s">
        <v>7</v>
      </c>
      <c r="C2427" s="2" t="s">
        <v>9</v>
      </c>
      <c r="D2427" s="17">
        <v>902112.06299999997</v>
      </c>
      <c r="E2427" s="2">
        <v>2019</v>
      </c>
      <c r="F2427" s="17">
        <f>Tabel14[[#This Row],[Benaderend Verbruik (kWh)]]*2.5</f>
        <v>2255280.1574999997</v>
      </c>
      <c r="G2427" s="17">
        <f>Tabel14[[#This Row],[Benaderend Verbruik (kWh)]]*0</f>
        <v>0</v>
      </c>
    </row>
    <row r="2428" spans="1:7" x14ac:dyDescent="0.35">
      <c r="A2428" s="2" t="s">
        <v>405</v>
      </c>
      <c r="B2428" s="2" t="s">
        <v>7</v>
      </c>
      <c r="C2428" s="2" t="s">
        <v>10</v>
      </c>
      <c r="D2428" s="17">
        <v>684177.03700000001</v>
      </c>
      <c r="E2428" s="2">
        <v>2019</v>
      </c>
      <c r="F2428" s="17">
        <f>Tabel14[[#This Row],[Benaderend Verbruik (kWh)]]*2.5</f>
        <v>1710442.5925</v>
      </c>
      <c r="G2428" s="17">
        <f>Tabel14[[#This Row],[Benaderend Verbruik (kWh)]]*0</f>
        <v>0</v>
      </c>
    </row>
    <row r="2429" spans="1:7" x14ac:dyDescent="0.35">
      <c r="A2429" s="2" t="s">
        <v>1031</v>
      </c>
      <c r="B2429" s="2" t="s">
        <v>641</v>
      </c>
      <c r="C2429" s="2" t="s">
        <v>9</v>
      </c>
      <c r="D2429" s="17">
        <v>777736.00653502264</v>
      </c>
      <c r="E2429" s="2">
        <v>2022</v>
      </c>
      <c r="F2429" s="17">
        <f>Tabel14[[#This Row],[Benaderend Verbruik (kWh)]]*2.5</f>
        <v>1944340.0163375565</v>
      </c>
      <c r="G2429" s="17">
        <f>Tabel14[[#This Row],[Benaderend Verbruik (kWh)]]*0</f>
        <v>0</v>
      </c>
    </row>
    <row r="2430" spans="1:7" x14ac:dyDescent="0.35">
      <c r="A2430" s="2" t="s">
        <v>1031</v>
      </c>
      <c r="B2430" s="2" t="s">
        <v>641</v>
      </c>
      <c r="C2430" s="2" t="s">
        <v>10</v>
      </c>
      <c r="D2430" s="17">
        <v>519424.45936073241</v>
      </c>
      <c r="E2430" s="2">
        <v>2022</v>
      </c>
      <c r="F2430" s="17">
        <f>Tabel14[[#This Row],[Benaderend Verbruik (kWh)]]*2.5</f>
        <v>1298561.148401831</v>
      </c>
      <c r="G2430" s="17">
        <f>Tabel14[[#This Row],[Benaderend Verbruik (kWh)]]*0</f>
        <v>0</v>
      </c>
    </row>
    <row r="2431" spans="1:7" x14ac:dyDescent="0.35">
      <c r="A2431" s="2" t="s">
        <v>1031</v>
      </c>
      <c r="B2431" s="2" t="s">
        <v>641</v>
      </c>
      <c r="C2431" s="2" t="s">
        <v>8</v>
      </c>
      <c r="D2431" s="17">
        <v>1784799.2618789866</v>
      </c>
      <c r="E2431" s="2">
        <v>2022</v>
      </c>
      <c r="F2431" s="17">
        <f>Tabel14[[#This Row],[Benaderend Verbruik (kWh)]]</f>
        <v>1784799.2618789866</v>
      </c>
      <c r="G2431" s="17">
        <f>Tabel14[[#This Row],[Benaderend Verbruik (kWh)]]*0.000182</f>
        <v>324.83346566197559</v>
      </c>
    </row>
    <row r="2432" spans="1:7" x14ac:dyDescent="0.35">
      <c r="A2432" s="11" t="s">
        <v>405</v>
      </c>
      <c r="B2432" s="11" t="s">
        <v>7</v>
      </c>
      <c r="C2432" s="2" t="s">
        <v>1262</v>
      </c>
      <c r="D2432" s="17"/>
      <c r="E2432" s="2">
        <v>2019</v>
      </c>
      <c r="F2432" s="2"/>
      <c r="G2432" s="17">
        <v>44.962795480000004</v>
      </c>
    </row>
    <row r="2433" spans="1:7" x14ac:dyDescent="0.35">
      <c r="A2433" s="11" t="s">
        <v>405</v>
      </c>
      <c r="B2433" s="11" t="s">
        <v>7</v>
      </c>
      <c r="C2433" s="2" t="s">
        <v>1262</v>
      </c>
      <c r="D2433" s="17"/>
      <c r="E2433" s="2">
        <v>2022</v>
      </c>
      <c r="F2433" s="2"/>
      <c r="G2433" s="17">
        <v>54.283373210000001</v>
      </c>
    </row>
    <row r="2434" spans="1:7" x14ac:dyDescent="0.35">
      <c r="A2434" s="2" t="s">
        <v>406</v>
      </c>
      <c r="B2434" s="2" t="s">
        <v>7</v>
      </c>
      <c r="C2434" s="2" t="s">
        <v>8</v>
      </c>
      <c r="D2434" s="17">
        <v>1506865.922</v>
      </c>
      <c r="E2434" s="2">
        <v>2019</v>
      </c>
      <c r="F2434" s="17">
        <f>Tabel14[[#This Row],[Benaderend Verbruik (kWh)]]</f>
        <v>1506865.922</v>
      </c>
      <c r="G2434" s="17">
        <f>Tabel14[[#This Row],[Benaderend Verbruik (kWh)]]*0.000182</f>
        <v>274.24959780400002</v>
      </c>
    </row>
    <row r="2435" spans="1:7" x14ac:dyDescent="0.35">
      <c r="A2435" s="2" t="s">
        <v>406</v>
      </c>
      <c r="B2435" s="2" t="s">
        <v>7</v>
      </c>
      <c r="C2435" s="2" t="s">
        <v>9</v>
      </c>
      <c r="D2435" s="17">
        <v>795844.89199999999</v>
      </c>
      <c r="E2435" s="2">
        <v>2019</v>
      </c>
      <c r="F2435" s="17">
        <f>Tabel14[[#This Row],[Benaderend Verbruik (kWh)]]*2.5</f>
        <v>1989612.23</v>
      </c>
      <c r="G2435" s="17">
        <f>Tabel14[[#This Row],[Benaderend Verbruik (kWh)]]*0</f>
        <v>0</v>
      </c>
    </row>
    <row r="2436" spans="1:7" x14ac:dyDescent="0.35">
      <c r="A2436" s="2" t="s">
        <v>406</v>
      </c>
      <c r="B2436" s="2" t="s">
        <v>7</v>
      </c>
      <c r="C2436" s="2" t="s">
        <v>10</v>
      </c>
      <c r="D2436" s="17">
        <v>673366</v>
      </c>
      <c r="E2436" s="2">
        <v>2019</v>
      </c>
      <c r="F2436" s="17">
        <f>Tabel14[[#This Row],[Benaderend Verbruik (kWh)]]*2.5</f>
        <v>1683415</v>
      </c>
      <c r="G2436" s="17">
        <f>Tabel14[[#This Row],[Benaderend Verbruik (kWh)]]*0</f>
        <v>0</v>
      </c>
    </row>
    <row r="2437" spans="1:7" x14ac:dyDescent="0.35">
      <c r="A2437" s="2" t="s">
        <v>1028</v>
      </c>
      <c r="B2437" s="2" t="s">
        <v>641</v>
      </c>
      <c r="C2437" s="2" t="s">
        <v>9</v>
      </c>
      <c r="D2437" s="17">
        <v>475557.83952267736</v>
      </c>
      <c r="E2437" s="2">
        <v>2022</v>
      </c>
      <c r="F2437" s="17">
        <f>Tabel14[[#This Row],[Benaderend Verbruik (kWh)]]*2.5</f>
        <v>1188894.5988066935</v>
      </c>
      <c r="G2437" s="17">
        <f>Tabel14[[#This Row],[Benaderend Verbruik (kWh)]]*0</f>
        <v>0</v>
      </c>
    </row>
    <row r="2438" spans="1:7" x14ac:dyDescent="0.35">
      <c r="A2438" s="2" t="s">
        <v>1028</v>
      </c>
      <c r="B2438" s="2" t="s">
        <v>641</v>
      </c>
      <c r="C2438" s="2" t="s">
        <v>10</v>
      </c>
      <c r="D2438" s="17">
        <v>525118.33849087998</v>
      </c>
      <c r="E2438" s="2">
        <v>2022</v>
      </c>
      <c r="F2438" s="17">
        <f>Tabel14[[#This Row],[Benaderend Verbruik (kWh)]]*2.5</f>
        <v>1312795.8462272</v>
      </c>
      <c r="G2438" s="17">
        <f>Tabel14[[#This Row],[Benaderend Verbruik (kWh)]]*0</f>
        <v>0</v>
      </c>
    </row>
    <row r="2439" spans="1:7" x14ac:dyDescent="0.35">
      <c r="A2439" s="2" t="s">
        <v>1028</v>
      </c>
      <c r="B2439" s="2" t="s">
        <v>641</v>
      </c>
      <c r="C2439" s="2" t="s">
        <v>8</v>
      </c>
      <c r="D2439" s="17">
        <v>482787.08413760999</v>
      </c>
      <c r="E2439" s="2">
        <v>2022</v>
      </c>
      <c r="F2439" s="17">
        <f>Tabel14[[#This Row],[Benaderend Verbruik (kWh)]]</f>
        <v>482787.08413760999</v>
      </c>
      <c r="G2439" s="17">
        <f>Tabel14[[#This Row],[Benaderend Verbruik (kWh)]]*0.000182</f>
        <v>87.867249313045022</v>
      </c>
    </row>
    <row r="2440" spans="1:7" x14ac:dyDescent="0.35">
      <c r="A2440" s="2" t="s">
        <v>407</v>
      </c>
      <c r="B2440" s="2" t="s">
        <v>7</v>
      </c>
      <c r="C2440" s="2" t="s">
        <v>8</v>
      </c>
      <c r="D2440" s="17">
        <v>1598735.9440000004</v>
      </c>
      <c r="E2440" s="2">
        <v>2019</v>
      </c>
      <c r="F2440" s="17">
        <f>Tabel14[[#This Row],[Benaderend Verbruik (kWh)]]</f>
        <v>1598735.9440000004</v>
      </c>
      <c r="G2440" s="17">
        <f>Tabel14[[#This Row],[Benaderend Verbruik (kWh)]]*0.000182</f>
        <v>290.9699418080001</v>
      </c>
    </row>
    <row r="2441" spans="1:7" x14ac:dyDescent="0.35">
      <c r="A2441" s="2" t="s">
        <v>407</v>
      </c>
      <c r="B2441" s="2" t="s">
        <v>7</v>
      </c>
      <c r="C2441" s="2" t="s">
        <v>10</v>
      </c>
      <c r="D2441" s="17">
        <v>1529569.8240000003</v>
      </c>
      <c r="E2441" s="2">
        <v>2019</v>
      </c>
      <c r="F2441" s="17">
        <f>Tabel14[[#This Row],[Benaderend Verbruik (kWh)]]*2.5</f>
        <v>3823924.5600000005</v>
      </c>
      <c r="G2441" s="17">
        <f>Tabel14[[#This Row],[Benaderend Verbruik (kWh)]]*0</f>
        <v>0</v>
      </c>
    </row>
    <row r="2442" spans="1:7" x14ac:dyDescent="0.35">
      <c r="A2442" s="2" t="s">
        <v>407</v>
      </c>
      <c r="B2442" s="2" t="s">
        <v>7</v>
      </c>
      <c r="C2442" s="2" t="s">
        <v>9</v>
      </c>
      <c r="D2442" s="17">
        <v>590159.42000000016</v>
      </c>
      <c r="E2442" s="2">
        <v>2019</v>
      </c>
      <c r="F2442" s="17">
        <f>Tabel14[[#This Row],[Benaderend Verbruik (kWh)]]*2.5</f>
        <v>1475398.5500000003</v>
      </c>
      <c r="G2442" s="17">
        <f>Tabel14[[#This Row],[Benaderend Verbruik (kWh)]]*0</f>
        <v>0</v>
      </c>
    </row>
    <row r="2443" spans="1:7" x14ac:dyDescent="0.35">
      <c r="A2443" s="2" t="s">
        <v>1032</v>
      </c>
      <c r="B2443" s="2" t="s">
        <v>641</v>
      </c>
      <c r="C2443" s="2" t="s">
        <v>9</v>
      </c>
      <c r="D2443" s="17">
        <v>612235.03499940364</v>
      </c>
      <c r="E2443" s="2">
        <v>2022</v>
      </c>
      <c r="F2443" s="17">
        <f>Tabel14[[#This Row],[Benaderend Verbruik (kWh)]]*2.5</f>
        <v>1530587.5874985091</v>
      </c>
      <c r="G2443" s="17">
        <f>Tabel14[[#This Row],[Benaderend Verbruik (kWh)]]*0</f>
        <v>0</v>
      </c>
    </row>
    <row r="2444" spans="1:7" x14ac:dyDescent="0.35">
      <c r="A2444" s="2" t="s">
        <v>1032</v>
      </c>
      <c r="B2444" s="2" t="s">
        <v>641</v>
      </c>
      <c r="C2444" s="2" t="s">
        <v>10</v>
      </c>
      <c r="D2444" s="17">
        <v>1447338.9087120397</v>
      </c>
      <c r="E2444" s="2">
        <v>2022</v>
      </c>
      <c r="F2444" s="17">
        <f>Tabel14[[#This Row],[Benaderend Verbruik (kWh)]]*2.5</f>
        <v>3618347.2717800993</v>
      </c>
      <c r="G2444" s="17">
        <f>Tabel14[[#This Row],[Benaderend Verbruik (kWh)]]*0</f>
        <v>0</v>
      </c>
    </row>
    <row r="2445" spans="1:7" x14ac:dyDescent="0.35">
      <c r="A2445" s="2" t="s">
        <v>1032</v>
      </c>
      <c r="B2445" s="2" t="s">
        <v>641</v>
      </c>
      <c r="C2445" s="2" t="s">
        <v>8</v>
      </c>
      <c r="D2445" s="17">
        <v>1252947.5303605734</v>
      </c>
      <c r="E2445" s="2">
        <v>2022</v>
      </c>
      <c r="F2445" s="17">
        <f>Tabel14[[#This Row],[Benaderend Verbruik (kWh)]]</f>
        <v>1252947.5303605734</v>
      </c>
      <c r="G2445" s="17">
        <f>Tabel14[[#This Row],[Benaderend Verbruik (kWh)]]*0.000182</f>
        <v>228.03645052562436</v>
      </c>
    </row>
    <row r="2446" spans="1:7" x14ac:dyDescent="0.35">
      <c r="A2446" s="11" t="s">
        <v>407</v>
      </c>
      <c r="B2446" s="11" t="s">
        <v>7</v>
      </c>
      <c r="C2446" s="2" t="s">
        <v>1262</v>
      </c>
      <c r="D2446" s="17"/>
      <c r="E2446" s="2">
        <v>2019</v>
      </c>
      <c r="F2446" s="2"/>
      <c r="G2446" s="17">
        <v>195.61080684000001</v>
      </c>
    </row>
    <row r="2447" spans="1:7" x14ac:dyDescent="0.35">
      <c r="A2447" s="11" t="s">
        <v>407</v>
      </c>
      <c r="B2447" s="11" t="s">
        <v>7</v>
      </c>
      <c r="C2447" s="2" t="s">
        <v>1262</v>
      </c>
      <c r="D2447" s="17"/>
      <c r="E2447" s="2">
        <v>2022</v>
      </c>
      <c r="F2447" s="2"/>
      <c r="G2447" s="17">
        <v>155.99703337</v>
      </c>
    </row>
    <row r="2448" spans="1:7" x14ac:dyDescent="0.35">
      <c r="A2448" s="2" t="s">
        <v>408</v>
      </c>
      <c r="B2448" s="2" t="s">
        <v>7</v>
      </c>
      <c r="C2448" s="2" t="s">
        <v>8</v>
      </c>
      <c r="D2448" s="17">
        <v>1781337.4562799267</v>
      </c>
      <c r="E2448" s="2">
        <v>2019</v>
      </c>
      <c r="F2448" s="17">
        <f>Tabel14[[#This Row],[Benaderend Verbruik (kWh)]]</f>
        <v>1781337.4562799267</v>
      </c>
      <c r="G2448" s="17">
        <f>Tabel14[[#This Row],[Benaderend Verbruik (kWh)]]*0.000182</f>
        <v>324.20341704294668</v>
      </c>
    </row>
    <row r="2449" spans="1:7" x14ac:dyDescent="0.35">
      <c r="A2449" s="2" t="s">
        <v>408</v>
      </c>
      <c r="B2449" s="2" t="s">
        <v>7</v>
      </c>
      <c r="C2449" s="2" t="s">
        <v>10</v>
      </c>
      <c r="D2449" s="17">
        <v>705009</v>
      </c>
      <c r="E2449" s="2">
        <v>2019</v>
      </c>
      <c r="F2449" s="17">
        <f>Tabel14[[#This Row],[Benaderend Verbruik (kWh)]]*2.5</f>
        <v>1762522.5</v>
      </c>
      <c r="G2449" s="17">
        <f>Tabel14[[#This Row],[Benaderend Verbruik (kWh)]]*0</f>
        <v>0</v>
      </c>
    </row>
    <row r="2450" spans="1:7" x14ac:dyDescent="0.35">
      <c r="A2450" s="2" t="s">
        <v>408</v>
      </c>
      <c r="B2450" s="2" t="s">
        <v>7</v>
      </c>
      <c r="C2450" s="2" t="s">
        <v>9</v>
      </c>
      <c r="D2450" s="17">
        <v>514590.22777099354</v>
      </c>
      <c r="E2450" s="2">
        <v>2019</v>
      </c>
      <c r="F2450" s="17">
        <f>Tabel14[[#This Row],[Benaderend Verbruik (kWh)]]*2.5</f>
        <v>1286475.5694274839</v>
      </c>
      <c r="G2450" s="17">
        <f>Tabel14[[#This Row],[Benaderend Verbruik (kWh)]]*0</f>
        <v>0</v>
      </c>
    </row>
    <row r="2451" spans="1:7" x14ac:dyDescent="0.35">
      <c r="A2451" s="2" t="s">
        <v>1029</v>
      </c>
      <c r="B2451" s="2" t="s">
        <v>641</v>
      </c>
      <c r="C2451" s="2" t="s">
        <v>9</v>
      </c>
      <c r="D2451" s="17">
        <v>470340.21699687355</v>
      </c>
      <c r="E2451" s="2">
        <v>2022</v>
      </c>
      <c r="F2451" s="17">
        <f>Tabel14[[#This Row],[Benaderend Verbruik (kWh)]]*2.5</f>
        <v>1175850.5424921839</v>
      </c>
      <c r="G2451" s="17">
        <f>Tabel14[[#This Row],[Benaderend Verbruik (kWh)]]*0</f>
        <v>0</v>
      </c>
    </row>
    <row r="2452" spans="1:7" x14ac:dyDescent="0.35">
      <c r="A2452" s="2" t="s">
        <v>1029</v>
      </c>
      <c r="B2452" s="2" t="s">
        <v>641</v>
      </c>
      <c r="C2452" s="2" t="s">
        <v>10</v>
      </c>
      <c r="D2452" s="17">
        <v>602370.99999999988</v>
      </c>
      <c r="E2452" s="2">
        <v>2022</v>
      </c>
      <c r="F2452" s="17">
        <f>Tabel14[[#This Row],[Benaderend Verbruik (kWh)]]*2.5</f>
        <v>1505927.4999999998</v>
      </c>
      <c r="G2452" s="17">
        <f>Tabel14[[#This Row],[Benaderend Verbruik (kWh)]]*0</f>
        <v>0</v>
      </c>
    </row>
    <row r="2453" spans="1:7" x14ac:dyDescent="0.35">
      <c r="A2453" s="2" t="s">
        <v>1029</v>
      </c>
      <c r="B2453" s="2" t="s">
        <v>641</v>
      </c>
      <c r="C2453" s="2" t="s">
        <v>8</v>
      </c>
      <c r="D2453" s="17">
        <v>1675550.6508505556</v>
      </c>
      <c r="E2453" s="2">
        <v>2022</v>
      </c>
      <c r="F2453" s="17">
        <f>Tabel14[[#This Row],[Benaderend Verbruik (kWh)]]</f>
        <v>1675550.6508505556</v>
      </c>
      <c r="G2453" s="17">
        <f>Tabel14[[#This Row],[Benaderend Verbruik (kWh)]]*0.000182</f>
        <v>304.95021845480113</v>
      </c>
    </row>
    <row r="2454" spans="1:7" x14ac:dyDescent="0.35">
      <c r="A2454" s="2" t="s">
        <v>409</v>
      </c>
      <c r="B2454" s="2" t="s">
        <v>7</v>
      </c>
      <c r="C2454" s="2" t="s">
        <v>8</v>
      </c>
      <c r="D2454" s="17">
        <v>7078577.6485769534</v>
      </c>
      <c r="E2454" s="2">
        <v>2019</v>
      </c>
      <c r="F2454" s="17">
        <f>Tabel14[[#This Row],[Benaderend Verbruik (kWh)]]</f>
        <v>7078577.6485769534</v>
      </c>
      <c r="G2454" s="17">
        <f>Tabel14[[#This Row],[Benaderend Verbruik (kWh)]]*0.000182</f>
        <v>1288.3011320410055</v>
      </c>
    </row>
    <row r="2455" spans="1:7" x14ac:dyDescent="0.35">
      <c r="A2455" s="2" t="s">
        <v>409</v>
      </c>
      <c r="B2455" s="2" t="s">
        <v>7</v>
      </c>
      <c r="C2455" s="2" t="s">
        <v>9</v>
      </c>
      <c r="D2455" s="17">
        <v>2282466.0534467497</v>
      </c>
      <c r="E2455" s="2">
        <v>2019</v>
      </c>
      <c r="F2455" s="17">
        <f>Tabel14[[#This Row],[Benaderend Verbruik (kWh)]]*2.5</f>
        <v>5706165.133616874</v>
      </c>
      <c r="G2455" s="17">
        <f>Tabel14[[#This Row],[Benaderend Verbruik (kWh)]]*0</f>
        <v>0</v>
      </c>
    </row>
    <row r="2456" spans="1:7" x14ac:dyDescent="0.35">
      <c r="A2456" s="2" t="s">
        <v>409</v>
      </c>
      <c r="B2456" s="2" t="s">
        <v>7</v>
      </c>
      <c r="C2456" s="2" t="s">
        <v>10</v>
      </c>
      <c r="D2456" s="17">
        <v>1204907</v>
      </c>
      <c r="E2456" s="2">
        <v>2019</v>
      </c>
      <c r="F2456" s="17">
        <f>Tabel14[[#This Row],[Benaderend Verbruik (kWh)]]*2.5</f>
        <v>3012267.5</v>
      </c>
      <c r="G2456" s="17">
        <f>Tabel14[[#This Row],[Benaderend Verbruik (kWh)]]*0</f>
        <v>0</v>
      </c>
    </row>
    <row r="2457" spans="1:7" x14ac:dyDescent="0.35">
      <c r="A2457" s="2" t="s">
        <v>1033</v>
      </c>
      <c r="B2457" s="2" t="s">
        <v>641</v>
      </c>
      <c r="C2457" s="2" t="s">
        <v>9</v>
      </c>
      <c r="D2457" s="17">
        <v>2093676.2907617351</v>
      </c>
      <c r="E2457" s="2">
        <v>2022</v>
      </c>
      <c r="F2457" s="17">
        <f>Tabel14[[#This Row],[Benaderend Verbruik (kWh)]]*2.5</f>
        <v>5234190.7269043373</v>
      </c>
      <c r="G2457" s="17">
        <f>Tabel14[[#This Row],[Benaderend Verbruik (kWh)]]*0</f>
        <v>0</v>
      </c>
    </row>
    <row r="2458" spans="1:7" x14ac:dyDescent="0.35">
      <c r="A2458" s="2" t="s">
        <v>1033</v>
      </c>
      <c r="B2458" s="2" t="s">
        <v>641</v>
      </c>
      <c r="C2458" s="2" t="s">
        <v>10</v>
      </c>
      <c r="D2458" s="17">
        <v>954023.99999999977</v>
      </c>
      <c r="E2458" s="2">
        <v>2022</v>
      </c>
      <c r="F2458" s="17">
        <f>Tabel14[[#This Row],[Benaderend Verbruik (kWh)]]*2.5</f>
        <v>2385059.9999999995</v>
      </c>
      <c r="G2458" s="17">
        <f>Tabel14[[#This Row],[Benaderend Verbruik (kWh)]]*0</f>
        <v>0</v>
      </c>
    </row>
    <row r="2459" spans="1:7" x14ac:dyDescent="0.35">
      <c r="A2459" s="2" t="s">
        <v>1033</v>
      </c>
      <c r="B2459" s="2" t="s">
        <v>641</v>
      </c>
      <c r="C2459" s="2" t="s">
        <v>8</v>
      </c>
      <c r="D2459" s="17">
        <v>7173567.6466990197</v>
      </c>
      <c r="E2459" s="2">
        <v>2022</v>
      </c>
      <c r="F2459" s="17">
        <f>Tabel14[[#This Row],[Benaderend Verbruik (kWh)]]</f>
        <v>7173567.6466990197</v>
      </c>
      <c r="G2459" s="17">
        <f>Tabel14[[#This Row],[Benaderend Verbruik (kWh)]]*0.000182</f>
        <v>1305.5893116992215</v>
      </c>
    </row>
    <row r="2460" spans="1:7" x14ac:dyDescent="0.35">
      <c r="A2460" s="2" t="s">
        <v>410</v>
      </c>
      <c r="B2460" s="2" t="s">
        <v>7</v>
      </c>
      <c r="C2460" s="2" t="s">
        <v>8</v>
      </c>
      <c r="D2460" s="17">
        <v>1200325.9309999999</v>
      </c>
      <c r="E2460" s="2">
        <v>2019</v>
      </c>
      <c r="F2460" s="17">
        <f>Tabel14[[#This Row],[Benaderend Verbruik (kWh)]]</f>
        <v>1200325.9309999999</v>
      </c>
      <c r="G2460" s="17">
        <f>Tabel14[[#This Row],[Benaderend Verbruik (kWh)]]*0.000182</f>
        <v>218.45931944199998</v>
      </c>
    </row>
    <row r="2461" spans="1:7" x14ac:dyDescent="0.35">
      <c r="A2461" s="2" t="s">
        <v>410</v>
      </c>
      <c r="B2461" s="2" t="s">
        <v>7</v>
      </c>
      <c r="C2461" s="2" t="s">
        <v>10</v>
      </c>
      <c r="D2461" s="17">
        <v>1099557.6359999999</v>
      </c>
      <c r="E2461" s="2">
        <v>2019</v>
      </c>
      <c r="F2461" s="17">
        <f>Tabel14[[#This Row],[Benaderend Verbruik (kWh)]]*2.5</f>
        <v>2748894.09</v>
      </c>
      <c r="G2461" s="17">
        <f>Tabel14[[#This Row],[Benaderend Verbruik (kWh)]]*0</f>
        <v>0</v>
      </c>
    </row>
    <row r="2462" spans="1:7" x14ac:dyDescent="0.35">
      <c r="A2462" s="2" t="s">
        <v>410</v>
      </c>
      <c r="B2462" s="2" t="s">
        <v>7</v>
      </c>
      <c r="C2462" s="2" t="s">
        <v>9</v>
      </c>
      <c r="D2462" s="17">
        <v>585845.28599999996</v>
      </c>
      <c r="E2462" s="2">
        <v>2019</v>
      </c>
      <c r="F2462" s="17">
        <f>Tabel14[[#This Row],[Benaderend Verbruik (kWh)]]*2.5</f>
        <v>1464613.2149999999</v>
      </c>
      <c r="G2462" s="17">
        <f>Tabel14[[#This Row],[Benaderend Verbruik (kWh)]]*0</f>
        <v>0</v>
      </c>
    </row>
    <row r="2463" spans="1:7" x14ac:dyDescent="0.35">
      <c r="A2463" s="2" t="s">
        <v>1034</v>
      </c>
      <c r="B2463" s="2" t="s">
        <v>641</v>
      </c>
      <c r="C2463" s="2" t="s">
        <v>9</v>
      </c>
      <c r="D2463" s="17">
        <v>528003.01643873006</v>
      </c>
      <c r="E2463" s="2">
        <v>2022</v>
      </c>
      <c r="F2463" s="17">
        <f>Tabel14[[#This Row],[Benaderend Verbruik (kWh)]]*2.5</f>
        <v>1320007.5410968252</v>
      </c>
      <c r="G2463" s="17">
        <f>Tabel14[[#This Row],[Benaderend Verbruik (kWh)]]*0</f>
        <v>0</v>
      </c>
    </row>
    <row r="2464" spans="1:7" x14ac:dyDescent="0.35">
      <c r="A2464" s="2" t="s">
        <v>1034</v>
      </c>
      <c r="B2464" s="2" t="s">
        <v>641</v>
      </c>
      <c r="C2464" s="2" t="s">
        <v>10</v>
      </c>
      <c r="D2464" s="17">
        <v>1107185.3277939288</v>
      </c>
      <c r="E2464" s="2">
        <v>2022</v>
      </c>
      <c r="F2464" s="17">
        <f>Tabel14[[#This Row],[Benaderend Verbruik (kWh)]]*2.5</f>
        <v>2767963.319484822</v>
      </c>
      <c r="G2464" s="17">
        <f>Tabel14[[#This Row],[Benaderend Verbruik (kWh)]]*0</f>
        <v>0</v>
      </c>
    </row>
    <row r="2465" spans="1:7" x14ac:dyDescent="0.35">
      <c r="A2465" s="2" t="s">
        <v>1034</v>
      </c>
      <c r="B2465" s="2" t="s">
        <v>641</v>
      </c>
      <c r="C2465" s="2" t="s">
        <v>8</v>
      </c>
      <c r="D2465" s="17">
        <v>1166539.5626236417</v>
      </c>
      <c r="E2465" s="2">
        <v>2022</v>
      </c>
      <c r="F2465" s="17">
        <f>Tabel14[[#This Row],[Benaderend Verbruik (kWh)]]</f>
        <v>1166539.5626236417</v>
      </c>
      <c r="G2465" s="17">
        <f>Tabel14[[#This Row],[Benaderend Verbruik (kWh)]]*0.000182</f>
        <v>212.3102003975028</v>
      </c>
    </row>
    <row r="2466" spans="1:7" x14ac:dyDescent="0.35">
      <c r="A2466" s="2" t="s">
        <v>410</v>
      </c>
      <c r="B2466" s="2" t="s">
        <v>7</v>
      </c>
      <c r="C2466" s="2" t="s">
        <v>106</v>
      </c>
      <c r="D2466" s="17">
        <v>6.2028326000000007</v>
      </c>
      <c r="E2466" s="2">
        <v>2019</v>
      </c>
      <c r="F2466" s="17">
        <f>Tabel14[[#This Row],[Benaderend Verbruik (kWh)]]</f>
        <v>6.2028326000000007</v>
      </c>
      <c r="G2466" s="17">
        <f>Tabel14[[#This Row],[Benaderend Verbruik (kWh)]]*0.000182</f>
        <v>1.1289155332000001E-3</v>
      </c>
    </row>
    <row r="2467" spans="1:7" x14ac:dyDescent="0.35">
      <c r="A2467" s="2" t="s">
        <v>410</v>
      </c>
      <c r="B2467" s="2" t="s">
        <v>7</v>
      </c>
      <c r="C2467" s="2" t="s">
        <v>106</v>
      </c>
      <c r="D2467" s="17">
        <v>3.1822859999999999</v>
      </c>
      <c r="E2467" s="2">
        <v>2022</v>
      </c>
      <c r="F2467" s="17">
        <f>Tabel14[[#This Row],[Benaderend Verbruik (kWh)]]</f>
        <v>3.1822859999999999</v>
      </c>
      <c r="G2467" s="17">
        <f>Tabel14[[#This Row],[Benaderend Verbruik (kWh)]]*0.000182</f>
        <v>5.7917605200000005E-4</v>
      </c>
    </row>
    <row r="2468" spans="1:7" x14ac:dyDescent="0.35">
      <c r="A2468" s="11" t="s">
        <v>410</v>
      </c>
      <c r="B2468" s="11" t="s">
        <v>7</v>
      </c>
      <c r="C2468" s="2" t="s">
        <v>1262</v>
      </c>
      <c r="D2468" s="17"/>
      <c r="E2468" s="2">
        <v>2019</v>
      </c>
      <c r="F2468" s="2"/>
      <c r="G2468" s="17">
        <v>104.75650856000001</v>
      </c>
    </row>
    <row r="2469" spans="1:7" x14ac:dyDescent="0.35">
      <c r="A2469" s="11" t="s">
        <v>410</v>
      </c>
      <c r="B2469" s="11" t="s">
        <v>7</v>
      </c>
      <c r="C2469" s="2" t="s">
        <v>1262</v>
      </c>
      <c r="D2469" s="17"/>
      <c r="E2469" s="2">
        <v>2022</v>
      </c>
      <c r="F2469" s="2"/>
      <c r="G2469" s="17">
        <v>100.99722215133497</v>
      </c>
    </row>
    <row r="2470" spans="1:7" x14ac:dyDescent="0.35">
      <c r="A2470" s="2" t="s">
        <v>411</v>
      </c>
      <c r="B2470" s="2" t="s">
        <v>7</v>
      </c>
      <c r="C2470" s="2" t="s">
        <v>10</v>
      </c>
      <c r="D2470" s="17">
        <v>2459209.4409999996</v>
      </c>
      <c r="E2470" s="2">
        <v>2019</v>
      </c>
      <c r="F2470" s="17">
        <f>Tabel14[[#This Row],[Benaderend Verbruik (kWh)]]*2.5</f>
        <v>6148023.6024999991</v>
      </c>
      <c r="G2470" s="17">
        <f>Tabel14[[#This Row],[Benaderend Verbruik (kWh)]]*0</f>
        <v>0</v>
      </c>
    </row>
    <row r="2471" spans="1:7" x14ac:dyDescent="0.35">
      <c r="A2471" s="2" t="s">
        <v>411</v>
      </c>
      <c r="B2471" s="2" t="s">
        <v>7</v>
      </c>
      <c r="C2471" s="2" t="s">
        <v>8</v>
      </c>
      <c r="D2471" s="17">
        <v>1773126.4500000002</v>
      </c>
      <c r="E2471" s="2">
        <v>2019</v>
      </c>
      <c r="F2471" s="17">
        <f>Tabel14[[#This Row],[Benaderend Verbruik (kWh)]]</f>
        <v>1773126.4500000002</v>
      </c>
      <c r="G2471" s="17">
        <f>Tabel14[[#This Row],[Benaderend Verbruik (kWh)]]*0.000182</f>
        <v>322.70901390000006</v>
      </c>
    </row>
    <row r="2472" spans="1:7" x14ac:dyDescent="0.35">
      <c r="A2472" s="2" t="s">
        <v>411</v>
      </c>
      <c r="B2472" s="2" t="s">
        <v>7</v>
      </c>
      <c r="C2472" s="2" t="s">
        <v>9</v>
      </c>
      <c r="D2472" s="17">
        <v>798401.60199999984</v>
      </c>
      <c r="E2472" s="2">
        <v>2019</v>
      </c>
      <c r="F2472" s="17">
        <f>Tabel14[[#This Row],[Benaderend Verbruik (kWh)]]*2.5</f>
        <v>1996004.0049999997</v>
      </c>
      <c r="G2472" s="17">
        <f>Tabel14[[#This Row],[Benaderend Verbruik (kWh)]]*0</f>
        <v>0</v>
      </c>
    </row>
    <row r="2473" spans="1:7" x14ac:dyDescent="0.35">
      <c r="A2473" s="2" t="s">
        <v>1035</v>
      </c>
      <c r="B2473" s="2" t="s">
        <v>641</v>
      </c>
      <c r="C2473" s="2" t="s">
        <v>9</v>
      </c>
      <c r="D2473" s="17">
        <v>692813.88160988432</v>
      </c>
      <c r="E2473" s="2">
        <v>2022</v>
      </c>
      <c r="F2473" s="17">
        <f>Tabel14[[#This Row],[Benaderend Verbruik (kWh)]]*2.5</f>
        <v>1732034.7040247107</v>
      </c>
      <c r="G2473" s="17">
        <f>Tabel14[[#This Row],[Benaderend Verbruik (kWh)]]*0</f>
        <v>0</v>
      </c>
    </row>
    <row r="2474" spans="1:7" x14ac:dyDescent="0.35">
      <c r="A2474" s="2" t="s">
        <v>1035</v>
      </c>
      <c r="B2474" s="2" t="s">
        <v>641</v>
      </c>
      <c r="C2474" s="2" t="s">
        <v>10</v>
      </c>
      <c r="D2474" s="17">
        <v>2298477.913033748</v>
      </c>
      <c r="E2474" s="2">
        <v>2022</v>
      </c>
      <c r="F2474" s="17">
        <f>Tabel14[[#This Row],[Benaderend Verbruik (kWh)]]*2.5</f>
        <v>5746194.7825843701</v>
      </c>
      <c r="G2474" s="17">
        <f>Tabel14[[#This Row],[Benaderend Verbruik (kWh)]]*0</f>
        <v>0</v>
      </c>
    </row>
    <row r="2475" spans="1:7" x14ac:dyDescent="0.35">
      <c r="A2475" s="2" t="s">
        <v>1035</v>
      </c>
      <c r="B2475" s="2" t="s">
        <v>641</v>
      </c>
      <c r="C2475" s="2" t="s">
        <v>8</v>
      </c>
      <c r="D2475" s="17">
        <v>870196.71576344746</v>
      </c>
      <c r="E2475" s="2">
        <v>2022</v>
      </c>
      <c r="F2475" s="17">
        <f>Tabel14[[#This Row],[Benaderend Verbruik (kWh)]]</f>
        <v>870196.71576344746</v>
      </c>
      <c r="G2475" s="17">
        <f>Tabel14[[#This Row],[Benaderend Verbruik (kWh)]]*0.000182</f>
        <v>158.37580226894744</v>
      </c>
    </row>
    <row r="2476" spans="1:7" x14ac:dyDescent="0.35">
      <c r="A2476" s="2" t="s">
        <v>411</v>
      </c>
      <c r="B2476" s="2" t="s">
        <v>7</v>
      </c>
      <c r="C2476" s="2" t="s">
        <v>106</v>
      </c>
      <c r="D2476" s="17">
        <v>23982.632400000002</v>
      </c>
      <c r="E2476" s="2">
        <v>2019</v>
      </c>
      <c r="F2476" s="17">
        <f>Tabel14[[#This Row],[Benaderend Verbruik (kWh)]]</f>
        <v>23982.632400000002</v>
      </c>
      <c r="G2476" s="17">
        <f>Tabel14[[#This Row],[Benaderend Verbruik (kWh)]]*0.000182</f>
        <v>4.3648390968000008</v>
      </c>
    </row>
    <row r="2477" spans="1:7" x14ac:dyDescent="0.35">
      <c r="A2477" s="11" t="s">
        <v>411</v>
      </c>
      <c r="B2477" s="11" t="s">
        <v>7</v>
      </c>
      <c r="C2477" s="2" t="s">
        <v>1262</v>
      </c>
      <c r="D2477" s="17"/>
      <c r="E2477" s="2">
        <v>2019</v>
      </c>
      <c r="F2477" s="2"/>
      <c r="G2477" s="17">
        <v>147.72332568000002</v>
      </c>
    </row>
    <row r="2478" spans="1:7" x14ac:dyDescent="0.35">
      <c r="A2478" s="11" t="s">
        <v>411</v>
      </c>
      <c r="B2478" s="11" t="s">
        <v>7</v>
      </c>
      <c r="C2478" s="2" t="s">
        <v>1262</v>
      </c>
      <c r="D2478" s="17"/>
      <c r="E2478" s="2">
        <v>2022</v>
      </c>
      <c r="F2478" s="2"/>
      <c r="G2478" s="17">
        <v>132.33992076999999</v>
      </c>
    </row>
    <row r="2479" spans="1:7" x14ac:dyDescent="0.35">
      <c r="A2479" s="2" t="s">
        <v>412</v>
      </c>
      <c r="B2479" s="2" t="s">
        <v>7</v>
      </c>
      <c r="C2479" s="2" t="s">
        <v>10</v>
      </c>
      <c r="D2479" s="17">
        <v>398507</v>
      </c>
      <c r="E2479" s="2">
        <v>2019</v>
      </c>
      <c r="F2479" s="17">
        <f>Tabel14[[#This Row],[Benaderend Verbruik (kWh)]]*2.5</f>
        <v>996267.5</v>
      </c>
      <c r="G2479" s="17">
        <f>Tabel14[[#This Row],[Benaderend Verbruik (kWh)]]*0</f>
        <v>0</v>
      </c>
    </row>
    <row r="2480" spans="1:7" x14ac:dyDescent="0.35">
      <c r="A2480" s="2" t="s">
        <v>412</v>
      </c>
      <c r="B2480" s="2" t="s">
        <v>7</v>
      </c>
      <c r="C2480" s="2" t="s">
        <v>9</v>
      </c>
      <c r="D2480" s="17">
        <v>125461.35199999998</v>
      </c>
      <c r="E2480" s="2">
        <v>2019</v>
      </c>
      <c r="F2480" s="17">
        <f>Tabel14[[#This Row],[Benaderend Verbruik (kWh)]]*2.5</f>
        <v>313653.37999999995</v>
      </c>
      <c r="G2480" s="17">
        <f>Tabel14[[#This Row],[Benaderend Verbruik (kWh)]]*0</f>
        <v>0</v>
      </c>
    </row>
    <row r="2481" spans="1:7" x14ac:dyDescent="0.35">
      <c r="A2481" s="2" t="s">
        <v>412</v>
      </c>
      <c r="B2481" s="2" t="s">
        <v>7</v>
      </c>
      <c r="C2481" s="2" t="s">
        <v>8</v>
      </c>
      <c r="D2481" s="17">
        <v>111615.29</v>
      </c>
      <c r="E2481" s="2">
        <v>2019</v>
      </c>
      <c r="F2481" s="17">
        <f>Tabel14[[#This Row],[Benaderend Verbruik (kWh)]]</f>
        <v>111615.29</v>
      </c>
      <c r="G2481" s="17">
        <f>Tabel14[[#This Row],[Benaderend Verbruik (kWh)]]*0.000182</f>
        <v>20.31398278</v>
      </c>
    </row>
    <row r="2482" spans="1:7" x14ac:dyDescent="0.35">
      <c r="A2482" s="2" t="s">
        <v>1036</v>
      </c>
      <c r="B2482" s="2" t="s">
        <v>641</v>
      </c>
      <c r="C2482" s="2" t="s">
        <v>9</v>
      </c>
      <c r="D2482" s="17">
        <v>86976.223611282287</v>
      </c>
      <c r="E2482" s="2">
        <v>2022</v>
      </c>
      <c r="F2482" s="17">
        <f>Tabel14[[#This Row],[Benaderend Verbruik (kWh)]]*2.5</f>
        <v>217440.55902820572</v>
      </c>
      <c r="G2482" s="17">
        <f>Tabel14[[#This Row],[Benaderend Verbruik (kWh)]]*0</f>
        <v>0</v>
      </c>
    </row>
    <row r="2483" spans="1:7" x14ac:dyDescent="0.35">
      <c r="A2483" s="2" t="s">
        <v>1036</v>
      </c>
      <c r="B2483" s="2" t="s">
        <v>641</v>
      </c>
      <c r="C2483" s="2" t="s">
        <v>10</v>
      </c>
      <c r="D2483" s="17">
        <v>366273.87990406039</v>
      </c>
      <c r="E2483" s="2">
        <v>2022</v>
      </c>
      <c r="F2483" s="17">
        <f>Tabel14[[#This Row],[Benaderend Verbruik (kWh)]]*2.5</f>
        <v>915684.69976015098</v>
      </c>
      <c r="G2483" s="17">
        <f>Tabel14[[#This Row],[Benaderend Verbruik (kWh)]]*0</f>
        <v>0</v>
      </c>
    </row>
    <row r="2484" spans="1:7" x14ac:dyDescent="0.35">
      <c r="A2484" s="2" t="s">
        <v>1036</v>
      </c>
      <c r="B2484" s="2" t="s">
        <v>641</v>
      </c>
      <c r="C2484" s="2" t="s">
        <v>8</v>
      </c>
      <c r="D2484" s="17">
        <v>91188.958012851508</v>
      </c>
      <c r="E2484" s="2">
        <v>2022</v>
      </c>
      <c r="F2484" s="17">
        <f>Tabel14[[#This Row],[Benaderend Verbruik (kWh)]]</f>
        <v>91188.958012851508</v>
      </c>
      <c r="G2484" s="17">
        <f>Tabel14[[#This Row],[Benaderend Verbruik (kWh)]]*0.000182</f>
        <v>16.596390358338976</v>
      </c>
    </row>
    <row r="2485" spans="1:7" x14ac:dyDescent="0.35">
      <c r="A2485" s="2" t="s">
        <v>412</v>
      </c>
      <c r="B2485" s="2" t="s">
        <v>7</v>
      </c>
      <c r="C2485" s="2" t="s">
        <v>12</v>
      </c>
      <c r="D2485" s="17">
        <v>256878.29175362011</v>
      </c>
      <c r="E2485" s="2">
        <v>2019</v>
      </c>
      <c r="F2485" s="17">
        <f>Tabel14[[#This Row],[Benaderend Verbruik (kWh)]]</f>
        <v>256878.29175362011</v>
      </c>
      <c r="G2485" s="17">
        <f>Tabel14[[#This Row],[Benaderend Verbruik (kWh)]]*0.000267</f>
        <v>68.586503898216563</v>
      </c>
    </row>
    <row r="2486" spans="1:7" x14ac:dyDescent="0.35">
      <c r="A2486" s="2" t="s">
        <v>412</v>
      </c>
      <c r="B2486" s="2" t="s">
        <v>7</v>
      </c>
      <c r="C2486" s="2" t="s">
        <v>12</v>
      </c>
      <c r="D2486" s="17">
        <v>141425.79288874692</v>
      </c>
      <c r="E2486" s="2">
        <v>2022</v>
      </c>
      <c r="F2486" s="17">
        <f>Tabel14[[#This Row],[Benaderend Verbruik (kWh)]]</f>
        <v>141425.79288874692</v>
      </c>
      <c r="G2486" s="17">
        <f>Tabel14[[#This Row],[Benaderend Verbruik (kWh)]]*0.000267</f>
        <v>37.760686701295427</v>
      </c>
    </row>
    <row r="2487" spans="1:7" x14ac:dyDescent="0.35">
      <c r="A2487" s="11" t="s">
        <v>412</v>
      </c>
      <c r="B2487" s="11" t="s">
        <v>7</v>
      </c>
      <c r="C2487" s="2" t="s">
        <v>1262</v>
      </c>
      <c r="D2487" s="17"/>
      <c r="E2487" s="2">
        <v>2019</v>
      </c>
      <c r="F2487" s="2"/>
      <c r="G2487" s="17">
        <v>56.424278999999999</v>
      </c>
    </row>
    <row r="2488" spans="1:7" x14ac:dyDescent="0.35">
      <c r="A2488" s="11" t="s">
        <v>412</v>
      </c>
      <c r="B2488" s="11" t="s">
        <v>7</v>
      </c>
      <c r="C2488" s="2" t="s">
        <v>1262</v>
      </c>
      <c r="D2488" s="17"/>
      <c r="E2488" s="2">
        <v>2022</v>
      </c>
      <c r="F2488" s="2"/>
      <c r="G2488" s="17">
        <v>59.532565660000003</v>
      </c>
    </row>
    <row r="2489" spans="1:7" x14ac:dyDescent="0.35">
      <c r="A2489" s="2" t="s">
        <v>413</v>
      </c>
      <c r="B2489" s="2" t="s">
        <v>7</v>
      </c>
      <c r="C2489" s="2" t="s">
        <v>8</v>
      </c>
      <c r="D2489" s="17">
        <v>2027154.4860371121</v>
      </c>
      <c r="E2489" s="2">
        <v>2019</v>
      </c>
      <c r="F2489" s="17">
        <f>Tabel14[[#This Row],[Benaderend Verbruik (kWh)]]</f>
        <v>2027154.4860371121</v>
      </c>
      <c r="G2489" s="17">
        <f>Tabel14[[#This Row],[Benaderend Verbruik (kWh)]]*0.000182</f>
        <v>368.94211645875441</v>
      </c>
    </row>
    <row r="2490" spans="1:7" x14ac:dyDescent="0.35">
      <c r="A2490" s="2" t="s">
        <v>413</v>
      </c>
      <c r="B2490" s="2" t="s">
        <v>7</v>
      </c>
      <c r="C2490" s="2" t="s">
        <v>9</v>
      </c>
      <c r="D2490" s="17">
        <v>575974.73314327409</v>
      </c>
      <c r="E2490" s="2">
        <v>2019</v>
      </c>
      <c r="F2490" s="17">
        <f>Tabel14[[#This Row],[Benaderend Verbruik (kWh)]]*2.5</f>
        <v>1439936.8328581853</v>
      </c>
      <c r="G2490" s="17">
        <f>Tabel14[[#This Row],[Benaderend Verbruik (kWh)]]*0</f>
        <v>0</v>
      </c>
    </row>
    <row r="2491" spans="1:7" x14ac:dyDescent="0.35">
      <c r="A2491" s="2" t="s">
        <v>413</v>
      </c>
      <c r="B2491" s="2" t="s">
        <v>7</v>
      </c>
      <c r="C2491" s="2" t="s">
        <v>10</v>
      </c>
      <c r="D2491" s="17">
        <v>539657</v>
      </c>
      <c r="E2491" s="2">
        <v>2019</v>
      </c>
      <c r="F2491" s="17">
        <f>Tabel14[[#This Row],[Benaderend Verbruik (kWh)]]*2.5</f>
        <v>1349142.5</v>
      </c>
      <c r="G2491" s="17">
        <f>Tabel14[[#This Row],[Benaderend Verbruik (kWh)]]*0</f>
        <v>0</v>
      </c>
    </row>
    <row r="2492" spans="1:7" x14ac:dyDescent="0.35">
      <c r="A2492" s="2" t="s">
        <v>1037</v>
      </c>
      <c r="B2492" s="2" t="s">
        <v>641</v>
      </c>
      <c r="C2492" s="2" t="s">
        <v>9</v>
      </c>
      <c r="D2492" s="17">
        <v>428250.64683244179</v>
      </c>
      <c r="E2492" s="2">
        <v>2022</v>
      </c>
      <c r="F2492" s="17">
        <f>Tabel14[[#This Row],[Benaderend Verbruik (kWh)]]*2.5</f>
        <v>1070626.6170811045</v>
      </c>
      <c r="G2492" s="17">
        <f>Tabel14[[#This Row],[Benaderend Verbruik (kWh)]]*0</f>
        <v>0</v>
      </c>
    </row>
    <row r="2493" spans="1:7" x14ac:dyDescent="0.35">
      <c r="A2493" s="2" t="s">
        <v>1037</v>
      </c>
      <c r="B2493" s="2" t="s">
        <v>641</v>
      </c>
      <c r="C2493" s="2" t="s">
        <v>10</v>
      </c>
      <c r="D2493" s="17">
        <v>437709.99999999988</v>
      </c>
      <c r="E2493" s="2">
        <v>2022</v>
      </c>
      <c r="F2493" s="17">
        <f>Tabel14[[#This Row],[Benaderend Verbruik (kWh)]]*2.5</f>
        <v>1094274.9999999998</v>
      </c>
      <c r="G2493" s="17">
        <f>Tabel14[[#This Row],[Benaderend Verbruik (kWh)]]*0</f>
        <v>0</v>
      </c>
    </row>
    <row r="2494" spans="1:7" x14ac:dyDescent="0.35">
      <c r="A2494" s="2" t="s">
        <v>1037</v>
      </c>
      <c r="B2494" s="2" t="s">
        <v>641</v>
      </c>
      <c r="C2494" s="2" t="s">
        <v>8</v>
      </c>
      <c r="D2494" s="17">
        <v>1645623.0217440703</v>
      </c>
      <c r="E2494" s="2">
        <v>2022</v>
      </c>
      <c r="F2494" s="17">
        <f>Tabel14[[#This Row],[Benaderend Verbruik (kWh)]]</f>
        <v>1645623.0217440703</v>
      </c>
      <c r="G2494" s="17">
        <f>Tabel14[[#This Row],[Benaderend Verbruik (kWh)]]*0.000182</f>
        <v>299.50338995742084</v>
      </c>
    </row>
    <row r="2495" spans="1:7" x14ac:dyDescent="0.35">
      <c r="A2495" s="2" t="s">
        <v>413</v>
      </c>
      <c r="B2495" s="2" t="s">
        <v>7</v>
      </c>
      <c r="C2495" s="2" t="s">
        <v>170</v>
      </c>
      <c r="D2495" s="17">
        <v>8829.1666666666661</v>
      </c>
      <c r="E2495" s="2">
        <v>2022</v>
      </c>
      <c r="F2495" s="17">
        <f>Tabel14[[#This Row],[Benaderend Verbruik (kWh)]]</f>
        <v>8829.1666666666661</v>
      </c>
      <c r="G2495" s="17">
        <f>Tabel14[[#This Row],[Benaderend Verbruik (kWh)]]*0</f>
        <v>0</v>
      </c>
    </row>
    <row r="2496" spans="1:7" x14ac:dyDescent="0.35">
      <c r="A2496" s="11" t="s">
        <v>413</v>
      </c>
      <c r="B2496" s="11" t="s">
        <v>7</v>
      </c>
      <c r="C2496" s="2" t="s">
        <v>1262</v>
      </c>
      <c r="D2496" s="17"/>
      <c r="E2496" s="2">
        <v>2019</v>
      </c>
      <c r="F2496" s="2"/>
      <c r="G2496" s="17">
        <v>50.64164572</v>
      </c>
    </row>
    <row r="2497" spans="1:7" x14ac:dyDescent="0.35">
      <c r="A2497" s="11" t="s">
        <v>413</v>
      </c>
      <c r="B2497" s="11" t="s">
        <v>7</v>
      </c>
      <c r="C2497" s="2" t="s">
        <v>1262</v>
      </c>
      <c r="D2497" s="17"/>
      <c r="E2497" s="2">
        <v>2022</v>
      </c>
      <c r="F2497" s="2"/>
      <c r="G2497" s="17">
        <v>44.426462170000001</v>
      </c>
    </row>
    <row r="2498" spans="1:7" x14ac:dyDescent="0.35">
      <c r="A2498" s="2" t="s">
        <v>414</v>
      </c>
      <c r="B2498" s="2" t="s">
        <v>415</v>
      </c>
      <c r="C2498" s="2" t="s">
        <v>8</v>
      </c>
      <c r="D2498" s="17">
        <v>491491.94724031922</v>
      </c>
      <c r="E2498" s="2">
        <v>2019</v>
      </c>
      <c r="F2498" s="17">
        <f>Tabel14[[#This Row],[Benaderend Verbruik (kWh)]]</f>
        <v>491491.94724031922</v>
      </c>
      <c r="G2498" s="17">
        <f>Tabel14[[#This Row],[Benaderend Verbruik (kWh)]]*0.000182</f>
        <v>89.451534397738101</v>
      </c>
    </row>
    <row r="2499" spans="1:7" x14ac:dyDescent="0.35">
      <c r="A2499" s="2" t="s">
        <v>414</v>
      </c>
      <c r="B2499" s="2" t="s">
        <v>415</v>
      </c>
      <c r="C2499" s="2" t="s">
        <v>9</v>
      </c>
      <c r="D2499" s="17">
        <v>428734.75386643468</v>
      </c>
      <c r="E2499" s="2">
        <v>2019</v>
      </c>
      <c r="F2499" s="17">
        <f>Tabel14[[#This Row],[Benaderend Verbruik (kWh)]]*2.5</f>
        <v>1071836.8846660866</v>
      </c>
      <c r="G2499" s="17">
        <f>Tabel14[[#This Row],[Benaderend Verbruik (kWh)]]*0</f>
        <v>0</v>
      </c>
    </row>
    <row r="2500" spans="1:7" x14ac:dyDescent="0.35">
      <c r="A2500" s="2" t="s">
        <v>1038</v>
      </c>
      <c r="B2500" s="2" t="s">
        <v>1039</v>
      </c>
      <c r="C2500" s="2" t="s">
        <v>9</v>
      </c>
      <c r="D2500" s="17">
        <v>416332.64133903466</v>
      </c>
      <c r="E2500" s="2">
        <v>2022</v>
      </c>
      <c r="F2500" s="17">
        <f>Tabel14[[#This Row],[Benaderend Verbruik (kWh)]]*2.5</f>
        <v>1040831.6033475867</v>
      </c>
      <c r="G2500" s="17">
        <f>Tabel14[[#This Row],[Benaderend Verbruik (kWh)]]*0</f>
        <v>0</v>
      </c>
    </row>
    <row r="2501" spans="1:7" x14ac:dyDescent="0.35">
      <c r="A2501" s="2" t="s">
        <v>1038</v>
      </c>
      <c r="B2501" s="2" t="s">
        <v>1039</v>
      </c>
      <c r="C2501" s="2" t="s">
        <v>8</v>
      </c>
      <c r="D2501" s="17">
        <v>384152.88462333905</v>
      </c>
      <c r="E2501" s="2">
        <v>2022</v>
      </c>
      <c r="F2501" s="17">
        <f>Tabel14[[#This Row],[Benaderend Verbruik (kWh)]]</f>
        <v>384152.88462333905</v>
      </c>
      <c r="G2501" s="17">
        <f>Tabel14[[#This Row],[Benaderend Verbruik (kWh)]]*0.000182</f>
        <v>69.915825001447715</v>
      </c>
    </row>
    <row r="2502" spans="1:7" x14ac:dyDescent="0.35">
      <c r="A2502" s="11" t="s">
        <v>602</v>
      </c>
      <c r="B2502" s="11" t="s">
        <v>415</v>
      </c>
      <c r="C2502" s="2" t="s">
        <v>1262</v>
      </c>
      <c r="D2502" s="17"/>
      <c r="E2502" s="2">
        <v>2019</v>
      </c>
      <c r="F2502" s="2"/>
      <c r="G2502" s="17">
        <v>36.080881797848917</v>
      </c>
    </row>
    <row r="2503" spans="1:7" x14ac:dyDescent="0.35">
      <c r="A2503" s="11" t="s">
        <v>602</v>
      </c>
      <c r="B2503" s="11" t="s">
        <v>415</v>
      </c>
      <c r="C2503" s="2" t="s">
        <v>1262</v>
      </c>
      <c r="D2503" s="17"/>
      <c r="E2503" s="2">
        <v>2022</v>
      </c>
      <c r="F2503" s="2"/>
      <c r="G2503" s="17">
        <v>37.042708133493974</v>
      </c>
    </row>
    <row r="2504" spans="1:7" x14ac:dyDescent="0.35">
      <c r="A2504" s="2" t="s">
        <v>416</v>
      </c>
      <c r="B2504" s="2" t="s">
        <v>415</v>
      </c>
      <c r="C2504" s="2" t="s">
        <v>8</v>
      </c>
      <c r="D2504" s="17">
        <v>269920.72134595952</v>
      </c>
      <c r="E2504" s="2">
        <v>2019</v>
      </c>
      <c r="F2504" s="17">
        <f>Tabel14[[#This Row],[Benaderend Verbruik (kWh)]]</f>
        <v>269920.72134595952</v>
      </c>
      <c r="G2504" s="17">
        <f>Tabel14[[#This Row],[Benaderend Verbruik (kWh)]]*0.000182</f>
        <v>49.125571284964636</v>
      </c>
    </row>
    <row r="2505" spans="1:7" x14ac:dyDescent="0.35">
      <c r="A2505" s="2" t="s">
        <v>416</v>
      </c>
      <c r="B2505" s="2" t="s">
        <v>415</v>
      </c>
      <c r="C2505" s="2" t="s">
        <v>9</v>
      </c>
      <c r="D2505" s="17">
        <v>97028</v>
      </c>
      <c r="E2505" s="2">
        <v>2019</v>
      </c>
      <c r="F2505" s="17">
        <f>Tabel14[[#This Row],[Benaderend Verbruik (kWh)]]*2.5</f>
        <v>242570</v>
      </c>
      <c r="G2505" s="17">
        <f>Tabel14[[#This Row],[Benaderend Verbruik (kWh)]]*0</f>
        <v>0</v>
      </c>
    </row>
    <row r="2506" spans="1:7" x14ac:dyDescent="0.35">
      <c r="A2506" s="2" t="s">
        <v>1040</v>
      </c>
      <c r="B2506" s="2" t="s">
        <v>1039</v>
      </c>
      <c r="C2506" s="2" t="s">
        <v>9</v>
      </c>
      <c r="D2506" s="17">
        <v>44914.681468449999</v>
      </c>
      <c r="E2506" s="2">
        <v>2022</v>
      </c>
      <c r="F2506" s="17">
        <f>Tabel14[[#This Row],[Benaderend Verbruik (kWh)]]*2.5</f>
        <v>112286.703671125</v>
      </c>
      <c r="G2506" s="17">
        <f>Tabel14[[#This Row],[Benaderend Verbruik (kWh)]]*0</f>
        <v>0</v>
      </c>
    </row>
    <row r="2507" spans="1:7" x14ac:dyDescent="0.35">
      <c r="A2507" s="2" t="s">
        <v>1040</v>
      </c>
      <c r="B2507" s="2" t="s">
        <v>1039</v>
      </c>
      <c r="C2507" s="2" t="s">
        <v>8</v>
      </c>
      <c r="D2507" s="17">
        <v>213564.489527689</v>
      </c>
      <c r="E2507" s="2">
        <v>2022</v>
      </c>
      <c r="F2507" s="17">
        <f>Tabel14[[#This Row],[Benaderend Verbruik (kWh)]]</f>
        <v>213564.489527689</v>
      </c>
      <c r="G2507" s="17">
        <f>Tabel14[[#This Row],[Benaderend Verbruik (kWh)]]*0.000182</f>
        <v>38.868737094039396</v>
      </c>
    </row>
    <row r="2508" spans="1:7" x14ac:dyDescent="0.35">
      <c r="A2508" s="11" t="s">
        <v>1255</v>
      </c>
      <c r="B2508" s="11" t="s">
        <v>415</v>
      </c>
      <c r="C2508" s="2" t="s">
        <v>1262</v>
      </c>
      <c r="D2508" s="17"/>
      <c r="E2508" s="2">
        <v>2019</v>
      </c>
      <c r="F2508" s="2"/>
      <c r="G2508" s="17">
        <v>1938.2848101200002</v>
      </c>
    </row>
    <row r="2509" spans="1:7" x14ac:dyDescent="0.35">
      <c r="A2509" s="11" t="s">
        <v>1255</v>
      </c>
      <c r="B2509" s="11" t="s">
        <v>415</v>
      </c>
      <c r="C2509" s="2" t="s">
        <v>1262</v>
      </c>
      <c r="D2509" s="17"/>
      <c r="E2509" s="2">
        <v>2022</v>
      </c>
      <c r="F2509" s="2"/>
      <c r="G2509" s="17">
        <v>1551.1166846799999</v>
      </c>
    </row>
    <row r="2510" spans="1:7" x14ac:dyDescent="0.35">
      <c r="A2510" s="11" t="s">
        <v>605</v>
      </c>
      <c r="B2510" s="11" t="s">
        <v>415</v>
      </c>
      <c r="C2510" s="2" t="s">
        <v>1262</v>
      </c>
      <c r="D2510" s="17"/>
      <c r="E2510" s="2">
        <v>2019</v>
      </c>
      <c r="F2510" s="2"/>
      <c r="G2510" s="17">
        <v>76.101246685879445</v>
      </c>
    </row>
    <row r="2511" spans="1:7" x14ac:dyDescent="0.35">
      <c r="A2511" s="11" t="s">
        <v>605</v>
      </c>
      <c r="B2511" s="11" t="s">
        <v>415</v>
      </c>
      <c r="C2511" s="2" t="s">
        <v>1262</v>
      </c>
      <c r="D2511" s="17"/>
      <c r="E2511" s="2">
        <v>2022</v>
      </c>
      <c r="F2511" s="2"/>
      <c r="G2511" s="17">
        <v>80.334810521752146</v>
      </c>
    </row>
    <row r="2512" spans="1:7" x14ac:dyDescent="0.35">
      <c r="A2512" s="2" t="s">
        <v>417</v>
      </c>
      <c r="B2512" s="2" t="s">
        <v>415</v>
      </c>
      <c r="C2512" s="2" t="s">
        <v>9</v>
      </c>
      <c r="D2512" s="17">
        <v>551652.7215563379</v>
      </c>
      <c r="E2512" s="2">
        <v>2019</v>
      </c>
      <c r="F2512" s="17">
        <f>Tabel14[[#This Row],[Benaderend Verbruik (kWh)]]*2.5</f>
        <v>1379131.8038908448</v>
      </c>
      <c r="G2512" s="17">
        <f>Tabel14[[#This Row],[Benaderend Verbruik (kWh)]]*0</f>
        <v>0</v>
      </c>
    </row>
    <row r="2513" spans="1:7" x14ac:dyDescent="0.35">
      <c r="A2513" s="2" t="s">
        <v>417</v>
      </c>
      <c r="B2513" s="2" t="s">
        <v>415</v>
      </c>
      <c r="C2513" s="2" t="s">
        <v>8</v>
      </c>
      <c r="D2513" s="17">
        <v>271505.01754419267</v>
      </c>
      <c r="E2513" s="2">
        <v>2019</v>
      </c>
      <c r="F2513" s="17">
        <f>Tabel14[[#This Row],[Benaderend Verbruik (kWh)]]</f>
        <v>271505.01754419267</v>
      </c>
      <c r="G2513" s="17">
        <f>Tabel14[[#This Row],[Benaderend Verbruik (kWh)]]*0.000182</f>
        <v>49.413913193043065</v>
      </c>
    </row>
    <row r="2514" spans="1:7" x14ac:dyDescent="0.35">
      <c r="A2514" s="2" t="s">
        <v>1041</v>
      </c>
      <c r="B2514" s="2" t="s">
        <v>1039</v>
      </c>
      <c r="C2514" s="2" t="s">
        <v>9</v>
      </c>
      <c r="D2514" s="17">
        <v>548372.2073296844</v>
      </c>
      <c r="E2514" s="2">
        <v>2022</v>
      </c>
      <c r="F2514" s="17">
        <f>Tabel14[[#This Row],[Benaderend Verbruik (kWh)]]*2.5</f>
        <v>1370930.518324211</v>
      </c>
      <c r="G2514" s="17">
        <f>Tabel14[[#This Row],[Benaderend Verbruik (kWh)]]*0</f>
        <v>0</v>
      </c>
    </row>
    <row r="2515" spans="1:7" x14ac:dyDescent="0.35">
      <c r="A2515" s="2" t="s">
        <v>1041</v>
      </c>
      <c r="B2515" s="2" t="s">
        <v>1039</v>
      </c>
      <c r="C2515" s="2" t="s">
        <v>8</v>
      </c>
      <c r="D2515" s="17">
        <v>343591.95279907354</v>
      </c>
      <c r="E2515" s="2">
        <v>2022</v>
      </c>
      <c r="F2515" s="17">
        <f>Tabel14[[#This Row],[Benaderend Verbruik (kWh)]]</f>
        <v>343591.95279907354</v>
      </c>
      <c r="G2515" s="17">
        <f>Tabel14[[#This Row],[Benaderend Verbruik (kWh)]]*0.000182</f>
        <v>62.533735409431387</v>
      </c>
    </row>
    <row r="2516" spans="1:7" x14ac:dyDescent="0.35">
      <c r="A2516" s="2" t="s">
        <v>418</v>
      </c>
      <c r="B2516" s="2" t="s">
        <v>415</v>
      </c>
      <c r="C2516" s="2" t="s">
        <v>8</v>
      </c>
      <c r="D2516" s="17">
        <v>149778.0014568468</v>
      </c>
      <c r="E2516" s="2">
        <v>2019</v>
      </c>
      <c r="F2516" s="17">
        <f>Tabel14[[#This Row],[Benaderend Verbruik (kWh)]]</f>
        <v>149778.0014568468</v>
      </c>
      <c r="G2516" s="17">
        <f>Tabel14[[#This Row],[Benaderend Verbruik (kWh)]]*0.000182</f>
        <v>27.259596265146119</v>
      </c>
    </row>
    <row r="2517" spans="1:7" x14ac:dyDescent="0.35">
      <c r="A2517" s="2" t="s">
        <v>418</v>
      </c>
      <c r="B2517" s="2" t="s">
        <v>415</v>
      </c>
      <c r="C2517" s="2" t="s">
        <v>9</v>
      </c>
      <c r="D2517" s="17">
        <v>116131.495</v>
      </c>
      <c r="E2517" s="2">
        <v>2019</v>
      </c>
      <c r="F2517" s="17">
        <f>Tabel14[[#This Row],[Benaderend Verbruik (kWh)]]*2.5</f>
        <v>290328.73749999999</v>
      </c>
      <c r="G2517" s="17">
        <f>Tabel14[[#This Row],[Benaderend Verbruik (kWh)]]*0</f>
        <v>0</v>
      </c>
    </row>
    <row r="2518" spans="1:7" x14ac:dyDescent="0.35">
      <c r="A2518" s="2" t="s">
        <v>1042</v>
      </c>
      <c r="B2518" s="2" t="s">
        <v>1039</v>
      </c>
      <c r="C2518" s="2" t="s">
        <v>9</v>
      </c>
      <c r="D2518" s="17">
        <v>83582.033628814504</v>
      </c>
      <c r="E2518" s="2">
        <v>2022</v>
      </c>
      <c r="F2518" s="17">
        <f>Tabel14[[#This Row],[Benaderend Verbruik (kWh)]]*2.5</f>
        <v>208955.08407203626</v>
      </c>
      <c r="G2518" s="17">
        <f>Tabel14[[#This Row],[Benaderend Verbruik (kWh)]]*0</f>
        <v>0</v>
      </c>
    </row>
    <row r="2519" spans="1:7" x14ac:dyDescent="0.35">
      <c r="A2519" s="2" t="s">
        <v>1042</v>
      </c>
      <c r="B2519" s="2" t="s">
        <v>1039</v>
      </c>
      <c r="C2519" s="2" t="s">
        <v>8</v>
      </c>
      <c r="D2519" s="17">
        <v>138417.72921314859</v>
      </c>
      <c r="E2519" s="2">
        <v>2022</v>
      </c>
      <c r="F2519" s="17">
        <f>Tabel14[[#This Row],[Benaderend Verbruik (kWh)]]</f>
        <v>138417.72921314859</v>
      </c>
      <c r="G2519" s="17">
        <f>Tabel14[[#This Row],[Benaderend Verbruik (kWh)]]*0.000182</f>
        <v>25.192026716793045</v>
      </c>
    </row>
    <row r="2520" spans="1:7" x14ac:dyDescent="0.35">
      <c r="A2520" s="2" t="s">
        <v>419</v>
      </c>
      <c r="B2520" s="2" t="s">
        <v>415</v>
      </c>
      <c r="C2520" s="2" t="s">
        <v>8</v>
      </c>
      <c r="D2520" s="17">
        <v>204762.9994188158</v>
      </c>
      <c r="E2520" s="2">
        <v>2019</v>
      </c>
      <c r="F2520" s="17">
        <f>Tabel14[[#This Row],[Benaderend Verbruik (kWh)]]</f>
        <v>204762.9994188158</v>
      </c>
      <c r="G2520" s="17">
        <f>Tabel14[[#This Row],[Benaderend Verbruik (kWh)]]*0.000182</f>
        <v>37.26686589422448</v>
      </c>
    </row>
    <row r="2521" spans="1:7" x14ac:dyDescent="0.35">
      <c r="A2521" s="2" t="s">
        <v>419</v>
      </c>
      <c r="B2521" s="2" t="s">
        <v>415</v>
      </c>
      <c r="C2521" s="2" t="s">
        <v>9</v>
      </c>
      <c r="D2521" s="17">
        <v>12132.645254495201</v>
      </c>
      <c r="E2521" s="2">
        <v>2019</v>
      </c>
      <c r="F2521" s="17">
        <f>Tabel14[[#This Row],[Benaderend Verbruik (kWh)]]*2.5</f>
        <v>30331.613136238004</v>
      </c>
      <c r="G2521" s="17">
        <f>Tabel14[[#This Row],[Benaderend Verbruik (kWh)]]*0</f>
        <v>0</v>
      </c>
    </row>
    <row r="2522" spans="1:7" x14ac:dyDescent="0.35">
      <c r="A2522" s="2" t="s">
        <v>1043</v>
      </c>
      <c r="B2522" s="2" t="s">
        <v>1039</v>
      </c>
      <c r="C2522" s="2" t="s">
        <v>9</v>
      </c>
      <c r="D2522" s="17">
        <v>8374.8008980523009</v>
      </c>
      <c r="E2522" s="2">
        <v>2022</v>
      </c>
      <c r="F2522" s="17">
        <f>Tabel14[[#This Row],[Benaderend Verbruik (kWh)]]*2.5</f>
        <v>20937.002245130752</v>
      </c>
      <c r="G2522" s="17">
        <f>Tabel14[[#This Row],[Benaderend Verbruik (kWh)]]*0</f>
        <v>0</v>
      </c>
    </row>
    <row r="2523" spans="1:7" x14ac:dyDescent="0.35">
      <c r="A2523" s="2" t="s">
        <v>1043</v>
      </c>
      <c r="B2523" s="2" t="s">
        <v>1039</v>
      </c>
      <c r="C2523" s="2" t="s">
        <v>8</v>
      </c>
      <c r="D2523" s="17">
        <v>62046.317794150797</v>
      </c>
      <c r="E2523" s="2">
        <v>2022</v>
      </c>
      <c r="F2523" s="17">
        <f>Tabel14[[#This Row],[Benaderend Verbruik (kWh)]]</f>
        <v>62046.317794150797</v>
      </c>
      <c r="G2523" s="17">
        <f>Tabel14[[#This Row],[Benaderend Verbruik (kWh)]]*0.000182</f>
        <v>11.292429838535446</v>
      </c>
    </row>
    <row r="2524" spans="1:7" x14ac:dyDescent="0.35">
      <c r="A2524" s="11" t="s">
        <v>419</v>
      </c>
      <c r="B2524" s="11" t="s">
        <v>415</v>
      </c>
      <c r="C2524" s="2" t="s">
        <v>1262</v>
      </c>
      <c r="D2524" s="17"/>
      <c r="E2524" s="2">
        <v>2019</v>
      </c>
      <c r="F2524" s="2"/>
      <c r="G2524" s="17">
        <v>1.50282</v>
      </c>
    </row>
    <row r="2525" spans="1:7" x14ac:dyDescent="0.35">
      <c r="A2525" s="11" t="s">
        <v>419</v>
      </c>
      <c r="B2525" s="11" t="s">
        <v>415</v>
      </c>
      <c r="C2525" s="2" t="s">
        <v>1262</v>
      </c>
      <c r="D2525" s="17"/>
      <c r="E2525" s="2">
        <v>2022</v>
      </c>
      <c r="F2525" s="2"/>
      <c r="G2525" s="17">
        <v>4.9322632999999998</v>
      </c>
    </row>
    <row r="2526" spans="1:7" x14ac:dyDescent="0.35">
      <c r="A2526" s="2" t="s">
        <v>420</v>
      </c>
      <c r="B2526" s="2" t="s">
        <v>415</v>
      </c>
      <c r="C2526" s="2" t="s">
        <v>8</v>
      </c>
      <c r="D2526" s="17">
        <v>110551.385361468</v>
      </c>
      <c r="E2526" s="2">
        <v>2019</v>
      </c>
      <c r="F2526" s="17">
        <f>Tabel14[[#This Row],[Benaderend Verbruik (kWh)]]</f>
        <v>110551.385361468</v>
      </c>
      <c r="G2526" s="17">
        <f>Tabel14[[#This Row],[Benaderend Verbruik (kWh)]]*0.000182</f>
        <v>20.120352135787176</v>
      </c>
    </row>
    <row r="2527" spans="1:7" x14ac:dyDescent="0.35">
      <c r="A2527" s="2" t="s">
        <v>420</v>
      </c>
      <c r="B2527" s="2" t="s">
        <v>415</v>
      </c>
      <c r="C2527" s="2" t="s">
        <v>9</v>
      </c>
      <c r="D2527" s="17">
        <v>55656.714894831501</v>
      </c>
      <c r="E2527" s="2">
        <v>2019</v>
      </c>
      <c r="F2527" s="17">
        <f>Tabel14[[#This Row],[Benaderend Verbruik (kWh)]]*2.5</f>
        <v>139141.78723707877</v>
      </c>
      <c r="G2527" s="17">
        <f>Tabel14[[#This Row],[Benaderend Verbruik (kWh)]]*0</f>
        <v>0</v>
      </c>
    </row>
    <row r="2528" spans="1:7" x14ac:dyDescent="0.35">
      <c r="A2528" s="2" t="s">
        <v>1044</v>
      </c>
      <c r="B2528" s="2" t="s">
        <v>1039</v>
      </c>
      <c r="C2528" s="2" t="s">
        <v>9</v>
      </c>
      <c r="D2528" s="17">
        <v>4525.9985135242996</v>
      </c>
      <c r="E2528" s="2">
        <v>2022</v>
      </c>
      <c r="F2528" s="17">
        <f>Tabel14[[#This Row],[Benaderend Verbruik (kWh)]]*2.5</f>
        <v>11314.996283810749</v>
      </c>
      <c r="G2528" s="17">
        <f>Tabel14[[#This Row],[Benaderend Verbruik (kWh)]]*0</f>
        <v>0</v>
      </c>
    </row>
    <row r="2529" spans="1:7" x14ac:dyDescent="0.35">
      <c r="A2529" s="2" t="s">
        <v>1044</v>
      </c>
      <c r="B2529" s="2" t="s">
        <v>1039</v>
      </c>
      <c r="C2529" s="2" t="s">
        <v>8</v>
      </c>
      <c r="D2529" s="17">
        <v>20990.5819849777</v>
      </c>
      <c r="E2529" s="2">
        <v>2022</v>
      </c>
      <c r="F2529" s="17">
        <f>Tabel14[[#This Row],[Benaderend Verbruik (kWh)]]</f>
        <v>20990.5819849777</v>
      </c>
      <c r="G2529" s="17">
        <f>Tabel14[[#This Row],[Benaderend Verbruik (kWh)]]*0.000182</f>
        <v>3.8202859212659415</v>
      </c>
    </row>
    <row r="2530" spans="1:7" x14ac:dyDescent="0.35">
      <c r="A2530" s="2" t="s">
        <v>421</v>
      </c>
      <c r="B2530" s="2" t="s">
        <v>415</v>
      </c>
      <c r="C2530" s="2" t="s">
        <v>9</v>
      </c>
      <c r="D2530" s="17">
        <v>363565.69400000002</v>
      </c>
      <c r="E2530" s="2">
        <v>2019</v>
      </c>
      <c r="F2530" s="17">
        <f>Tabel14[[#This Row],[Benaderend Verbruik (kWh)]]*2.5</f>
        <v>908914.2350000001</v>
      </c>
      <c r="G2530" s="17">
        <f>Tabel14[[#This Row],[Benaderend Verbruik (kWh)]]*0</f>
        <v>0</v>
      </c>
    </row>
    <row r="2531" spans="1:7" x14ac:dyDescent="0.35">
      <c r="A2531" s="2" t="s">
        <v>421</v>
      </c>
      <c r="B2531" s="2" t="s">
        <v>415</v>
      </c>
      <c r="C2531" s="2" t="s">
        <v>8</v>
      </c>
      <c r="D2531" s="17">
        <v>215477.22000000003</v>
      </c>
      <c r="E2531" s="2">
        <v>2019</v>
      </c>
      <c r="F2531" s="17">
        <f>Tabel14[[#This Row],[Benaderend Verbruik (kWh)]]</f>
        <v>215477.22000000003</v>
      </c>
      <c r="G2531" s="17">
        <f>Tabel14[[#This Row],[Benaderend Verbruik (kWh)]]*0.000182</f>
        <v>39.216854040000008</v>
      </c>
    </row>
    <row r="2532" spans="1:7" x14ac:dyDescent="0.35">
      <c r="A2532" s="2" t="s">
        <v>1045</v>
      </c>
      <c r="B2532" s="2" t="s">
        <v>1039</v>
      </c>
      <c r="C2532" s="2" t="s">
        <v>9</v>
      </c>
      <c r="D2532" s="17">
        <v>332805.31521460123</v>
      </c>
      <c r="E2532" s="2">
        <v>2022</v>
      </c>
      <c r="F2532" s="17">
        <f>Tabel14[[#This Row],[Benaderend Verbruik (kWh)]]*2.5</f>
        <v>832013.28803650313</v>
      </c>
      <c r="G2532" s="17">
        <f>Tabel14[[#This Row],[Benaderend Verbruik (kWh)]]*0</f>
        <v>0</v>
      </c>
    </row>
    <row r="2533" spans="1:7" x14ac:dyDescent="0.35">
      <c r="A2533" s="2" t="s">
        <v>1045</v>
      </c>
      <c r="B2533" s="2" t="s">
        <v>1039</v>
      </c>
      <c r="C2533" s="2" t="s">
        <v>8</v>
      </c>
      <c r="D2533" s="17">
        <v>272195.99231237191</v>
      </c>
      <c r="E2533" s="2">
        <v>2022</v>
      </c>
      <c r="F2533" s="17">
        <f>Tabel14[[#This Row],[Benaderend Verbruik (kWh)]]</f>
        <v>272195.99231237191</v>
      </c>
      <c r="G2533" s="17">
        <f>Tabel14[[#This Row],[Benaderend Verbruik (kWh)]]*0.000182</f>
        <v>49.539670600851686</v>
      </c>
    </row>
    <row r="2534" spans="1:7" x14ac:dyDescent="0.35">
      <c r="A2534" s="11" t="s">
        <v>421</v>
      </c>
      <c r="B2534" s="11" t="s">
        <v>415</v>
      </c>
      <c r="C2534" s="2" t="s">
        <v>1262</v>
      </c>
      <c r="D2534" s="17"/>
      <c r="E2534" s="2">
        <v>2019</v>
      </c>
      <c r="F2534" s="2"/>
      <c r="G2534" s="17">
        <v>57.723953199999997</v>
      </c>
    </row>
    <row r="2535" spans="1:7" x14ac:dyDescent="0.35">
      <c r="A2535" s="11" t="s">
        <v>421</v>
      </c>
      <c r="B2535" s="11" t="s">
        <v>415</v>
      </c>
      <c r="C2535" s="2" t="s">
        <v>1262</v>
      </c>
      <c r="D2535" s="17"/>
      <c r="E2535" s="2">
        <v>2022</v>
      </c>
      <c r="F2535" s="2"/>
      <c r="G2535" s="17">
        <v>80.459044659999989</v>
      </c>
    </row>
    <row r="2536" spans="1:7" x14ac:dyDescent="0.35">
      <c r="A2536" s="2" t="s">
        <v>422</v>
      </c>
      <c r="B2536" s="2" t="s">
        <v>415</v>
      </c>
      <c r="C2536" s="2" t="s">
        <v>8</v>
      </c>
      <c r="D2536" s="17">
        <v>386511.79591263202</v>
      </c>
      <c r="E2536" s="2">
        <v>2019</v>
      </c>
      <c r="F2536" s="17">
        <f>Tabel14[[#This Row],[Benaderend Verbruik (kWh)]]</f>
        <v>386511.79591263202</v>
      </c>
      <c r="G2536" s="17">
        <f>Tabel14[[#This Row],[Benaderend Verbruik (kWh)]]*0.000182</f>
        <v>70.345146856099035</v>
      </c>
    </row>
    <row r="2537" spans="1:7" x14ac:dyDescent="0.35">
      <c r="A2537" s="2" t="s">
        <v>422</v>
      </c>
      <c r="B2537" s="2" t="s">
        <v>415</v>
      </c>
      <c r="C2537" s="2" t="s">
        <v>9</v>
      </c>
      <c r="D2537" s="17">
        <v>204781.40396539998</v>
      </c>
      <c r="E2537" s="2">
        <v>2019</v>
      </c>
      <c r="F2537" s="17">
        <f>Tabel14[[#This Row],[Benaderend Verbruik (kWh)]]*2.5</f>
        <v>511953.50991349993</v>
      </c>
      <c r="G2537" s="17">
        <f>Tabel14[[#This Row],[Benaderend Verbruik (kWh)]]*0</f>
        <v>0</v>
      </c>
    </row>
    <row r="2538" spans="1:7" x14ac:dyDescent="0.35">
      <c r="A2538" s="2" t="s">
        <v>1046</v>
      </c>
      <c r="B2538" s="2" t="s">
        <v>1039</v>
      </c>
      <c r="C2538" s="2" t="s">
        <v>9</v>
      </c>
      <c r="D2538" s="17">
        <v>222298.32740642905</v>
      </c>
      <c r="E2538" s="2">
        <v>2022</v>
      </c>
      <c r="F2538" s="17">
        <f>Tabel14[[#This Row],[Benaderend Verbruik (kWh)]]*2.5</f>
        <v>555745.81851607258</v>
      </c>
      <c r="G2538" s="17">
        <f>Tabel14[[#This Row],[Benaderend Verbruik (kWh)]]*0</f>
        <v>0</v>
      </c>
    </row>
    <row r="2539" spans="1:7" x14ac:dyDescent="0.35">
      <c r="A2539" s="2" t="s">
        <v>1046</v>
      </c>
      <c r="B2539" s="2" t="s">
        <v>1039</v>
      </c>
      <c r="C2539" s="2" t="s">
        <v>8</v>
      </c>
      <c r="D2539" s="17">
        <v>352297.08007137902</v>
      </c>
      <c r="E2539" s="2">
        <v>2022</v>
      </c>
      <c r="F2539" s="17">
        <f>Tabel14[[#This Row],[Benaderend Verbruik (kWh)]]</f>
        <v>352297.08007137902</v>
      </c>
      <c r="G2539" s="17">
        <f>Tabel14[[#This Row],[Benaderend Verbruik (kWh)]]*0.000182</f>
        <v>64.118068572990978</v>
      </c>
    </row>
    <row r="2540" spans="1:7" x14ac:dyDescent="0.35">
      <c r="A2540" s="11" t="s">
        <v>422</v>
      </c>
      <c r="B2540" s="11" t="s">
        <v>415</v>
      </c>
      <c r="C2540" s="2" t="s">
        <v>1262</v>
      </c>
      <c r="D2540" s="17"/>
      <c r="E2540" s="2">
        <v>2019</v>
      </c>
      <c r="F2540" s="2"/>
      <c r="G2540" s="17">
        <v>95.016232200000005</v>
      </c>
    </row>
    <row r="2541" spans="1:7" x14ac:dyDescent="0.35">
      <c r="A2541" s="11" t="s">
        <v>422</v>
      </c>
      <c r="B2541" s="11" t="s">
        <v>415</v>
      </c>
      <c r="C2541" s="2" t="s">
        <v>1262</v>
      </c>
      <c r="D2541" s="17"/>
      <c r="E2541" s="2">
        <v>2022</v>
      </c>
      <c r="F2541" s="2"/>
      <c r="G2541" s="17">
        <v>78.480413959999993</v>
      </c>
    </row>
    <row r="2542" spans="1:7" x14ac:dyDescent="0.35">
      <c r="A2542" s="2" t="s">
        <v>423</v>
      </c>
      <c r="B2542" s="2" t="s">
        <v>415</v>
      </c>
      <c r="C2542" s="2" t="s">
        <v>8</v>
      </c>
      <c r="D2542" s="17">
        <v>101674.1575153248</v>
      </c>
      <c r="E2542" s="2">
        <v>2019</v>
      </c>
      <c r="F2542" s="17">
        <f>Tabel14[[#This Row],[Benaderend Verbruik (kWh)]]</f>
        <v>101674.1575153248</v>
      </c>
      <c r="G2542" s="17">
        <f>Tabel14[[#This Row],[Benaderend Verbruik (kWh)]]*0.000182</f>
        <v>18.504696667789112</v>
      </c>
    </row>
    <row r="2543" spans="1:7" x14ac:dyDescent="0.35">
      <c r="A2543" s="2" t="s">
        <v>423</v>
      </c>
      <c r="B2543" s="2" t="s">
        <v>415</v>
      </c>
      <c r="C2543" s="2" t="s">
        <v>9</v>
      </c>
      <c r="D2543" s="17">
        <v>93873.374183553402</v>
      </c>
      <c r="E2543" s="2">
        <v>2019</v>
      </c>
      <c r="F2543" s="17">
        <f>Tabel14[[#This Row],[Benaderend Verbruik (kWh)]]*2.5</f>
        <v>234683.4354588835</v>
      </c>
      <c r="G2543" s="17">
        <f>Tabel14[[#This Row],[Benaderend Verbruik (kWh)]]*0</f>
        <v>0</v>
      </c>
    </row>
    <row r="2544" spans="1:7" x14ac:dyDescent="0.35">
      <c r="A2544" s="2" t="s">
        <v>1047</v>
      </c>
      <c r="B2544" s="2" t="s">
        <v>1039</v>
      </c>
      <c r="C2544" s="2" t="s">
        <v>9</v>
      </c>
      <c r="D2544" s="17">
        <v>74281.858831797697</v>
      </c>
      <c r="E2544" s="2">
        <v>2022</v>
      </c>
      <c r="F2544" s="17">
        <f>Tabel14[[#This Row],[Benaderend Verbruik (kWh)]]*2.5</f>
        <v>185704.64707949426</v>
      </c>
      <c r="G2544" s="17">
        <f>Tabel14[[#This Row],[Benaderend Verbruik (kWh)]]*0</f>
        <v>0</v>
      </c>
    </row>
    <row r="2545" spans="1:7" x14ac:dyDescent="0.35">
      <c r="A2545" s="2" t="s">
        <v>1047</v>
      </c>
      <c r="B2545" s="2" t="s">
        <v>1039</v>
      </c>
      <c r="C2545" s="2" t="s">
        <v>8</v>
      </c>
      <c r="D2545" s="17">
        <v>68331.272418765904</v>
      </c>
      <c r="E2545" s="2">
        <v>2022</v>
      </c>
      <c r="F2545" s="17">
        <f>Tabel14[[#This Row],[Benaderend Verbruik (kWh)]]</f>
        <v>68331.272418765904</v>
      </c>
      <c r="G2545" s="17">
        <f>Tabel14[[#This Row],[Benaderend Verbruik (kWh)]]*0.000182</f>
        <v>12.436291580215395</v>
      </c>
    </row>
    <row r="2546" spans="1:7" x14ac:dyDescent="0.35">
      <c r="A2546" s="11" t="s">
        <v>1256</v>
      </c>
      <c r="B2546" s="11" t="s">
        <v>415</v>
      </c>
      <c r="C2546" s="2" t="s">
        <v>1262</v>
      </c>
      <c r="D2546" s="17"/>
      <c r="E2546" s="2">
        <v>2019</v>
      </c>
      <c r="F2546" s="2"/>
      <c r="G2546" s="17">
        <v>50.576310759999998</v>
      </c>
    </row>
    <row r="2547" spans="1:7" x14ac:dyDescent="0.35">
      <c r="A2547" s="11" t="s">
        <v>1256</v>
      </c>
      <c r="B2547" s="11" t="s">
        <v>415</v>
      </c>
      <c r="C2547" s="2" t="s">
        <v>1262</v>
      </c>
      <c r="D2547" s="17"/>
      <c r="E2547" s="2">
        <v>2022</v>
      </c>
      <c r="F2547" s="2"/>
      <c r="G2547" s="17">
        <v>47.069709930000002</v>
      </c>
    </row>
    <row r="2548" spans="1:7" x14ac:dyDescent="0.35">
      <c r="A2548" s="2" t="s">
        <v>424</v>
      </c>
      <c r="B2548" s="2" t="s">
        <v>415</v>
      </c>
      <c r="C2548" s="2" t="s">
        <v>9</v>
      </c>
      <c r="D2548" s="17">
        <v>98881.371853547404</v>
      </c>
      <c r="E2548" s="2">
        <v>2019</v>
      </c>
      <c r="F2548" s="17">
        <f>Tabel14[[#This Row],[Benaderend Verbruik (kWh)]]*2.5</f>
        <v>247203.42963386851</v>
      </c>
      <c r="G2548" s="17">
        <f>Tabel14[[#This Row],[Benaderend Verbruik (kWh)]]*0</f>
        <v>0</v>
      </c>
    </row>
    <row r="2549" spans="1:7" x14ac:dyDescent="0.35">
      <c r="A2549" s="2" t="s">
        <v>424</v>
      </c>
      <c r="B2549" s="2" t="s">
        <v>415</v>
      </c>
      <c r="C2549" s="2" t="s">
        <v>8</v>
      </c>
      <c r="D2549" s="17">
        <v>68854.858521417307</v>
      </c>
      <c r="E2549" s="2">
        <v>2019</v>
      </c>
      <c r="F2549" s="17">
        <f>Tabel14[[#This Row],[Benaderend Verbruik (kWh)]]</f>
        <v>68854.858521417307</v>
      </c>
      <c r="G2549" s="17">
        <f>Tabel14[[#This Row],[Benaderend Verbruik (kWh)]]*0.000182</f>
        <v>12.53158425089795</v>
      </c>
    </row>
    <row r="2550" spans="1:7" x14ac:dyDescent="0.35">
      <c r="A2550" s="2" t="s">
        <v>1048</v>
      </c>
      <c r="B2550" s="2" t="s">
        <v>1039</v>
      </c>
      <c r="C2550" s="2" t="s">
        <v>9</v>
      </c>
      <c r="D2550" s="17">
        <v>271640.56382610532</v>
      </c>
      <c r="E2550" s="2">
        <v>2022</v>
      </c>
      <c r="F2550" s="17">
        <f>Tabel14[[#This Row],[Benaderend Verbruik (kWh)]]*2.5</f>
        <v>679101.40956526331</v>
      </c>
      <c r="G2550" s="17">
        <f>Tabel14[[#This Row],[Benaderend Verbruik (kWh)]]*0</f>
        <v>0</v>
      </c>
    </row>
    <row r="2551" spans="1:7" x14ac:dyDescent="0.35">
      <c r="A2551" s="2" t="s">
        <v>1048</v>
      </c>
      <c r="B2551" s="2" t="s">
        <v>1039</v>
      </c>
      <c r="C2551" s="2" t="s">
        <v>8</v>
      </c>
      <c r="D2551" s="17">
        <v>59270.40972964</v>
      </c>
      <c r="E2551" s="2">
        <v>2022</v>
      </c>
      <c r="F2551" s="17">
        <f>Tabel14[[#This Row],[Benaderend Verbruik (kWh)]]</f>
        <v>59270.40972964</v>
      </c>
      <c r="G2551" s="17">
        <f>Tabel14[[#This Row],[Benaderend Verbruik (kWh)]]*0.000182</f>
        <v>10.787214570794481</v>
      </c>
    </row>
    <row r="2552" spans="1:7" x14ac:dyDescent="0.35">
      <c r="A2552" s="2" t="s">
        <v>425</v>
      </c>
      <c r="B2552" s="2" t="s">
        <v>415</v>
      </c>
      <c r="C2552" s="2" t="s">
        <v>9</v>
      </c>
      <c r="D2552" s="17">
        <v>68305.566780506808</v>
      </c>
      <c r="E2552" s="2">
        <v>2019</v>
      </c>
      <c r="F2552" s="17">
        <f>Tabel14[[#This Row],[Benaderend Verbruik (kWh)]]*2.5</f>
        <v>170763.91695126702</v>
      </c>
      <c r="G2552" s="17">
        <f>Tabel14[[#This Row],[Benaderend Verbruik (kWh)]]*0</f>
        <v>0</v>
      </c>
    </row>
    <row r="2553" spans="1:7" x14ac:dyDescent="0.35">
      <c r="A2553" s="2" t="s">
        <v>425</v>
      </c>
      <c r="B2553" s="2" t="s">
        <v>415</v>
      </c>
      <c r="C2553" s="2" t="s">
        <v>8</v>
      </c>
      <c r="D2553" s="17">
        <v>65669.097585228301</v>
      </c>
      <c r="E2553" s="2">
        <v>2019</v>
      </c>
      <c r="F2553" s="17">
        <f>Tabel14[[#This Row],[Benaderend Verbruik (kWh)]]</f>
        <v>65669.097585228301</v>
      </c>
      <c r="G2553" s="17">
        <f>Tabel14[[#This Row],[Benaderend Verbruik (kWh)]]*0.000182</f>
        <v>11.951775760511552</v>
      </c>
    </row>
    <row r="2554" spans="1:7" x14ac:dyDescent="0.35">
      <c r="A2554" s="2" t="s">
        <v>1049</v>
      </c>
      <c r="B2554" s="2" t="s">
        <v>1039</v>
      </c>
      <c r="C2554" s="2" t="s">
        <v>9</v>
      </c>
      <c r="D2554" s="17">
        <v>59114.449857069492</v>
      </c>
      <c r="E2554" s="2">
        <v>2022</v>
      </c>
      <c r="F2554" s="17">
        <f>Tabel14[[#This Row],[Benaderend Verbruik (kWh)]]*2.5</f>
        <v>147786.12464267373</v>
      </c>
      <c r="G2554" s="17">
        <f>Tabel14[[#This Row],[Benaderend Verbruik (kWh)]]*0</f>
        <v>0</v>
      </c>
    </row>
    <row r="2555" spans="1:7" x14ac:dyDescent="0.35">
      <c r="A2555" s="2" t="s">
        <v>1049</v>
      </c>
      <c r="B2555" s="2" t="s">
        <v>1039</v>
      </c>
      <c r="C2555" s="2" t="s">
        <v>8</v>
      </c>
      <c r="D2555" s="17">
        <v>68589.157521274406</v>
      </c>
      <c r="E2555" s="2">
        <v>2022</v>
      </c>
      <c r="F2555" s="17">
        <f>Tabel14[[#This Row],[Benaderend Verbruik (kWh)]]</f>
        <v>68589.157521274406</v>
      </c>
      <c r="G2555" s="17">
        <f>Tabel14[[#This Row],[Benaderend Verbruik (kWh)]]*0.000182</f>
        <v>12.483226668871943</v>
      </c>
    </row>
    <row r="2556" spans="1:7" x14ac:dyDescent="0.35">
      <c r="A2556" s="11" t="s">
        <v>425</v>
      </c>
      <c r="B2556" s="11" t="s">
        <v>415</v>
      </c>
      <c r="C2556" s="2" t="s">
        <v>1262</v>
      </c>
      <c r="D2556" s="17"/>
      <c r="E2556" s="2">
        <v>2019</v>
      </c>
      <c r="F2556" s="2"/>
      <c r="G2556" s="17">
        <v>38.11509968</v>
      </c>
    </row>
    <row r="2557" spans="1:7" x14ac:dyDescent="0.35">
      <c r="A2557" s="11" t="s">
        <v>425</v>
      </c>
      <c r="B2557" s="11" t="s">
        <v>415</v>
      </c>
      <c r="C2557" s="2" t="s">
        <v>1262</v>
      </c>
      <c r="D2557" s="17"/>
      <c r="E2557" s="2">
        <v>2022</v>
      </c>
      <c r="F2557" s="2"/>
      <c r="G2557" s="17">
        <v>39.595299920000002</v>
      </c>
    </row>
    <row r="2558" spans="1:7" x14ac:dyDescent="0.35">
      <c r="A2558" s="2" t="s">
        <v>426</v>
      </c>
      <c r="B2558" s="2" t="s">
        <v>415</v>
      </c>
      <c r="C2558" s="2" t="s">
        <v>8</v>
      </c>
      <c r="D2558" s="17">
        <v>142820.7609427303</v>
      </c>
      <c r="E2558" s="2">
        <v>2019</v>
      </c>
      <c r="F2558" s="17">
        <f>Tabel14[[#This Row],[Benaderend Verbruik (kWh)]]</f>
        <v>142820.7609427303</v>
      </c>
      <c r="G2558" s="17">
        <f>Tabel14[[#This Row],[Benaderend Verbruik (kWh)]]*0.000182</f>
        <v>25.993378491576916</v>
      </c>
    </row>
    <row r="2559" spans="1:7" x14ac:dyDescent="0.35">
      <c r="A2559" s="2" t="s">
        <v>426</v>
      </c>
      <c r="B2559" s="2" t="s">
        <v>415</v>
      </c>
      <c r="C2559" s="2" t="s">
        <v>9</v>
      </c>
      <c r="D2559" s="17">
        <v>82392.629169659995</v>
      </c>
      <c r="E2559" s="2">
        <v>2019</v>
      </c>
      <c r="F2559" s="17">
        <f>Tabel14[[#This Row],[Benaderend Verbruik (kWh)]]*2.5</f>
        <v>205981.57292414998</v>
      </c>
      <c r="G2559" s="17">
        <f>Tabel14[[#This Row],[Benaderend Verbruik (kWh)]]*0</f>
        <v>0</v>
      </c>
    </row>
    <row r="2560" spans="1:7" x14ac:dyDescent="0.35">
      <c r="A2560" s="2" t="s">
        <v>1050</v>
      </c>
      <c r="B2560" s="2" t="s">
        <v>1039</v>
      </c>
      <c r="C2560" s="2" t="s">
        <v>9</v>
      </c>
      <c r="D2560" s="17">
        <v>63895.053062810002</v>
      </c>
      <c r="E2560" s="2">
        <v>2022</v>
      </c>
      <c r="F2560" s="17">
        <f>Tabel14[[#This Row],[Benaderend Verbruik (kWh)]]*2.5</f>
        <v>159737.63265702501</v>
      </c>
      <c r="G2560" s="17">
        <f>Tabel14[[#This Row],[Benaderend Verbruik (kWh)]]*0</f>
        <v>0</v>
      </c>
    </row>
    <row r="2561" spans="1:7" x14ac:dyDescent="0.35">
      <c r="A2561" s="2" t="s">
        <v>1050</v>
      </c>
      <c r="B2561" s="2" t="s">
        <v>1039</v>
      </c>
      <c r="C2561" s="2" t="s">
        <v>8</v>
      </c>
      <c r="D2561" s="17">
        <v>60567.724579744405</v>
      </c>
      <c r="E2561" s="2">
        <v>2022</v>
      </c>
      <c r="F2561" s="17">
        <f>Tabel14[[#This Row],[Benaderend Verbruik (kWh)]]</f>
        <v>60567.724579744405</v>
      </c>
      <c r="G2561" s="17">
        <f>Tabel14[[#This Row],[Benaderend Verbruik (kWh)]]*0.000182</f>
        <v>11.023325873513482</v>
      </c>
    </row>
    <row r="2562" spans="1:7" x14ac:dyDescent="0.35">
      <c r="A2562" s="11" t="s">
        <v>610</v>
      </c>
      <c r="B2562" s="11" t="s">
        <v>415</v>
      </c>
      <c r="C2562" s="2" t="s">
        <v>1262</v>
      </c>
      <c r="D2562" s="17"/>
      <c r="E2562" s="2">
        <v>2019</v>
      </c>
      <c r="F2562" s="2"/>
      <c r="G2562" s="17">
        <v>275.82056220623258</v>
      </c>
    </row>
    <row r="2563" spans="1:7" x14ac:dyDescent="0.35">
      <c r="A2563" s="11" t="s">
        <v>610</v>
      </c>
      <c r="B2563" s="11" t="s">
        <v>415</v>
      </c>
      <c r="C2563" s="2" t="s">
        <v>1262</v>
      </c>
      <c r="D2563" s="17"/>
      <c r="E2563" s="2">
        <v>2022</v>
      </c>
      <c r="F2563" s="2"/>
      <c r="G2563" s="17">
        <v>250.73794631363558</v>
      </c>
    </row>
    <row r="2564" spans="1:7" x14ac:dyDescent="0.35">
      <c r="A2564" s="2" t="s">
        <v>1051</v>
      </c>
      <c r="B2564" s="2" t="s">
        <v>1039</v>
      </c>
      <c r="C2564" s="2" t="s">
        <v>9</v>
      </c>
      <c r="D2564" s="17">
        <v>317028.07193383318</v>
      </c>
      <c r="E2564" s="2">
        <v>2022</v>
      </c>
      <c r="F2564" s="17">
        <f>Tabel14[[#This Row],[Benaderend Verbruik (kWh)]]*2.5</f>
        <v>792570.17983458296</v>
      </c>
      <c r="G2564" s="17">
        <f>Tabel14[[#This Row],[Benaderend Verbruik (kWh)]]*0</f>
        <v>0</v>
      </c>
    </row>
    <row r="2565" spans="1:7" x14ac:dyDescent="0.35">
      <c r="A2565" s="2" t="s">
        <v>1051</v>
      </c>
      <c r="B2565" s="2" t="s">
        <v>1039</v>
      </c>
      <c r="C2565" s="2" t="s">
        <v>8</v>
      </c>
      <c r="D2565" s="17">
        <v>228559.8318771589</v>
      </c>
      <c r="E2565" s="2">
        <v>2022</v>
      </c>
      <c r="F2565" s="17">
        <f>Tabel14[[#This Row],[Benaderend Verbruik (kWh)]]</f>
        <v>228559.8318771589</v>
      </c>
      <c r="G2565" s="17">
        <f>Tabel14[[#This Row],[Benaderend Verbruik (kWh)]]*0.000182</f>
        <v>41.597889401642924</v>
      </c>
    </row>
    <row r="2566" spans="1:7" x14ac:dyDescent="0.35">
      <c r="A2566" s="11" t="s">
        <v>427</v>
      </c>
      <c r="B2566" s="11" t="s">
        <v>415</v>
      </c>
      <c r="C2566" s="2" t="s">
        <v>1262</v>
      </c>
      <c r="D2566" s="17"/>
      <c r="E2566" s="2">
        <v>2019</v>
      </c>
      <c r="F2566" s="2"/>
      <c r="G2566" s="17">
        <v>118.14133472</v>
      </c>
    </row>
    <row r="2567" spans="1:7" x14ac:dyDescent="0.35">
      <c r="A2567" s="11" t="s">
        <v>427</v>
      </c>
      <c r="B2567" s="11" t="s">
        <v>415</v>
      </c>
      <c r="C2567" s="2" t="s">
        <v>1262</v>
      </c>
      <c r="D2567" s="17"/>
      <c r="E2567" s="2">
        <v>2022</v>
      </c>
      <c r="F2567" s="2"/>
      <c r="G2567" s="17">
        <v>105.47072476999999</v>
      </c>
    </row>
    <row r="2568" spans="1:7" x14ac:dyDescent="0.35">
      <c r="A2568" s="2" t="s">
        <v>428</v>
      </c>
      <c r="B2568" s="2" t="s">
        <v>415</v>
      </c>
      <c r="C2568" s="2" t="s">
        <v>8</v>
      </c>
      <c r="D2568" s="17">
        <v>325948.21923672059</v>
      </c>
      <c r="E2568" s="2">
        <v>2019</v>
      </c>
      <c r="F2568" s="17">
        <f>Tabel14[[#This Row],[Benaderend Verbruik (kWh)]]</f>
        <v>325948.21923672059</v>
      </c>
      <c r="G2568" s="17">
        <f>Tabel14[[#This Row],[Benaderend Verbruik (kWh)]]*0.000182</f>
        <v>59.322575901083148</v>
      </c>
    </row>
    <row r="2569" spans="1:7" x14ac:dyDescent="0.35">
      <c r="A2569" s="2" t="s">
        <v>428</v>
      </c>
      <c r="B2569" s="2" t="s">
        <v>415</v>
      </c>
      <c r="C2569" s="2" t="s">
        <v>9</v>
      </c>
      <c r="D2569" s="17">
        <v>211345.36160577761</v>
      </c>
      <c r="E2569" s="2">
        <v>2019</v>
      </c>
      <c r="F2569" s="17">
        <f>Tabel14[[#This Row],[Benaderend Verbruik (kWh)]]*2.5</f>
        <v>528363.40401444398</v>
      </c>
      <c r="G2569" s="17">
        <f>Tabel14[[#This Row],[Benaderend Verbruik (kWh)]]*0</f>
        <v>0</v>
      </c>
    </row>
    <row r="2570" spans="1:7" x14ac:dyDescent="0.35">
      <c r="A2570" s="2" t="s">
        <v>1052</v>
      </c>
      <c r="B2570" s="2" t="s">
        <v>1039</v>
      </c>
      <c r="C2570" s="2" t="s">
        <v>9</v>
      </c>
      <c r="D2570" s="17">
        <v>181043.1129533338</v>
      </c>
      <c r="E2570" s="2">
        <v>2022</v>
      </c>
      <c r="F2570" s="17">
        <f>Tabel14[[#This Row],[Benaderend Verbruik (kWh)]]*2.5</f>
        <v>452607.78238333447</v>
      </c>
      <c r="G2570" s="17">
        <f>Tabel14[[#This Row],[Benaderend Verbruik (kWh)]]*0</f>
        <v>0</v>
      </c>
    </row>
    <row r="2571" spans="1:7" x14ac:dyDescent="0.35">
      <c r="A2571" s="2" t="s">
        <v>1052</v>
      </c>
      <c r="B2571" s="2" t="s">
        <v>1039</v>
      </c>
      <c r="C2571" s="2" t="s">
        <v>8</v>
      </c>
      <c r="D2571" s="17">
        <v>370130.74508855754</v>
      </c>
      <c r="E2571" s="2">
        <v>2022</v>
      </c>
      <c r="F2571" s="17">
        <f>Tabel14[[#This Row],[Benaderend Verbruik (kWh)]]</f>
        <v>370130.74508855754</v>
      </c>
      <c r="G2571" s="17">
        <f>Tabel14[[#This Row],[Benaderend Verbruik (kWh)]]*0.000182</f>
        <v>67.363795606117478</v>
      </c>
    </row>
    <row r="2572" spans="1:7" x14ac:dyDescent="0.35">
      <c r="A2572" s="11" t="s">
        <v>428</v>
      </c>
      <c r="B2572" s="11" t="s">
        <v>415</v>
      </c>
      <c r="C2572" s="2" t="s">
        <v>1262</v>
      </c>
      <c r="D2572" s="17"/>
      <c r="E2572" s="2">
        <v>2019</v>
      </c>
      <c r="F2572" s="2"/>
      <c r="G2572" s="17">
        <v>88.322942440000006</v>
      </c>
    </row>
    <row r="2573" spans="1:7" x14ac:dyDescent="0.35">
      <c r="A2573" s="11" t="s">
        <v>428</v>
      </c>
      <c r="B2573" s="11" t="s">
        <v>415</v>
      </c>
      <c r="C2573" s="2" t="s">
        <v>1262</v>
      </c>
      <c r="D2573" s="17"/>
      <c r="E2573" s="2">
        <v>2022</v>
      </c>
      <c r="F2573" s="2"/>
      <c r="G2573" s="17">
        <v>67.430087384999993</v>
      </c>
    </row>
    <row r="2574" spans="1:7" x14ac:dyDescent="0.35">
      <c r="A2574" s="11" t="s">
        <v>612</v>
      </c>
      <c r="B2574" s="11" t="s">
        <v>415</v>
      </c>
      <c r="C2574" s="2" t="s">
        <v>1262</v>
      </c>
      <c r="D2574" s="17"/>
      <c r="E2574" s="2">
        <v>2019</v>
      </c>
      <c r="F2574" s="2"/>
      <c r="G2574" s="17">
        <v>61.78093432</v>
      </c>
    </row>
    <row r="2575" spans="1:7" x14ac:dyDescent="0.35">
      <c r="A2575" s="11" t="s">
        <v>612</v>
      </c>
      <c r="B2575" s="11" t="s">
        <v>415</v>
      </c>
      <c r="C2575" s="2" t="s">
        <v>1262</v>
      </c>
      <c r="D2575" s="17"/>
      <c r="E2575" s="2">
        <v>2022</v>
      </c>
      <c r="F2575" s="2"/>
      <c r="G2575" s="17">
        <v>57.87114004</v>
      </c>
    </row>
    <row r="2576" spans="1:7" x14ac:dyDescent="0.35">
      <c r="A2576" s="2" t="s">
        <v>429</v>
      </c>
      <c r="B2576" s="2" t="s">
        <v>415</v>
      </c>
      <c r="C2576" s="2" t="s">
        <v>8</v>
      </c>
      <c r="D2576" s="17">
        <v>266583.79159614909</v>
      </c>
      <c r="E2576" s="2">
        <v>2019</v>
      </c>
      <c r="F2576" s="17">
        <f>Tabel14[[#This Row],[Benaderend Verbruik (kWh)]]</f>
        <v>266583.79159614909</v>
      </c>
      <c r="G2576" s="17">
        <f>Tabel14[[#This Row],[Benaderend Verbruik (kWh)]]*0.000182</f>
        <v>48.518250070499136</v>
      </c>
    </row>
    <row r="2577" spans="1:7" x14ac:dyDescent="0.35">
      <c r="A2577" s="2" t="s">
        <v>429</v>
      </c>
      <c r="B2577" s="2" t="s">
        <v>415</v>
      </c>
      <c r="C2577" s="2" t="s">
        <v>9</v>
      </c>
      <c r="D2577" s="17">
        <v>160462.30791804998</v>
      </c>
      <c r="E2577" s="2">
        <v>2019</v>
      </c>
      <c r="F2577" s="17">
        <f>Tabel14[[#This Row],[Benaderend Verbruik (kWh)]]*2.5</f>
        <v>401155.76979512494</v>
      </c>
      <c r="G2577" s="17">
        <f>Tabel14[[#This Row],[Benaderend Verbruik (kWh)]]*0</f>
        <v>0</v>
      </c>
    </row>
    <row r="2578" spans="1:7" x14ac:dyDescent="0.35">
      <c r="A2578" s="2" t="s">
        <v>1053</v>
      </c>
      <c r="B2578" s="2" t="s">
        <v>1039</v>
      </c>
      <c r="C2578" s="2" t="s">
        <v>9</v>
      </c>
      <c r="D2578" s="17">
        <v>147406.20211628001</v>
      </c>
      <c r="E2578" s="2">
        <v>2022</v>
      </c>
      <c r="F2578" s="17">
        <f>Tabel14[[#This Row],[Benaderend Verbruik (kWh)]]*2.5</f>
        <v>368515.50529070001</v>
      </c>
      <c r="G2578" s="17">
        <f>Tabel14[[#This Row],[Benaderend Verbruik (kWh)]]*0</f>
        <v>0</v>
      </c>
    </row>
    <row r="2579" spans="1:7" x14ac:dyDescent="0.35">
      <c r="A2579" s="2" t="s">
        <v>1053</v>
      </c>
      <c r="B2579" s="2" t="s">
        <v>1039</v>
      </c>
      <c r="C2579" s="2" t="s">
        <v>8</v>
      </c>
      <c r="D2579" s="17">
        <v>222571.75792570601</v>
      </c>
      <c r="E2579" s="2">
        <v>2022</v>
      </c>
      <c r="F2579" s="17">
        <f>Tabel14[[#This Row],[Benaderend Verbruik (kWh)]]</f>
        <v>222571.75792570601</v>
      </c>
      <c r="G2579" s="17">
        <f>Tabel14[[#This Row],[Benaderend Verbruik (kWh)]]*0.000182</f>
        <v>40.508059942478496</v>
      </c>
    </row>
    <row r="2580" spans="1:7" x14ac:dyDescent="0.35">
      <c r="A2580" s="11" t="s">
        <v>429</v>
      </c>
      <c r="B2580" s="11" t="s">
        <v>415</v>
      </c>
      <c r="C2580" s="2" t="s">
        <v>1262</v>
      </c>
      <c r="D2580" s="17"/>
      <c r="E2580" s="2">
        <v>2019</v>
      </c>
      <c r="F2580" s="2"/>
      <c r="G2580" s="17">
        <v>77.520505760000006</v>
      </c>
    </row>
    <row r="2581" spans="1:7" x14ac:dyDescent="0.35">
      <c r="A2581" s="11" t="s">
        <v>429</v>
      </c>
      <c r="B2581" s="11" t="s">
        <v>415</v>
      </c>
      <c r="C2581" s="2" t="s">
        <v>1262</v>
      </c>
      <c r="D2581" s="17"/>
      <c r="E2581" s="2">
        <v>2022</v>
      </c>
      <c r="F2581" s="2"/>
      <c r="G2581" s="17">
        <v>81.103090710000004</v>
      </c>
    </row>
    <row r="2582" spans="1:7" x14ac:dyDescent="0.35">
      <c r="A2582" s="2" t="s">
        <v>430</v>
      </c>
      <c r="B2582" s="2" t="s">
        <v>415</v>
      </c>
      <c r="C2582" s="2" t="s">
        <v>8</v>
      </c>
      <c r="D2582" s="17">
        <v>165124.49609841252</v>
      </c>
      <c r="E2582" s="2">
        <v>2019</v>
      </c>
      <c r="F2582" s="17">
        <f>Tabel14[[#This Row],[Benaderend Verbruik (kWh)]]</f>
        <v>165124.49609841252</v>
      </c>
      <c r="G2582" s="17">
        <f>Tabel14[[#This Row],[Benaderend Verbruik (kWh)]]*0.000182</f>
        <v>30.052658289911079</v>
      </c>
    </row>
    <row r="2583" spans="1:7" x14ac:dyDescent="0.35">
      <c r="A2583" s="2" t="s">
        <v>430</v>
      </c>
      <c r="B2583" s="2" t="s">
        <v>415</v>
      </c>
      <c r="C2583" s="2" t="s">
        <v>9</v>
      </c>
      <c r="D2583" s="17">
        <v>127160.53572635818</v>
      </c>
      <c r="E2583" s="2">
        <v>2019</v>
      </c>
      <c r="F2583" s="17">
        <f>Tabel14[[#This Row],[Benaderend Verbruik (kWh)]]*2.5</f>
        <v>317901.33931589546</v>
      </c>
      <c r="G2583" s="17">
        <f>Tabel14[[#This Row],[Benaderend Verbruik (kWh)]]*0</f>
        <v>0</v>
      </c>
    </row>
    <row r="2584" spans="1:7" x14ac:dyDescent="0.35">
      <c r="A2584" s="2" t="s">
        <v>1054</v>
      </c>
      <c r="B2584" s="2" t="s">
        <v>1039</v>
      </c>
      <c r="C2584" s="2" t="s">
        <v>9</v>
      </c>
      <c r="D2584" s="17">
        <v>91859.289566327701</v>
      </c>
      <c r="E2584" s="2">
        <v>2022</v>
      </c>
      <c r="F2584" s="17">
        <f>Tabel14[[#This Row],[Benaderend Verbruik (kWh)]]*2.5</f>
        <v>229648.22391581925</v>
      </c>
      <c r="G2584" s="17">
        <f>Tabel14[[#This Row],[Benaderend Verbruik (kWh)]]*0</f>
        <v>0</v>
      </c>
    </row>
    <row r="2585" spans="1:7" x14ac:dyDescent="0.35">
      <c r="A2585" s="2" t="s">
        <v>1054</v>
      </c>
      <c r="B2585" s="2" t="s">
        <v>1039</v>
      </c>
      <c r="C2585" s="2" t="s">
        <v>8</v>
      </c>
      <c r="D2585" s="17">
        <v>160013.5180252064</v>
      </c>
      <c r="E2585" s="2">
        <v>2022</v>
      </c>
      <c r="F2585" s="17">
        <f>Tabel14[[#This Row],[Benaderend Verbruik (kWh)]]</f>
        <v>160013.5180252064</v>
      </c>
      <c r="G2585" s="17">
        <f>Tabel14[[#This Row],[Benaderend Verbruik (kWh)]]*0.000182</f>
        <v>29.122460280587568</v>
      </c>
    </row>
    <row r="2586" spans="1:7" x14ac:dyDescent="0.35">
      <c r="A2586" s="11" t="s">
        <v>613</v>
      </c>
      <c r="B2586" s="11" t="s">
        <v>415</v>
      </c>
      <c r="C2586" s="2" t="s">
        <v>1262</v>
      </c>
      <c r="D2586" s="17"/>
      <c r="E2586" s="2">
        <v>2019</v>
      </c>
      <c r="F2586" s="2"/>
      <c r="G2586" s="17">
        <v>31.433832006390631</v>
      </c>
    </row>
    <row r="2587" spans="1:7" x14ac:dyDescent="0.35">
      <c r="A2587" s="11" t="s">
        <v>613</v>
      </c>
      <c r="B2587" s="11" t="s">
        <v>415</v>
      </c>
      <c r="C2587" s="2" t="s">
        <v>1262</v>
      </c>
      <c r="D2587" s="17"/>
      <c r="E2587" s="2">
        <v>2022</v>
      </c>
      <c r="F2587" s="2"/>
      <c r="G2587" s="17">
        <v>33.612248747551796</v>
      </c>
    </row>
    <row r="2588" spans="1:7" x14ac:dyDescent="0.35">
      <c r="A2588" s="2" t="s">
        <v>431</v>
      </c>
      <c r="B2588" s="2" t="s">
        <v>415</v>
      </c>
      <c r="C2588" s="2" t="s">
        <v>8</v>
      </c>
      <c r="D2588" s="17">
        <v>179600.17632372904</v>
      </c>
      <c r="E2588" s="2">
        <v>2019</v>
      </c>
      <c r="F2588" s="17">
        <f>Tabel14[[#This Row],[Benaderend Verbruik (kWh)]]</f>
        <v>179600.17632372904</v>
      </c>
      <c r="G2588" s="17">
        <f>Tabel14[[#This Row],[Benaderend Verbruik (kWh)]]*0.000182</f>
        <v>32.687232090918684</v>
      </c>
    </row>
    <row r="2589" spans="1:7" x14ac:dyDescent="0.35">
      <c r="A2589" s="2" t="s">
        <v>431</v>
      </c>
      <c r="B2589" s="2" t="s">
        <v>415</v>
      </c>
      <c r="C2589" s="2" t="s">
        <v>9</v>
      </c>
      <c r="D2589" s="17">
        <v>103112</v>
      </c>
      <c r="E2589" s="2">
        <v>2019</v>
      </c>
      <c r="F2589" s="17">
        <f>Tabel14[[#This Row],[Benaderend Verbruik (kWh)]]*2.5</f>
        <v>257780</v>
      </c>
      <c r="G2589" s="17">
        <f>Tabel14[[#This Row],[Benaderend Verbruik (kWh)]]*0</f>
        <v>0</v>
      </c>
    </row>
    <row r="2590" spans="1:7" x14ac:dyDescent="0.35">
      <c r="A2590" s="2" t="s">
        <v>1055</v>
      </c>
      <c r="B2590" s="2" t="s">
        <v>1039</v>
      </c>
      <c r="C2590" s="2" t="s">
        <v>9</v>
      </c>
      <c r="D2590" s="17">
        <v>166473.80785272911</v>
      </c>
      <c r="E2590" s="2">
        <v>2022</v>
      </c>
      <c r="F2590" s="17">
        <f>Tabel14[[#This Row],[Benaderend Verbruik (kWh)]]*2.5</f>
        <v>416184.51963182277</v>
      </c>
      <c r="G2590" s="17">
        <f>Tabel14[[#This Row],[Benaderend Verbruik (kWh)]]*0</f>
        <v>0</v>
      </c>
    </row>
    <row r="2591" spans="1:7" x14ac:dyDescent="0.35">
      <c r="A2591" s="2" t="s">
        <v>1055</v>
      </c>
      <c r="B2591" s="2" t="s">
        <v>1039</v>
      </c>
      <c r="C2591" s="2" t="s">
        <v>8</v>
      </c>
      <c r="D2591" s="17">
        <v>212140.28966163989</v>
      </c>
      <c r="E2591" s="2">
        <v>2022</v>
      </c>
      <c r="F2591" s="17">
        <f>Tabel14[[#This Row],[Benaderend Verbruik (kWh)]]</f>
        <v>212140.28966163989</v>
      </c>
      <c r="G2591" s="17">
        <f>Tabel14[[#This Row],[Benaderend Verbruik (kWh)]]*0.000182</f>
        <v>38.609532718418464</v>
      </c>
    </row>
    <row r="2592" spans="1:7" x14ac:dyDescent="0.35">
      <c r="A2592" s="11" t="s">
        <v>431</v>
      </c>
      <c r="B2592" s="11" t="s">
        <v>415</v>
      </c>
      <c r="C2592" s="2" t="s">
        <v>1262</v>
      </c>
      <c r="D2592" s="17"/>
      <c r="E2592" s="2">
        <v>2019</v>
      </c>
      <c r="F2592" s="2"/>
      <c r="G2592" s="17">
        <v>65.952321160000011</v>
      </c>
    </row>
    <row r="2593" spans="1:7" x14ac:dyDescent="0.35">
      <c r="A2593" s="11" t="s">
        <v>431</v>
      </c>
      <c r="B2593" s="11" t="s">
        <v>415</v>
      </c>
      <c r="C2593" s="2" t="s">
        <v>1262</v>
      </c>
      <c r="D2593" s="17"/>
      <c r="E2593" s="2">
        <v>2022</v>
      </c>
      <c r="F2593" s="2"/>
      <c r="G2593" s="17">
        <v>48.207311959999998</v>
      </c>
    </row>
    <row r="2594" spans="1:7" x14ac:dyDescent="0.35">
      <c r="A2594" s="2" t="s">
        <v>432</v>
      </c>
      <c r="B2594" s="2" t="s">
        <v>415</v>
      </c>
      <c r="C2594" s="2" t="s">
        <v>8</v>
      </c>
      <c r="D2594" s="17">
        <v>701923.3132257557</v>
      </c>
      <c r="E2594" s="2">
        <v>2019</v>
      </c>
      <c r="F2594" s="17">
        <f>Tabel14[[#This Row],[Benaderend Verbruik (kWh)]]</f>
        <v>701923.3132257557</v>
      </c>
      <c r="G2594" s="17">
        <f>Tabel14[[#This Row],[Benaderend Verbruik (kWh)]]*0.000182</f>
        <v>127.75004300708754</v>
      </c>
    </row>
    <row r="2595" spans="1:7" x14ac:dyDescent="0.35">
      <c r="A2595" s="2" t="s">
        <v>432</v>
      </c>
      <c r="B2595" s="2" t="s">
        <v>415</v>
      </c>
      <c r="C2595" s="2" t="s">
        <v>9</v>
      </c>
      <c r="D2595" s="17">
        <v>601942.60075176996</v>
      </c>
      <c r="E2595" s="2">
        <v>2019</v>
      </c>
      <c r="F2595" s="17">
        <f>Tabel14[[#This Row],[Benaderend Verbruik (kWh)]]*2.5</f>
        <v>1504856.5018794248</v>
      </c>
      <c r="G2595" s="17">
        <f>Tabel14[[#This Row],[Benaderend Verbruik (kWh)]]*0</f>
        <v>0</v>
      </c>
    </row>
    <row r="2596" spans="1:7" x14ac:dyDescent="0.35">
      <c r="A2596" s="2" t="s">
        <v>1056</v>
      </c>
      <c r="B2596" s="2" t="s">
        <v>1039</v>
      </c>
      <c r="C2596" s="2" t="s">
        <v>9</v>
      </c>
      <c r="D2596" s="17">
        <v>590693.0932609156</v>
      </c>
      <c r="E2596" s="2">
        <v>2022</v>
      </c>
      <c r="F2596" s="17">
        <f>Tabel14[[#This Row],[Benaderend Verbruik (kWh)]]*2.5</f>
        <v>1476732.7331522889</v>
      </c>
      <c r="G2596" s="17">
        <f>Tabel14[[#This Row],[Benaderend Verbruik (kWh)]]*0</f>
        <v>0</v>
      </c>
    </row>
    <row r="2597" spans="1:7" x14ac:dyDescent="0.35">
      <c r="A2597" s="2" t="s">
        <v>1056</v>
      </c>
      <c r="B2597" s="2" t="s">
        <v>1039</v>
      </c>
      <c r="C2597" s="2" t="s">
        <v>8</v>
      </c>
      <c r="D2597" s="17">
        <v>618673.84058364504</v>
      </c>
      <c r="E2597" s="2">
        <v>2022</v>
      </c>
      <c r="F2597" s="17">
        <f>Tabel14[[#This Row],[Benaderend Verbruik (kWh)]]</f>
        <v>618673.84058364504</v>
      </c>
      <c r="G2597" s="17">
        <f>Tabel14[[#This Row],[Benaderend Verbruik (kWh)]]*0.000182</f>
        <v>112.59863898622341</v>
      </c>
    </row>
    <row r="2598" spans="1:7" x14ac:dyDescent="0.35">
      <c r="A2598" s="11" t="s">
        <v>432</v>
      </c>
      <c r="B2598" s="11" t="s">
        <v>415</v>
      </c>
      <c r="C2598" s="2" t="s">
        <v>1262</v>
      </c>
      <c r="D2598" s="17"/>
      <c r="E2598" s="2">
        <v>2019</v>
      </c>
      <c r="F2598" s="2"/>
      <c r="G2598" s="17">
        <v>88.428466510983895</v>
      </c>
    </row>
    <row r="2599" spans="1:7" x14ac:dyDescent="0.35">
      <c r="A2599" s="11" t="s">
        <v>432</v>
      </c>
      <c r="B2599" s="11" t="s">
        <v>415</v>
      </c>
      <c r="C2599" s="2" t="s">
        <v>1262</v>
      </c>
      <c r="D2599" s="17"/>
      <c r="E2599" s="2">
        <v>2022</v>
      </c>
      <c r="F2599" s="2"/>
      <c r="G2599" s="17">
        <v>76.355002883310618</v>
      </c>
    </row>
    <row r="2600" spans="1:7" x14ac:dyDescent="0.35">
      <c r="A2600" s="2" t="s">
        <v>433</v>
      </c>
      <c r="B2600" s="2" t="s">
        <v>415</v>
      </c>
      <c r="C2600" s="2" t="s">
        <v>8</v>
      </c>
      <c r="D2600" s="17">
        <v>4422053.3653008416</v>
      </c>
      <c r="E2600" s="2">
        <v>2019</v>
      </c>
      <c r="F2600" s="17">
        <f>Tabel14[[#This Row],[Benaderend Verbruik (kWh)]]</f>
        <v>4422053.3653008416</v>
      </c>
      <c r="G2600" s="17">
        <f>Tabel14[[#This Row],[Benaderend Verbruik (kWh)]]*0.000182</f>
        <v>804.81371248475318</v>
      </c>
    </row>
    <row r="2601" spans="1:7" x14ac:dyDescent="0.35">
      <c r="A2601" s="2" t="s">
        <v>433</v>
      </c>
      <c r="B2601" s="2" t="s">
        <v>415</v>
      </c>
      <c r="C2601" s="2" t="s">
        <v>9</v>
      </c>
      <c r="D2601" s="17">
        <v>1408826.25794941</v>
      </c>
      <c r="E2601" s="2">
        <v>2019</v>
      </c>
      <c r="F2601" s="17">
        <f>Tabel14[[#This Row],[Benaderend Verbruik (kWh)]]*2.5</f>
        <v>3522065.644873525</v>
      </c>
      <c r="G2601" s="17">
        <f>Tabel14[[#This Row],[Benaderend Verbruik (kWh)]]*0</f>
        <v>0</v>
      </c>
    </row>
    <row r="2602" spans="1:7" x14ac:dyDescent="0.35">
      <c r="A2602" s="2" t="s">
        <v>1057</v>
      </c>
      <c r="B2602" s="2" t="s">
        <v>1039</v>
      </c>
      <c r="C2602" s="2" t="s">
        <v>9</v>
      </c>
      <c r="D2602" s="17">
        <v>1150187.637029418</v>
      </c>
      <c r="E2602" s="2">
        <v>2022</v>
      </c>
      <c r="F2602" s="17">
        <f>Tabel14[[#This Row],[Benaderend Verbruik (kWh)]]*2.5</f>
        <v>2875469.0925735449</v>
      </c>
      <c r="G2602" s="17">
        <f>Tabel14[[#This Row],[Benaderend Verbruik (kWh)]]*0</f>
        <v>0</v>
      </c>
    </row>
    <row r="2603" spans="1:7" x14ac:dyDescent="0.35">
      <c r="A2603" s="2" t="s">
        <v>1057</v>
      </c>
      <c r="B2603" s="2" t="s">
        <v>1039</v>
      </c>
      <c r="C2603" s="2" t="s">
        <v>8</v>
      </c>
      <c r="D2603" s="17">
        <v>3466778.2071829294</v>
      </c>
      <c r="E2603" s="2">
        <v>2022</v>
      </c>
      <c r="F2603" s="17">
        <f>Tabel14[[#This Row],[Benaderend Verbruik (kWh)]]</f>
        <v>3466778.2071829294</v>
      </c>
      <c r="G2603" s="17">
        <f>Tabel14[[#This Row],[Benaderend Verbruik (kWh)]]*0.000182</f>
        <v>630.95363370729319</v>
      </c>
    </row>
    <row r="2604" spans="1:7" x14ac:dyDescent="0.35">
      <c r="A2604" s="2" t="s">
        <v>434</v>
      </c>
      <c r="B2604" s="2" t="s">
        <v>415</v>
      </c>
      <c r="C2604" s="2" t="s">
        <v>8</v>
      </c>
      <c r="D2604" s="17">
        <v>239654.24525413639</v>
      </c>
      <c r="E2604" s="2">
        <v>2019</v>
      </c>
      <c r="F2604" s="17">
        <f>Tabel14[[#This Row],[Benaderend Verbruik (kWh)]]</f>
        <v>239654.24525413639</v>
      </c>
      <c r="G2604" s="17">
        <f>Tabel14[[#This Row],[Benaderend Verbruik (kWh)]]*0.000182</f>
        <v>43.617072636252821</v>
      </c>
    </row>
    <row r="2605" spans="1:7" x14ac:dyDescent="0.35">
      <c r="A2605" s="2" t="s">
        <v>434</v>
      </c>
      <c r="B2605" s="2" t="s">
        <v>415</v>
      </c>
      <c r="C2605" s="2" t="s">
        <v>9</v>
      </c>
      <c r="D2605" s="17">
        <v>121457.51836574002</v>
      </c>
      <c r="E2605" s="2">
        <v>2019</v>
      </c>
      <c r="F2605" s="17">
        <f>Tabel14[[#This Row],[Benaderend Verbruik (kWh)]]*2.5</f>
        <v>303643.79591435008</v>
      </c>
      <c r="G2605" s="17">
        <f>Tabel14[[#This Row],[Benaderend Verbruik (kWh)]]*0</f>
        <v>0</v>
      </c>
    </row>
    <row r="2606" spans="1:7" x14ac:dyDescent="0.35">
      <c r="A2606" s="2" t="s">
        <v>1058</v>
      </c>
      <c r="B2606" s="2" t="s">
        <v>1039</v>
      </c>
      <c r="C2606" s="2" t="s">
        <v>9</v>
      </c>
      <c r="D2606" s="17">
        <v>127906.2935694</v>
      </c>
      <c r="E2606" s="2">
        <v>2022</v>
      </c>
      <c r="F2606" s="17">
        <f>Tabel14[[#This Row],[Benaderend Verbruik (kWh)]]*2.5</f>
        <v>319765.7339235</v>
      </c>
      <c r="G2606" s="17">
        <f>Tabel14[[#This Row],[Benaderend Verbruik (kWh)]]*0</f>
        <v>0</v>
      </c>
    </row>
    <row r="2607" spans="1:7" x14ac:dyDescent="0.35">
      <c r="A2607" s="2" t="s">
        <v>1058</v>
      </c>
      <c r="B2607" s="2" t="s">
        <v>1039</v>
      </c>
      <c r="C2607" s="2" t="s">
        <v>8</v>
      </c>
      <c r="D2607" s="17">
        <v>236954.13849754099</v>
      </c>
      <c r="E2607" s="2">
        <v>2022</v>
      </c>
      <c r="F2607" s="17">
        <f>Tabel14[[#This Row],[Benaderend Verbruik (kWh)]]</f>
        <v>236954.13849754099</v>
      </c>
      <c r="G2607" s="17">
        <f>Tabel14[[#This Row],[Benaderend Verbruik (kWh)]]*0.000182</f>
        <v>43.125653206552464</v>
      </c>
    </row>
    <row r="2608" spans="1:7" x14ac:dyDescent="0.35">
      <c r="A2608" s="11" t="s">
        <v>434</v>
      </c>
      <c r="B2608" s="11" t="s">
        <v>415</v>
      </c>
      <c r="C2608" s="2" t="s">
        <v>1262</v>
      </c>
      <c r="D2608" s="17"/>
      <c r="E2608" s="2">
        <v>2019</v>
      </c>
      <c r="F2608" s="2"/>
      <c r="G2608" s="17">
        <v>69.087181639999997</v>
      </c>
    </row>
    <row r="2609" spans="1:7" x14ac:dyDescent="0.35">
      <c r="A2609" s="11" t="s">
        <v>434</v>
      </c>
      <c r="B2609" s="11" t="s">
        <v>415</v>
      </c>
      <c r="C2609" s="2" t="s">
        <v>1262</v>
      </c>
      <c r="D2609" s="17"/>
      <c r="E2609" s="2">
        <v>2022</v>
      </c>
      <c r="F2609" s="2"/>
      <c r="G2609" s="17">
        <v>53.944617100000002</v>
      </c>
    </row>
    <row r="2610" spans="1:7" x14ac:dyDescent="0.35">
      <c r="A2610" s="2" t="s">
        <v>1059</v>
      </c>
      <c r="B2610" s="2" t="s">
        <v>1039</v>
      </c>
      <c r="C2610" s="2" t="s">
        <v>9</v>
      </c>
      <c r="D2610" s="17">
        <v>338276.45444459002</v>
      </c>
      <c r="E2610" s="2">
        <v>2022</v>
      </c>
      <c r="F2610" s="17">
        <f>Tabel14[[#This Row],[Benaderend Verbruik (kWh)]]*2.5</f>
        <v>845691.13611147506</v>
      </c>
      <c r="G2610" s="17">
        <f>Tabel14[[#This Row],[Benaderend Verbruik (kWh)]]*0</f>
        <v>0</v>
      </c>
    </row>
    <row r="2611" spans="1:7" x14ac:dyDescent="0.35">
      <c r="A2611" s="2" t="s">
        <v>1059</v>
      </c>
      <c r="B2611" s="2" t="s">
        <v>1039</v>
      </c>
      <c r="C2611" s="2" t="s">
        <v>8</v>
      </c>
      <c r="D2611" s="17">
        <v>229606.76992832258</v>
      </c>
      <c r="E2611" s="2">
        <v>2022</v>
      </c>
      <c r="F2611" s="17">
        <f>Tabel14[[#This Row],[Benaderend Verbruik (kWh)]]</f>
        <v>229606.76992832258</v>
      </c>
      <c r="G2611" s="17">
        <f>Tabel14[[#This Row],[Benaderend Verbruik (kWh)]]*0.000182</f>
        <v>41.78843212695471</v>
      </c>
    </row>
    <row r="2612" spans="1:7" x14ac:dyDescent="0.35">
      <c r="A2612" s="11" t="s">
        <v>435</v>
      </c>
      <c r="B2612" s="11" t="s">
        <v>415</v>
      </c>
      <c r="C2612" s="2" t="s">
        <v>1262</v>
      </c>
      <c r="D2612" s="17"/>
      <c r="E2612" s="2">
        <v>2019</v>
      </c>
      <c r="F2612" s="2"/>
      <c r="G2612" s="17">
        <v>159.01789220000001</v>
      </c>
    </row>
    <row r="2613" spans="1:7" x14ac:dyDescent="0.35">
      <c r="A2613" s="11" t="s">
        <v>435</v>
      </c>
      <c r="B2613" s="11" t="s">
        <v>415</v>
      </c>
      <c r="C2613" s="2" t="s">
        <v>1262</v>
      </c>
      <c r="D2613" s="17"/>
      <c r="E2613" s="2">
        <v>2022</v>
      </c>
      <c r="F2613" s="2"/>
      <c r="G2613" s="17">
        <v>127.92703878</v>
      </c>
    </row>
    <row r="2614" spans="1:7" x14ac:dyDescent="0.35">
      <c r="A2614" s="11" t="s">
        <v>616</v>
      </c>
      <c r="B2614" s="11" t="s">
        <v>415</v>
      </c>
      <c r="C2614" s="2" t="s">
        <v>1262</v>
      </c>
      <c r="D2614" s="17"/>
      <c r="E2614" s="2">
        <v>2019</v>
      </c>
      <c r="F2614" s="2"/>
      <c r="G2614" s="17">
        <v>112.08855328</v>
      </c>
    </row>
    <row r="2615" spans="1:7" x14ac:dyDescent="0.35">
      <c r="A2615" s="11" t="s">
        <v>616</v>
      </c>
      <c r="B2615" s="11" t="s">
        <v>415</v>
      </c>
      <c r="C2615" s="2" t="s">
        <v>1262</v>
      </c>
      <c r="D2615" s="17"/>
      <c r="E2615" s="2">
        <v>2022</v>
      </c>
      <c r="F2615" s="2"/>
      <c r="G2615" s="17">
        <v>96.406090869999986</v>
      </c>
    </row>
    <row r="2616" spans="1:7" x14ac:dyDescent="0.35">
      <c r="A2616" s="2" t="s">
        <v>436</v>
      </c>
      <c r="B2616" s="2" t="s">
        <v>415</v>
      </c>
      <c r="C2616" s="2" t="s">
        <v>9</v>
      </c>
      <c r="D2616" s="17">
        <v>117371</v>
      </c>
      <c r="E2616" s="2">
        <v>2019</v>
      </c>
      <c r="F2616" s="17">
        <f>Tabel14[[#This Row],[Benaderend Verbruik (kWh)]]*2.5</f>
        <v>293427.5</v>
      </c>
      <c r="G2616" s="17">
        <f>Tabel14[[#This Row],[Benaderend Verbruik (kWh)]]*0</f>
        <v>0</v>
      </c>
    </row>
    <row r="2617" spans="1:7" x14ac:dyDescent="0.35">
      <c r="A2617" s="2" t="s">
        <v>436</v>
      </c>
      <c r="B2617" s="2" t="s">
        <v>415</v>
      </c>
      <c r="C2617" s="2" t="s">
        <v>8</v>
      </c>
      <c r="D2617" s="17">
        <v>94369.842999999993</v>
      </c>
      <c r="E2617" s="2">
        <v>2019</v>
      </c>
      <c r="F2617" s="17">
        <f>Tabel14[[#This Row],[Benaderend Verbruik (kWh)]]</f>
        <v>94369.842999999993</v>
      </c>
      <c r="G2617" s="17">
        <f>Tabel14[[#This Row],[Benaderend Verbruik (kWh)]]*0.000182</f>
        <v>17.175311426</v>
      </c>
    </row>
    <row r="2618" spans="1:7" x14ac:dyDescent="0.35">
      <c r="A2618" s="2" t="s">
        <v>1060</v>
      </c>
      <c r="B2618" s="2" t="s">
        <v>1039</v>
      </c>
      <c r="C2618" s="2" t="s">
        <v>9</v>
      </c>
      <c r="D2618" s="17">
        <v>76890.125000589993</v>
      </c>
      <c r="E2618" s="2">
        <v>2022</v>
      </c>
      <c r="F2618" s="17">
        <f>Tabel14[[#This Row],[Benaderend Verbruik (kWh)]]*2.5</f>
        <v>192225.31250147498</v>
      </c>
      <c r="G2618" s="17">
        <f>Tabel14[[#This Row],[Benaderend Verbruik (kWh)]]*0</f>
        <v>0</v>
      </c>
    </row>
    <row r="2619" spans="1:7" x14ac:dyDescent="0.35">
      <c r="A2619" s="2" t="s">
        <v>1060</v>
      </c>
      <c r="B2619" s="2" t="s">
        <v>1039</v>
      </c>
      <c r="C2619" s="2" t="s">
        <v>8</v>
      </c>
      <c r="D2619" s="17">
        <v>93130.716604591697</v>
      </c>
      <c r="E2619" s="2">
        <v>2022</v>
      </c>
      <c r="F2619" s="17">
        <f>Tabel14[[#This Row],[Benaderend Verbruik (kWh)]]</f>
        <v>93130.716604591697</v>
      </c>
      <c r="G2619" s="17">
        <f>Tabel14[[#This Row],[Benaderend Verbruik (kWh)]]*0.000182</f>
        <v>16.94979042203569</v>
      </c>
    </row>
    <row r="2620" spans="1:7" x14ac:dyDescent="0.35">
      <c r="A2620" s="11" t="s">
        <v>436</v>
      </c>
      <c r="B2620" s="11" t="s">
        <v>415</v>
      </c>
      <c r="C2620" s="2" t="s">
        <v>1262</v>
      </c>
      <c r="D2620" s="17"/>
      <c r="E2620" s="2">
        <v>2019</v>
      </c>
      <c r="F2620" s="2"/>
      <c r="G2620" s="17">
        <v>63.784280760000001</v>
      </c>
    </row>
    <row r="2621" spans="1:7" x14ac:dyDescent="0.35">
      <c r="A2621" s="11" t="s">
        <v>436</v>
      </c>
      <c r="B2621" s="11" t="s">
        <v>415</v>
      </c>
      <c r="C2621" s="2" t="s">
        <v>1262</v>
      </c>
      <c r="D2621" s="17"/>
      <c r="E2621" s="2">
        <v>2022</v>
      </c>
      <c r="F2621" s="2"/>
      <c r="G2621" s="17">
        <v>49.934775559999999</v>
      </c>
    </row>
    <row r="2622" spans="1:7" x14ac:dyDescent="0.35">
      <c r="A2622" s="11" t="s">
        <v>1257</v>
      </c>
      <c r="B2622" s="11" t="s">
        <v>415</v>
      </c>
      <c r="C2622" s="2" t="s">
        <v>1262</v>
      </c>
      <c r="D2622" s="17"/>
      <c r="E2622" s="2">
        <v>2019</v>
      </c>
      <c r="F2622" s="2"/>
      <c r="G2622" s="17">
        <v>67.141529399999996</v>
      </c>
    </row>
    <row r="2623" spans="1:7" x14ac:dyDescent="0.35">
      <c r="A2623" s="11" t="s">
        <v>1257</v>
      </c>
      <c r="B2623" s="11" t="s">
        <v>415</v>
      </c>
      <c r="C2623" s="2" t="s">
        <v>1262</v>
      </c>
      <c r="D2623" s="17"/>
      <c r="E2623" s="2">
        <v>2022</v>
      </c>
      <c r="F2623" s="2"/>
      <c r="G2623" s="17">
        <v>53.483468260000002</v>
      </c>
    </row>
    <row r="2624" spans="1:7" x14ac:dyDescent="0.35">
      <c r="A2624" s="2" t="s">
        <v>437</v>
      </c>
      <c r="B2624" s="2" t="s">
        <v>415</v>
      </c>
      <c r="C2624" s="2" t="s">
        <v>8</v>
      </c>
      <c r="D2624" s="17">
        <v>351334.44561834529</v>
      </c>
      <c r="E2624" s="2">
        <v>2019</v>
      </c>
      <c r="F2624" s="17">
        <f>Tabel14[[#This Row],[Benaderend Verbruik (kWh)]]</f>
        <v>351334.44561834529</v>
      </c>
      <c r="G2624" s="17">
        <f>Tabel14[[#This Row],[Benaderend Verbruik (kWh)]]*0.000182</f>
        <v>63.942869102538843</v>
      </c>
    </row>
    <row r="2625" spans="1:7" x14ac:dyDescent="0.35">
      <c r="A2625" s="2" t="s">
        <v>437</v>
      </c>
      <c r="B2625" s="2" t="s">
        <v>415</v>
      </c>
      <c r="C2625" s="2" t="s">
        <v>9</v>
      </c>
      <c r="D2625" s="17">
        <v>340887.76073469006</v>
      </c>
      <c r="E2625" s="2">
        <v>2019</v>
      </c>
      <c r="F2625" s="17">
        <f>Tabel14[[#This Row],[Benaderend Verbruik (kWh)]]*2.5</f>
        <v>852219.40183672518</v>
      </c>
      <c r="G2625" s="17">
        <f>Tabel14[[#This Row],[Benaderend Verbruik (kWh)]]*0</f>
        <v>0</v>
      </c>
    </row>
    <row r="2626" spans="1:7" x14ac:dyDescent="0.35">
      <c r="A2626" s="2" t="s">
        <v>1061</v>
      </c>
      <c r="B2626" s="2" t="s">
        <v>1039</v>
      </c>
      <c r="C2626" s="2" t="s">
        <v>9</v>
      </c>
      <c r="D2626" s="17">
        <v>360662.06457028002</v>
      </c>
      <c r="E2626" s="2">
        <v>2022</v>
      </c>
      <c r="F2626" s="17">
        <f>Tabel14[[#This Row],[Benaderend Verbruik (kWh)]]*2.5</f>
        <v>901655.16142570006</v>
      </c>
      <c r="G2626" s="17">
        <f>Tabel14[[#This Row],[Benaderend Verbruik (kWh)]]*0</f>
        <v>0</v>
      </c>
    </row>
    <row r="2627" spans="1:7" x14ac:dyDescent="0.35">
      <c r="A2627" s="2" t="s">
        <v>1061</v>
      </c>
      <c r="B2627" s="2" t="s">
        <v>1039</v>
      </c>
      <c r="C2627" s="2" t="s">
        <v>8</v>
      </c>
      <c r="D2627" s="17">
        <v>321646.40136705799</v>
      </c>
      <c r="E2627" s="2">
        <v>2022</v>
      </c>
      <c r="F2627" s="17">
        <f>Tabel14[[#This Row],[Benaderend Verbruik (kWh)]]</f>
        <v>321646.40136705799</v>
      </c>
      <c r="G2627" s="17">
        <f>Tabel14[[#This Row],[Benaderend Verbruik (kWh)]]*0.000182</f>
        <v>58.539645048804559</v>
      </c>
    </row>
    <row r="2628" spans="1:7" x14ac:dyDescent="0.35">
      <c r="A2628" s="11" t="s">
        <v>620</v>
      </c>
      <c r="B2628" s="11" t="s">
        <v>415</v>
      </c>
      <c r="C2628" s="2" t="s">
        <v>1262</v>
      </c>
      <c r="D2628" s="17"/>
      <c r="E2628" s="2">
        <v>2019</v>
      </c>
      <c r="F2628" s="2"/>
      <c r="G2628" s="17">
        <v>113.35749296</v>
      </c>
    </row>
    <row r="2629" spans="1:7" x14ac:dyDescent="0.35">
      <c r="A2629" s="11" t="s">
        <v>620</v>
      </c>
      <c r="B2629" s="11" t="s">
        <v>415</v>
      </c>
      <c r="C2629" s="2" t="s">
        <v>1262</v>
      </c>
      <c r="D2629" s="17"/>
      <c r="E2629" s="2">
        <v>2022</v>
      </c>
      <c r="F2629" s="2"/>
      <c r="G2629" s="17">
        <v>110.26614128999999</v>
      </c>
    </row>
    <row r="2630" spans="1:7" x14ac:dyDescent="0.35">
      <c r="A2630" s="2" t="s">
        <v>438</v>
      </c>
      <c r="B2630" s="2" t="s">
        <v>415</v>
      </c>
      <c r="C2630" s="2" t="s">
        <v>8</v>
      </c>
      <c r="D2630" s="17">
        <v>106612.90100000001</v>
      </c>
      <c r="E2630" s="2">
        <v>2019</v>
      </c>
      <c r="F2630" s="17">
        <f>Tabel14[[#This Row],[Benaderend Verbruik (kWh)]]</f>
        <v>106612.90100000001</v>
      </c>
      <c r="G2630" s="17">
        <f>Tabel14[[#This Row],[Benaderend Verbruik (kWh)]]*0.000182</f>
        <v>19.403547982000003</v>
      </c>
    </row>
    <row r="2631" spans="1:7" x14ac:dyDescent="0.35">
      <c r="A2631" s="2" t="s">
        <v>438</v>
      </c>
      <c r="B2631" s="2" t="s">
        <v>415</v>
      </c>
      <c r="C2631" s="2" t="s">
        <v>9</v>
      </c>
      <c r="D2631" s="17">
        <v>91436.362999999998</v>
      </c>
      <c r="E2631" s="2">
        <v>2019</v>
      </c>
      <c r="F2631" s="17">
        <f>Tabel14[[#This Row],[Benaderend Verbruik (kWh)]]*2.5</f>
        <v>228590.9075</v>
      </c>
      <c r="G2631" s="17">
        <f>Tabel14[[#This Row],[Benaderend Verbruik (kWh)]]*0</f>
        <v>0</v>
      </c>
    </row>
    <row r="2632" spans="1:7" x14ac:dyDescent="0.35">
      <c r="A2632" s="2" t="s">
        <v>1062</v>
      </c>
      <c r="B2632" s="2" t="s">
        <v>1039</v>
      </c>
      <c r="C2632" s="2" t="s">
        <v>9</v>
      </c>
      <c r="D2632" s="17">
        <v>71139.003400053596</v>
      </c>
      <c r="E2632" s="2">
        <v>2022</v>
      </c>
      <c r="F2632" s="17">
        <f>Tabel14[[#This Row],[Benaderend Verbruik (kWh)]]*2.5</f>
        <v>177847.50850013399</v>
      </c>
      <c r="G2632" s="17">
        <f>Tabel14[[#This Row],[Benaderend Verbruik (kWh)]]*0</f>
        <v>0</v>
      </c>
    </row>
    <row r="2633" spans="1:7" x14ac:dyDescent="0.35">
      <c r="A2633" s="2" t="s">
        <v>1062</v>
      </c>
      <c r="B2633" s="2" t="s">
        <v>1039</v>
      </c>
      <c r="C2633" s="2" t="s">
        <v>8</v>
      </c>
      <c r="D2633" s="17">
        <v>153281.204709157</v>
      </c>
      <c r="E2633" s="2">
        <v>2022</v>
      </c>
      <c r="F2633" s="17">
        <f>Tabel14[[#This Row],[Benaderend Verbruik (kWh)]]</f>
        <v>153281.204709157</v>
      </c>
      <c r="G2633" s="17">
        <f>Tabel14[[#This Row],[Benaderend Verbruik (kWh)]]*0.000182</f>
        <v>27.897179257066576</v>
      </c>
    </row>
    <row r="2634" spans="1:7" x14ac:dyDescent="0.35">
      <c r="A2634" s="11" t="s">
        <v>438</v>
      </c>
      <c r="B2634" s="11" t="s">
        <v>415</v>
      </c>
      <c r="C2634" s="2" t="s">
        <v>1262</v>
      </c>
      <c r="D2634" s="17"/>
      <c r="E2634" s="2">
        <v>2019</v>
      </c>
      <c r="F2634" s="2"/>
      <c r="G2634" s="17">
        <v>43.84147260000001</v>
      </c>
    </row>
    <row r="2635" spans="1:7" x14ac:dyDescent="0.35">
      <c r="A2635" s="11" t="s">
        <v>438</v>
      </c>
      <c r="B2635" s="11" t="s">
        <v>415</v>
      </c>
      <c r="C2635" s="2" t="s">
        <v>1262</v>
      </c>
      <c r="D2635" s="17"/>
      <c r="E2635" s="2">
        <v>2022</v>
      </c>
      <c r="F2635" s="2"/>
      <c r="G2635" s="17">
        <v>41.227628519999996</v>
      </c>
    </row>
    <row r="2636" spans="1:7" x14ac:dyDescent="0.35">
      <c r="A2636" s="2" t="s">
        <v>439</v>
      </c>
      <c r="B2636" s="2" t="s">
        <v>415</v>
      </c>
      <c r="C2636" s="2" t="s">
        <v>8</v>
      </c>
      <c r="D2636" s="17">
        <v>325039.46500000003</v>
      </c>
      <c r="E2636" s="2">
        <v>2019</v>
      </c>
      <c r="F2636" s="17">
        <f>Tabel14[[#This Row],[Benaderend Verbruik (kWh)]]</f>
        <v>325039.46500000003</v>
      </c>
      <c r="G2636" s="17">
        <f>Tabel14[[#This Row],[Benaderend Verbruik (kWh)]]*0.000182</f>
        <v>59.157182630000008</v>
      </c>
    </row>
    <row r="2637" spans="1:7" x14ac:dyDescent="0.35">
      <c r="A2637" s="2" t="s">
        <v>439</v>
      </c>
      <c r="B2637" s="2" t="s">
        <v>415</v>
      </c>
      <c r="C2637" s="2" t="s">
        <v>9</v>
      </c>
      <c r="D2637" s="17">
        <v>177181.25400000002</v>
      </c>
      <c r="E2637" s="2">
        <v>2019</v>
      </c>
      <c r="F2637" s="17">
        <f>Tabel14[[#This Row],[Benaderend Verbruik (kWh)]]*2.5</f>
        <v>442953.13500000001</v>
      </c>
      <c r="G2637" s="17">
        <f>Tabel14[[#This Row],[Benaderend Verbruik (kWh)]]*0</f>
        <v>0</v>
      </c>
    </row>
    <row r="2638" spans="1:7" x14ac:dyDescent="0.35">
      <c r="A2638" s="2" t="s">
        <v>1064</v>
      </c>
      <c r="B2638" s="2" t="s">
        <v>1039</v>
      </c>
      <c r="C2638" s="2" t="s">
        <v>9</v>
      </c>
      <c r="D2638" s="17">
        <v>163951.3798587741</v>
      </c>
      <c r="E2638" s="2">
        <v>2022</v>
      </c>
      <c r="F2638" s="17">
        <f>Tabel14[[#This Row],[Benaderend Verbruik (kWh)]]*2.5</f>
        <v>409878.44964693527</v>
      </c>
      <c r="G2638" s="17">
        <f>Tabel14[[#This Row],[Benaderend Verbruik (kWh)]]*0</f>
        <v>0</v>
      </c>
    </row>
    <row r="2639" spans="1:7" x14ac:dyDescent="0.35">
      <c r="A2639" s="2" t="s">
        <v>1064</v>
      </c>
      <c r="B2639" s="2" t="s">
        <v>1039</v>
      </c>
      <c r="C2639" s="2" t="s">
        <v>8</v>
      </c>
      <c r="D2639" s="17">
        <v>310935.54816965002</v>
      </c>
      <c r="E2639" s="2">
        <v>2022</v>
      </c>
      <c r="F2639" s="17">
        <f>Tabel14[[#This Row],[Benaderend Verbruik (kWh)]]</f>
        <v>310935.54816965002</v>
      </c>
      <c r="G2639" s="17">
        <f>Tabel14[[#This Row],[Benaderend Verbruik (kWh)]]*0.000182</f>
        <v>56.590269766876304</v>
      </c>
    </row>
    <row r="2640" spans="1:7" x14ac:dyDescent="0.35">
      <c r="A2640" s="11" t="s">
        <v>439</v>
      </c>
      <c r="B2640" s="11" t="s">
        <v>415</v>
      </c>
      <c r="C2640" s="2" t="s">
        <v>1262</v>
      </c>
      <c r="D2640" s="17"/>
      <c r="E2640" s="2">
        <v>2019</v>
      </c>
      <c r="F2640" s="2"/>
      <c r="G2640" s="17">
        <v>81.253484640000011</v>
      </c>
    </row>
    <row r="2641" spans="1:7" x14ac:dyDescent="0.35">
      <c r="A2641" s="11" t="s">
        <v>439</v>
      </c>
      <c r="B2641" s="11" t="s">
        <v>415</v>
      </c>
      <c r="C2641" s="2" t="s">
        <v>1262</v>
      </c>
      <c r="D2641" s="17"/>
      <c r="E2641" s="2">
        <v>2022</v>
      </c>
      <c r="F2641" s="2"/>
      <c r="G2641" s="17">
        <v>71.708070829999997</v>
      </c>
    </row>
    <row r="2642" spans="1:7" x14ac:dyDescent="0.35">
      <c r="A2642" s="11" t="s">
        <v>622</v>
      </c>
      <c r="B2642" s="11" t="s">
        <v>415</v>
      </c>
      <c r="C2642" s="2" t="s">
        <v>1262</v>
      </c>
      <c r="D2642" s="17"/>
      <c r="E2642" s="2">
        <v>2019</v>
      </c>
      <c r="F2642" s="2"/>
      <c r="G2642" s="17">
        <v>54.337681000000003</v>
      </c>
    </row>
    <row r="2643" spans="1:7" x14ac:dyDescent="0.35">
      <c r="A2643" s="11" t="s">
        <v>622</v>
      </c>
      <c r="B2643" s="11" t="s">
        <v>415</v>
      </c>
      <c r="C2643" s="2" t="s">
        <v>1262</v>
      </c>
      <c r="D2643" s="17"/>
      <c r="E2643" s="2">
        <v>2022</v>
      </c>
      <c r="F2643" s="2"/>
      <c r="G2643" s="17">
        <v>54.132816519999999</v>
      </c>
    </row>
    <row r="2644" spans="1:7" x14ac:dyDescent="0.35">
      <c r="A2644" s="2" t="s">
        <v>1065</v>
      </c>
      <c r="B2644" s="2" t="s">
        <v>1039</v>
      </c>
      <c r="C2644" s="2" t="s">
        <v>9</v>
      </c>
      <c r="D2644" s="17">
        <v>157768.03070438947</v>
      </c>
      <c r="E2644" s="2">
        <v>2022</v>
      </c>
      <c r="F2644" s="17">
        <f>Tabel14[[#This Row],[Benaderend Verbruik (kWh)]]*2.5</f>
        <v>394420.07676097366</v>
      </c>
      <c r="G2644" s="17">
        <f>Tabel14[[#This Row],[Benaderend Verbruik (kWh)]]*0</f>
        <v>0</v>
      </c>
    </row>
    <row r="2645" spans="1:7" x14ac:dyDescent="0.35">
      <c r="A2645" s="2" t="s">
        <v>1065</v>
      </c>
      <c r="B2645" s="2" t="s">
        <v>1039</v>
      </c>
      <c r="C2645" s="2" t="s">
        <v>8</v>
      </c>
      <c r="D2645" s="17">
        <v>250226.78871984131</v>
      </c>
      <c r="E2645" s="2">
        <v>2022</v>
      </c>
      <c r="F2645" s="17">
        <f>Tabel14[[#This Row],[Benaderend Verbruik (kWh)]]</f>
        <v>250226.78871984131</v>
      </c>
      <c r="G2645" s="17">
        <f>Tabel14[[#This Row],[Benaderend Verbruik (kWh)]]*0.000182</f>
        <v>45.541275547011118</v>
      </c>
    </row>
    <row r="2646" spans="1:7" x14ac:dyDescent="0.35">
      <c r="A2646" s="2" t="s">
        <v>441</v>
      </c>
      <c r="B2646" s="2" t="s">
        <v>415</v>
      </c>
      <c r="C2646" s="2" t="s">
        <v>8</v>
      </c>
      <c r="D2646" s="17">
        <v>295159.28205637977</v>
      </c>
      <c r="E2646" s="2">
        <v>2019</v>
      </c>
      <c r="F2646" s="17">
        <f>Tabel14[[#This Row],[Benaderend Verbruik (kWh)]]</f>
        <v>295159.28205637977</v>
      </c>
      <c r="G2646" s="17">
        <f>Tabel14[[#This Row],[Benaderend Verbruik (kWh)]]*0.000182</f>
        <v>53.718989334261117</v>
      </c>
    </row>
    <row r="2647" spans="1:7" x14ac:dyDescent="0.35">
      <c r="A2647" s="2" t="s">
        <v>441</v>
      </c>
      <c r="B2647" s="2" t="s">
        <v>415</v>
      </c>
      <c r="C2647" s="2" t="s">
        <v>9</v>
      </c>
      <c r="D2647" s="17">
        <v>191792.01093339999</v>
      </c>
      <c r="E2647" s="2">
        <v>2019</v>
      </c>
      <c r="F2647" s="17">
        <f>Tabel14[[#This Row],[Benaderend Verbruik (kWh)]]*2.5</f>
        <v>479480.02733349998</v>
      </c>
      <c r="G2647" s="17">
        <f>Tabel14[[#This Row],[Benaderend Verbruik (kWh)]]*0</f>
        <v>0</v>
      </c>
    </row>
    <row r="2648" spans="1:7" x14ac:dyDescent="0.35">
      <c r="A2648" s="2" t="s">
        <v>1066</v>
      </c>
      <c r="B2648" s="2" t="s">
        <v>1039</v>
      </c>
      <c r="C2648" s="2" t="s">
        <v>9</v>
      </c>
      <c r="D2648" s="17">
        <v>180793.2557793</v>
      </c>
      <c r="E2648" s="2">
        <v>2022</v>
      </c>
      <c r="F2648" s="17">
        <f>Tabel14[[#This Row],[Benaderend Verbruik (kWh)]]*2.5</f>
        <v>451983.13944825</v>
      </c>
      <c r="G2648" s="17">
        <f>Tabel14[[#This Row],[Benaderend Verbruik (kWh)]]*0</f>
        <v>0</v>
      </c>
    </row>
    <row r="2649" spans="1:7" x14ac:dyDescent="0.35">
      <c r="A2649" s="2" t="s">
        <v>1066</v>
      </c>
      <c r="B2649" s="2" t="s">
        <v>1039</v>
      </c>
      <c r="C2649" s="2" t="s">
        <v>8</v>
      </c>
      <c r="D2649" s="17">
        <v>211813.616642596</v>
      </c>
      <c r="E2649" s="2">
        <v>2022</v>
      </c>
      <c r="F2649" s="17">
        <f>Tabel14[[#This Row],[Benaderend Verbruik (kWh)]]</f>
        <v>211813.616642596</v>
      </c>
      <c r="G2649" s="17">
        <f>Tabel14[[#This Row],[Benaderend Verbruik (kWh)]]*0.000182</f>
        <v>38.550078228952472</v>
      </c>
    </row>
    <row r="2650" spans="1:7" x14ac:dyDescent="0.35">
      <c r="A2650" s="11" t="s">
        <v>441</v>
      </c>
      <c r="B2650" s="11" t="s">
        <v>415</v>
      </c>
      <c r="C2650" s="2" t="s">
        <v>1262</v>
      </c>
      <c r="D2650" s="17"/>
      <c r="E2650" s="2">
        <v>2019</v>
      </c>
      <c r="F2650" s="2"/>
      <c r="G2650" s="17">
        <v>68.034924245571474</v>
      </c>
    </row>
    <row r="2651" spans="1:7" x14ac:dyDescent="0.35">
      <c r="A2651" s="11" t="s">
        <v>441</v>
      </c>
      <c r="B2651" s="11" t="s">
        <v>415</v>
      </c>
      <c r="C2651" s="2" t="s">
        <v>1262</v>
      </c>
      <c r="D2651" s="17"/>
      <c r="E2651" s="2">
        <v>2022</v>
      </c>
      <c r="F2651" s="2"/>
      <c r="G2651" s="17">
        <v>55.436342776710433</v>
      </c>
    </row>
    <row r="2652" spans="1:7" x14ac:dyDescent="0.35">
      <c r="A2652" s="2" t="s">
        <v>442</v>
      </c>
      <c r="B2652" s="2" t="s">
        <v>415</v>
      </c>
      <c r="C2652" s="2" t="s">
        <v>9</v>
      </c>
      <c r="D2652" s="17">
        <v>234463.75</v>
      </c>
      <c r="E2652" s="2">
        <v>2019</v>
      </c>
      <c r="F2652" s="17">
        <f>Tabel14[[#This Row],[Benaderend Verbruik (kWh)]]*2.5</f>
        <v>586159.375</v>
      </c>
      <c r="G2652" s="17">
        <f>Tabel14[[#This Row],[Benaderend Verbruik (kWh)]]*0</f>
        <v>0</v>
      </c>
    </row>
    <row r="2653" spans="1:7" x14ac:dyDescent="0.35">
      <c r="A2653" s="2" t="s">
        <v>442</v>
      </c>
      <c r="B2653" s="2" t="s">
        <v>415</v>
      </c>
      <c r="C2653" s="2" t="s">
        <v>8</v>
      </c>
      <c r="D2653" s="17">
        <v>35121.991179288903</v>
      </c>
      <c r="E2653" s="2">
        <v>2019</v>
      </c>
      <c r="F2653" s="17">
        <f>Tabel14[[#This Row],[Benaderend Verbruik (kWh)]]</f>
        <v>35121.991179288903</v>
      </c>
      <c r="G2653" s="17">
        <f>Tabel14[[#This Row],[Benaderend Verbruik (kWh)]]*0.000182</f>
        <v>6.3922023946305808</v>
      </c>
    </row>
    <row r="2654" spans="1:7" x14ac:dyDescent="0.35">
      <c r="A2654" s="2" t="s">
        <v>1063</v>
      </c>
      <c r="B2654" s="2" t="s">
        <v>1039</v>
      </c>
      <c r="C2654" s="2" t="s">
        <v>9</v>
      </c>
      <c r="D2654" s="17">
        <v>250712.50399999929</v>
      </c>
      <c r="E2654" s="2">
        <v>2022</v>
      </c>
      <c r="F2654" s="17">
        <f>Tabel14[[#This Row],[Benaderend Verbruik (kWh)]]*2.5</f>
        <v>626781.25999999826</v>
      </c>
      <c r="G2654" s="17">
        <f>Tabel14[[#This Row],[Benaderend Verbruik (kWh)]]*0</f>
        <v>0</v>
      </c>
    </row>
    <row r="2655" spans="1:7" x14ac:dyDescent="0.35">
      <c r="A2655" s="2" t="s">
        <v>1063</v>
      </c>
      <c r="B2655" s="2" t="s">
        <v>1039</v>
      </c>
      <c r="C2655" s="2" t="s">
        <v>8</v>
      </c>
      <c r="D2655" s="17">
        <v>28796.7440776648</v>
      </c>
      <c r="E2655" s="2">
        <v>2022</v>
      </c>
      <c r="F2655" s="17">
        <f>Tabel14[[#This Row],[Benaderend Verbruik (kWh)]]</f>
        <v>28796.7440776648</v>
      </c>
      <c r="G2655" s="17">
        <f>Tabel14[[#This Row],[Benaderend Verbruik (kWh)]]*0.000182</f>
        <v>5.2410074221349934</v>
      </c>
    </row>
    <row r="2656" spans="1:7" x14ac:dyDescent="0.35">
      <c r="A2656" s="2" t="s">
        <v>443</v>
      </c>
      <c r="B2656" s="2" t="s">
        <v>415</v>
      </c>
      <c r="C2656" s="2" t="s">
        <v>9</v>
      </c>
      <c r="D2656" s="17">
        <v>306682.55099999998</v>
      </c>
      <c r="E2656" s="2">
        <v>2019</v>
      </c>
      <c r="F2656" s="17">
        <f>Tabel14[[#This Row],[Benaderend Verbruik (kWh)]]*2.5</f>
        <v>766706.37749999994</v>
      </c>
      <c r="G2656" s="17">
        <f>Tabel14[[#This Row],[Benaderend Verbruik (kWh)]]*0</f>
        <v>0</v>
      </c>
    </row>
    <row r="2657" spans="1:7" x14ac:dyDescent="0.35">
      <c r="A2657" s="2" t="s">
        <v>443</v>
      </c>
      <c r="B2657" s="2" t="s">
        <v>415</v>
      </c>
      <c r="C2657" s="2" t="s">
        <v>8</v>
      </c>
      <c r="D2657" s="17">
        <v>286656.36400000006</v>
      </c>
      <c r="E2657" s="2">
        <v>2019</v>
      </c>
      <c r="F2657" s="17">
        <f>Tabel14[[#This Row],[Benaderend Verbruik (kWh)]]</f>
        <v>286656.36400000006</v>
      </c>
      <c r="G2657" s="17">
        <f>Tabel14[[#This Row],[Benaderend Verbruik (kWh)]]*0.000182</f>
        <v>52.171458248000015</v>
      </c>
    </row>
    <row r="2658" spans="1:7" x14ac:dyDescent="0.35">
      <c r="A2658" s="2" t="s">
        <v>1067</v>
      </c>
      <c r="B2658" s="2" t="s">
        <v>1039</v>
      </c>
      <c r="C2658" s="2" t="s">
        <v>9</v>
      </c>
      <c r="D2658" s="17">
        <v>279054.00706513389</v>
      </c>
      <c r="E2658" s="2">
        <v>2022</v>
      </c>
      <c r="F2658" s="17">
        <f>Tabel14[[#This Row],[Benaderend Verbruik (kWh)]]*2.5</f>
        <v>697635.01766283473</v>
      </c>
      <c r="G2658" s="17">
        <f>Tabel14[[#This Row],[Benaderend Verbruik (kWh)]]*0</f>
        <v>0</v>
      </c>
    </row>
    <row r="2659" spans="1:7" x14ac:dyDescent="0.35">
      <c r="A2659" s="2" t="s">
        <v>1067</v>
      </c>
      <c r="B2659" s="2" t="s">
        <v>1039</v>
      </c>
      <c r="C2659" s="2" t="s">
        <v>8</v>
      </c>
      <c r="D2659" s="17">
        <v>200633.66576537289</v>
      </c>
      <c r="E2659" s="2">
        <v>2022</v>
      </c>
      <c r="F2659" s="17">
        <f>Tabel14[[#This Row],[Benaderend Verbruik (kWh)]]</f>
        <v>200633.66576537289</v>
      </c>
      <c r="G2659" s="17">
        <f>Tabel14[[#This Row],[Benaderend Verbruik (kWh)]]*0.000182</f>
        <v>36.515327169297869</v>
      </c>
    </row>
    <row r="2660" spans="1:7" x14ac:dyDescent="0.35">
      <c r="A2660" s="11" t="s">
        <v>625</v>
      </c>
      <c r="B2660" s="11" t="s">
        <v>415</v>
      </c>
      <c r="C2660" s="2" t="s">
        <v>1262</v>
      </c>
      <c r="D2660" s="17"/>
      <c r="E2660" s="2">
        <v>2019</v>
      </c>
      <c r="F2660" s="2"/>
      <c r="G2660" s="17">
        <v>186.77577789189723</v>
      </c>
    </row>
    <row r="2661" spans="1:7" x14ac:dyDescent="0.35">
      <c r="A2661" s="11" t="s">
        <v>625</v>
      </c>
      <c r="B2661" s="11" t="s">
        <v>415</v>
      </c>
      <c r="C2661" s="2" t="s">
        <v>1262</v>
      </c>
      <c r="D2661" s="17"/>
      <c r="E2661" s="2">
        <v>2022</v>
      </c>
      <c r="F2661" s="2"/>
      <c r="G2661" s="17">
        <v>86.854230477718829</v>
      </c>
    </row>
    <row r="2662" spans="1:7" x14ac:dyDescent="0.35">
      <c r="A2662" s="2" t="s">
        <v>444</v>
      </c>
      <c r="B2662" s="2" t="s">
        <v>415</v>
      </c>
      <c r="C2662" s="2" t="s">
        <v>9</v>
      </c>
      <c r="D2662" s="17">
        <v>1168103.317</v>
      </c>
      <c r="E2662" s="2">
        <v>2019</v>
      </c>
      <c r="F2662" s="17">
        <f>Tabel14[[#This Row],[Benaderend Verbruik (kWh)]]*2.5</f>
        <v>2920258.2925</v>
      </c>
      <c r="G2662" s="17">
        <f>Tabel14[[#This Row],[Benaderend Verbruik (kWh)]]*0</f>
        <v>0</v>
      </c>
    </row>
    <row r="2663" spans="1:7" x14ac:dyDescent="0.35">
      <c r="A2663" s="2" t="s">
        <v>444</v>
      </c>
      <c r="B2663" s="2" t="s">
        <v>415</v>
      </c>
      <c r="C2663" s="2" t="s">
        <v>8</v>
      </c>
      <c r="D2663" s="17">
        <v>377170.34699999995</v>
      </c>
      <c r="E2663" s="2">
        <v>2019</v>
      </c>
      <c r="F2663" s="17">
        <f>Tabel14[[#This Row],[Benaderend Verbruik (kWh)]]</f>
        <v>377170.34699999995</v>
      </c>
      <c r="G2663" s="17">
        <f>Tabel14[[#This Row],[Benaderend Verbruik (kWh)]]*0.000182</f>
        <v>68.645003153999994</v>
      </c>
    </row>
    <row r="2664" spans="1:7" x14ac:dyDescent="0.35">
      <c r="A2664" s="2" t="s">
        <v>1068</v>
      </c>
      <c r="B2664" s="2" t="s">
        <v>1039</v>
      </c>
      <c r="C2664" s="2" t="s">
        <v>9</v>
      </c>
      <c r="D2664" s="17">
        <v>1217234.1868112059</v>
      </c>
      <c r="E2664" s="2">
        <v>2022</v>
      </c>
      <c r="F2664" s="17">
        <f>Tabel14[[#This Row],[Benaderend Verbruik (kWh)]]*2.5</f>
        <v>3043085.4670280148</v>
      </c>
      <c r="G2664" s="17">
        <f>Tabel14[[#This Row],[Benaderend Verbruik (kWh)]]*0</f>
        <v>0</v>
      </c>
    </row>
    <row r="2665" spans="1:7" x14ac:dyDescent="0.35">
      <c r="A2665" s="2" t="s">
        <v>1068</v>
      </c>
      <c r="B2665" s="2" t="s">
        <v>1039</v>
      </c>
      <c r="C2665" s="2" t="s">
        <v>8</v>
      </c>
      <c r="D2665" s="17">
        <v>385415.76674620726</v>
      </c>
      <c r="E2665" s="2">
        <v>2022</v>
      </c>
      <c r="F2665" s="17">
        <f>Tabel14[[#This Row],[Benaderend Verbruik (kWh)]]</f>
        <v>385415.76674620726</v>
      </c>
      <c r="G2665" s="17">
        <f>Tabel14[[#This Row],[Benaderend Verbruik (kWh)]]*0.000182</f>
        <v>70.145669547809717</v>
      </c>
    </row>
    <row r="2666" spans="1:7" x14ac:dyDescent="0.35">
      <c r="A2666" s="11" t="s">
        <v>1258</v>
      </c>
      <c r="B2666" s="11" t="s">
        <v>415</v>
      </c>
      <c r="C2666" s="2" t="s">
        <v>1262</v>
      </c>
      <c r="D2666" s="17"/>
      <c r="E2666" s="2">
        <v>2019</v>
      </c>
      <c r="F2666" s="2"/>
      <c r="G2666" s="17">
        <v>60.192637100918873</v>
      </c>
    </row>
    <row r="2667" spans="1:7" x14ac:dyDescent="0.35">
      <c r="A2667" s="11" t="s">
        <v>1258</v>
      </c>
      <c r="B2667" s="11" t="s">
        <v>415</v>
      </c>
      <c r="C2667" s="2" t="s">
        <v>1262</v>
      </c>
      <c r="D2667" s="17"/>
      <c r="E2667" s="2">
        <v>2022</v>
      </c>
      <c r="F2667" s="2"/>
      <c r="G2667" s="17">
        <v>53.841746630205705</v>
      </c>
    </row>
    <row r="2668" spans="1:7" x14ac:dyDescent="0.35">
      <c r="A2668" s="2" t="s">
        <v>445</v>
      </c>
      <c r="B2668" s="2" t="s">
        <v>415</v>
      </c>
      <c r="C2668" s="2" t="s">
        <v>8</v>
      </c>
      <c r="D2668" s="17">
        <v>227007.47900000002</v>
      </c>
      <c r="E2668" s="2">
        <v>2019</v>
      </c>
      <c r="F2668" s="17">
        <f>Tabel14[[#This Row],[Benaderend Verbruik (kWh)]]</f>
        <v>227007.47900000002</v>
      </c>
      <c r="G2668" s="17">
        <f>Tabel14[[#This Row],[Benaderend Verbruik (kWh)]]*0.000182</f>
        <v>41.315361178000003</v>
      </c>
    </row>
    <row r="2669" spans="1:7" x14ac:dyDescent="0.35">
      <c r="A2669" s="2" t="s">
        <v>445</v>
      </c>
      <c r="B2669" s="2" t="s">
        <v>415</v>
      </c>
      <c r="C2669" s="2" t="s">
        <v>9</v>
      </c>
      <c r="D2669" s="17">
        <v>134695.16599999997</v>
      </c>
      <c r="E2669" s="2">
        <v>2019</v>
      </c>
      <c r="F2669" s="17">
        <f>Tabel14[[#This Row],[Benaderend Verbruik (kWh)]]*2.5</f>
        <v>336737.91499999992</v>
      </c>
      <c r="G2669" s="17">
        <f>Tabel14[[#This Row],[Benaderend Verbruik (kWh)]]*0</f>
        <v>0</v>
      </c>
    </row>
    <row r="2670" spans="1:7" x14ac:dyDescent="0.35">
      <c r="A2670" s="2" t="s">
        <v>1069</v>
      </c>
      <c r="B2670" s="2" t="s">
        <v>1039</v>
      </c>
      <c r="C2670" s="2" t="s">
        <v>9</v>
      </c>
      <c r="D2670" s="17">
        <v>104144.53332163789</v>
      </c>
      <c r="E2670" s="2">
        <v>2022</v>
      </c>
      <c r="F2670" s="17">
        <f>Tabel14[[#This Row],[Benaderend Verbruik (kWh)]]*2.5</f>
        <v>260361.33330409473</v>
      </c>
      <c r="G2670" s="17">
        <f>Tabel14[[#This Row],[Benaderend Verbruik (kWh)]]*0</f>
        <v>0</v>
      </c>
    </row>
    <row r="2671" spans="1:7" x14ac:dyDescent="0.35">
      <c r="A2671" s="2" t="s">
        <v>1069</v>
      </c>
      <c r="B2671" s="2" t="s">
        <v>1039</v>
      </c>
      <c r="C2671" s="2" t="s">
        <v>8</v>
      </c>
      <c r="D2671" s="17">
        <v>224970.55174088301</v>
      </c>
      <c r="E2671" s="2">
        <v>2022</v>
      </c>
      <c r="F2671" s="17">
        <f>Tabel14[[#This Row],[Benaderend Verbruik (kWh)]]</f>
        <v>224970.55174088301</v>
      </c>
      <c r="G2671" s="17">
        <f>Tabel14[[#This Row],[Benaderend Verbruik (kWh)]]*0.000182</f>
        <v>40.944640416840706</v>
      </c>
    </row>
    <row r="2672" spans="1:7" x14ac:dyDescent="0.35">
      <c r="A2672" s="2" t="s">
        <v>446</v>
      </c>
      <c r="B2672" s="2" t="s">
        <v>415</v>
      </c>
      <c r="C2672" s="2" t="s">
        <v>8</v>
      </c>
      <c r="D2672" s="17">
        <v>208691.995519652</v>
      </c>
      <c r="E2672" s="2">
        <v>2019</v>
      </c>
      <c r="F2672" s="17">
        <f>Tabel14[[#This Row],[Benaderend Verbruik (kWh)]]</f>
        <v>208691.995519652</v>
      </c>
      <c r="G2672" s="17">
        <f>Tabel14[[#This Row],[Benaderend Verbruik (kWh)]]*0.000182</f>
        <v>37.981943184576664</v>
      </c>
    </row>
    <row r="2673" spans="1:7" x14ac:dyDescent="0.35">
      <c r="A2673" s="2" t="s">
        <v>446</v>
      </c>
      <c r="B2673" s="2" t="s">
        <v>415</v>
      </c>
      <c r="C2673" s="2" t="s">
        <v>9</v>
      </c>
      <c r="D2673" s="17">
        <v>114731.50556805999</v>
      </c>
      <c r="E2673" s="2">
        <v>2019</v>
      </c>
      <c r="F2673" s="17">
        <f>Tabel14[[#This Row],[Benaderend Verbruik (kWh)]]*2.5</f>
        <v>286828.76392015</v>
      </c>
      <c r="G2673" s="17">
        <f>Tabel14[[#This Row],[Benaderend Verbruik (kWh)]]*0</f>
        <v>0</v>
      </c>
    </row>
    <row r="2674" spans="1:7" x14ac:dyDescent="0.35">
      <c r="A2674" s="2" t="s">
        <v>1070</v>
      </c>
      <c r="B2674" s="2" t="s">
        <v>1039</v>
      </c>
      <c r="C2674" s="2" t="s">
        <v>9</v>
      </c>
      <c r="D2674" s="17">
        <v>87494.537573740003</v>
      </c>
      <c r="E2674" s="2">
        <v>2022</v>
      </c>
      <c r="F2674" s="17">
        <f>Tabel14[[#This Row],[Benaderend Verbruik (kWh)]]*2.5</f>
        <v>218736.34393435001</v>
      </c>
      <c r="G2674" s="17">
        <f>Tabel14[[#This Row],[Benaderend Verbruik (kWh)]]*0</f>
        <v>0</v>
      </c>
    </row>
    <row r="2675" spans="1:7" x14ac:dyDescent="0.35">
      <c r="A2675" s="2" t="s">
        <v>1070</v>
      </c>
      <c r="B2675" s="2" t="s">
        <v>1039</v>
      </c>
      <c r="C2675" s="2" t="s">
        <v>8</v>
      </c>
      <c r="D2675" s="17">
        <v>239838.46645150901</v>
      </c>
      <c r="E2675" s="2">
        <v>2022</v>
      </c>
      <c r="F2675" s="17">
        <f>Tabel14[[#This Row],[Benaderend Verbruik (kWh)]]</f>
        <v>239838.46645150901</v>
      </c>
      <c r="G2675" s="17">
        <f>Tabel14[[#This Row],[Benaderend Verbruik (kWh)]]*0.000182</f>
        <v>43.650600894174644</v>
      </c>
    </row>
    <row r="2676" spans="1:7" x14ac:dyDescent="0.35">
      <c r="A2676" s="2" t="s">
        <v>447</v>
      </c>
      <c r="B2676" s="2" t="s">
        <v>415</v>
      </c>
      <c r="C2676" s="2" t="s">
        <v>9</v>
      </c>
      <c r="D2676" s="17">
        <v>1308200.1352295969</v>
      </c>
      <c r="E2676" s="2">
        <v>2019</v>
      </c>
      <c r="F2676" s="17">
        <f>Tabel14[[#This Row],[Benaderend Verbruik (kWh)]]*2.5</f>
        <v>3270500.3380739922</v>
      </c>
      <c r="G2676" s="17">
        <f>Tabel14[[#This Row],[Benaderend Verbruik (kWh)]]*0</f>
        <v>0</v>
      </c>
    </row>
    <row r="2677" spans="1:7" x14ac:dyDescent="0.35">
      <c r="A2677" s="2" t="s">
        <v>447</v>
      </c>
      <c r="B2677" s="2" t="s">
        <v>415</v>
      </c>
      <c r="C2677" s="2" t="s">
        <v>8</v>
      </c>
      <c r="D2677" s="17">
        <v>1047390.3774028366</v>
      </c>
      <c r="E2677" s="2">
        <v>2019</v>
      </c>
      <c r="F2677" s="17">
        <f>Tabel14[[#This Row],[Benaderend Verbruik (kWh)]]</f>
        <v>1047390.3774028366</v>
      </c>
      <c r="G2677" s="17">
        <f>Tabel14[[#This Row],[Benaderend Verbruik (kWh)]]*0.000182</f>
        <v>190.62504868731625</v>
      </c>
    </row>
    <row r="2678" spans="1:7" x14ac:dyDescent="0.35">
      <c r="A2678" s="2" t="s">
        <v>1071</v>
      </c>
      <c r="B2678" s="2" t="s">
        <v>1039</v>
      </c>
      <c r="C2678" s="2" t="s">
        <v>9</v>
      </c>
      <c r="D2678" s="17">
        <v>1183400.329724944</v>
      </c>
      <c r="E2678" s="2">
        <v>2022</v>
      </c>
      <c r="F2678" s="17">
        <f>Tabel14[[#This Row],[Benaderend Verbruik (kWh)]]*2.5</f>
        <v>2958500.82431236</v>
      </c>
      <c r="G2678" s="17">
        <f>Tabel14[[#This Row],[Benaderend Verbruik (kWh)]]*0</f>
        <v>0</v>
      </c>
    </row>
    <row r="2679" spans="1:7" x14ac:dyDescent="0.35">
      <c r="A2679" s="2" t="s">
        <v>1071</v>
      </c>
      <c r="B2679" s="2" t="s">
        <v>1039</v>
      </c>
      <c r="C2679" s="2" t="s">
        <v>8</v>
      </c>
      <c r="D2679" s="17">
        <v>942128.28191928507</v>
      </c>
      <c r="E2679" s="2">
        <v>2022</v>
      </c>
      <c r="F2679" s="17">
        <f>Tabel14[[#This Row],[Benaderend Verbruik (kWh)]]</f>
        <v>942128.28191928507</v>
      </c>
      <c r="G2679" s="17">
        <f>Tabel14[[#This Row],[Benaderend Verbruik (kWh)]]*0.000182</f>
        <v>171.4673473093099</v>
      </c>
    </row>
    <row r="2680" spans="1:7" x14ac:dyDescent="0.35">
      <c r="A2680" s="2" t="s">
        <v>448</v>
      </c>
      <c r="B2680" s="2" t="s">
        <v>415</v>
      </c>
      <c r="C2680" s="2" t="s">
        <v>9</v>
      </c>
      <c r="D2680" s="17">
        <v>100259.633805494</v>
      </c>
      <c r="E2680" s="2">
        <v>2019</v>
      </c>
      <c r="F2680" s="17">
        <f>Tabel14[[#This Row],[Benaderend Verbruik (kWh)]]*2.5</f>
        <v>250649.084513735</v>
      </c>
      <c r="G2680" s="17">
        <f>Tabel14[[#This Row],[Benaderend Verbruik (kWh)]]*0</f>
        <v>0</v>
      </c>
    </row>
    <row r="2681" spans="1:7" x14ac:dyDescent="0.35">
      <c r="A2681" s="2" t="s">
        <v>448</v>
      </c>
      <c r="B2681" s="2" t="s">
        <v>415</v>
      </c>
      <c r="C2681" s="2" t="s">
        <v>8</v>
      </c>
      <c r="D2681" s="17">
        <v>6971.6737478307996</v>
      </c>
      <c r="E2681" s="2">
        <v>2019</v>
      </c>
      <c r="F2681" s="17">
        <f>Tabel14[[#This Row],[Benaderend Verbruik (kWh)]]</f>
        <v>6971.6737478307996</v>
      </c>
      <c r="G2681" s="17">
        <f>Tabel14[[#This Row],[Benaderend Verbruik (kWh)]]*0.000182</f>
        <v>1.2688446221052057</v>
      </c>
    </row>
    <row r="2682" spans="1:7" x14ac:dyDescent="0.35">
      <c r="A2682" s="2" t="s">
        <v>1072</v>
      </c>
      <c r="B2682" s="2" t="s">
        <v>1039</v>
      </c>
      <c r="C2682" s="2" t="s">
        <v>9</v>
      </c>
      <c r="D2682" s="17">
        <v>184439.84429865298</v>
      </c>
      <c r="E2682" s="2">
        <v>2022</v>
      </c>
      <c r="F2682" s="17">
        <f>Tabel14[[#This Row],[Benaderend Verbruik (kWh)]]*2.5</f>
        <v>461099.61074663245</v>
      </c>
      <c r="G2682" s="17">
        <f>Tabel14[[#This Row],[Benaderend Verbruik (kWh)]]*0</f>
        <v>0</v>
      </c>
    </row>
    <row r="2683" spans="1:7" x14ac:dyDescent="0.35">
      <c r="A2683" s="2" t="s">
        <v>1072</v>
      </c>
      <c r="B2683" s="2" t="s">
        <v>1039</v>
      </c>
      <c r="C2683" s="2" t="s">
        <v>8</v>
      </c>
      <c r="D2683" s="17">
        <v>163363.041262969</v>
      </c>
      <c r="E2683" s="2">
        <v>2022</v>
      </c>
      <c r="F2683" s="17">
        <f>Tabel14[[#This Row],[Benaderend Verbruik (kWh)]]</f>
        <v>163363.041262969</v>
      </c>
      <c r="G2683" s="17">
        <f>Tabel14[[#This Row],[Benaderend Verbruik (kWh)]]*0.000182</f>
        <v>29.73207350986036</v>
      </c>
    </row>
    <row r="2684" spans="1:7" x14ac:dyDescent="0.35">
      <c r="A2684" s="2" t="s">
        <v>449</v>
      </c>
      <c r="B2684" s="2" t="s">
        <v>415</v>
      </c>
      <c r="C2684" s="2" t="s">
        <v>8</v>
      </c>
      <c r="D2684" s="17">
        <v>154754.87499999997</v>
      </c>
      <c r="E2684" s="2">
        <v>2019</v>
      </c>
      <c r="F2684" s="17">
        <f>Tabel14[[#This Row],[Benaderend Verbruik (kWh)]]</f>
        <v>154754.87499999997</v>
      </c>
      <c r="G2684" s="17">
        <f>Tabel14[[#This Row],[Benaderend Verbruik (kWh)]]*0.000182</f>
        <v>28.165387249999995</v>
      </c>
    </row>
    <row r="2685" spans="1:7" x14ac:dyDescent="0.35">
      <c r="A2685" s="2" t="s">
        <v>449</v>
      </c>
      <c r="B2685" s="2" t="s">
        <v>415</v>
      </c>
      <c r="C2685" s="2" t="s">
        <v>9</v>
      </c>
      <c r="D2685" s="17">
        <v>68063</v>
      </c>
      <c r="E2685" s="2">
        <v>2019</v>
      </c>
      <c r="F2685" s="17">
        <f>Tabel14[[#This Row],[Benaderend Verbruik (kWh)]]*2.5</f>
        <v>170157.5</v>
      </c>
      <c r="G2685" s="17">
        <f>Tabel14[[#This Row],[Benaderend Verbruik (kWh)]]*0</f>
        <v>0</v>
      </c>
    </row>
    <row r="2686" spans="1:7" x14ac:dyDescent="0.35">
      <c r="A2686" s="2" t="s">
        <v>1073</v>
      </c>
      <c r="B2686" s="2" t="s">
        <v>1039</v>
      </c>
      <c r="C2686" s="2" t="s">
        <v>9</v>
      </c>
      <c r="D2686" s="17">
        <v>62251.375854350001</v>
      </c>
      <c r="E2686" s="2">
        <v>2022</v>
      </c>
      <c r="F2686" s="17">
        <f>Tabel14[[#This Row],[Benaderend Verbruik (kWh)]]*2.5</f>
        <v>155628.43963587499</v>
      </c>
      <c r="G2686" s="17">
        <f>Tabel14[[#This Row],[Benaderend Verbruik (kWh)]]*0</f>
        <v>0</v>
      </c>
    </row>
    <row r="2687" spans="1:7" x14ac:dyDescent="0.35">
      <c r="A2687" s="2" t="s">
        <v>1073</v>
      </c>
      <c r="B2687" s="2" t="s">
        <v>1039</v>
      </c>
      <c r="C2687" s="2" t="s">
        <v>8</v>
      </c>
      <c r="D2687" s="17">
        <v>146637.77634230701</v>
      </c>
      <c r="E2687" s="2">
        <v>2022</v>
      </c>
      <c r="F2687" s="17">
        <f>Tabel14[[#This Row],[Benaderend Verbruik (kWh)]]</f>
        <v>146637.77634230701</v>
      </c>
      <c r="G2687" s="17">
        <f>Tabel14[[#This Row],[Benaderend Verbruik (kWh)]]*0.000182</f>
        <v>26.688075294299878</v>
      </c>
    </row>
    <row r="2688" spans="1:7" x14ac:dyDescent="0.35">
      <c r="A2688" s="2" t="s">
        <v>450</v>
      </c>
      <c r="B2688" s="2" t="s">
        <v>415</v>
      </c>
      <c r="C2688" s="2" t="s">
        <v>8</v>
      </c>
      <c r="D2688" s="17">
        <v>243944.80584134004</v>
      </c>
      <c r="E2688" s="2">
        <v>2019</v>
      </c>
      <c r="F2688" s="17">
        <f>Tabel14[[#This Row],[Benaderend Verbruik (kWh)]]</f>
        <v>243944.80584134004</v>
      </c>
      <c r="G2688" s="17">
        <f>Tabel14[[#This Row],[Benaderend Verbruik (kWh)]]*0.000182</f>
        <v>44.39795466312389</v>
      </c>
    </row>
    <row r="2689" spans="1:7" x14ac:dyDescent="0.35">
      <c r="A2689" s="2" t="s">
        <v>450</v>
      </c>
      <c r="B2689" s="2" t="s">
        <v>415</v>
      </c>
      <c r="C2689" s="2" t="s">
        <v>9</v>
      </c>
      <c r="D2689" s="17">
        <v>130925.83223757759</v>
      </c>
      <c r="E2689" s="2">
        <v>2019</v>
      </c>
      <c r="F2689" s="17">
        <f>Tabel14[[#This Row],[Benaderend Verbruik (kWh)]]*2.5</f>
        <v>327314.58059394395</v>
      </c>
      <c r="G2689" s="17">
        <f>Tabel14[[#This Row],[Benaderend Verbruik (kWh)]]*0</f>
        <v>0</v>
      </c>
    </row>
    <row r="2690" spans="1:7" x14ac:dyDescent="0.35">
      <c r="A2690" s="2" t="s">
        <v>1074</v>
      </c>
      <c r="B2690" s="2" t="s">
        <v>1039</v>
      </c>
      <c r="C2690" s="2" t="s">
        <v>9</v>
      </c>
      <c r="D2690" s="17">
        <v>356026.51852530334</v>
      </c>
      <c r="E2690" s="2">
        <v>2022</v>
      </c>
      <c r="F2690" s="17">
        <f>Tabel14[[#This Row],[Benaderend Verbruik (kWh)]]*2.5</f>
        <v>890066.29631325835</v>
      </c>
      <c r="G2690" s="17">
        <f>Tabel14[[#This Row],[Benaderend Verbruik (kWh)]]*0</f>
        <v>0</v>
      </c>
    </row>
    <row r="2691" spans="1:7" x14ac:dyDescent="0.35">
      <c r="A2691" s="2" t="s">
        <v>1074</v>
      </c>
      <c r="B2691" s="2" t="s">
        <v>1039</v>
      </c>
      <c r="C2691" s="2" t="s">
        <v>8</v>
      </c>
      <c r="D2691" s="17">
        <v>210529.8012070485</v>
      </c>
      <c r="E2691" s="2">
        <v>2022</v>
      </c>
      <c r="F2691" s="17">
        <f>Tabel14[[#This Row],[Benaderend Verbruik (kWh)]]</f>
        <v>210529.8012070485</v>
      </c>
      <c r="G2691" s="17">
        <f>Tabel14[[#This Row],[Benaderend Verbruik (kWh)]]*0.000182</f>
        <v>38.316423819682825</v>
      </c>
    </row>
    <row r="2692" spans="1:7" x14ac:dyDescent="0.35">
      <c r="A2692" s="11" t="s">
        <v>450</v>
      </c>
      <c r="B2692" s="11" t="s">
        <v>415</v>
      </c>
      <c r="C2692" s="2" t="s">
        <v>1262</v>
      </c>
      <c r="D2692" s="17"/>
      <c r="E2692" s="2">
        <v>2019</v>
      </c>
      <c r="F2692" s="2"/>
      <c r="G2692" s="17">
        <v>101.4194877458072</v>
      </c>
    </row>
    <row r="2693" spans="1:7" x14ac:dyDescent="0.35">
      <c r="A2693" s="11" t="s">
        <v>450</v>
      </c>
      <c r="B2693" s="11" t="s">
        <v>415</v>
      </c>
      <c r="C2693" s="2" t="s">
        <v>1262</v>
      </c>
      <c r="D2693" s="17"/>
      <c r="E2693" s="2">
        <v>2022</v>
      </c>
      <c r="F2693" s="2"/>
      <c r="G2693" s="17">
        <v>122.1013926592357</v>
      </c>
    </row>
    <row r="2694" spans="1:7" x14ac:dyDescent="0.35">
      <c r="A2694" s="11" t="s">
        <v>628</v>
      </c>
      <c r="B2694" s="11" t="s">
        <v>415</v>
      </c>
      <c r="C2694" s="2" t="s">
        <v>1262</v>
      </c>
      <c r="D2694" s="17"/>
      <c r="E2694" s="2">
        <v>2019</v>
      </c>
      <c r="F2694" s="2"/>
      <c r="G2694" s="17">
        <v>154.34935908</v>
      </c>
    </row>
    <row r="2695" spans="1:7" x14ac:dyDescent="0.35">
      <c r="A2695" s="11" t="s">
        <v>628</v>
      </c>
      <c r="B2695" s="11" t="s">
        <v>415</v>
      </c>
      <c r="C2695" s="2" t="s">
        <v>1262</v>
      </c>
      <c r="D2695" s="17"/>
      <c r="E2695" s="2">
        <v>2022</v>
      </c>
      <c r="F2695" s="2"/>
      <c r="G2695" s="17">
        <v>132.62974849</v>
      </c>
    </row>
    <row r="2696" spans="1:7" x14ac:dyDescent="0.35">
      <c r="A2696" s="2" t="s">
        <v>451</v>
      </c>
      <c r="B2696" s="2" t="s">
        <v>415</v>
      </c>
      <c r="C2696" s="2" t="s">
        <v>9</v>
      </c>
      <c r="D2696" s="17">
        <v>75529.425171700001</v>
      </c>
      <c r="E2696" s="2">
        <v>2019</v>
      </c>
      <c r="F2696" s="17">
        <f>Tabel14[[#This Row],[Benaderend Verbruik (kWh)]]*2.5</f>
        <v>188823.56292925001</v>
      </c>
      <c r="G2696" s="17">
        <f>Tabel14[[#This Row],[Benaderend Verbruik (kWh)]]*0</f>
        <v>0</v>
      </c>
    </row>
    <row r="2697" spans="1:7" x14ac:dyDescent="0.35">
      <c r="A2697" s="2" t="s">
        <v>451</v>
      </c>
      <c r="B2697" s="2" t="s">
        <v>415</v>
      </c>
      <c r="C2697" s="2" t="s">
        <v>8</v>
      </c>
      <c r="D2697" s="17">
        <v>11873.148951339601</v>
      </c>
      <c r="E2697" s="2">
        <v>2019</v>
      </c>
      <c r="F2697" s="17">
        <f>Tabel14[[#This Row],[Benaderend Verbruik (kWh)]]</f>
        <v>11873.148951339601</v>
      </c>
      <c r="G2697" s="17">
        <f>Tabel14[[#This Row],[Benaderend Verbruik (kWh)]]*0.000182</f>
        <v>2.1609131091438076</v>
      </c>
    </row>
    <row r="2698" spans="1:7" x14ac:dyDescent="0.35">
      <c r="A2698" s="2" t="s">
        <v>1075</v>
      </c>
      <c r="B2698" s="2" t="s">
        <v>1039</v>
      </c>
      <c r="C2698" s="2" t="s">
        <v>9</v>
      </c>
      <c r="D2698" s="17">
        <v>218911.95023287999</v>
      </c>
      <c r="E2698" s="2">
        <v>2022</v>
      </c>
      <c r="F2698" s="17">
        <f>Tabel14[[#This Row],[Benaderend Verbruik (kWh)]]*2.5</f>
        <v>547279.87558220001</v>
      </c>
      <c r="G2698" s="17">
        <f>Tabel14[[#This Row],[Benaderend Verbruik (kWh)]]*0</f>
        <v>0</v>
      </c>
    </row>
    <row r="2699" spans="1:7" x14ac:dyDescent="0.35">
      <c r="A2699" s="2" t="s">
        <v>1075</v>
      </c>
      <c r="B2699" s="2" t="s">
        <v>1039</v>
      </c>
      <c r="C2699" s="2" t="s">
        <v>8</v>
      </c>
      <c r="D2699" s="17">
        <v>387653.92606828699</v>
      </c>
      <c r="E2699" s="2">
        <v>2022</v>
      </c>
      <c r="F2699" s="17">
        <f>Tabel14[[#This Row],[Benaderend Verbruik (kWh)]]</f>
        <v>387653.92606828699</v>
      </c>
      <c r="G2699" s="17">
        <f>Tabel14[[#This Row],[Benaderend Verbruik (kWh)]]*0.000182</f>
        <v>70.553014544428237</v>
      </c>
    </row>
    <row r="2700" spans="1:7" x14ac:dyDescent="0.35">
      <c r="A2700" s="2" t="s">
        <v>452</v>
      </c>
      <c r="B2700" s="2" t="s">
        <v>415</v>
      </c>
      <c r="C2700" s="2" t="s">
        <v>8</v>
      </c>
      <c r="D2700" s="17">
        <v>192066.63190284043</v>
      </c>
      <c r="E2700" s="2">
        <v>2019</v>
      </c>
      <c r="F2700" s="17">
        <f>Tabel14[[#This Row],[Benaderend Verbruik (kWh)]]</f>
        <v>192066.63190284043</v>
      </c>
      <c r="G2700" s="17">
        <f>Tabel14[[#This Row],[Benaderend Verbruik (kWh)]]*0.000182</f>
        <v>34.956127006316962</v>
      </c>
    </row>
    <row r="2701" spans="1:7" x14ac:dyDescent="0.35">
      <c r="A2701" s="2" t="s">
        <v>452</v>
      </c>
      <c r="B2701" s="2" t="s">
        <v>415</v>
      </c>
      <c r="C2701" s="2" t="s">
        <v>9</v>
      </c>
      <c r="D2701" s="17">
        <v>131683.38399999999</v>
      </c>
      <c r="E2701" s="2">
        <v>2019</v>
      </c>
      <c r="F2701" s="17">
        <f>Tabel14[[#This Row],[Benaderend Verbruik (kWh)]]*2.5</f>
        <v>329208.45999999996</v>
      </c>
      <c r="G2701" s="17">
        <f>Tabel14[[#This Row],[Benaderend Verbruik (kWh)]]*0</f>
        <v>0</v>
      </c>
    </row>
    <row r="2702" spans="1:7" x14ac:dyDescent="0.35">
      <c r="A2702" s="2" t="s">
        <v>1076</v>
      </c>
      <c r="B2702" s="2" t="s">
        <v>1039</v>
      </c>
      <c r="C2702" s="2" t="s">
        <v>9</v>
      </c>
      <c r="D2702" s="17">
        <v>93098.195418810399</v>
      </c>
      <c r="E2702" s="2">
        <v>2022</v>
      </c>
      <c r="F2702" s="17">
        <f>Tabel14[[#This Row],[Benaderend Verbruik (kWh)]]*2.5</f>
        <v>232745.48854702601</v>
      </c>
      <c r="G2702" s="17">
        <f>Tabel14[[#This Row],[Benaderend Verbruik (kWh)]]*0</f>
        <v>0</v>
      </c>
    </row>
    <row r="2703" spans="1:7" x14ac:dyDescent="0.35">
      <c r="A2703" s="2" t="s">
        <v>1076</v>
      </c>
      <c r="B2703" s="2" t="s">
        <v>1039</v>
      </c>
      <c r="C2703" s="2" t="s">
        <v>8</v>
      </c>
      <c r="D2703" s="17">
        <v>231197.2855028164</v>
      </c>
      <c r="E2703" s="2">
        <v>2022</v>
      </c>
      <c r="F2703" s="17">
        <f>Tabel14[[#This Row],[Benaderend Verbruik (kWh)]]</f>
        <v>231197.2855028164</v>
      </c>
      <c r="G2703" s="17">
        <f>Tabel14[[#This Row],[Benaderend Verbruik (kWh)]]*0.000182</f>
        <v>42.077905961512585</v>
      </c>
    </row>
    <row r="2704" spans="1:7" x14ac:dyDescent="0.35">
      <c r="A2704" s="11" t="s">
        <v>452</v>
      </c>
      <c r="B2704" s="11" t="s">
        <v>415</v>
      </c>
      <c r="C2704" s="2" t="s">
        <v>1262</v>
      </c>
      <c r="D2704" s="17"/>
      <c r="E2704" s="2">
        <v>2019</v>
      </c>
      <c r="F2704" s="2"/>
      <c r="G2704" s="17">
        <v>0</v>
      </c>
    </row>
    <row r="2705" spans="1:7" x14ac:dyDescent="0.35">
      <c r="A2705" s="11" t="s">
        <v>452</v>
      </c>
      <c r="B2705" s="11" t="s">
        <v>415</v>
      </c>
      <c r="C2705" s="2" t="s">
        <v>1262</v>
      </c>
      <c r="D2705" s="17"/>
      <c r="E2705" s="2">
        <v>2022</v>
      </c>
      <c r="F2705" s="2"/>
      <c r="G2705" s="17">
        <v>49.029694460000002</v>
      </c>
    </row>
    <row r="2706" spans="1:7" x14ac:dyDescent="0.35">
      <c r="A2706" s="2" t="s">
        <v>453</v>
      </c>
      <c r="B2706" s="2" t="s">
        <v>415</v>
      </c>
      <c r="C2706" s="2" t="s">
        <v>9</v>
      </c>
      <c r="D2706" s="17">
        <v>117911.35002723002</v>
      </c>
      <c r="E2706" s="2">
        <v>2019</v>
      </c>
      <c r="F2706" s="17">
        <f>Tabel14[[#This Row],[Benaderend Verbruik (kWh)]]*2.5</f>
        <v>294778.37506807502</v>
      </c>
      <c r="G2706" s="17">
        <f>Tabel14[[#This Row],[Benaderend Verbruik (kWh)]]*0</f>
        <v>0</v>
      </c>
    </row>
    <row r="2707" spans="1:7" x14ac:dyDescent="0.35">
      <c r="A2707" s="2" t="s">
        <v>453</v>
      </c>
      <c r="B2707" s="2" t="s">
        <v>415</v>
      </c>
      <c r="C2707" s="2" t="s">
        <v>8</v>
      </c>
      <c r="D2707" s="17">
        <v>108314.07063506098</v>
      </c>
      <c r="E2707" s="2">
        <v>2019</v>
      </c>
      <c r="F2707" s="17">
        <f>Tabel14[[#This Row],[Benaderend Verbruik (kWh)]]</f>
        <v>108314.07063506098</v>
      </c>
      <c r="G2707" s="17">
        <f>Tabel14[[#This Row],[Benaderend Verbruik (kWh)]]*0.000182</f>
        <v>19.713160855581101</v>
      </c>
    </row>
    <row r="2708" spans="1:7" x14ac:dyDescent="0.35">
      <c r="A2708" s="2" t="s">
        <v>1077</v>
      </c>
      <c r="B2708" s="2" t="s">
        <v>1039</v>
      </c>
      <c r="C2708" s="2" t="s">
        <v>9</v>
      </c>
      <c r="D2708" s="17">
        <v>103681.4774381653</v>
      </c>
      <c r="E2708" s="2">
        <v>2022</v>
      </c>
      <c r="F2708" s="17">
        <f>Tabel14[[#This Row],[Benaderend Verbruik (kWh)]]*2.5</f>
        <v>259203.69359541324</v>
      </c>
      <c r="G2708" s="17">
        <f>Tabel14[[#This Row],[Benaderend Verbruik (kWh)]]*0</f>
        <v>0</v>
      </c>
    </row>
    <row r="2709" spans="1:7" x14ac:dyDescent="0.35">
      <c r="A2709" s="2" t="s">
        <v>1077</v>
      </c>
      <c r="B2709" s="2" t="s">
        <v>1039</v>
      </c>
      <c r="C2709" s="2" t="s">
        <v>8</v>
      </c>
      <c r="D2709" s="17">
        <v>124225.301501104</v>
      </c>
      <c r="E2709" s="2">
        <v>2022</v>
      </c>
      <c r="F2709" s="17">
        <f>Tabel14[[#This Row],[Benaderend Verbruik (kWh)]]</f>
        <v>124225.301501104</v>
      </c>
      <c r="G2709" s="17">
        <f>Tabel14[[#This Row],[Benaderend Verbruik (kWh)]]*0.000182</f>
        <v>22.609004873200927</v>
      </c>
    </row>
    <row r="2710" spans="1:7" x14ac:dyDescent="0.35">
      <c r="A2710" s="11" t="s">
        <v>453</v>
      </c>
      <c r="B2710" s="11" t="s">
        <v>415</v>
      </c>
      <c r="C2710" s="2" t="s">
        <v>1262</v>
      </c>
      <c r="D2710" s="17"/>
      <c r="E2710" s="2">
        <v>2019</v>
      </c>
      <c r="F2710" s="2"/>
      <c r="G2710" s="17">
        <v>68.072153159999999</v>
      </c>
    </row>
    <row r="2711" spans="1:7" x14ac:dyDescent="0.35">
      <c r="A2711" s="11" t="s">
        <v>453</v>
      </c>
      <c r="B2711" s="11" t="s">
        <v>415</v>
      </c>
      <c r="C2711" s="2" t="s">
        <v>1262</v>
      </c>
      <c r="D2711" s="17"/>
      <c r="E2711" s="2">
        <v>2022</v>
      </c>
      <c r="F2711" s="2"/>
      <c r="G2711" s="17">
        <v>46.576148079999996</v>
      </c>
    </row>
    <row r="2712" spans="1:7" x14ac:dyDescent="0.35">
      <c r="A2712" s="2" t="s">
        <v>1078</v>
      </c>
      <c r="B2712" s="2" t="s">
        <v>1039</v>
      </c>
      <c r="C2712" s="2" t="s">
        <v>9</v>
      </c>
      <c r="D2712" s="17">
        <v>952705.45858969679</v>
      </c>
      <c r="E2712" s="2">
        <v>2022</v>
      </c>
      <c r="F2712" s="17">
        <f>Tabel14[[#This Row],[Benaderend Verbruik (kWh)]]*2.5</f>
        <v>2381763.6464742422</v>
      </c>
      <c r="G2712" s="17">
        <f>Tabel14[[#This Row],[Benaderend Verbruik (kWh)]]*0</f>
        <v>0</v>
      </c>
    </row>
    <row r="2713" spans="1:7" x14ac:dyDescent="0.35">
      <c r="A2713" s="2" t="s">
        <v>1078</v>
      </c>
      <c r="B2713" s="2" t="s">
        <v>1039</v>
      </c>
      <c r="C2713" s="2" t="s">
        <v>8</v>
      </c>
      <c r="D2713" s="17">
        <v>292488.84936151095</v>
      </c>
      <c r="E2713" s="2">
        <v>2022</v>
      </c>
      <c r="F2713" s="17">
        <f>Tabel14[[#This Row],[Benaderend Verbruik (kWh)]]</f>
        <v>292488.84936151095</v>
      </c>
      <c r="G2713" s="17">
        <f>Tabel14[[#This Row],[Benaderend Verbruik (kWh)]]*0.000182</f>
        <v>53.232970583794994</v>
      </c>
    </row>
    <row r="2714" spans="1:7" x14ac:dyDescent="0.35">
      <c r="A2714" s="11" t="s">
        <v>630</v>
      </c>
      <c r="B2714" s="11" t="s">
        <v>415</v>
      </c>
      <c r="C2714" s="2" t="s">
        <v>1262</v>
      </c>
      <c r="D2714" s="17"/>
      <c r="E2714" s="2">
        <v>2019</v>
      </c>
      <c r="F2714" s="2"/>
      <c r="G2714" s="17">
        <v>196.32087392000003</v>
      </c>
    </row>
    <row r="2715" spans="1:7" x14ac:dyDescent="0.35">
      <c r="A2715" s="11" t="s">
        <v>630</v>
      </c>
      <c r="B2715" s="11" t="s">
        <v>415</v>
      </c>
      <c r="C2715" s="2" t="s">
        <v>1262</v>
      </c>
      <c r="D2715" s="17"/>
      <c r="E2715" s="2">
        <v>2022</v>
      </c>
      <c r="F2715" s="2"/>
      <c r="G2715" s="17">
        <v>150.04570598999999</v>
      </c>
    </row>
    <row r="2716" spans="1:7" x14ac:dyDescent="0.35">
      <c r="A2716" s="2" t="s">
        <v>454</v>
      </c>
      <c r="B2716" s="2" t="s">
        <v>415</v>
      </c>
      <c r="C2716" s="2" t="s">
        <v>8</v>
      </c>
      <c r="D2716" s="17">
        <v>304934.94099999993</v>
      </c>
      <c r="E2716" s="2">
        <v>2019</v>
      </c>
      <c r="F2716" s="17">
        <f>Tabel14[[#This Row],[Benaderend Verbruik (kWh)]]</f>
        <v>304934.94099999993</v>
      </c>
      <c r="G2716" s="17">
        <f>Tabel14[[#This Row],[Benaderend Verbruik (kWh)]]*0.000182</f>
        <v>55.498159261999987</v>
      </c>
    </row>
    <row r="2717" spans="1:7" x14ac:dyDescent="0.35">
      <c r="A2717" s="2" t="s">
        <v>454</v>
      </c>
      <c r="B2717" s="2" t="s">
        <v>415</v>
      </c>
      <c r="C2717" s="2" t="s">
        <v>9</v>
      </c>
      <c r="D2717" s="17">
        <v>17809.310999999998</v>
      </c>
      <c r="E2717" s="2">
        <v>2019</v>
      </c>
      <c r="F2717" s="17">
        <f>Tabel14[[#This Row],[Benaderend Verbruik (kWh)]]*2.5</f>
        <v>44523.277499999997</v>
      </c>
      <c r="G2717" s="17">
        <f>Tabel14[[#This Row],[Benaderend Verbruik (kWh)]]*0</f>
        <v>0</v>
      </c>
    </row>
    <row r="2718" spans="1:7" x14ac:dyDescent="0.35">
      <c r="A2718" s="2" t="s">
        <v>1079</v>
      </c>
      <c r="B2718" s="2" t="s">
        <v>1039</v>
      </c>
      <c r="C2718" s="2" t="s">
        <v>9</v>
      </c>
      <c r="D2718" s="17">
        <v>11597.1983704417</v>
      </c>
      <c r="E2718" s="2">
        <v>2022</v>
      </c>
      <c r="F2718" s="17">
        <f>Tabel14[[#This Row],[Benaderend Verbruik (kWh)]]*2.5</f>
        <v>28992.99592610425</v>
      </c>
      <c r="G2718" s="17">
        <f>Tabel14[[#This Row],[Benaderend Verbruik (kWh)]]*0</f>
        <v>0</v>
      </c>
    </row>
    <row r="2719" spans="1:7" x14ac:dyDescent="0.35">
      <c r="A2719" s="2" t="s">
        <v>1079</v>
      </c>
      <c r="B2719" s="2" t="s">
        <v>1039</v>
      </c>
      <c r="C2719" s="2" t="s">
        <v>8</v>
      </c>
      <c r="D2719" s="17">
        <v>164941.88279898762</v>
      </c>
      <c r="E2719" s="2">
        <v>2022</v>
      </c>
      <c r="F2719" s="17">
        <f>Tabel14[[#This Row],[Benaderend Verbruik (kWh)]]</f>
        <v>164941.88279898762</v>
      </c>
      <c r="G2719" s="17">
        <f>Tabel14[[#This Row],[Benaderend Verbruik (kWh)]]*0.000182</f>
        <v>30.019422669415746</v>
      </c>
    </row>
    <row r="2720" spans="1:7" x14ac:dyDescent="0.35">
      <c r="A2720" s="2" t="s">
        <v>455</v>
      </c>
      <c r="B2720" s="2" t="s">
        <v>415</v>
      </c>
      <c r="C2720" s="2" t="s">
        <v>8</v>
      </c>
      <c r="D2720" s="17">
        <v>199458.05394465549</v>
      </c>
      <c r="E2720" s="2">
        <v>2019</v>
      </c>
      <c r="F2720" s="17">
        <f>Tabel14[[#This Row],[Benaderend Verbruik (kWh)]]</f>
        <v>199458.05394465549</v>
      </c>
      <c r="G2720" s="17">
        <f>Tabel14[[#This Row],[Benaderend Verbruik (kWh)]]*0.000182</f>
        <v>36.301365817927298</v>
      </c>
    </row>
    <row r="2721" spans="1:7" x14ac:dyDescent="0.35">
      <c r="A2721" s="2" t="s">
        <v>455</v>
      </c>
      <c r="B2721" s="2" t="s">
        <v>415</v>
      </c>
      <c r="C2721" s="2" t="s">
        <v>9</v>
      </c>
      <c r="D2721" s="17">
        <v>163117.52590169714</v>
      </c>
      <c r="E2721" s="2">
        <v>2019</v>
      </c>
      <c r="F2721" s="17">
        <f>Tabel14[[#This Row],[Benaderend Verbruik (kWh)]]*2.5</f>
        <v>407793.81475424283</v>
      </c>
      <c r="G2721" s="17">
        <f>Tabel14[[#This Row],[Benaderend Verbruik (kWh)]]*0</f>
        <v>0</v>
      </c>
    </row>
    <row r="2722" spans="1:7" x14ac:dyDescent="0.35">
      <c r="A2722" s="2" t="s">
        <v>1080</v>
      </c>
      <c r="B2722" s="2" t="s">
        <v>1039</v>
      </c>
      <c r="C2722" s="2" t="s">
        <v>9</v>
      </c>
      <c r="D2722" s="17">
        <v>173335.74236761758</v>
      </c>
      <c r="E2722" s="2">
        <v>2022</v>
      </c>
      <c r="F2722" s="17">
        <f>Tabel14[[#This Row],[Benaderend Verbruik (kWh)]]*2.5</f>
        <v>433339.35591904394</v>
      </c>
      <c r="G2722" s="17">
        <f>Tabel14[[#This Row],[Benaderend Verbruik (kWh)]]*0</f>
        <v>0</v>
      </c>
    </row>
    <row r="2723" spans="1:7" x14ac:dyDescent="0.35">
      <c r="A2723" s="2" t="s">
        <v>1080</v>
      </c>
      <c r="B2723" s="2" t="s">
        <v>1039</v>
      </c>
      <c r="C2723" s="2" t="s">
        <v>8</v>
      </c>
      <c r="D2723" s="17">
        <v>177926.3681517636</v>
      </c>
      <c r="E2723" s="2">
        <v>2022</v>
      </c>
      <c r="F2723" s="17">
        <f>Tabel14[[#This Row],[Benaderend Verbruik (kWh)]]</f>
        <v>177926.3681517636</v>
      </c>
      <c r="G2723" s="17">
        <f>Tabel14[[#This Row],[Benaderend Verbruik (kWh)]]*0.000182</f>
        <v>32.382599003620975</v>
      </c>
    </row>
    <row r="2724" spans="1:7" x14ac:dyDescent="0.35">
      <c r="A2724" s="2" t="s">
        <v>456</v>
      </c>
      <c r="B2724" s="2" t="s">
        <v>415</v>
      </c>
      <c r="C2724" s="2" t="s">
        <v>8</v>
      </c>
      <c r="D2724" s="17">
        <v>348740.40207748418</v>
      </c>
      <c r="E2724" s="2">
        <v>2019</v>
      </c>
      <c r="F2724" s="17">
        <f>Tabel14[[#This Row],[Benaderend Verbruik (kWh)]]</f>
        <v>348740.40207748418</v>
      </c>
      <c r="G2724" s="17">
        <f>Tabel14[[#This Row],[Benaderend Verbruik (kWh)]]*0.000182</f>
        <v>63.470753178102122</v>
      </c>
    </row>
    <row r="2725" spans="1:7" x14ac:dyDescent="0.35">
      <c r="A2725" s="2" t="s">
        <v>456</v>
      </c>
      <c r="B2725" s="2" t="s">
        <v>415</v>
      </c>
      <c r="C2725" s="2" t="s">
        <v>9</v>
      </c>
      <c r="D2725" s="17">
        <v>263043.12598809</v>
      </c>
      <c r="E2725" s="2">
        <v>2019</v>
      </c>
      <c r="F2725" s="17">
        <f>Tabel14[[#This Row],[Benaderend Verbruik (kWh)]]*2.5</f>
        <v>657607.81497022498</v>
      </c>
      <c r="G2725" s="17">
        <f>Tabel14[[#This Row],[Benaderend Verbruik (kWh)]]*0</f>
        <v>0</v>
      </c>
    </row>
    <row r="2726" spans="1:7" x14ac:dyDescent="0.35">
      <c r="A2726" s="2" t="s">
        <v>1081</v>
      </c>
      <c r="B2726" s="2" t="s">
        <v>1039</v>
      </c>
      <c r="C2726" s="2" t="s">
        <v>9</v>
      </c>
      <c r="D2726" s="17">
        <v>299543.42556514259</v>
      </c>
      <c r="E2726" s="2">
        <v>2022</v>
      </c>
      <c r="F2726" s="17">
        <f>Tabel14[[#This Row],[Benaderend Verbruik (kWh)]]*2.5</f>
        <v>748858.56391285651</v>
      </c>
      <c r="G2726" s="17">
        <f>Tabel14[[#This Row],[Benaderend Verbruik (kWh)]]*0</f>
        <v>0</v>
      </c>
    </row>
    <row r="2727" spans="1:7" x14ac:dyDescent="0.35">
      <c r="A2727" s="2" t="s">
        <v>1081</v>
      </c>
      <c r="B2727" s="2" t="s">
        <v>1039</v>
      </c>
      <c r="C2727" s="2" t="s">
        <v>8</v>
      </c>
      <c r="D2727" s="17">
        <v>379253.26707810082</v>
      </c>
      <c r="E2727" s="2">
        <v>2022</v>
      </c>
      <c r="F2727" s="17">
        <f>Tabel14[[#This Row],[Benaderend Verbruik (kWh)]]</f>
        <v>379253.26707810082</v>
      </c>
      <c r="G2727" s="17">
        <f>Tabel14[[#This Row],[Benaderend Verbruik (kWh)]]*0.000182</f>
        <v>69.024094608214355</v>
      </c>
    </row>
    <row r="2728" spans="1:7" x14ac:dyDescent="0.35">
      <c r="A2728" s="2" t="s">
        <v>457</v>
      </c>
      <c r="B2728" s="2" t="s">
        <v>415</v>
      </c>
      <c r="C2728" s="2" t="s">
        <v>8</v>
      </c>
      <c r="D2728" s="17">
        <v>431158.79040981346</v>
      </c>
      <c r="E2728" s="2">
        <v>2019</v>
      </c>
      <c r="F2728" s="17">
        <f>Tabel14[[#This Row],[Benaderend Verbruik (kWh)]]</f>
        <v>431158.79040981346</v>
      </c>
      <c r="G2728" s="17">
        <f>Tabel14[[#This Row],[Benaderend Verbruik (kWh)]]*0.000182</f>
        <v>78.470899854586051</v>
      </c>
    </row>
    <row r="2729" spans="1:7" x14ac:dyDescent="0.35">
      <c r="A2729" s="2" t="s">
        <v>457</v>
      </c>
      <c r="B2729" s="2" t="s">
        <v>415</v>
      </c>
      <c r="C2729" s="2" t="s">
        <v>9</v>
      </c>
      <c r="D2729" s="17">
        <v>171684.7190305691</v>
      </c>
      <c r="E2729" s="2">
        <v>2019</v>
      </c>
      <c r="F2729" s="17">
        <f>Tabel14[[#This Row],[Benaderend Verbruik (kWh)]]*2.5</f>
        <v>429211.79757642274</v>
      </c>
      <c r="G2729" s="17">
        <f>Tabel14[[#This Row],[Benaderend Verbruik (kWh)]]*0</f>
        <v>0</v>
      </c>
    </row>
    <row r="2730" spans="1:7" x14ac:dyDescent="0.35">
      <c r="A2730" s="2" t="s">
        <v>1082</v>
      </c>
      <c r="B2730" s="2" t="s">
        <v>1039</v>
      </c>
      <c r="C2730" s="2" t="s">
        <v>9</v>
      </c>
      <c r="D2730" s="17">
        <v>151587.82658362258</v>
      </c>
      <c r="E2730" s="2">
        <v>2022</v>
      </c>
      <c r="F2730" s="17">
        <f>Tabel14[[#This Row],[Benaderend Verbruik (kWh)]]*2.5</f>
        <v>378969.56645905646</v>
      </c>
      <c r="G2730" s="17">
        <f>Tabel14[[#This Row],[Benaderend Verbruik (kWh)]]*0</f>
        <v>0</v>
      </c>
    </row>
    <row r="2731" spans="1:7" x14ac:dyDescent="0.35">
      <c r="A2731" s="2" t="s">
        <v>1082</v>
      </c>
      <c r="B2731" s="2" t="s">
        <v>1039</v>
      </c>
      <c r="C2731" s="2" t="s">
        <v>8</v>
      </c>
      <c r="D2731" s="17">
        <v>339385.15290321043</v>
      </c>
      <c r="E2731" s="2">
        <v>2022</v>
      </c>
      <c r="F2731" s="17">
        <f>Tabel14[[#This Row],[Benaderend Verbruik (kWh)]]</f>
        <v>339385.15290321043</v>
      </c>
      <c r="G2731" s="17">
        <f>Tabel14[[#This Row],[Benaderend Verbruik (kWh)]]*0.000182</f>
        <v>61.768097828384299</v>
      </c>
    </row>
    <row r="2732" spans="1:7" x14ac:dyDescent="0.35">
      <c r="A2732" s="2" t="s">
        <v>458</v>
      </c>
      <c r="B2732" s="2" t="s">
        <v>415</v>
      </c>
      <c r="C2732" s="2" t="s">
        <v>9</v>
      </c>
      <c r="D2732" s="17">
        <v>589475.11087914999</v>
      </c>
      <c r="E2732" s="2">
        <v>2019</v>
      </c>
      <c r="F2732" s="17">
        <f>Tabel14[[#This Row],[Benaderend Verbruik (kWh)]]*2.5</f>
        <v>1473687.7771978751</v>
      </c>
      <c r="G2732" s="17">
        <f>Tabel14[[#This Row],[Benaderend Verbruik (kWh)]]*0</f>
        <v>0</v>
      </c>
    </row>
    <row r="2733" spans="1:7" x14ac:dyDescent="0.35">
      <c r="A2733" s="2" t="s">
        <v>458</v>
      </c>
      <c r="B2733" s="2" t="s">
        <v>415</v>
      </c>
      <c r="C2733" s="2" t="s">
        <v>8</v>
      </c>
      <c r="D2733" s="17">
        <v>575656.14584416908</v>
      </c>
      <c r="E2733" s="2">
        <v>2019</v>
      </c>
      <c r="F2733" s="17">
        <f>Tabel14[[#This Row],[Benaderend Verbruik (kWh)]]</f>
        <v>575656.14584416908</v>
      </c>
      <c r="G2733" s="17">
        <f>Tabel14[[#This Row],[Benaderend Verbruik (kWh)]]*0.000182</f>
        <v>104.76941854363878</v>
      </c>
    </row>
    <row r="2734" spans="1:7" x14ac:dyDescent="0.35">
      <c r="A2734" s="2" t="s">
        <v>1083</v>
      </c>
      <c r="B2734" s="2" t="s">
        <v>1039</v>
      </c>
      <c r="C2734" s="2" t="s">
        <v>9</v>
      </c>
      <c r="D2734" s="17">
        <v>562568.67961330863</v>
      </c>
      <c r="E2734" s="2">
        <v>2022</v>
      </c>
      <c r="F2734" s="17">
        <f>Tabel14[[#This Row],[Benaderend Verbruik (kWh)]]*2.5</f>
        <v>1406421.6990332715</v>
      </c>
      <c r="G2734" s="17">
        <f>Tabel14[[#This Row],[Benaderend Verbruik (kWh)]]*0</f>
        <v>0</v>
      </c>
    </row>
    <row r="2735" spans="1:7" x14ac:dyDescent="0.35">
      <c r="A2735" s="2" t="s">
        <v>1083</v>
      </c>
      <c r="B2735" s="2" t="s">
        <v>1039</v>
      </c>
      <c r="C2735" s="2" t="s">
        <v>8</v>
      </c>
      <c r="D2735" s="17">
        <v>574998.47723951435</v>
      </c>
      <c r="E2735" s="2">
        <v>2022</v>
      </c>
      <c r="F2735" s="17">
        <f>Tabel14[[#This Row],[Benaderend Verbruik (kWh)]]</f>
        <v>574998.47723951435</v>
      </c>
      <c r="G2735" s="17">
        <f>Tabel14[[#This Row],[Benaderend Verbruik (kWh)]]*0.000182</f>
        <v>104.64972285759161</v>
      </c>
    </row>
    <row r="2736" spans="1:7" x14ac:dyDescent="0.35">
      <c r="A2736" s="2" t="s">
        <v>459</v>
      </c>
      <c r="B2736" s="2" t="s">
        <v>415</v>
      </c>
      <c r="C2736" s="2" t="s">
        <v>9</v>
      </c>
      <c r="D2736" s="17">
        <v>805833.38698105002</v>
      </c>
      <c r="E2736" s="2">
        <v>2019</v>
      </c>
      <c r="F2736" s="17">
        <f>Tabel14[[#This Row],[Benaderend Verbruik (kWh)]]*2.5</f>
        <v>2014583.467452625</v>
      </c>
      <c r="G2736" s="17">
        <f>Tabel14[[#This Row],[Benaderend Verbruik (kWh)]]*0</f>
        <v>0</v>
      </c>
    </row>
    <row r="2737" spans="1:7" x14ac:dyDescent="0.35">
      <c r="A2737" s="2" t="s">
        <v>459</v>
      </c>
      <c r="B2737" s="2" t="s">
        <v>415</v>
      </c>
      <c r="C2737" s="2" t="s">
        <v>8</v>
      </c>
      <c r="D2737" s="17">
        <v>527496.1773545593</v>
      </c>
      <c r="E2737" s="2">
        <v>2019</v>
      </c>
      <c r="F2737" s="17">
        <f>Tabel14[[#This Row],[Benaderend Verbruik (kWh)]]</f>
        <v>527496.1773545593</v>
      </c>
      <c r="G2737" s="17">
        <f>Tabel14[[#This Row],[Benaderend Verbruik (kWh)]]*0.000182</f>
        <v>96.004304278529801</v>
      </c>
    </row>
    <row r="2738" spans="1:7" x14ac:dyDescent="0.35">
      <c r="A2738" s="2" t="s">
        <v>1084</v>
      </c>
      <c r="B2738" s="2" t="s">
        <v>1039</v>
      </c>
      <c r="C2738" s="2" t="s">
        <v>9</v>
      </c>
      <c r="D2738" s="17">
        <v>730142.03413466003</v>
      </c>
      <c r="E2738" s="2">
        <v>2022</v>
      </c>
      <c r="F2738" s="17">
        <f>Tabel14[[#This Row],[Benaderend Verbruik (kWh)]]*2.5</f>
        <v>1825355.08533665</v>
      </c>
      <c r="G2738" s="17">
        <f>Tabel14[[#This Row],[Benaderend Verbruik (kWh)]]*0</f>
        <v>0</v>
      </c>
    </row>
    <row r="2739" spans="1:7" x14ac:dyDescent="0.35">
      <c r="A2739" s="2" t="s">
        <v>1084</v>
      </c>
      <c r="B2739" s="2" t="s">
        <v>1039</v>
      </c>
      <c r="C2739" s="2" t="s">
        <v>8</v>
      </c>
      <c r="D2739" s="17">
        <v>570376.92649883498</v>
      </c>
      <c r="E2739" s="2">
        <v>2022</v>
      </c>
      <c r="F2739" s="17">
        <f>Tabel14[[#This Row],[Benaderend Verbruik (kWh)]]</f>
        <v>570376.92649883498</v>
      </c>
      <c r="G2739" s="17">
        <f>Tabel14[[#This Row],[Benaderend Verbruik (kWh)]]*0.000182</f>
        <v>103.80860062278796</v>
      </c>
    </row>
    <row r="2740" spans="1:7" x14ac:dyDescent="0.35">
      <c r="A2740" s="11" t="s">
        <v>459</v>
      </c>
      <c r="B2740" s="11" t="s">
        <v>415</v>
      </c>
      <c r="C2740" s="2" t="s">
        <v>1262</v>
      </c>
      <c r="D2740" s="17"/>
      <c r="E2740" s="2">
        <v>2019</v>
      </c>
      <c r="F2740" s="2"/>
      <c r="G2740" s="17">
        <v>257.18450375999998</v>
      </c>
    </row>
    <row r="2741" spans="1:7" x14ac:dyDescent="0.35">
      <c r="A2741" s="11" t="s">
        <v>459</v>
      </c>
      <c r="B2741" s="11" t="s">
        <v>415</v>
      </c>
      <c r="C2741" s="2" t="s">
        <v>1262</v>
      </c>
      <c r="D2741" s="17"/>
      <c r="E2741" s="2">
        <v>2022</v>
      </c>
      <c r="F2741" s="2"/>
      <c r="G2741" s="17">
        <v>211.81887684</v>
      </c>
    </row>
    <row r="2742" spans="1:7" x14ac:dyDescent="0.35">
      <c r="A2742" s="2" t="s">
        <v>460</v>
      </c>
      <c r="B2742" s="2" t="s">
        <v>415</v>
      </c>
      <c r="C2742" s="2" t="s">
        <v>9</v>
      </c>
      <c r="D2742" s="17">
        <v>219756.60064013</v>
      </c>
      <c r="E2742" s="2">
        <v>2019</v>
      </c>
      <c r="F2742" s="17">
        <f>Tabel14[[#This Row],[Benaderend Verbruik (kWh)]]*2.5</f>
        <v>549391.50160032499</v>
      </c>
      <c r="G2742" s="17">
        <f>Tabel14[[#This Row],[Benaderend Verbruik (kWh)]]*0</f>
        <v>0</v>
      </c>
    </row>
    <row r="2743" spans="1:7" x14ac:dyDescent="0.35">
      <c r="A2743" s="2" t="s">
        <v>1085</v>
      </c>
      <c r="B2743" s="2" t="s">
        <v>1039</v>
      </c>
      <c r="C2743" s="2" t="s">
        <v>9</v>
      </c>
      <c r="D2743" s="17">
        <v>90426.122678469997</v>
      </c>
      <c r="E2743" s="2">
        <v>2022</v>
      </c>
      <c r="F2743" s="17">
        <f>Tabel14[[#This Row],[Benaderend Verbruik (kWh)]]*2.5</f>
        <v>226065.30669617499</v>
      </c>
      <c r="G2743" s="17">
        <f>Tabel14[[#This Row],[Benaderend Verbruik (kWh)]]*0</f>
        <v>0</v>
      </c>
    </row>
    <row r="2744" spans="1:7" x14ac:dyDescent="0.35">
      <c r="A2744" s="2" t="s">
        <v>461</v>
      </c>
      <c r="B2744" s="2" t="s">
        <v>415</v>
      </c>
      <c r="C2744" s="2" t="s">
        <v>8</v>
      </c>
      <c r="D2744" s="17">
        <v>960161.5431127419</v>
      </c>
      <c r="E2744" s="2">
        <v>2019</v>
      </c>
      <c r="F2744" s="17">
        <f>Tabel14[[#This Row],[Benaderend Verbruik (kWh)]]</f>
        <v>960161.5431127419</v>
      </c>
      <c r="G2744" s="17">
        <f>Tabel14[[#This Row],[Benaderend Verbruik (kWh)]]*0.000182</f>
        <v>174.74940084651902</v>
      </c>
    </row>
    <row r="2745" spans="1:7" x14ac:dyDescent="0.35">
      <c r="A2745" s="2" t="s">
        <v>461</v>
      </c>
      <c r="B2745" s="2" t="s">
        <v>415</v>
      </c>
      <c r="C2745" s="2" t="s">
        <v>9</v>
      </c>
      <c r="D2745" s="17">
        <v>4301.5914348864007</v>
      </c>
      <c r="E2745" s="2">
        <v>2019</v>
      </c>
      <c r="F2745" s="17">
        <f>Tabel14[[#This Row],[Benaderend Verbruik (kWh)]]*2.5</f>
        <v>10753.978587216003</v>
      </c>
      <c r="G2745" s="17">
        <f>Tabel14[[#This Row],[Benaderend Verbruik (kWh)]]*0</f>
        <v>0</v>
      </c>
    </row>
    <row r="2746" spans="1:7" x14ac:dyDescent="0.35">
      <c r="A2746" s="2" t="s">
        <v>1086</v>
      </c>
      <c r="B2746" s="2" t="s">
        <v>1039</v>
      </c>
      <c r="C2746" s="2" t="s">
        <v>9</v>
      </c>
      <c r="D2746" s="17">
        <v>6422.0609375161002</v>
      </c>
      <c r="E2746" s="2">
        <v>2022</v>
      </c>
      <c r="F2746" s="17">
        <f>Tabel14[[#This Row],[Benaderend Verbruik (kWh)]]*2.5</f>
        <v>16055.152343790251</v>
      </c>
      <c r="G2746" s="17">
        <f>Tabel14[[#This Row],[Benaderend Verbruik (kWh)]]*0</f>
        <v>0</v>
      </c>
    </row>
    <row r="2747" spans="1:7" x14ac:dyDescent="0.35">
      <c r="A2747" s="2" t="s">
        <v>1086</v>
      </c>
      <c r="B2747" s="2" t="s">
        <v>1039</v>
      </c>
      <c r="C2747" s="2" t="s">
        <v>8</v>
      </c>
      <c r="D2747" s="17">
        <v>868995.05133595504</v>
      </c>
      <c r="E2747" s="2">
        <v>2022</v>
      </c>
      <c r="F2747" s="17">
        <f>Tabel14[[#This Row],[Benaderend Verbruik (kWh)]]</f>
        <v>868995.05133595504</v>
      </c>
      <c r="G2747" s="17">
        <f>Tabel14[[#This Row],[Benaderend Verbruik (kWh)]]*0.000182</f>
        <v>158.15709934314381</v>
      </c>
    </row>
    <row r="2748" spans="1:7" x14ac:dyDescent="0.35">
      <c r="A2748" s="11" t="s">
        <v>461</v>
      </c>
      <c r="B2748" s="11" t="s">
        <v>415</v>
      </c>
      <c r="C2748" s="2" t="s">
        <v>1262</v>
      </c>
      <c r="D2748" s="17"/>
      <c r="E2748" s="2">
        <v>2019</v>
      </c>
      <c r="F2748" s="2"/>
      <c r="G2748" s="17">
        <v>79.134267514019214</v>
      </c>
    </row>
    <row r="2749" spans="1:7" x14ac:dyDescent="0.35">
      <c r="A2749" s="11" t="s">
        <v>461</v>
      </c>
      <c r="B2749" s="11" t="s">
        <v>415</v>
      </c>
      <c r="C2749" s="2" t="s">
        <v>1262</v>
      </c>
      <c r="D2749" s="17"/>
      <c r="E2749" s="2">
        <v>2022</v>
      </c>
      <c r="F2749" s="2"/>
      <c r="G2749" s="17">
        <v>58.667554672605974</v>
      </c>
    </row>
    <row r="2750" spans="1:7" x14ac:dyDescent="0.35">
      <c r="A2750" s="2" t="s">
        <v>462</v>
      </c>
      <c r="B2750" s="2" t="s">
        <v>415</v>
      </c>
      <c r="C2750" s="2" t="s">
        <v>8</v>
      </c>
      <c r="D2750" s="17">
        <v>263108.94080378365</v>
      </c>
      <c r="E2750" s="2">
        <v>2019</v>
      </c>
      <c r="F2750" s="17">
        <f>Tabel14[[#This Row],[Benaderend Verbruik (kWh)]]</f>
        <v>263108.94080378365</v>
      </c>
      <c r="G2750" s="17">
        <f>Tabel14[[#This Row],[Benaderend Verbruik (kWh)]]*0.000182</f>
        <v>47.885827226288626</v>
      </c>
    </row>
    <row r="2751" spans="1:7" x14ac:dyDescent="0.35">
      <c r="A2751" s="2" t="s">
        <v>462</v>
      </c>
      <c r="B2751" s="2" t="s">
        <v>415</v>
      </c>
      <c r="C2751" s="2" t="s">
        <v>9</v>
      </c>
      <c r="D2751" s="17">
        <v>143213.58554885641</v>
      </c>
      <c r="E2751" s="2">
        <v>2019</v>
      </c>
      <c r="F2751" s="17">
        <f>Tabel14[[#This Row],[Benaderend Verbruik (kWh)]]*2.5</f>
        <v>358033.96387214103</v>
      </c>
      <c r="G2751" s="17">
        <f>Tabel14[[#This Row],[Benaderend Verbruik (kWh)]]*0</f>
        <v>0</v>
      </c>
    </row>
    <row r="2752" spans="1:7" x14ac:dyDescent="0.35">
      <c r="A2752" s="2" t="s">
        <v>1087</v>
      </c>
      <c r="B2752" s="2" t="s">
        <v>1039</v>
      </c>
      <c r="C2752" s="2" t="s">
        <v>9</v>
      </c>
      <c r="D2752" s="17">
        <v>116682.46836566049</v>
      </c>
      <c r="E2752" s="2">
        <v>2022</v>
      </c>
      <c r="F2752" s="17">
        <f>Tabel14[[#This Row],[Benaderend Verbruik (kWh)]]*2.5</f>
        <v>291706.17091415124</v>
      </c>
      <c r="G2752" s="17">
        <f>Tabel14[[#This Row],[Benaderend Verbruik (kWh)]]*0</f>
        <v>0</v>
      </c>
    </row>
    <row r="2753" spans="1:7" x14ac:dyDescent="0.35">
      <c r="A2753" s="2" t="s">
        <v>1087</v>
      </c>
      <c r="B2753" s="2" t="s">
        <v>1039</v>
      </c>
      <c r="C2753" s="2" t="s">
        <v>8</v>
      </c>
      <c r="D2753" s="17">
        <v>233290.1188930659</v>
      </c>
      <c r="E2753" s="2">
        <v>2022</v>
      </c>
      <c r="F2753" s="17">
        <f>Tabel14[[#This Row],[Benaderend Verbruik (kWh)]]</f>
        <v>233290.1188930659</v>
      </c>
      <c r="G2753" s="17">
        <f>Tabel14[[#This Row],[Benaderend Verbruik (kWh)]]*0.000182</f>
        <v>42.458801638537992</v>
      </c>
    </row>
    <row r="2754" spans="1:7" x14ac:dyDescent="0.35">
      <c r="A2754" s="2" t="s">
        <v>463</v>
      </c>
      <c r="B2754" s="2" t="s">
        <v>415</v>
      </c>
      <c r="C2754" s="2" t="s">
        <v>8</v>
      </c>
      <c r="D2754" s="17">
        <v>216261.81016955202</v>
      </c>
      <c r="E2754" s="2">
        <v>2019</v>
      </c>
      <c r="F2754" s="17">
        <f>Tabel14[[#This Row],[Benaderend Verbruik (kWh)]]</f>
        <v>216261.81016955202</v>
      </c>
      <c r="G2754" s="17">
        <f>Tabel14[[#This Row],[Benaderend Verbruik (kWh)]]*0.000182</f>
        <v>39.35964945085847</v>
      </c>
    </row>
    <row r="2755" spans="1:7" x14ac:dyDescent="0.35">
      <c r="A2755" s="2" t="s">
        <v>463</v>
      </c>
      <c r="B2755" s="2" t="s">
        <v>415</v>
      </c>
      <c r="C2755" s="2" t="s">
        <v>9</v>
      </c>
      <c r="D2755" s="17">
        <v>129331.66263652001</v>
      </c>
      <c r="E2755" s="2">
        <v>2019</v>
      </c>
      <c r="F2755" s="17">
        <f>Tabel14[[#This Row],[Benaderend Verbruik (kWh)]]*2.5</f>
        <v>323329.15659130004</v>
      </c>
      <c r="G2755" s="17">
        <f>Tabel14[[#This Row],[Benaderend Verbruik (kWh)]]*0</f>
        <v>0</v>
      </c>
    </row>
    <row r="2756" spans="1:7" x14ac:dyDescent="0.35">
      <c r="A2756" s="2" t="s">
        <v>1088</v>
      </c>
      <c r="B2756" s="2" t="s">
        <v>1039</v>
      </c>
      <c r="C2756" s="2" t="s">
        <v>9</v>
      </c>
      <c r="D2756" s="17">
        <v>137004.38763479999</v>
      </c>
      <c r="E2756" s="2">
        <v>2022</v>
      </c>
      <c r="F2756" s="17">
        <f>Tabel14[[#This Row],[Benaderend Verbruik (kWh)]]*2.5</f>
        <v>342510.969087</v>
      </c>
      <c r="G2756" s="17">
        <f>Tabel14[[#This Row],[Benaderend Verbruik (kWh)]]*0</f>
        <v>0</v>
      </c>
    </row>
    <row r="2757" spans="1:7" x14ac:dyDescent="0.35">
      <c r="A2757" s="2" t="s">
        <v>1088</v>
      </c>
      <c r="B2757" s="2" t="s">
        <v>1039</v>
      </c>
      <c r="C2757" s="2" t="s">
        <v>8</v>
      </c>
      <c r="D2757" s="17">
        <v>204315.211750886</v>
      </c>
      <c r="E2757" s="2">
        <v>2022</v>
      </c>
      <c r="F2757" s="17">
        <f>Tabel14[[#This Row],[Benaderend Verbruik (kWh)]]</f>
        <v>204315.211750886</v>
      </c>
      <c r="G2757" s="17">
        <f>Tabel14[[#This Row],[Benaderend Verbruik (kWh)]]*0.000182</f>
        <v>37.185368538661251</v>
      </c>
    </row>
    <row r="2758" spans="1:7" x14ac:dyDescent="0.35">
      <c r="A2758" s="11" t="s">
        <v>463</v>
      </c>
      <c r="B2758" s="11" t="s">
        <v>415</v>
      </c>
      <c r="C2758" s="2" t="s">
        <v>1262</v>
      </c>
      <c r="D2758" s="17"/>
      <c r="E2758" s="2">
        <v>2019</v>
      </c>
      <c r="F2758" s="2"/>
      <c r="G2758" s="17">
        <v>48.730185280000001</v>
      </c>
    </row>
    <row r="2759" spans="1:7" x14ac:dyDescent="0.35">
      <c r="A2759" s="11" t="s">
        <v>463</v>
      </c>
      <c r="B2759" s="11" t="s">
        <v>415</v>
      </c>
      <c r="C2759" s="2" t="s">
        <v>1262</v>
      </c>
      <c r="D2759" s="17"/>
      <c r="E2759" s="2">
        <v>2022</v>
      </c>
      <c r="F2759" s="2"/>
      <c r="G2759" s="17">
        <v>44.676496739999997</v>
      </c>
    </row>
    <row r="2760" spans="1:7" x14ac:dyDescent="0.35">
      <c r="A2760" s="2" t="s">
        <v>464</v>
      </c>
      <c r="B2760" s="2" t="s">
        <v>415</v>
      </c>
      <c r="C2760" s="2" t="s">
        <v>8</v>
      </c>
      <c r="D2760" s="17">
        <v>346461.25900000002</v>
      </c>
      <c r="E2760" s="2">
        <v>2019</v>
      </c>
      <c r="F2760" s="17">
        <f>Tabel14[[#This Row],[Benaderend Verbruik (kWh)]]</f>
        <v>346461.25900000002</v>
      </c>
      <c r="G2760" s="17">
        <f>Tabel14[[#This Row],[Benaderend Verbruik (kWh)]]*0.000182</f>
        <v>63.055949138000003</v>
      </c>
    </row>
    <row r="2761" spans="1:7" x14ac:dyDescent="0.35">
      <c r="A2761" s="2" t="s">
        <v>464</v>
      </c>
      <c r="B2761" s="2" t="s">
        <v>415</v>
      </c>
      <c r="C2761" s="2" t="s">
        <v>9</v>
      </c>
      <c r="D2761" s="17">
        <v>327653.734</v>
      </c>
      <c r="E2761" s="2">
        <v>2019</v>
      </c>
      <c r="F2761" s="17">
        <f>Tabel14[[#This Row],[Benaderend Verbruik (kWh)]]*2.5</f>
        <v>819134.33499999996</v>
      </c>
      <c r="G2761" s="17">
        <f>Tabel14[[#This Row],[Benaderend Verbruik (kWh)]]*0</f>
        <v>0</v>
      </c>
    </row>
    <row r="2762" spans="1:7" x14ac:dyDescent="0.35">
      <c r="A2762" s="2" t="s">
        <v>1089</v>
      </c>
      <c r="B2762" s="2" t="s">
        <v>1039</v>
      </c>
      <c r="C2762" s="2" t="s">
        <v>9</v>
      </c>
      <c r="D2762" s="17">
        <v>317777.13596643653</v>
      </c>
      <c r="E2762" s="2">
        <v>2022</v>
      </c>
      <c r="F2762" s="17">
        <f>Tabel14[[#This Row],[Benaderend Verbruik (kWh)]]*2.5</f>
        <v>794442.8399160913</v>
      </c>
      <c r="G2762" s="17">
        <f>Tabel14[[#This Row],[Benaderend Verbruik (kWh)]]*0</f>
        <v>0</v>
      </c>
    </row>
    <row r="2763" spans="1:7" x14ac:dyDescent="0.35">
      <c r="A2763" s="2" t="s">
        <v>1089</v>
      </c>
      <c r="B2763" s="2" t="s">
        <v>1039</v>
      </c>
      <c r="C2763" s="2" t="s">
        <v>8</v>
      </c>
      <c r="D2763" s="17">
        <v>270939.66921052628</v>
      </c>
      <c r="E2763" s="2">
        <v>2022</v>
      </c>
      <c r="F2763" s="17">
        <f>Tabel14[[#This Row],[Benaderend Verbruik (kWh)]]</f>
        <v>270939.66921052628</v>
      </c>
      <c r="G2763" s="17">
        <f>Tabel14[[#This Row],[Benaderend Verbruik (kWh)]]*0.000182</f>
        <v>49.311019796315783</v>
      </c>
    </row>
    <row r="2764" spans="1:7" x14ac:dyDescent="0.35">
      <c r="A2764" s="11" t="s">
        <v>464</v>
      </c>
      <c r="B2764" s="11" t="s">
        <v>415</v>
      </c>
      <c r="C2764" s="2" t="s">
        <v>1262</v>
      </c>
      <c r="D2764" s="17"/>
      <c r="E2764" s="2">
        <v>2019</v>
      </c>
      <c r="F2764" s="2"/>
      <c r="G2764" s="17">
        <v>81.733749033045683</v>
      </c>
    </row>
    <row r="2765" spans="1:7" x14ac:dyDescent="0.35">
      <c r="A2765" s="11" t="s">
        <v>464</v>
      </c>
      <c r="B2765" s="11" t="s">
        <v>415</v>
      </c>
      <c r="C2765" s="2" t="s">
        <v>1262</v>
      </c>
      <c r="D2765" s="17"/>
      <c r="E2765" s="2">
        <v>2022</v>
      </c>
      <c r="F2765" s="2"/>
      <c r="G2765" s="17">
        <v>55.621719894547326</v>
      </c>
    </row>
    <row r="2766" spans="1:7" x14ac:dyDescent="0.35">
      <c r="A2766" s="2" t="s">
        <v>465</v>
      </c>
      <c r="B2766" s="2" t="s">
        <v>415</v>
      </c>
      <c r="C2766" s="2" t="s">
        <v>8</v>
      </c>
      <c r="D2766" s="17">
        <v>199394.76447915545</v>
      </c>
      <c r="E2766" s="2">
        <v>2019</v>
      </c>
      <c r="F2766" s="17">
        <f>Tabel14[[#This Row],[Benaderend Verbruik (kWh)]]</f>
        <v>199394.76447915545</v>
      </c>
      <c r="G2766" s="17">
        <f>Tabel14[[#This Row],[Benaderend Verbruik (kWh)]]*0.000182</f>
        <v>36.289847135206294</v>
      </c>
    </row>
    <row r="2767" spans="1:7" x14ac:dyDescent="0.35">
      <c r="A2767" s="2" t="s">
        <v>465</v>
      </c>
      <c r="B2767" s="2" t="s">
        <v>415</v>
      </c>
      <c r="C2767" s="2" t="s">
        <v>9</v>
      </c>
      <c r="D2767" s="17">
        <v>92499.651141017603</v>
      </c>
      <c r="E2767" s="2">
        <v>2019</v>
      </c>
      <c r="F2767" s="17">
        <f>Tabel14[[#This Row],[Benaderend Verbruik (kWh)]]*2.5</f>
        <v>231249.12785254401</v>
      </c>
      <c r="G2767" s="17">
        <f>Tabel14[[#This Row],[Benaderend Verbruik (kWh)]]*0</f>
        <v>0</v>
      </c>
    </row>
    <row r="2768" spans="1:7" x14ac:dyDescent="0.35">
      <c r="A2768" s="2" t="s">
        <v>1090</v>
      </c>
      <c r="B2768" s="2" t="s">
        <v>1039</v>
      </c>
      <c r="C2768" s="2" t="s">
        <v>9</v>
      </c>
      <c r="D2768" s="17">
        <v>66030.489344680202</v>
      </c>
      <c r="E2768" s="2">
        <v>2022</v>
      </c>
      <c r="F2768" s="17">
        <f>Tabel14[[#This Row],[Benaderend Verbruik (kWh)]]*2.5</f>
        <v>165076.22336170051</v>
      </c>
      <c r="G2768" s="17">
        <f>Tabel14[[#This Row],[Benaderend Verbruik (kWh)]]*0</f>
        <v>0</v>
      </c>
    </row>
    <row r="2769" spans="1:7" x14ac:dyDescent="0.35">
      <c r="A2769" s="2" t="s">
        <v>1090</v>
      </c>
      <c r="B2769" s="2" t="s">
        <v>1039</v>
      </c>
      <c r="C2769" s="2" t="s">
        <v>8</v>
      </c>
      <c r="D2769" s="17">
        <v>164079.92744082399</v>
      </c>
      <c r="E2769" s="2">
        <v>2022</v>
      </c>
      <c r="F2769" s="17">
        <f>Tabel14[[#This Row],[Benaderend Verbruik (kWh)]]</f>
        <v>164079.92744082399</v>
      </c>
      <c r="G2769" s="17">
        <f>Tabel14[[#This Row],[Benaderend Verbruik (kWh)]]*0.000182</f>
        <v>29.862546794229967</v>
      </c>
    </row>
    <row r="2770" spans="1:7" x14ac:dyDescent="0.35">
      <c r="A2770" s="2" t="s">
        <v>1091</v>
      </c>
      <c r="B2770" s="2" t="s">
        <v>1039</v>
      </c>
      <c r="C2770" s="2" t="s">
        <v>9</v>
      </c>
      <c r="D2770" s="17">
        <v>124347.7535604552</v>
      </c>
      <c r="E2770" s="2">
        <v>2022</v>
      </c>
      <c r="F2770" s="17">
        <f>Tabel14[[#This Row],[Benaderend Verbruik (kWh)]]*2.5</f>
        <v>310869.38390113798</v>
      </c>
      <c r="G2770" s="17">
        <f>Tabel14[[#This Row],[Benaderend Verbruik (kWh)]]*0</f>
        <v>0</v>
      </c>
    </row>
    <row r="2771" spans="1:7" x14ac:dyDescent="0.35">
      <c r="A2771" s="2" t="s">
        <v>1091</v>
      </c>
      <c r="B2771" s="2" t="s">
        <v>1039</v>
      </c>
      <c r="C2771" s="2" t="s">
        <v>8</v>
      </c>
      <c r="D2771" s="17">
        <v>157097.54378662069</v>
      </c>
      <c r="E2771" s="2">
        <v>2022</v>
      </c>
      <c r="F2771" s="17">
        <f>Tabel14[[#This Row],[Benaderend Verbruik (kWh)]]</f>
        <v>157097.54378662069</v>
      </c>
      <c r="G2771" s="17">
        <f>Tabel14[[#This Row],[Benaderend Verbruik (kWh)]]*0.000182</f>
        <v>28.591752969164968</v>
      </c>
    </row>
    <row r="2772" spans="1:7" x14ac:dyDescent="0.35">
      <c r="A2772" s="11" t="s">
        <v>1211</v>
      </c>
      <c r="B2772" s="11" t="s">
        <v>415</v>
      </c>
      <c r="C2772" s="2" t="s">
        <v>1262</v>
      </c>
      <c r="D2772" s="17"/>
      <c r="E2772" s="2">
        <v>2019</v>
      </c>
      <c r="F2772" s="2"/>
      <c r="G2772" s="17">
        <v>57.449304995000006</v>
      </c>
    </row>
    <row r="2773" spans="1:7" x14ac:dyDescent="0.35">
      <c r="A2773" s="11" t="s">
        <v>1211</v>
      </c>
      <c r="B2773" s="11" t="s">
        <v>415</v>
      </c>
      <c r="C2773" s="2" t="s">
        <v>1262</v>
      </c>
      <c r="D2773" s="17"/>
      <c r="E2773" s="2">
        <v>2022</v>
      </c>
      <c r="F2773" s="2"/>
      <c r="G2773" s="17">
        <v>53.755148374999997</v>
      </c>
    </row>
    <row r="2774" spans="1:7" x14ac:dyDescent="0.35">
      <c r="A2774" s="2" t="s">
        <v>467</v>
      </c>
      <c r="B2774" s="2" t="s">
        <v>415</v>
      </c>
      <c r="C2774" s="2" t="s">
        <v>9</v>
      </c>
      <c r="D2774" s="17">
        <v>959941.07176182023</v>
      </c>
      <c r="E2774" s="2">
        <v>2019</v>
      </c>
      <c r="F2774" s="17">
        <f>Tabel14[[#This Row],[Benaderend Verbruik (kWh)]]*2.5</f>
        <v>2399852.6794045507</v>
      </c>
      <c r="G2774" s="17">
        <f>Tabel14[[#This Row],[Benaderend Verbruik (kWh)]]*0</f>
        <v>0</v>
      </c>
    </row>
    <row r="2775" spans="1:7" x14ac:dyDescent="0.35">
      <c r="A2775" s="2" t="s">
        <v>467</v>
      </c>
      <c r="B2775" s="2" t="s">
        <v>415</v>
      </c>
      <c r="C2775" s="2" t="s">
        <v>8</v>
      </c>
      <c r="D2775" s="17">
        <v>213529.11022010513</v>
      </c>
      <c r="E2775" s="2">
        <v>2019</v>
      </c>
      <c r="F2775" s="17">
        <f>Tabel14[[#This Row],[Benaderend Verbruik (kWh)]]</f>
        <v>213529.11022010513</v>
      </c>
      <c r="G2775" s="17">
        <f>Tabel14[[#This Row],[Benaderend Verbruik (kWh)]]*0.000182</f>
        <v>38.862298060059132</v>
      </c>
    </row>
    <row r="2776" spans="1:7" x14ac:dyDescent="0.35">
      <c r="A2776" s="2" t="s">
        <v>1092</v>
      </c>
      <c r="B2776" s="2" t="s">
        <v>1039</v>
      </c>
      <c r="C2776" s="2" t="s">
        <v>9</v>
      </c>
      <c r="D2776" s="17">
        <v>453539.22873882938</v>
      </c>
      <c r="E2776" s="2">
        <v>2022</v>
      </c>
      <c r="F2776" s="17">
        <f>Tabel14[[#This Row],[Benaderend Verbruik (kWh)]]*2.5</f>
        <v>1133848.0718470735</v>
      </c>
      <c r="G2776" s="17">
        <f>Tabel14[[#This Row],[Benaderend Verbruik (kWh)]]*0</f>
        <v>0</v>
      </c>
    </row>
    <row r="2777" spans="1:7" x14ac:dyDescent="0.35">
      <c r="A2777" s="2" t="s">
        <v>1092</v>
      </c>
      <c r="B2777" s="2" t="s">
        <v>1039</v>
      </c>
      <c r="C2777" s="2" t="s">
        <v>8</v>
      </c>
      <c r="D2777" s="17">
        <v>196680.19969254301</v>
      </c>
      <c r="E2777" s="2">
        <v>2022</v>
      </c>
      <c r="F2777" s="17">
        <f>Tabel14[[#This Row],[Benaderend Verbruik (kWh)]]</f>
        <v>196680.19969254301</v>
      </c>
      <c r="G2777" s="17">
        <f>Tabel14[[#This Row],[Benaderend Verbruik (kWh)]]*0.000182</f>
        <v>35.795796344042827</v>
      </c>
    </row>
    <row r="2778" spans="1:7" x14ac:dyDescent="0.35">
      <c r="A2778" s="11" t="s">
        <v>467</v>
      </c>
      <c r="B2778" s="11" t="s">
        <v>415</v>
      </c>
      <c r="C2778" s="2" t="s">
        <v>1262</v>
      </c>
      <c r="D2778" s="17"/>
      <c r="E2778" s="2">
        <v>2019</v>
      </c>
      <c r="F2778" s="2"/>
      <c r="G2778" s="17">
        <v>91.247277520000011</v>
      </c>
    </row>
    <row r="2779" spans="1:7" x14ac:dyDescent="0.35">
      <c r="A2779" s="11" t="s">
        <v>467</v>
      </c>
      <c r="B2779" s="11" t="s">
        <v>415</v>
      </c>
      <c r="C2779" s="2" t="s">
        <v>1262</v>
      </c>
      <c r="D2779" s="17"/>
      <c r="E2779" s="2">
        <v>2022</v>
      </c>
      <c r="F2779" s="2"/>
      <c r="G2779" s="17">
        <v>82.332016509999988</v>
      </c>
    </row>
    <row r="2780" spans="1:7" x14ac:dyDescent="0.35">
      <c r="A2780" s="2" t="s">
        <v>468</v>
      </c>
      <c r="B2780" s="2" t="s">
        <v>415</v>
      </c>
      <c r="C2780" s="2" t="s">
        <v>8</v>
      </c>
      <c r="D2780" s="17">
        <v>321804.96736648621</v>
      </c>
      <c r="E2780" s="2">
        <v>2019</v>
      </c>
      <c r="F2780" s="17">
        <f>Tabel14[[#This Row],[Benaderend Verbruik (kWh)]]</f>
        <v>321804.96736648621</v>
      </c>
      <c r="G2780" s="17">
        <f>Tabel14[[#This Row],[Benaderend Verbruik (kWh)]]*0.000182</f>
        <v>58.568504060700491</v>
      </c>
    </row>
    <row r="2781" spans="1:7" x14ac:dyDescent="0.35">
      <c r="A2781" s="2" t="s">
        <v>468</v>
      </c>
      <c r="B2781" s="2" t="s">
        <v>415</v>
      </c>
      <c r="C2781" s="2" t="s">
        <v>9</v>
      </c>
      <c r="D2781" s="17">
        <v>238194.44692004193</v>
      </c>
      <c r="E2781" s="2">
        <v>2019</v>
      </c>
      <c r="F2781" s="17">
        <f>Tabel14[[#This Row],[Benaderend Verbruik (kWh)]]*2.5</f>
        <v>595486.11730010482</v>
      </c>
      <c r="G2781" s="17">
        <f>Tabel14[[#This Row],[Benaderend Verbruik (kWh)]]*0</f>
        <v>0</v>
      </c>
    </row>
    <row r="2782" spans="1:7" x14ac:dyDescent="0.35">
      <c r="A2782" s="2" t="s">
        <v>1093</v>
      </c>
      <c r="B2782" s="2" t="s">
        <v>1039</v>
      </c>
      <c r="C2782" s="2" t="s">
        <v>9</v>
      </c>
      <c r="D2782" s="17">
        <v>247120.09590408497</v>
      </c>
      <c r="E2782" s="2">
        <v>2022</v>
      </c>
      <c r="F2782" s="17">
        <f>Tabel14[[#This Row],[Benaderend Verbruik (kWh)]]*2.5</f>
        <v>617800.23976021237</v>
      </c>
      <c r="G2782" s="17">
        <f>Tabel14[[#This Row],[Benaderend Verbruik (kWh)]]*0</f>
        <v>0</v>
      </c>
    </row>
    <row r="2783" spans="1:7" x14ac:dyDescent="0.35">
      <c r="A2783" s="2" t="s">
        <v>1093</v>
      </c>
      <c r="B2783" s="2" t="s">
        <v>1039</v>
      </c>
      <c r="C2783" s="2" t="s">
        <v>8</v>
      </c>
      <c r="D2783" s="17">
        <v>298040.30774424988</v>
      </c>
      <c r="E2783" s="2">
        <v>2022</v>
      </c>
      <c r="F2783" s="17">
        <f>Tabel14[[#This Row],[Benaderend Verbruik (kWh)]]</f>
        <v>298040.30774424988</v>
      </c>
      <c r="G2783" s="17">
        <f>Tabel14[[#This Row],[Benaderend Verbruik (kWh)]]*0.000182</f>
        <v>54.243336009453479</v>
      </c>
    </row>
    <row r="2784" spans="1:7" x14ac:dyDescent="0.35">
      <c r="A2784" s="11" t="s">
        <v>468</v>
      </c>
      <c r="B2784" s="11" t="s">
        <v>415</v>
      </c>
      <c r="C2784" s="2" t="s">
        <v>1262</v>
      </c>
      <c r="D2784" s="17"/>
      <c r="E2784" s="2">
        <v>2019</v>
      </c>
      <c r="F2784" s="2"/>
      <c r="G2784" s="17">
        <v>99.109177000000017</v>
      </c>
    </row>
    <row r="2785" spans="1:7" x14ac:dyDescent="0.35">
      <c r="A2785" s="11" t="s">
        <v>468</v>
      </c>
      <c r="B2785" s="11" t="s">
        <v>415</v>
      </c>
      <c r="C2785" s="2" t="s">
        <v>1262</v>
      </c>
      <c r="D2785" s="17"/>
      <c r="E2785" s="2">
        <v>2022</v>
      </c>
      <c r="F2785" s="2"/>
      <c r="G2785" s="17">
        <v>83.524138289999996</v>
      </c>
    </row>
    <row r="2786" spans="1:7" x14ac:dyDescent="0.35">
      <c r="A2786" s="2" t="s">
        <v>469</v>
      </c>
      <c r="B2786" s="2" t="s">
        <v>415</v>
      </c>
      <c r="C2786" s="2" t="s">
        <v>9</v>
      </c>
      <c r="D2786" s="17">
        <v>762770.83597213193</v>
      </c>
      <c r="E2786" s="2">
        <v>2019</v>
      </c>
      <c r="F2786" s="17">
        <f>Tabel14[[#This Row],[Benaderend Verbruik (kWh)]]*2.5</f>
        <v>1906927.0899303299</v>
      </c>
      <c r="G2786" s="17">
        <f>Tabel14[[#This Row],[Benaderend Verbruik (kWh)]]*0</f>
        <v>0</v>
      </c>
    </row>
    <row r="2787" spans="1:7" x14ac:dyDescent="0.35">
      <c r="A2787" s="2" t="s">
        <v>469</v>
      </c>
      <c r="B2787" s="2" t="s">
        <v>415</v>
      </c>
      <c r="C2787" s="2" t="s">
        <v>8</v>
      </c>
      <c r="D2787" s="17">
        <v>611688.93313047488</v>
      </c>
      <c r="E2787" s="2">
        <v>2019</v>
      </c>
      <c r="F2787" s="17">
        <f>Tabel14[[#This Row],[Benaderend Verbruik (kWh)]]</f>
        <v>611688.93313047488</v>
      </c>
      <c r="G2787" s="17">
        <f>Tabel14[[#This Row],[Benaderend Verbruik (kWh)]]*0.000182</f>
        <v>111.32738582974643</v>
      </c>
    </row>
    <row r="2788" spans="1:7" x14ac:dyDescent="0.35">
      <c r="A2788" s="2" t="s">
        <v>1094</v>
      </c>
      <c r="B2788" s="2" t="s">
        <v>1039</v>
      </c>
      <c r="C2788" s="2" t="s">
        <v>9</v>
      </c>
      <c r="D2788" s="17">
        <v>549624.57257036446</v>
      </c>
      <c r="E2788" s="2">
        <v>2022</v>
      </c>
      <c r="F2788" s="17">
        <f>Tabel14[[#This Row],[Benaderend Verbruik (kWh)]]*2.5</f>
        <v>1374061.4314259111</v>
      </c>
      <c r="G2788" s="17">
        <f>Tabel14[[#This Row],[Benaderend Verbruik (kWh)]]*0</f>
        <v>0</v>
      </c>
    </row>
    <row r="2789" spans="1:7" x14ac:dyDescent="0.35">
      <c r="A2789" s="2" t="s">
        <v>1094</v>
      </c>
      <c r="B2789" s="2" t="s">
        <v>1039</v>
      </c>
      <c r="C2789" s="2" t="s">
        <v>8</v>
      </c>
      <c r="D2789" s="17">
        <v>466514.88535050803</v>
      </c>
      <c r="E2789" s="2">
        <v>2022</v>
      </c>
      <c r="F2789" s="17">
        <f>Tabel14[[#This Row],[Benaderend Verbruik (kWh)]]</f>
        <v>466514.88535050803</v>
      </c>
      <c r="G2789" s="17">
        <f>Tabel14[[#This Row],[Benaderend Verbruik (kWh)]]*0.000182</f>
        <v>84.90570913379247</v>
      </c>
    </row>
    <row r="2790" spans="1:7" x14ac:dyDescent="0.35">
      <c r="A2790" s="2" t="s">
        <v>470</v>
      </c>
      <c r="B2790" s="2" t="s">
        <v>415</v>
      </c>
      <c r="C2790" s="2" t="s">
        <v>8</v>
      </c>
      <c r="D2790" s="17">
        <v>311542.42605136067</v>
      </c>
      <c r="E2790" s="2">
        <v>2019</v>
      </c>
      <c r="F2790" s="17">
        <f>Tabel14[[#This Row],[Benaderend Verbruik (kWh)]]</f>
        <v>311542.42605136067</v>
      </c>
      <c r="G2790" s="17">
        <f>Tabel14[[#This Row],[Benaderend Verbruik (kWh)]]*0.000182</f>
        <v>56.700721541347647</v>
      </c>
    </row>
    <row r="2791" spans="1:7" x14ac:dyDescent="0.35">
      <c r="A2791" s="2" t="s">
        <v>470</v>
      </c>
      <c r="B2791" s="2" t="s">
        <v>415</v>
      </c>
      <c r="C2791" s="2" t="s">
        <v>9</v>
      </c>
      <c r="D2791" s="17">
        <v>151141.9319201872</v>
      </c>
      <c r="E2791" s="2">
        <v>2019</v>
      </c>
      <c r="F2791" s="17">
        <f>Tabel14[[#This Row],[Benaderend Verbruik (kWh)]]*2.5</f>
        <v>377854.829800468</v>
      </c>
      <c r="G2791" s="17">
        <f>Tabel14[[#This Row],[Benaderend Verbruik (kWh)]]*0</f>
        <v>0</v>
      </c>
    </row>
    <row r="2792" spans="1:7" x14ac:dyDescent="0.35">
      <c r="A2792" s="2" t="s">
        <v>1095</v>
      </c>
      <c r="B2792" s="2" t="s">
        <v>1039</v>
      </c>
      <c r="C2792" s="2" t="s">
        <v>9</v>
      </c>
      <c r="D2792" s="17">
        <v>96190.458714462118</v>
      </c>
      <c r="E2792" s="2">
        <v>2022</v>
      </c>
      <c r="F2792" s="17">
        <f>Tabel14[[#This Row],[Benaderend Verbruik (kWh)]]*2.5</f>
        <v>240476.1467861553</v>
      </c>
      <c r="G2792" s="17">
        <f>Tabel14[[#This Row],[Benaderend Verbruik (kWh)]]*0</f>
        <v>0</v>
      </c>
    </row>
    <row r="2793" spans="1:7" x14ac:dyDescent="0.35">
      <c r="A2793" s="2" t="s">
        <v>1095</v>
      </c>
      <c r="B2793" s="2" t="s">
        <v>1039</v>
      </c>
      <c r="C2793" s="2" t="s">
        <v>8</v>
      </c>
      <c r="D2793" s="17">
        <v>325467.49466246902</v>
      </c>
      <c r="E2793" s="2">
        <v>2022</v>
      </c>
      <c r="F2793" s="17">
        <f>Tabel14[[#This Row],[Benaderend Verbruik (kWh)]]</f>
        <v>325467.49466246902</v>
      </c>
      <c r="G2793" s="17">
        <f>Tabel14[[#This Row],[Benaderend Verbruik (kWh)]]*0.000182</f>
        <v>59.235084028569361</v>
      </c>
    </row>
    <row r="2794" spans="1:7" x14ac:dyDescent="0.35">
      <c r="A2794" s="2" t="s">
        <v>471</v>
      </c>
      <c r="B2794" s="2" t="s">
        <v>415</v>
      </c>
      <c r="C2794" s="2" t="s">
        <v>9</v>
      </c>
      <c r="D2794" s="17">
        <v>58188.566999999995</v>
      </c>
      <c r="E2794" s="2">
        <v>2019</v>
      </c>
      <c r="F2794" s="17">
        <f>Tabel14[[#This Row],[Benaderend Verbruik (kWh)]]*2.5</f>
        <v>145471.41749999998</v>
      </c>
      <c r="G2794" s="17">
        <f>Tabel14[[#This Row],[Benaderend Verbruik (kWh)]]*0</f>
        <v>0</v>
      </c>
    </row>
    <row r="2795" spans="1:7" x14ac:dyDescent="0.35">
      <c r="A2795" s="2" t="s">
        <v>1096</v>
      </c>
      <c r="B2795" s="2" t="s">
        <v>1039</v>
      </c>
      <c r="C2795" s="2" t="s">
        <v>9</v>
      </c>
      <c r="D2795" s="17">
        <v>35505.383395418103</v>
      </c>
      <c r="E2795" s="2">
        <v>2022</v>
      </c>
      <c r="F2795" s="17">
        <f>Tabel14[[#This Row],[Benaderend Verbruik (kWh)]]*2.5</f>
        <v>88763.458488545264</v>
      </c>
      <c r="G2795" s="17">
        <f>Tabel14[[#This Row],[Benaderend Verbruik (kWh)]]*0</f>
        <v>0</v>
      </c>
    </row>
    <row r="2796" spans="1:7" x14ac:dyDescent="0.35">
      <c r="A2796" s="11" t="s">
        <v>471</v>
      </c>
      <c r="B2796" s="11" t="s">
        <v>415</v>
      </c>
      <c r="C2796" s="2" t="s">
        <v>1262</v>
      </c>
      <c r="D2796" s="17"/>
      <c r="E2796" s="2">
        <v>2019</v>
      </c>
      <c r="F2796" s="2"/>
      <c r="G2796" s="17">
        <v>28.114304000000001</v>
      </c>
    </row>
    <row r="2797" spans="1:7" x14ac:dyDescent="0.35">
      <c r="A2797" s="11" t="s">
        <v>471</v>
      </c>
      <c r="B2797" s="11" t="s">
        <v>415</v>
      </c>
      <c r="C2797" s="2" t="s">
        <v>1262</v>
      </c>
      <c r="D2797" s="17"/>
      <c r="E2797" s="2">
        <v>2022</v>
      </c>
      <c r="F2797" s="2"/>
      <c r="G2797" s="17">
        <v>20.839077885000002</v>
      </c>
    </row>
    <row r="2798" spans="1:7" x14ac:dyDescent="0.35">
      <c r="A2798" s="2" t="s">
        <v>472</v>
      </c>
      <c r="B2798" s="2" t="s">
        <v>415</v>
      </c>
      <c r="C2798" s="2" t="s">
        <v>9</v>
      </c>
      <c r="D2798" s="17">
        <v>93840</v>
      </c>
      <c r="E2798" s="2">
        <v>2019</v>
      </c>
      <c r="F2798" s="17">
        <f>Tabel14[[#This Row],[Benaderend Verbruik (kWh)]]*2.5</f>
        <v>234600</v>
      </c>
      <c r="G2798" s="17">
        <f>Tabel14[[#This Row],[Benaderend Verbruik (kWh)]]*0</f>
        <v>0</v>
      </c>
    </row>
    <row r="2799" spans="1:7" x14ac:dyDescent="0.35">
      <c r="A2799" s="2" t="s">
        <v>1097</v>
      </c>
      <c r="B2799" s="2" t="s">
        <v>1039</v>
      </c>
      <c r="C2799" s="2" t="s">
        <v>9</v>
      </c>
      <c r="D2799" s="17">
        <v>93833.004000000001</v>
      </c>
      <c r="E2799" s="2">
        <v>2022</v>
      </c>
      <c r="F2799" s="17">
        <f>Tabel14[[#This Row],[Benaderend Verbruik (kWh)]]*2.5</f>
        <v>234582.51</v>
      </c>
      <c r="G2799" s="17">
        <f>Tabel14[[#This Row],[Benaderend Verbruik (kWh)]]*0</f>
        <v>0</v>
      </c>
    </row>
    <row r="2800" spans="1:7" x14ac:dyDescent="0.35">
      <c r="A2800" s="11" t="s">
        <v>635</v>
      </c>
      <c r="B2800" s="11" t="s">
        <v>415</v>
      </c>
      <c r="C2800" s="2" t="s">
        <v>1262</v>
      </c>
      <c r="D2800" s="17"/>
      <c r="E2800" s="2">
        <v>2019</v>
      </c>
      <c r="F2800" s="2"/>
      <c r="G2800" s="17">
        <v>144.38932951999999</v>
      </c>
    </row>
    <row r="2801" spans="1:7" x14ac:dyDescent="0.35">
      <c r="A2801" s="11" t="s">
        <v>635</v>
      </c>
      <c r="B2801" s="11" t="s">
        <v>415</v>
      </c>
      <c r="C2801" s="2" t="s">
        <v>1262</v>
      </c>
      <c r="D2801" s="17"/>
      <c r="E2801" s="2">
        <v>2022</v>
      </c>
      <c r="F2801" s="2"/>
      <c r="G2801" s="17">
        <v>124.9958548</v>
      </c>
    </row>
    <row r="2802" spans="1:7" x14ac:dyDescent="0.35">
      <c r="A2802" s="2" t="s">
        <v>473</v>
      </c>
      <c r="B2802" s="2" t="s">
        <v>415</v>
      </c>
      <c r="C2802" s="2" t="s">
        <v>8</v>
      </c>
      <c r="D2802" s="17">
        <v>218516.84089816001</v>
      </c>
      <c r="E2802" s="2">
        <v>2019</v>
      </c>
      <c r="F2802" s="17">
        <f>Tabel14[[#This Row],[Benaderend Verbruik (kWh)]]</f>
        <v>218516.84089816001</v>
      </c>
      <c r="G2802" s="17">
        <f>Tabel14[[#This Row],[Benaderend Verbruik (kWh)]]*0.000182</f>
        <v>39.770065043465124</v>
      </c>
    </row>
    <row r="2803" spans="1:7" x14ac:dyDescent="0.35">
      <c r="A2803" s="2" t="s">
        <v>473</v>
      </c>
      <c r="B2803" s="2" t="s">
        <v>415</v>
      </c>
      <c r="C2803" s="2" t="s">
        <v>9</v>
      </c>
      <c r="D2803" s="17">
        <v>150888.87941318</v>
      </c>
      <c r="E2803" s="2">
        <v>2019</v>
      </c>
      <c r="F2803" s="17">
        <f>Tabel14[[#This Row],[Benaderend Verbruik (kWh)]]*2.5</f>
        <v>377222.19853295002</v>
      </c>
      <c r="G2803" s="17">
        <f>Tabel14[[#This Row],[Benaderend Verbruik (kWh)]]*0</f>
        <v>0</v>
      </c>
    </row>
    <row r="2804" spans="1:7" x14ac:dyDescent="0.35">
      <c r="A2804" s="2" t="s">
        <v>1098</v>
      </c>
      <c r="B2804" s="2" t="s">
        <v>1039</v>
      </c>
      <c r="C2804" s="2" t="s">
        <v>9</v>
      </c>
      <c r="D2804" s="17">
        <v>157929.59908435881</v>
      </c>
      <c r="E2804" s="2">
        <v>2022</v>
      </c>
      <c r="F2804" s="17">
        <f>Tabel14[[#This Row],[Benaderend Verbruik (kWh)]]*2.5</f>
        <v>394823.99771089701</v>
      </c>
      <c r="G2804" s="17">
        <f>Tabel14[[#This Row],[Benaderend Verbruik (kWh)]]*0</f>
        <v>0</v>
      </c>
    </row>
    <row r="2805" spans="1:7" x14ac:dyDescent="0.35">
      <c r="A2805" s="2" t="s">
        <v>1098</v>
      </c>
      <c r="B2805" s="2" t="s">
        <v>1039</v>
      </c>
      <c r="C2805" s="2" t="s">
        <v>8</v>
      </c>
      <c r="D2805" s="17">
        <v>207680.89919275299</v>
      </c>
      <c r="E2805" s="2">
        <v>2022</v>
      </c>
      <c r="F2805" s="17">
        <f>Tabel14[[#This Row],[Benaderend Verbruik (kWh)]]</f>
        <v>207680.89919275299</v>
      </c>
      <c r="G2805" s="17">
        <f>Tabel14[[#This Row],[Benaderend Verbruik (kWh)]]*0.000182</f>
        <v>37.797923653081043</v>
      </c>
    </row>
    <row r="2806" spans="1:7" x14ac:dyDescent="0.35">
      <c r="A2806" s="11" t="s">
        <v>473</v>
      </c>
      <c r="B2806" s="11" t="s">
        <v>415</v>
      </c>
      <c r="C2806" s="2" t="s">
        <v>1262</v>
      </c>
      <c r="D2806" s="17"/>
      <c r="E2806" s="2">
        <v>2019</v>
      </c>
      <c r="F2806" s="2"/>
      <c r="G2806" s="17">
        <v>18.732926051925247</v>
      </c>
    </row>
    <row r="2807" spans="1:7" x14ac:dyDescent="0.35">
      <c r="A2807" s="11" t="s">
        <v>473</v>
      </c>
      <c r="B2807" s="11" t="s">
        <v>415</v>
      </c>
      <c r="C2807" s="2" t="s">
        <v>1262</v>
      </c>
      <c r="D2807" s="17"/>
      <c r="E2807" s="2">
        <v>2022</v>
      </c>
      <c r="F2807" s="2"/>
      <c r="G2807" s="17">
        <v>16.984893617516338</v>
      </c>
    </row>
    <row r="2808" spans="1:7" x14ac:dyDescent="0.35">
      <c r="A2808" s="2" t="s">
        <v>474</v>
      </c>
      <c r="B2808" s="2" t="s">
        <v>415</v>
      </c>
      <c r="C2808" s="2" t="s">
        <v>9</v>
      </c>
      <c r="D2808" s="17">
        <v>159779.20428682998</v>
      </c>
      <c r="E2808" s="2">
        <v>2019</v>
      </c>
      <c r="F2808" s="17">
        <f>Tabel14[[#This Row],[Benaderend Verbruik (kWh)]]*2.5</f>
        <v>399448.01071707497</v>
      </c>
      <c r="G2808" s="17">
        <f>Tabel14[[#This Row],[Benaderend Verbruik (kWh)]]*0</f>
        <v>0</v>
      </c>
    </row>
    <row r="2809" spans="1:7" x14ac:dyDescent="0.35">
      <c r="A2809" s="2" t="s">
        <v>474</v>
      </c>
      <c r="B2809" s="2" t="s">
        <v>415</v>
      </c>
      <c r="C2809" s="2" t="s">
        <v>8</v>
      </c>
      <c r="D2809" s="17">
        <v>102728.36697801</v>
      </c>
      <c r="E2809" s="2">
        <v>2019</v>
      </c>
      <c r="F2809" s="17">
        <f>Tabel14[[#This Row],[Benaderend Verbruik (kWh)]]</f>
        <v>102728.36697801</v>
      </c>
      <c r="G2809" s="17">
        <f>Tabel14[[#This Row],[Benaderend Verbruik (kWh)]]*0.000182</f>
        <v>18.69656278999782</v>
      </c>
    </row>
    <row r="2810" spans="1:7" x14ac:dyDescent="0.35">
      <c r="A2810" s="2" t="s">
        <v>1099</v>
      </c>
      <c r="B2810" s="2" t="s">
        <v>1039</v>
      </c>
      <c r="C2810" s="2" t="s">
        <v>9</v>
      </c>
      <c r="D2810" s="17">
        <v>126344.61145714</v>
      </c>
      <c r="E2810" s="2">
        <v>2022</v>
      </c>
      <c r="F2810" s="17">
        <f>Tabel14[[#This Row],[Benaderend Verbruik (kWh)]]*2.5</f>
        <v>315861.52864285</v>
      </c>
      <c r="G2810" s="17">
        <f>Tabel14[[#This Row],[Benaderend Verbruik (kWh)]]*0</f>
        <v>0</v>
      </c>
    </row>
    <row r="2811" spans="1:7" x14ac:dyDescent="0.35">
      <c r="A2811" s="2" t="s">
        <v>1099</v>
      </c>
      <c r="B2811" s="2" t="s">
        <v>1039</v>
      </c>
      <c r="C2811" s="2" t="s">
        <v>8</v>
      </c>
      <c r="D2811" s="17">
        <v>72566.225616138094</v>
      </c>
      <c r="E2811" s="2">
        <v>2022</v>
      </c>
      <c r="F2811" s="17">
        <f>Tabel14[[#This Row],[Benaderend Verbruik (kWh)]]</f>
        <v>72566.225616138094</v>
      </c>
      <c r="G2811" s="17">
        <f>Tabel14[[#This Row],[Benaderend Verbruik (kWh)]]*0.000182</f>
        <v>13.207053062137133</v>
      </c>
    </row>
    <row r="2812" spans="1:7" x14ac:dyDescent="0.35">
      <c r="A2812" s="11" t="s">
        <v>474</v>
      </c>
      <c r="B2812" s="11" t="s">
        <v>415</v>
      </c>
      <c r="C2812" s="2" t="s">
        <v>1262</v>
      </c>
      <c r="D2812" s="17"/>
      <c r="E2812" s="2">
        <v>2019</v>
      </c>
      <c r="F2812" s="2"/>
      <c r="G2812" s="17">
        <v>38.800658286864447</v>
      </c>
    </row>
    <row r="2813" spans="1:7" x14ac:dyDescent="0.35">
      <c r="A2813" s="11" t="s">
        <v>474</v>
      </c>
      <c r="B2813" s="11" t="s">
        <v>415</v>
      </c>
      <c r="C2813" s="2" t="s">
        <v>1262</v>
      </c>
      <c r="D2813" s="17"/>
      <c r="E2813" s="2">
        <v>2022</v>
      </c>
      <c r="F2813" s="2"/>
      <c r="G2813" s="17">
        <v>49.053727642910296</v>
      </c>
    </row>
    <row r="2814" spans="1:7" x14ac:dyDescent="0.35">
      <c r="A2814" s="2" t="s">
        <v>475</v>
      </c>
      <c r="B2814" s="2" t="s">
        <v>415</v>
      </c>
      <c r="C2814" s="2" t="s">
        <v>8</v>
      </c>
      <c r="D2814" s="17">
        <v>126947.4876104358</v>
      </c>
      <c r="E2814" s="2">
        <v>2019</v>
      </c>
      <c r="F2814" s="17">
        <f>Tabel14[[#This Row],[Benaderend Verbruik (kWh)]]</f>
        <v>126947.4876104358</v>
      </c>
      <c r="G2814" s="17">
        <f>Tabel14[[#This Row],[Benaderend Verbruik (kWh)]]*0.000182</f>
        <v>23.104442745099316</v>
      </c>
    </row>
    <row r="2815" spans="1:7" x14ac:dyDescent="0.35">
      <c r="A2815" s="2" t="s">
        <v>475</v>
      </c>
      <c r="B2815" s="2" t="s">
        <v>415</v>
      </c>
      <c r="C2815" s="2" t="s">
        <v>9</v>
      </c>
      <c r="D2815" s="17">
        <v>108638</v>
      </c>
      <c r="E2815" s="2">
        <v>2019</v>
      </c>
      <c r="F2815" s="17">
        <f>Tabel14[[#This Row],[Benaderend Verbruik (kWh)]]*2.5</f>
        <v>271595</v>
      </c>
      <c r="G2815" s="17">
        <f>Tabel14[[#This Row],[Benaderend Verbruik (kWh)]]*0</f>
        <v>0</v>
      </c>
    </row>
    <row r="2816" spans="1:7" x14ac:dyDescent="0.35">
      <c r="A2816" s="2" t="s">
        <v>1100</v>
      </c>
      <c r="B2816" s="2" t="s">
        <v>1039</v>
      </c>
      <c r="C2816" s="2" t="s">
        <v>9</v>
      </c>
      <c r="D2816" s="17">
        <v>78093.614520573683</v>
      </c>
      <c r="E2816" s="2">
        <v>2022</v>
      </c>
      <c r="F2816" s="17">
        <f>Tabel14[[#This Row],[Benaderend Verbruik (kWh)]]*2.5</f>
        <v>195234.03630143421</v>
      </c>
      <c r="G2816" s="17">
        <f>Tabel14[[#This Row],[Benaderend Verbruik (kWh)]]*0</f>
        <v>0</v>
      </c>
    </row>
    <row r="2817" spans="1:7" x14ac:dyDescent="0.35">
      <c r="A2817" s="2" t="s">
        <v>1100</v>
      </c>
      <c r="B2817" s="2" t="s">
        <v>1039</v>
      </c>
      <c r="C2817" s="2" t="s">
        <v>8</v>
      </c>
      <c r="D2817" s="17">
        <v>126758.88519853201</v>
      </c>
      <c r="E2817" s="2">
        <v>2022</v>
      </c>
      <c r="F2817" s="17">
        <f>Tabel14[[#This Row],[Benaderend Verbruik (kWh)]]</f>
        <v>126758.88519853201</v>
      </c>
      <c r="G2817" s="17">
        <f>Tabel14[[#This Row],[Benaderend Verbruik (kWh)]]*0.000182</f>
        <v>23.070117106132827</v>
      </c>
    </row>
    <row r="2818" spans="1:7" x14ac:dyDescent="0.35">
      <c r="A2818" s="11" t="s">
        <v>475</v>
      </c>
      <c r="B2818" s="11" t="s">
        <v>415</v>
      </c>
      <c r="C2818" s="2" t="s">
        <v>1262</v>
      </c>
      <c r="D2818" s="17"/>
      <c r="E2818" s="2">
        <v>2019</v>
      </c>
      <c r="F2818" s="2"/>
      <c r="G2818" s="17">
        <v>73.924896520000004</v>
      </c>
    </row>
    <row r="2819" spans="1:7" x14ac:dyDescent="0.35">
      <c r="A2819" s="11" t="s">
        <v>475</v>
      </c>
      <c r="B2819" s="11" t="s">
        <v>415</v>
      </c>
      <c r="C2819" s="2" t="s">
        <v>1262</v>
      </c>
      <c r="D2819" s="17"/>
      <c r="E2819" s="2">
        <v>2022</v>
      </c>
      <c r="F2819" s="2"/>
      <c r="G2819" s="17">
        <v>51.516754980000002</v>
      </c>
    </row>
    <row r="2820" spans="1:7" x14ac:dyDescent="0.35">
      <c r="A2820" s="11" t="s">
        <v>1259</v>
      </c>
      <c r="B2820" s="11" t="s">
        <v>415</v>
      </c>
      <c r="C2820" s="2" t="s">
        <v>1262</v>
      </c>
      <c r="D2820" s="17"/>
      <c r="E2820" s="2">
        <v>2019</v>
      </c>
      <c r="F2820" s="2"/>
      <c r="G2820" s="17">
        <v>48.613962999999998</v>
      </c>
    </row>
    <row r="2821" spans="1:7" x14ac:dyDescent="0.35">
      <c r="A2821" s="11" t="s">
        <v>1259</v>
      </c>
      <c r="B2821" s="11" t="s">
        <v>415</v>
      </c>
      <c r="C2821" s="2" t="s">
        <v>1262</v>
      </c>
      <c r="D2821" s="17"/>
      <c r="E2821" s="2">
        <v>2022</v>
      </c>
      <c r="F2821" s="2"/>
      <c r="G2821" s="17">
        <v>32.879263790000003</v>
      </c>
    </row>
    <row r="2822" spans="1:7" x14ac:dyDescent="0.35">
      <c r="A2822" s="2" t="s">
        <v>476</v>
      </c>
      <c r="B2822" s="2" t="s">
        <v>415</v>
      </c>
      <c r="C2822" s="2" t="s">
        <v>8</v>
      </c>
      <c r="D2822" s="17">
        <v>557638.2080284633</v>
      </c>
      <c r="E2822" s="2">
        <v>2019</v>
      </c>
      <c r="F2822" s="17">
        <f>Tabel14[[#This Row],[Benaderend Verbruik (kWh)]]</f>
        <v>557638.2080284633</v>
      </c>
      <c r="G2822" s="17">
        <f>Tabel14[[#This Row],[Benaderend Verbruik (kWh)]]*0.000182</f>
        <v>101.49015386118032</v>
      </c>
    </row>
    <row r="2823" spans="1:7" x14ac:dyDescent="0.35">
      <c r="A2823" s="2" t="s">
        <v>476</v>
      </c>
      <c r="B2823" s="2" t="s">
        <v>415</v>
      </c>
      <c r="C2823" s="2" t="s">
        <v>9</v>
      </c>
      <c r="D2823" s="17">
        <v>347874.47004277026</v>
      </c>
      <c r="E2823" s="2">
        <v>2019</v>
      </c>
      <c r="F2823" s="17">
        <f>Tabel14[[#This Row],[Benaderend Verbruik (kWh)]]*2.5</f>
        <v>869686.17510692566</v>
      </c>
      <c r="G2823" s="17">
        <f>Tabel14[[#This Row],[Benaderend Verbruik (kWh)]]*0</f>
        <v>0</v>
      </c>
    </row>
    <row r="2824" spans="1:7" x14ac:dyDescent="0.35">
      <c r="A2824" s="2" t="s">
        <v>1101</v>
      </c>
      <c r="B2824" s="2" t="s">
        <v>1039</v>
      </c>
      <c r="C2824" s="2" t="s">
        <v>9</v>
      </c>
      <c r="D2824" s="17">
        <v>404136.80675578042</v>
      </c>
      <c r="E2824" s="2">
        <v>2022</v>
      </c>
      <c r="F2824" s="17">
        <f>Tabel14[[#This Row],[Benaderend Verbruik (kWh)]]*2.5</f>
        <v>1010342.0168894511</v>
      </c>
      <c r="G2824" s="17">
        <f>Tabel14[[#This Row],[Benaderend Verbruik (kWh)]]*0</f>
        <v>0</v>
      </c>
    </row>
    <row r="2825" spans="1:7" x14ac:dyDescent="0.35">
      <c r="A2825" s="2" t="s">
        <v>1101</v>
      </c>
      <c r="B2825" s="2" t="s">
        <v>1039</v>
      </c>
      <c r="C2825" s="2" t="s">
        <v>8</v>
      </c>
      <c r="D2825" s="17">
        <v>787845.07975419355</v>
      </c>
      <c r="E2825" s="2">
        <v>2022</v>
      </c>
      <c r="F2825" s="17">
        <f>Tabel14[[#This Row],[Benaderend Verbruik (kWh)]]</f>
        <v>787845.07975419355</v>
      </c>
      <c r="G2825" s="17">
        <f>Tabel14[[#This Row],[Benaderend Verbruik (kWh)]]*0.000182</f>
        <v>143.38780451526324</v>
      </c>
    </row>
    <row r="2826" spans="1:7" x14ac:dyDescent="0.35">
      <c r="A2826" s="11" t="s">
        <v>476</v>
      </c>
      <c r="B2826" s="11" t="s">
        <v>415</v>
      </c>
      <c r="C2826" s="2" t="s">
        <v>1262</v>
      </c>
      <c r="D2826" s="17"/>
      <c r="E2826" s="2">
        <v>2019</v>
      </c>
      <c r="F2826" s="2"/>
      <c r="G2826" s="17">
        <v>172.34421750499999</v>
      </c>
    </row>
    <row r="2827" spans="1:7" x14ac:dyDescent="0.35">
      <c r="A2827" s="11" t="s">
        <v>476</v>
      </c>
      <c r="B2827" s="11" t="s">
        <v>415</v>
      </c>
      <c r="C2827" s="2" t="s">
        <v>1262</v>
      </c>
      <c r="D2827" s="17"/>
      <c r="E2827" s="2">
        <v>2022</v>
      </c>
      <c r="F2827" s="2"/>
      <c r="G2827" s="17">
        <v>125.43707789499999</v>
      </c>
    </row>
    <row r="2828" spans="1:7" x14ac:dyDescent="0.35">
      <c r="A2828" s="2" t="s">
        <v>1102</v>
      </c>
      <c r="B2828" s="2" t="s">
        <v>1039</v>
      </c>
      <c r="C2828" s="2" t="s">
        <v>9</v>
      </c>
      <c r="D2828" s="17">
        <v>181807.27313597879</v>
      </c>
      <c r="E2828" s="2">
        <v>2022</v>
      </c>
      <c r="F2828" s="17">
        <f>Tabel14[[#This Row],[Benaderend Verbruik (kWh)]]*2.5</f>
        <v>454518.18283994694</v>
      </c>
      <c r="G2828" s="17">
        <f>Tabel14[[#This Row],[Benaderend Verbruik (kWh)]]*0</f>
        <v>0</v>
      </c>
    </row>
    <row r="2829" spans="1:7" x14ac:dyDescent="0.35">
      <c r="A2829" s="2" t="s">
        <v>1102</v>
      </c>
      <c r="B2829" s="2" t="s">
        <v>1039</v>
      </c>
      <c r="C2829" s="2" t="s">
        <v>8</v>
      </c>
      <c r="D2829" s="17">
        <v>228174.5870724346</v>
      </c>
      <c r="E2829" s="2">
        <v>2022</v>
      </c>
      <c r="F2829" s="17">
        <f>Tabel14[[#This Row],[Benaderend Verbruik (kWh)]]</f>
        <v>228174.5870724346</v>
      </c>
      <c r="G2829" s="17">
        <f>Tabel14[[#This Row],[Benaderend Verbruik (kWh)]]*0.000182</f>
        <v>41.527774847183096</v>
      </c>
    </row>
    <row r="2830" spans="1:7" x14ac:dyDescent="0.35">
      <c r="A2830" s="11" t="s">
        <v>637</v>
      </c>
      <c r="B2830" s="11" t="s">
        <v>415</v>
      </c>
      <c r="C2830" s="2" t="s">
        <v>1262</v>
      </c>
      <c r="D2830" s="17"/>
      <c r="E2830" s="2">
        <v>2019</v>
      </c>
      <c r="F2830" s="2"/>
      <c r="G2830" s="17">
        <v>30.954453305000005</v>
      </c>
    </row>
    <row r="2831" spans="1:7" x14ac:dyDescent="0.35">
      <c r="A2831" s="11" t="s">
        <v>637</v>
      </c>
      <c r="B2831" s="11" t="s">
        <v>415</v>
      </c>
      <c r="C2831" s="2" t="s">
        <v>1262</v>
      </c>
      <c r="D2831" s="17"/>
      <c r="E2831" s="2">
        <v>2022</v>
      </c>
      <c r="F2831" s="2"/>
      <c r="G2831" s="17">
        <v>18.675552345</v>
      </c>
    </row>
    <row r="2832" spans="1:7" x14ac:dyDescent="0.35">
      <c r="A2832" s="2" t="s">
        <v>1103</v>
      </c>
      <c r="B2832" s="2" t="s">
        <v>914</v>
      </c>
      <c r="C2832" s="2" t="s">
        <v>9</v>
      </c>
      <c r="D2832" s="17">
        <v>440149.13990969933</v>
      </c>
      <c r="E2832" s="2">
        <v>2022</v>
      </c>
      <c r="F2832" s="17">
        <f>Tabel14[[#This Row],[Benaderend Verbruik (kWh)]]*2.5</f>
        <v>1100372.8497742484</v>
      </c>
      <c r="G2832" s="17">
        <f>Tabel14[[#This Row],[Benaderend Verbruik (kWh)]]*0</f>
        <v>0</v>
      </c>
    </row>
    <row r="2833" spans="1:7" x14ac:dyDescent="0.35">
      <c r="A2833" s="2" t="s">
        <v>1103</v>
      </c>
      <c r="B2833" s="2" t="s">
        <v>914</v>
      </c>
      <c r="C2833" s="2" t="s">
        <v>8</v>
      </c>
      <c r="D2833" s="17">
        <v>731609.40572788625</v>
      </c>
      <c r="E2833" s="2">
        <v>2022</v>
      </c>
      <c r="F2833" s="17">
        <f>Tabel14[[#This Row],[Benaderend Verbruik (kWh)]]</f>
        <v>731609.40572788625</v>
      </c>
      <c r="G2833" s="17">
        <f>Tabel14[[#This Row],[Benaderend Verbruik (kWh)]]*0.000182</f>
        <v>133.15291184247531</v>
      </c>
    </row>
    <row r="2834" spans="1:7" x14ac:dyDescent="0.35">
      <c r="A2834" s="2" t="s">
        <v>479</v>
      </c>
      <c r="B2834" s="2" t="s">
        <v>7</v>
      </c>
      <c r="C2834" s="2" t="s">
        <v>8</v>
      </c>
      <c r="D2834" s="17">
        <v>3313117.6559767043</v>
      </c>
      <c r="E2834" s="2">
        <v>2019</v>
      </c>
      <c r="F2834" s="17">
        <f>Tabel14[[#This Row],[Benaderend Verbruik (kWh)]]</f>
        <v>3313117.6559767043</v>
      </c>
      <c r="G2834" s="17">
        <f>Tabel14[[#This Row],[Benaderend Verbruik (kWh)]]*0.000182</f>
        <v>602.98741338776017</v>
      </c>
    </row>
    <row r="2835" spans="1:7" x14ac:dyDescent="0.35">
      <c r="A2835" s="2" t="s">
        <v>479</v>
      </c>
      <c r="B2835" s="2" t="s">
        <v>7</v>
      </c>
      <c r="C2835" s="2" t="s">
        <v>10</v>
      </c>
      <c r="D2835" s="17">
        <v>1454542</v>
      </c>
      <c r="E2835" s="2">
        <v>2019</v>
      </c>
      <c r="F2835" s="17">
        <f>Tabel14[[#This Row],[Benaderend Verbruik (kWh)]]*2.5</f>
        <v>3636355</v>
      </c>
      <c r="G2835" s="17">
        <f>Tabel14[[#This Row],[Benaderend Verbruik (kWh)]]*0</f>
        <v>0</v>
      </c>
    </row>
    <row r="2836" spans="1:7" x14ac:dyDescent="0.35">
      <c r="A2836" s="2" t="s">
        <v>479</v>
      </c>
      <c r="B2836" s="2" t="s">
        <v>7</v>
      </c>
      <c r="C2836" s="2" t="s">
        <v>9</v>
      </c>
      <c r="D2836" s="17">
        <v>1434540.13418811</v>
      </c>
      <c r="E2836" s="2">
        <v>2019</v>
      </c>
      <c r="F2836" s="17">
        <f>Tabel14[[#This Row],[Benaderend Verbruik (kWh)]]*2.5</f>
        <v>3586350.335470275</v>
      </c>
      <c r="G2836" s="17">
        <f>Tabel14[[#This Row],[Benaderend Verbruik (kWh)]]*0</f>
        <v>0</v>
      </c>
    </row>
    <row r="2837" spans="1:7" x14ac:dyDescent="0.35">
      <c r="A2837" s="2" t="s">
        <v>1104</v>
      </c>
      <c r="B2837" s="2" t="s">
        <v>641</v>
      </c>
      <c r="C2837" s="2" t="s">
        <v>9</v>
      </c>
      <c r="D2837" s="17">
        <v>1291657.8058470006</v>
      </c>
      <c r="E2837" s="2">
        <v>2022</v>
      </c>
      <c r="F2837" s="17">
        <f>Tabel14[[#This Row],[Benaderend Verbruik (kWh)]]*2.5</f>
        <v>3229144.5146175013</v>
      </c>
      <c r="G2837" s="17">
        <f>Tabel14[[#This Row],[Benaderend Verbruik (kWh)]]*0</f>
        <v>0</v>
      </c>
    </row>
    <row r="2838" spans="1:7" x14ac:dyDescent="0.35">
      <c r="A2838" s="2" t="s">
        <v>1104</v>
      </c>
      <c r="B2838" s="2" t="s">
        <v>641</v>
      </c>
      <c r="C2838" s="2" t="s">
        <v>10</v>
      </c>
      <c r="D2838" s="17">
        <v>1165325.9999999998</v>
      </c>
      <c r="E2838" s="2">
        <v>2022</v>
      </c>
      <c r="F2838" s="17">
        <f>Tabel14[[#This Row],[Benaderend Verbruik (kWh)]]*2.5</f>
        <v>2913314.9999999995</v>
      </c>
      <c r="G2838" s="17">
        <f>Tabel14[[#This Row],[Benaderend Verbruik (kWh)]]*0</f>
        <v>0</v>
      </c>
    </row>
    <row r="2839" spans="1:7" x14ac:dyDescent="0.35">
      <c r="A2839" s="2" t="s">
        <v>1104</v>
      </c>
      <c r="B2839" s="2" t="s">
        <v>641</v>
      </c>
      <c r="C2839" s="2" t="s">
        <v>8</v>
      </c>
      <c r="D2839" s="17">
        <v>2415057.8247398618</v>
      </c>
      <c r="E2839" s="2">
        <v>2022</v>
      </c>
      <c r="F2839" s="17">
        <f>Tabel14[[#This Row],[Benaderend Verbruik (kWh)]]</f>
        <v>2415057.8247398618</v>
      </c>
      <c r="G2839" s="17">
        <f>Tabel14[[#This Row],[Benaderend Verbruik (kWh)]]*0.000182</f>
        <v>439.54052410265484</v>
      </c>
    </row>
    <row r="2840" spans="1:7" x14ac:dyDescent="0.35">
      <c r="A2840" s="11" t="s">
        <v>479</v>
      </c>
      <c r="B2840" s="11" t="s">
        <v>7</v>
      </c>
      <c r="C2840" s="2" t="s">
        <v>1262</v>
      </c>
      <c r="D2840" s="17"/>
      <c r="E2840" s="2">
        <v>2019</v>
      </c>
      <c r="F2840" s="2"/>
      <c r="G2840" s="17">
        <v>129.47813428000001</v>
      </c>
    </row>
    <row r="2841" spans="1:7" x14ac:dyDescent="0.35">
      <c r="A2841" s="11" t="s">
        <v>479</v>
      </c>
      <c r="B2841" s="11" t="s">
        <v>7</v>
      </c>
      <c r="C2841" s="2" t="s">
        <v>1262</v>
      </c>
      <c r="D2841" s="17"/>
      <c r="E2841" s="2">
        <v>2022</v>
      </c>
      <c r="F2841" s="2"/>
      <c r="G2841" s="17">
        <v>122.59410579999999</v>
      </c>
    </row>
    <row r="2842" spans="1:7" x14ac:dyDescent="0.35">
      <c r="A2842" s="2" t="s">
        <v>480</v>
      </c>
      <c r="B2842" s="2" t="s">
        <v>17</v>
      </c>
      <c r="C2842" s="2" t="s">
        <v>8</v>
      </c>
      <c r="D2842" s="17">
        <v>1175245.811246156</v>
      </c>
      <c r="E2842" s="2">
        <v>2019</v>
      </c>
      <c r="F2842" s="17">
        <f>Tabel14[[#This Row],[Benaderend Verbruik (kWh)]]</f>
        <v>1175245.811246156</v>
      </c>
      <c r="G2842" s="17">
        <f>Tabel14[[#This Row],[Benaderend Verbruik (kWh)]]*0.000182</f>
        <v>213.89473764680039</v>
      </c>
    </row>
    <row r="2843" spans="1:7" x14ac:dyDescent="0.35">
      <c r="A2843" s="2" t="s">
        <v>480</v>
      </c>
      <c r="B2843" s="2" t="s">
        <v>17</v>
      </c>
      <c r="C2843" s="2" t="s">
        <v>9</v>
      </c>
      <c r="D2843" s="17">
        <v>283630.46865482844</v>
      </c>
      <c r="E2843" s="2">
        <v>2019</v>
      </c>
      <c r="F2843" s="17">
        <f>Tabel14[[#This Row],[Benaderend Verbruik (kWh)]]*2.5</f>
        <v>709076.17163707106</v>
      </c>
      <c r="G2843" s="17">
        <f>Tabel14[[#This Row],[Benaderend Verbruik (kWh)]]*0</f>
        <v>0</v>
      </c>
    </row>
    <row r="2844" spans="1:7" x14ac:dyDescent="0.35">
      <c r="A2844" s="2" t="s">
        <v>1105</v>
      </c>
      <c r="B2844" s="2" t="s">
        <v>17</v>
      </c>
      <c r="C2844" s="2" t="s">
        <v>9</v>
      </c>
      <c r="D2844" s="17">
        <v>235017.71280928087</v>
      </c>
      <c r="E2844" s="2">
        <v>2022</v>
      </c>
      <c r="F2844" s="17">
        <f>Tabel14[[#This Row],[Benaderend Verbruik (kWh)]]*2.5</f>
        <v>587544.28202320216</v>
      </c>
      <c r="G2844" s="17">
        <f>Tabel14[[#This Row],[Benaderend Verbruik (kWh)]]*0</f>
        <v>0</v>
      </c>
    </row>
    <row r="2845" spans="1:7" x14ac:dyDescent="0.35">
      <c r="A2845" s="2" t="s">
        <v>1105</v>
      </c>
      <c r="B2845" s="2" t="s">
        <v>17</v>
      </c>
      <c r="C2845" s="2" t="s">
        <v>8</v>
      </c>
      <c r="D2845" s="17">
        <v>937391.94934166665</v>
      </c>
      <c r="E2845" s="2">
        <v>2022</v>
      </c>
      <c r="F2845" s="17">
        <f>Tabel14[[#This Row],[Benaderend Verbruik (kWh)]]</f>
        <v>937391.94934166665</v>
      </c>
      <c r="G2845" s="17">
        <f>Tabel14[[#This Row],[Benaderend Verbruik (kWh)]]*0.000182</f>
        <v>170.60533478018334</v>
      </c>
    </row>
    <row r="2846" spans="1:7" x14ac:dyDescent="0.35">
      <c r="A2846" s="11" t="s">
        <v>1260</v>
      </c>
      <c r="B2846" s="11" t="s">
        <v>208</v>
      </c>
      <c r="C2846" s="2" t="s">
        <v>1262</v>
      </c>
      <c r="D2846" s="17"/>
      <c r="E2846" s="2">
        <v>2019</v>
      </c>
      <c r="F2846" s="2"/>
      <c r="G2846" s="17">
        <v>13.129266964976003</v>
      </c>
    </row>
    <row r="2847" spans="1:7" x14ac:dyDescent="0.35">
      <c r="A2847" s="11" t="s">
        <v>1260</v>
      </c>
      <c r="B2847" s="11" t="s">
        <v>208</v>
      </c>
      <c r="C2847" s="2" t="s">
        <v>1262</v>
      </c>
      <c r="D2847" s="17"/>
      <c r="E2847" s="2">
        <v>2022</v>
      </c>
      <c r="F2847" s="2"/>
      <c r="G2847" s="17">
        <v>8.4328677867898314</v>
      </c>
    </row>
    <row r="2848" spans="1:7" x14ac:dyDescent="0.35">
      <c r="A2848" s="2" t="s">
        <v>481</v>
      </c>
      <c r="B2848" s="2" t="s">
        <v>208</v>
      </c>
      <c r="C2848" s="2" t="s">
        <v>8</v>
      </c>
      <c r="D2848" s="17">
        <v>17442.2817557579</v>
      </c>
      <c r="E2848" s="2">
        <v>2019</v>
      </c>
      <c r="F2848" s="17">
        <f>Tabel14[[#This Row],[Benaderend Verbruik (kWh)]]</f>
        <v>17442.2817557579</v>
      </c>
      <c r="G2848" s="17">
        <f>Tabel14[[#This Row],[Benaderend Verbruik (kWh)]]*0.000182</f>
        <v>3.174495279547938</v>
      </c>
    </row>
    <row r="2849" spans="1:7" x14ac:dyDescent="0.35">
      <c r="A2849" s="2" t="s">
        <v>481</v>
      </c>
      <c r="B2849" s="2" t="s">
        <v>208</v>
      </c>
      <c r="C2849" s="2" t="s">
        <v>9</v>
      </c>
      <c r="D2849" s="17">
        <v>8236.4334230205004</v>
      </c>
      <c r="E2849" s="2">
        <v>2019</v>
      </c>
      <c r="F2849" s="17">
        <f>Tabel14[[#This Row],[Benaderend Verbruik (kWh)]]*2.5</f>
        <v>20591.08355755125</v>
      </c>
      <c r="G2849" s="17">
        <f>Tabel14[[#This Row],[Benaderend Verbruik (kWh)]]*0</f>
        <v>0</v>
      </c>
    </row>
    <row r="2850" spans="1:7" x14ac:dyDescent="0.35">
      <c r="A2850" s="2" t="s">
        <v>1106</v>
      </c>
      <c r="B2850" s="2" t="s">
        <v>208</v>
      </c>
      <c r="C2850" s="2" t="s">
        <v>9</v>
      </c>
      <c r="D2850" s="17">
        <v>6772.5444504703</v>
      </c>
      <c r="E2850" s="2">
        <v>2022</v>
      </c>
      <c r="F2850" s="17">
        <f>Tabel14[[#This Row],[Benaderend Verbruik (kWh)]]*2.5</f>
        <v>16931.361126175751</v>
      </c>
      <c r="G2850" s="17">
        <f>Tabel14[[#This Row],[Benaderend Verbruik (kWh)]]*0</f>
        <v>0</v>
      </c>
    </row>
    <row r="2851" spans="1:7" x14ac:dyDescent="0.35">
      <c r="A2851" s="2" t="s">
        <v>1106</v>
      </c>
      <c r="B2851" s="2" t="s">
        <v>208</v>
      </c>
      <c r="C2851" s="2" t="s">
        <v>8</v>
      </c>
      <c r="D2851" s="17">
        <v>10454.8249898625</v>
      </c>
      <c r="E2851" s="2">
        <v>2022</v>
      </c>
      <c r="F2851" s="17">
        <f>Tabel14[[#This Row],[Benaderend Verbruik (kWh)]]</f>
        <v>10454.8249898625</v>
      </c>
      <c r="G2851" s="17">
        <f>Tabel14[[#This Row],[Benaderend Verbruik (kWh)]]*0.000182</f>
        <v>1.902778148154975</v>
      </c>
    </row>
    <row r="2852" spans="1:7" x14ac:dyDescent="0.35">
      <c r="A2852" s="2" t="s">
        <v>482</v>
      </c>
      <c r="B2852" s="2" t="s">
        <v>208</v>
      </c>
      <c r="C2852" s="2" t="s">
        <v>8</v>
      </c>
      <c r="D2852" s="17">
        <v>994178.27263686561</v>
      </c>
      <c r="E2852" s="2">
        <v>2019</v>
      </c>
      <c r="F2852" s="17">
        <f>Tabel14[[#This Row],[Benaderend Verbruik (kWh)]]</f>
        <v>994178.27263686561</v>
      </c>
      <c r="G2852" s="17">
        <f>Tabel14[[#This Row],[Benaderend Verbruik (kWh)]]*0.000182</f>
        <v>180.94044561990955</v>
      </c>
    </row>
    <row r="2853" spans="1:7" x14ac:dyDescent="0.35">
      <c r="A2853" s="2" t="s">
        <v>482</v>
      </c>
      <c r="B2853" s="2" t="s">
        <v>208</v>
      </c>
      <c r="C2853" s="2" t="s">
        <v>9</v>
      </c>
      <c r="D2853" s="17">
        <v>276318.63032876997</v>
      </c>
      <c r="E2853" s="2">
        <v>2019</v>
      </c>
      <c r="F2853" s="17">
        <f>Tabel14[[#This Row],[Benaderend Verbruik (kWh)]]*2.5</f>
        <v>690796.57582192495</v>
      </c>
      <c r="G2853" s="17">
        <f>Tabel14[[#This Row],[Benaderend Verbruik (kWh)]]*0</f>
        <v>0</v>
      </c>
    </row>
    <row r="2854" spans="1:7" x14ac:dyDescent="0.35">
      <c r="A2854" s="2" t="s">
        <v>1107</v>
      </c>
      <c r="B2854" s="2" t="s">
        <v>208</v>
      </c>
      <c r="C2854" s="2" t="s">
        <v>9</v>
      </c>
      <c r="D2854" s="17">
        <v>280314.51938067999</v>
      </c>
      <c r="E2854" s="2">
        <v>2022</v>
      </c>
      <c r="F2854" s="17">
        <f>Tabel14[[#This Row],[Benaderend Verbruik (kWh)]]*2.5</f>
        <v>700786.29845170001</v>
      </c>
      <c r="G2854" s="17">
        <f>Tabel14[[#This Row],[Benaderend Verbruik (kWh)]]*0</f>
        <v>0</v>
      </c>
    </row>
    <row r="2855" spans="1:7" x14ac:dyDescent="0.35">
      <c r="A2855" s="2" t="s">
        <v>1107</v>
      </c>
      <c r="B2855" s="2" t="s">
        <v>208</v>
      </c>
      <c r="C2855" s="2" t="s">
        <v>8</v>
      </c>
      <c r="D2855" s="17">
        <v>492386.90003283799</v>
      </c>
      <c r="E2855" s="2">
        <v>2022</v>
      </c>
      <c r="F2855" s="17">
        <f>Tabel14[[#This Row],[Benaderend Verbruik (kWh)]]</f>
        <v>492386.90003283799</v>
      </c>
      <c r="G2855" s="17">
        <f>Tabel14[[#This Row],[Benaderend Verbruik (kWh)]]*0.000182</f>
        <v>89.61441580597652</v>
      </c>
    </row>
    <row r="2856" spans="1:7" x14ac:dyDescent="0.35">
      <c r="A2856" s="2" t="s">
        <v>483</v>
      </c>
      <c r="B2856" s="2" t="s">
        <v>484</v>
      </c>
      <c r="C2856" s="2" t="s">
        <v>8</v>
      </c>
      <c r="D2856" s="17">
        <v>28744992.7057487</v>
      </c>
      <c r="E2856" s="2">
        <v>2019</v>
      </c>
      <c r="F2856" s="17">
        <f>Tabel14[[#This Row],[Benaderend Verbruik (kWh)]]</f>
        <v>28744992.7057487</v>
      </c>
      <c r="G2856" s="17">
        <f>Tabel14[[#This Row],[Benaderend Verbruik (kWh)]]*0.000182</f>
        <v>5231.5886724462634</v>
      </c>
    </row>
    <row r="2857" spans="1:7" x14ac:dyDescent="0.35">
      <c r="A2857" s="2" t="s">
        <v>483</v>
      </c>
      <c r="B2857" s="2" t="s">
        <v>484</v>
      </c>
      <c r="C2857" s="2" t="s">
        <v>9</v>
      </c>
      <c r="D2857" s="17">
        <v>15493616.166453101</v>
      </c>
      <c r="E2857" s="2">
        <v>2019</v>
      </c>
      <c r="F2857" s="17">
        <f>Tabel14[[#This Row],[Benaderend Verbruik (kWh)]]*2.5</f>
        <v>38734040.416132748</v>
      </c>
      <c r="G2857" s="17">
        <f>Tabel14[[#This Row],[Benaderend Verbruik (kWh)]]*0</f>
        <v>0</v>
      </c>
    </row>
    <row r="2858" spans="1:7" x14ac:dyDescent="0.35">
      <c r="A2858" s="2" t="s">
        <v>1108</v>
      </c>
      <c r="B2858" s="2" t="s">
        <v>1109</v>
      </c>
      <c r="C2858" s="2" t="s">
        <v>9</v>
      </c>
      <c r="D2858" s="17">
        <f>14324166.0837017+64116</f>
        <v>14388282.0837017</v>
      </c>
      <c r="E2858" s="2">
        <v>2022</v>
      </c>
      <c r="F2858" s="17">
        <f>Tabel14[[#This Row],[Benaderend Verbruik (kWh)]]*2.5</f>
        <v>35970705.20925425</v>
      </c>
      <c r="G2858" s="17">
        <f>Tabel14[[#This Row],[Benaderend Verbruik (kWh)]]*0</f>
        <v>0</v>
      </c>
    </row>
    <row r="2859" spans="1:7" x14ac:dyDescent="0.35">
      <c r="A2859" s="2" t="s">
        <v>1108</v>
      </c>
      <c r="B2859" s="2" t="s">
        <v>1109</v>
      </c>
      <c r="C2859" s="2" t="s">
        <v>8</v>
      </c>
      <c r="D2859" s="17">
        <v>21375320.96199609</v>
      </c>
      <c r="E2859" s="2">
        <v>2022</v>
      </c>
      <c r="F2859" s="17">
        <f>Tabel14[[#This Row],[Benaderend Verbruik (kWh)]]</f>
        <v>21375320.96199609</v>
      </c>
      <c r="G2859" s="17">
        <f>Tabel14[[#This Row],[Benaderend Verbruik (kWh)]]*0.000182</f>
        <v>3890.3084150832883</v>
      </c>
    </row>
    <row r="2860" spans="1:7" x14ac:dyDescent="0.35">
      <c r="A2860" s="2" t="s">
        <v>485</v>
      </c>
      <c r="B2860" s="2" t="s">
        <v>484</v>
      </c>
      <c r="C2860" s="2" t="s">
        <v>12</v>
      </c>
      <c r="D2860" s="17">
        <v>439509.06882571458</v>
      </c>
      <c r="E2860" s="2">
        <v>2019</v>
      </c>
      <c r="F2860" s="17">
        <f>Tabel14[[#This Row],[Benaderend Verbruik (kWh)]]</f>
        <v>439509.06882571458</v>
      </c>
      <c r="G2860" s="17">
        <f>Tabel14[[#This Row],[Benaderend Verbruik (kWh)]]*0.000267</f>
        <v>117.34892137646578</v>
      </c>
    </row>
    <row r="2861" spans="1:7" x14ac:dyDescent="0.35">
      <c r="A2861" s="2" t="s">
        <v>485</v>
      </c>
      <c r="B2861" s="2" t="s">
        <v>484</v>
      </c>
      <c r="C2861" s="2" t="s">
        <v>170</v>
      </c>
      <c r="D2861" s="17">
        <v>35769.4638478204</v>
      </c>
      <c r="E2861" s="2">
        <v>2019</v>
      </c>
      <c r="F2861" s="17">
        <f>Tabel14[[#This Row],[Benaderend Verbruik (kWh)]]</f>
        <v>35769.4638478204</v>
      </c>
      <c r="G2861" s="17">
        <f>Tabel14[[#This Row],[Benaderend Verbruik (kWh)]]*0</f>
        <v>0</v>
      </c>
    </row>
    <row r="2862" spans="1:7" x14ac:dyDescent="0.35">
      <c r="A2862" s="2" t="s">
        <v>483</v>
      </c>
      <c r="B2862" s="2" t="s">
        <v>484</v>
      </c>
      <c r="C2862" s="2" t="s">
        <v>12</v>
      </c>
      <c r="D2862" s="17">
        <v>401146.22981733858</v>
      </c>
      <c r="E2862" s="2">
        <v>2022</v>
      </c>
      <c r="F2862" s="17">
        <f>Tabel14[[#This Row],[Benaderend Verbruik (kWh)]]</f>
        <v>401146.22981733858</v>
      </c>
      <c r="G2862" s="17">
        <f>Tabel14[[#This Row],[Benaderend Verbruik (kWh)]]*0.000267</f>
        <v>107.1060433612294</v>
      </c>
    </row>
    <row r="2863" spans="1:7" x14ac:dyDescent="0.35">
      <c r="A2863" s="2" t="s">
        <v>483</v>
      </c>
      <c r="B2863" s="2" t="s">
        <v>484</v>
      </c>
      <c r="C2863" s="2" t="s">
        <v>170</v>
      </c>
      <c r="D2863" s="17">
        <v>48181.531795347961</v>
      </c>
      <c r="E2863" s="2">
        <v>2022</v>
      </c>
      <c r="F2863" s="17">
        <f>Tabel14[[#This Row],[Benaderend Verbruik (kWh)]]</f>
        <v>48181.531795347961</v>
      </c>
      <c r="G2863" s="17">
        <f>Tabel14[[#This Row],[Benaderend Verbruik (kWh)]]*0</f>
        <v>0</v>
      </c>
    </row>
    <row r="2864" spans="1:7" x14ac:dyDescent="0.35">
      <c r="A2864" s="2" t="s">
        <v>483</v>
      </c>
      <c r="B2864" s="2" t="s">
        <v>484</v>
      </c>
      <c r="C2864" s="2" t="s">
        <v>183</v>
      </c>
      <c r="D2864" s="17">
        <v>22269.333797345807</v>
      </c>
      <c r="E2864" s="2">
        <v>2022</v>
      </c>
      <c r="F2864" s="17">
        <f>Tabel14[[#This Row],[Benaderend Verbruik (kWh)]]</f>
        <v>22269.333797345807</v>
      </c>
      <c r="G2864" s="17">
        <f>Tabel14[[#This Row],[Benaderend Verbruik (kWh)]]*0.000227</f>
        <v>5.0551387719974983</v>
      </c>
    </row>
    <row r="2865" spans="1:7" x14ac:dyDescent="0.35">
      <c r="A2865" s="11" t="s">
        <v>483</v>
      </c>
      <c r="B2865" s="11" t="s">
        <v>484</v>
      </c>
      <c r="C2865" s="2" t="s">
        <v>1262</v>
      </c>
      <c r="D2865" s="17"/>
      <c r="E2865" s="2">
        <v>2019</v>
      </c>
      <c r="F2865" s="2"/>
      <c r="G2865" s="17">
        <v>280.95323952000001</v>
      </c>
    </row>
    <row r="2866" spans="1:7" x14ac:dyDescent="0.35">
      <c r="A2866" s="11" t="s">
        <v>483</v>
      </c>
      <c r="B2866" s="11" t="s">
        <v>484</v>
      </c>
      <c r="C2866" s="2" t="s">
        <v>1262</v>
      </c>
      <c r="D2866" s="17"/>
      <c r="E2866" s="2">
        <v>2022</v>
      </c>
      <c r="F2866" s="2"/>
      <c r="G2866" s="17">
        <v>213.01851217999999</v>
      </c>
    </row>
    <row r="2867" spans="1:7" x14ac:dyDescent="0.35">
      <c r="A2867" s="2" t="s">
        <v>486</v>
      </c>
      <c r="B2867" s="2" t="s">
        <v>484</v>
      </c>
      <c r="C2867" s="2" t="s">
        <v>8</v>
      </c>
      <c r="D2867" s="17">
        <v>16196044.967</v>
      </c>
      <c r="E2867" s="2">
        <v>2019</v>
      </c>
      <c r="F2867" s="17">
        <f>Tabel14[[#This Row],[Benaderend Verbruik (kWh)]]</f>
        <v>16196044.967</v>
      </c>
      <c r="G2867" s="17">
        <f>Tabel14[[#This Row],[Benaderend Verbruik (kWh)]]*0.000182</f>
        <v>2947.6801839940003</v>
      </c>
    </row>
    <row r="2868" spans="1:7" x14ac:dyDescent="0.35">
      <c r="A2868" s="2" t="s">
        <v>486</v>
      </c>
      <c r="B2868" s="2" t="s">
        <v>484</v>
      </c>
      <c r="C2868" s="2" t="s">
        <v>9</v>
      </c>
      <c r="D2868" s="17">
        <v>6566503.1059999997</v>
      </c>
      <c r="E2868" s="2">
        <v>2019</v>
      </c>
      <c r="F2868" s="17">
        <f>Tabel14[[#This Row],[Benaderend Verbruik (kWh)]]*2.5</f>
        <v>16416257.764999999</v>
      </c>
      <c r="G2868" s="17">
        <f>Tabel14[[#This Row],[Benaderend Verbruik (kWh)]]*0</f>
        <v>0</v>
      </c>
    </row>
    <row r="2869" spans="1:7" x14ac:dyDescent="0.35">
      <c r="A2869" s="2" t="s">
        <v>1110</v>
      </c>
      <c r="B2869" s="2" t="s">
        <v>1109</v>
      </c>
      <c r="C2869" s="2" t="s">
        <v>9</v>
      </c>
      <c r="D2869" s="17">
        <v>5705397.01083472</v>
      </c>
      <c r="E2869" s="2">
        <v>2022</v>
      </c>
      <c r="F2869" s="17">
        <f>Tabel14[[#This Row],[Benaderend Verbruik (kWh)]]*2.5</f>
        <v>14263492.5270868</v>
      </c>
      <c r="G2869" s="17">
        <f>Tabel14[[#This Row],[Benaderend Verbruik (kWh)]]*0</f>
        <v>0</v>
      </c>
    </row>
    <row r="2870" spans="1:7" x14ac:dyDescent="0.35">
      <c r="A2870" s="2" t="s">
        <v>1110</v>
      </c>
      <c r="B2870" s="2" t="s">
        <v>1109</v>
      </c>
      <c r="C2870" s="2" t="s">
        <v>8</v>
      </c>
      <c r="D2870" s="17">
        <v>16287179.039485401</v>
      </c>
      <c r="E2870" s="2">
        <v>2022</v>
      </c>
      <c r="F2870" s="17">
        <f>Tabel14[[#This Row],[Benaderend Verbruik (kWh)]]</f>
        <v>16287179.039485401</v>
      </c>
      <c r="G2870" s="17">
        <f>Tabel14[[#This Row],[Benaderend Verbruik (kWh)]]*0.000182</f>
        <v>2964.266585186343</v>
      </c>
    </row>
    <row r="2871" spans="1:7" x14ac:dyDescent="0.35">
      <c r="A2871" s="2" t="s">
        <v>486</v>
      </c>
      <c r="B2871" s="2" t="s">
        <v>484</v>
      </c>
      <c r="C2871" s="2" t="s">
        <v>12</v>
      </c>
      <c r="D2871" s="17">
        <v>1694073.5634263202</v>
      </c>
      <c r="E2871" s="2">
        <v>2019</v>
      </c>
      <c r="F2871" s="17">
        <f>Tabel14[[#This Row],[Benaderend Verbruik (kWh)]]</f>
        <v>1694073.5634263202</v>
      </c>
      <c r="G2871" s="17">
        <f>Tabel14[[#This Row],[Benaderend Verbruik (kWh)]]*0.000267</f>
        <v>452.31764143482746</v>
      </c>
    </row>
    <row r="2872" spans="1:7" x14ac:dyDescent="0.35">
      <c r="A2872" s="2" t="s">
        <v>486</v>
      </c>
      <c r="B2872" s="2" t="s">
        <v>484</v>
      </c>
      <c r="C2872" s="2" t="s">
        <v>12</v>
      </c>
      <c r="D2872" s="17">
        <v>424578.84072954522</v>
      </c>
      <c r="E2872" s="2">
        <v>2022</v>
      </c>
      <c r="F2872" s="17">
        <f>Tabel14[[#This Row],[Benaderend Verbruik (kWh)]]</f>
        <v>424578.84072954522</v>
      </c>
      <c r="G2872" s="17">
        <f>Tabel14[[#This Row],[Benaderend Verbruik (kWh)]]*0.000267</f>
        <v>113.36255047478856</v>
      </c>
    </row>
    <row r="2873" spans="1:7" x14ac:dyDescent="0.35">
      <c r="A2873" s="11" t="s">
        <v>486</v>
      </c>
      <c r="B2873" s="11" t="s">
        <v>484</v>
      </c>
      <c r="C2873" s="2" t="s">
        <v>1262</v>
      </c>
      <c r="D2873" s="17"/>
      <c r="E2873" s="2">
        <v>2019</v>
      </c>
      <c r="F2873" s="2"/>
      <c r="G2873" s="17">
        <v>141.25848284000003</v>
      </c>
    </row>
    <row r="2874" spans="1:7" x14ac:dyDescent="0.35">
      <c r="A2874" s="11" t="s">
        <v>486</v>
      </c>
      <c r="B2874" s="11" t="s">
        <v>484</v>
      </c>
      <c r="C2874" s="2" t="s">
        <v>1262</v>
      </c>
      <c r="D2874" s="17"/>
      <c r="E2874" s="2">
        <v>2022</v>
      </c>
      <c r="F2874" s="2"/>
      <c r="G2874" s="17">
        <v>153.43471912999999</v>
      </c>
    </row>
    <row r="2875" spans="1:7" x14ac:dyDescent="0.35">
      <c r="A2875" s="2" t="s">
        <v>487</v>
      </c>
      <c r="B2875" s="2" t="s">
        <v>484</v>
      </c>
      <c r="C2875" s="2" t="s">
        <v>8</v>
      </c>
      <c r="D2875" s="17">
        <v>27950886.348485265</v>
      </c>
      <c r="E2875" s="2">
        <v>2019</v>
      </c>
      <c r="F2875" s="17">
        <f>Tabel14[[#This Row],[Benaderend Verbruik (kWh)]]</f>
        <v>27950886.348485265</v>
      </c>
      <c r="G2875" s="17">
        <f>Tabel14[[#This Row],[Benaderend Verbruik (kWh)]]*0.000182</f>
        <v>5087.0613154243183</v>
      </c>
    </row>
    <row r="2876" spans="1:7" x14ac:dyDescent="0.35">
      <c r="A2876" s="2" t="s">
        <v>487</v>
      </c>
      <c r="B2876" s="2" t="s">
        <v>484</v>
      </c>
      <c r="C2876" s="2" t="s">
        <v>9</v>
      </c>
      <c r="D2876" s="17">
        <v>13507620.792146469</v>
      </c>
      <c r="E2876" s="2">
        <v>2019</v>
      </c>
      <c r="F2876" s="17">
        <f>Tabel14[[#This Row],[Benaderend Verbruik (kWh)]]*2.5</f>
        <v>33769051.98036617</v>
      </c>
      <c r="G2876" s="17">
        <f>Tabel14[[#This Row],[Benaderend Verbruik (kWh)]]*0</f>
        <v>0</v>
      </c>
    </row>
    <row r="2877" spans="1:7" x14ac:dyDescent="0.35">
      <c r="A2877" s="2" t="s">
        <v>1111</v>
      </c>
      <c r="B2877" s="2" t="s">
        <v>1109</v>
      </c>
      <c r="C2877" s="2" t="s">
        <v>9</v>
      </c>
      <c r="D2877" s="17">
        <v>12717801.429556342</v>
      </c>
      <c r="E2877" s="2">
        <v>2022</v>
      </c>
      <c r="F2877" s="17">
        <f>Tabel14[[#This Row],[Benaderend Verbruik (kWh)]]*2.5</f>
        <v>31794503.573890854</v>
      </c>
      <c r="G2877" s="17">
        <f>Tabel14[[#This Row],[Benaderend Verbruik (kWh)]]*0</f>
        <v>0</v>
      </c>
    </row>
    <row r="2878" spans="1:7" x14ac:dyDescent="0.35">
      <c r="A2878" s="2" t="s">
        <v>1111</v>
      </c>
      <c r="B2878" s="2" t="s">
        <v>1109</v>
      </c>
      <c r="C2878" s="2" t="s">
        <v>8</v>
      </c>
      <c r="D2878" s="17">
        <v>22496544.868623804</v>
      </c>
      <c r="E2878" s="2">
        <v>2022</v>
      </c>
      <c r="F2878" s="17">
        <f>Tabel14[[#This Row],[Benaderend Verbruik (kWh)]]</f>
        <v>22496544.868623804</v>
      </c>
      <c r="G2878" s="17">
        <f>Tabel14[[#This Row],[Benaderend Verbruik (kWh)]]*0.000182</f>
        <v>4094.3711660895324</v>
      </c>
    </row>
    <row r="2879" spans="1:7" x14ac:dyDescent="0.35">
      <c r="A2879" s="2" t="s">
        <v>487</v>
      </c>
      <c r="B2879" s="2" t="s">
        <v>484</v>
      </c>
      <c r="C2879" s="2" t="s">
        <v>106</v>
      </c>
      <c r="D2879" s="17">
        <v>405224.38</v>
      </c>
      <c r="E2879" s="2">
        <v>2019</v>
      </c>
      <c r="F2879" s="17">
        <f>Tabel14[[#This Row],[Benaderend Verbruik (kWh)]]</f>
        <v>405224.38</v>
      </c>
      <c r="G2879" s="17">
        <f>Tabel14[[#This Row],[Benaderend Verbruik (kWh)]]*0.000182</f>
        <v>73.750837160000003</v>
      </c>
    </row>
    <row r="2880" spans="1:7" x14ac:dyDescent="0.35">
      <c r="A2880" s="2" t="s">
        <v>487</v>
      </c>
      <c r="B2880" s="2" t="s">
        <v>484</v>
      </c>
      <c r="C2880" s="2" t="s">
        <v>12</v>
      </c>
      <c r="D2880" s="17">
        <v>4093108.9097959949</v>
      </c>
      <c r="E2880" s="2">
        <v>2019</v>
      </c>
      <c r="F2880" s="17">
        <f>Tabel14[[#This Row],[Benaderend Verbruik (kWh)]]</f>
        <v>4093108.9097959949</v>
      </c>
      <c r="G2880" s="17">
        <f>Tabel14[[#This Row],[Benaderend Verbruik (kWh)]]*0.000267</f>
        <v>1092.8600789155305</v>
      </c>
    </row>
    <row r="2881" spans="1:7" x14ac:dyDescent="0.35">
      <c r="A2881" s="2" t="s">
        <v>487</v>
      </c>
      <c r="B2881" s="2" t="s">
        <v>484</v>
      </c>
      <c r="C2881" s="2" t="s">
        <v>106</v>
      </c>
      <c r="D2881" s="17">
        <v>307600</v>
      </c>
      <c r="E2881" s="2">
        <v>2022</v>
      </c>
      <c r="F2881" s="17">
        <f>Tabel14[[#This Row],[Benaderend Verbruik (kWh)]]</f>
        <v>307600</v>
      </c>
      <c r="G2881" s="17">
        <f>Tabel14[[#This Row],[Benaderend Verbruik (kWh)]]*0.000182</f>
        <v>55.983200000000004</v>
      </c>
    </row>
    <row r="2882" spans="1:7" x14ac:dyDescent="0.35">
      <c r="A2882" s="2" t="s">
        <v>487</v>
      </c>
      <c r="B2882" s="2" t="s">
        <v>484</v>
      </c>
      <c r="C2882" s="2" t="s">
        <v>12</v>
      </c>
      <c r="D2882" s="17">
        <v>168692.0937535491</v>
      </c>
      <c r="E2882" s="2">
        <v>2022</v>
      </c>
      <c r="F2882" s="17">
        <f>Tabel14[[#This Row],[Benaderend Verbruik (kWh)]]</f>
        <v>168692.0937535491</v>
      </c>
      <c r="G2882" s="17">
        <f>Tabel14[[#This Row],[Benaderend Verbruik (kWh)]]*0.000267</f>
        <v>45.040789032197608</v>
      </c>
    </row>
    <row r="2883" spans="1:7" x14ac:dyDescent="0.35">
      <c r="A2883" s="11" t="s">
        <v>487</v>
      </c>
      <c r="B2883" s="11" t="s">
        <v>484</v>
      </c>
      <c r="C2883" s="2" t="s">
        <v>1262</v>
      </c>
      <c r="D2883" s="17"/>
      <c r="E2883" s="2">
        <v>2019</v>
      </c>
      <c r="F2883" s="2"/>
      <c r="G2883" s="17">
        <v>177.67445288000002</v>
      </c>
    </row>
    <row r="2884" spans="1:7" x14ac:dyDescent="0.35">
      <c r="A2884" s="11" t="s">
        <v>487</v>
      </c>
      <c r="B2884" s="11" t="s">
        <v>484</v>
      </c>
      <c r="C2884" s="2" t="s">
        <v>1262</v>
      </c>
      <c r="D2884" s="17"/>
      <c r="E2884" s="2">
        <v>2022</v>
      </c>
      <c r="F2884" s="2"/>
      <c r="G2884" s="17">
        <v>146.44999165999999</v>
      </c>
    </row>
    <row r="2885" spans="1:7" x14ac:dyDescent="0.35">
      <c r="A2885" s="2" t="s">
        <v>488</v>
      </c>
      <c r="B2885" s="2" t="s">
        <v>484</v>
      </c>
      <c r="C2885" s="2" t="s">
        <v>8</v>
      </c>
      <c r="D2885" s="17">
        <v>9827281.3363054097</v>
      </c>
      <c r="E2885" s="2">
        <v>2019</v>
      </c>
      <c r="F2885" s="17">
        <f>Tabel14[[#This Row],[Benaderend Verbruik (kWh)]]</f>
        <v>9827281.3363054097</v>
      </c>
      <c r="G2885" s="17">
        <f>Tabel14[[#This Row],[Benaderend Verbruik (kWh)]]*0.000182</f>
        <v>1788.5652032075845</v>
      </c>
    </row>
    <row r="2886" spans="1:7" x14ac:dyDescent="0.35">
      <c r="A2886" s="2" t="s">
        <v>488</v>
      </c>
      <c r="B2886" s="2" t="s">
        <v>484</v>
      </c>
      <c r="C2886" s="2" t="s">
        <v>9</v>
      </c>
      <c r="D2886" s="17">
        <v>5270979.5420872504</v>
      </c>
      <c r="E2886" s="2">
        <v>2019</v>
      </c>
      <c r="F2886" s="17">
        <f>Tabel14[[#This Row],[Benaderend Verbruik (kWh)]]*2.5</f>
        <v>13177448.855218126</v>
      </c>
      <c r="G2886" s="17">
        <f>Tabel14[[#This Row],[Benaderend Verbruik (kWh)]]*0</f>
        <v>0</v>
      </c>
    </row>
    <row r="2887" spans="1:7" x14ac:dyDescent="0.35">
      <c r="A2887" s="2" t="s">
        <v>1112</v>
      </c>
      <c r="B2887" s="2" t="s">
        <v>1109</v>
      </c>
      <c r="C2887" s="2" t="s">
        <v>9</v>
      </c>
      <c r="D2887" s="17">
        <v>4461093.6090211803</v>
      </c>
      <c r="E2887" s="2">
        <v>2022</v>
      </c>
      <c r="F2887" s="17">
        <f>Tabel14[[#This Row],[Benaderend Verbruik (kWh)]]*2.5</f>
        <v>11152734.02255295</v>
      </c>
      <c r="G2887" s="17">
        <f>Tabel14[[#This Row],[Benaderend Verbruik (kWh)]]*0</f>
        <v>0</v>
      </c>
    </row>
    <row r="2888" spans="1:7" x14ac:dyDescent="0.35">
      <c r="A2888" s="2" t="s">
        <v>1112</v>
      </c>
      <c r="B2888" s="2" t="s">
        <v>1109</v>
      </c>
      <c r="C2888" s="2" t="s">
        <v>8</v>
      </c>
      <c r="D2888" s="17">
        <v>7100031.2193537233</v>
      </c>
      <c r="E2888" s="2">
        <v>2022</v>
      </c>
      <c r="F2888" s="17">
        <f>Tabel14[[#This Row],[Benaderend Verbruik (kWh)]]</f>
        <v>7100031.2193537233</v>
      </c>
      <c r="G2888" s="17">
        <f>Tabel14[[#This Row],[Benaderend Verbruik (kWh)]]*0.000182</f>
        <v>1292.2056819223776</v>
      </c>
    </row>
    <row r="2889" spans="1:7" x14ac:dyDescent="0.35">
      <c r="A2889" s="2" t="s">
        <v>488</v>
      </c>
      <c r="B2889" s="2" t="s">
        <v>484</v>
      </c>
      <c r="C2889" s="2" t="s">
        <v>12</v>
      </c>
      <c r="D2889" s="17">
        <v>281577.13888888888</v>
      </c>
      <c r="E2889" s="2">
        <v>2019</v>
      </c>
      <c r="F2889" s="17">
        <f>Tabel14[[#This Row],[Benaderend Verbruik (kWh)]]</f>
        <v>281577.13888888888</v>
      </c>
      <c r="G2889" s="17">
        <f>Tabel14[[#This Row],[Benaderend Verbruik (kWh)]]*0.000267</f>
        <v>75.18109608333333</v>
      </c>
    </row>
    <row r="2890" spans="1:7" x14ac:dyDescent="0.35">
      <c r="A2890" s="2" t="s">
        <v>488</v>
      </c>
      <c r="B2890" s="2" t="s">
        <v>484</v>
      </c>
      <c r="C2890" s="2" t="s">
        <v>12</v>
      </c>
      <c r="D2890" s="17">
        <v>182750</v>
      </c>
      <c r="E2890" s="2">
        <v>2022</v>
      </c>
      <c r="F2890" s="17">
        <f>Tabel14[[#This Row],[Benaderend Verbruik (kWh)]]</f>
        <v>182750</v>
      </c>
      <c r="G2890" s="17">
        <f>Tabel14[[#This Row],[Benaderend Verbruik (kWh)]]*0.000267</f>
        <v>48.794249999999998</v>
      </c>
    </row>
    <row r="2891" spans="1:7" x14ac:dyDescent="0.35">
      <c r="A2891" s="2" t="s">
        <v>488</v>
      </c>
      <c r="B2891" s="2" t="s">
        <v>484</v>
      </c>
      <c r="C2891" s="2" t="s">
        <v>170</v>
      </c>
      <c r="D2891" s="17">
        <v>790550</v>
      </c>
      <c r="E2891" s="2">
        <v>2022</v>
      </c>
      <c r="F2891" s="17">
        <f>Tabel14[[#This Row],[Benaderend Verbruik (kWh)]]</f>
        <v>790550</v>
      </c>
      <c r="G2891" s="17">
        <f>Tabel14[[#This Row],[Benaderend Verbruik (kWh)]]*0</f>
        <v>0</v>
      </c>
    </row>
    <row r="2892" spans="1:7" x14ac:dyDescent="0.35">
      <c r="A2892" s="11" t="s">
        <v>488</v>
      </c>
      <c r="B2892" s="11" t="s">
        <v>484</v>
      </c>
      <c r="C2892" s="2" t="s">
        <v>1262</v>
      </c>
      <c r="D2892" s="17"/>
      <c r="E2892" s="2">
        <v>2019</v>
      </c>
      <c r="F2892" s="2"/>
      <c r="G2892" s="17">
        <v>246.13134958889253</v>
      </c>
    </row>
    <row r="2893" spans="1:7" x14ac:dyDescent="0.35">
      <c r="A2893" s="11" t="s">
        <v>488</v>
      </c>
      <c r="B2893" s="11" t="s">
        <v>484</v>
      </c>
      <c r="C2893" s="2" t="s">
        <v>1262</v>
      </c>
      <c r="D2893" s="17"/>
      <c r="E2893" s="2">
        <v>2022</v>
      </c>
      <c r="F2893" s="2"/>
      <c r="G2893" s="17">
        <v>203.17293464011055</v>
      </c>
    </row>
    <row r="2894" spans="1:7" x14ac:dyDescent="0.35">
      <c r="A2894" s="2" t="s">
        <v>489</v>
      </c>
      <c r="B2894" s="2" t="s">
        <v>484</v>
      </c>
      <c r="C2894" s="2" t="s">
        <v>8</v>
      </c>
      <c r="D2894" s="17">
        <v>8025063.4757760558</v>
      </c>
      <c r="E2894" s="2">
        <v>2019</v>
      </c>
      <c r="F2894" s="17">
        <f>Tabel14[[#This Row],[Benaderend Verbruik (kWh)]]</f>
        <v>8025063.4757760558</v>
      </c>
      <c r="G2894" s="17">
        <f>Tabel14[[#This Row],[Benaderend Verbruik (kWh)]]*0.000182</f>
        <v>1460.5615525912422</v>
      </c>
    </row>
    <row r="2895" spans="1:7" x14ac:dyDescent="0.35">
      <c r="A2895" s="2" t="s">
        <v>489</v>
      </c>
      <c r="B2895" s="2" t="s">
        <v>484</v>
      </c>
      <c r="C2895" s="2" t="s">
        <v>9</v>
      </c>
      <c r="D2895" s="17">
        <v>4200195.3912381176</v>
      </c>
      <c r="E2895" s="2">
        <v>2019</v>
      </c>
      <c r="F2895" s="17">
        <f>Tabel14[[#This Row],[Benaderend Verbruik (kWh)]]*2.5</f>
        <v>10500488.478095293</v>
      </c>
      <c r="G2895" s="17">
        <f>Tabel14[[#This Row],[Benaderend Verbruik (kWh)]]*0</f>
        <v>0</v>
      </c>
    </row>
    <row r="2896" spans="1:7" x14ac:dyDescent="0.35">
      <c r="A2896" s="2" t="s">
        <v>1113</v>
      </c>
      <c r="B2896" s="2" t="s">
        <v>1109</v>
      </c>
      <c r="C2896" s="2" t="s">
        <v>9</v>
      </c>
      <c r="D2896" s="17">
        <v>3760669.4337339797</v>
      </c>
      <c r="E2896" s="2">
        <v>2022</v>
      </c>
      <c r="F2896" s="17">
        <f>Tabel14[[#This Row],[Benaderend Verbruik (kWh)]]*2.5</f>
        <v>9401673.584334949</v>
      </c>
      <c r="G2896" s="17">
        <f>Tabel14[[#This Row],[Benaderend Verbruik (kWh)]]*0</f>
        <v>0</v>
      </c>
    </row>
    <row r="2897" spans="1:7" x14ac:dyDescent="0.35">
      <c r="A2897" s="2" t="s">
        <v>1113</v>
      </c>
      <c r="B2897" s="2" t="s">
        <v>1109</v>
      </c>
      <c r="C2897" s="2" t="s">
        <v>8</v>
      </c>
      <c r="D2897" s="17">
        <v>5898060.4367216509</v>
      </c>
      <c r="E2897" s="2">
        <v>2022</v>
      </c>
      <c r="F2897" s="17">
        <f>Tabel14[[#This Row],[Benaderend Verbruik (kWh)]]</f>
        <v>5898060.4367216509</v>
      </c>
      <c r="G2897" s="17">
        <f>Tabel14[[#This Row],[Benaderend Verbruik (kWh)]]*0.000182</f>
        <v>1073.4469994833405</v>
      </c>
    </row>
    <row r="2898" spans="1:7" x14ac:dyDescent="0.35">
      <c r="A2898" s="2" t="s">
        <v>489</v>
      </c>
      <c r="B2898" s="2" t="s">
        <v>484</v>
      </c>
      <c r="C2898" s="2" t="s">
        <v>106</v>
      </c>
      <c r="D2898" s="17">
        <v>159519.99999999997</v>
      </c>
      <c r="E2898" s="2">
        <v>2019</v>
      </c>
      <c r="F2898" s="17">
        <f>Tabel14[[#This Row],[Benaderend Verbruik (kWh)]]</f>
        <v>159519.99999999997</v>
      </c>
      <c r="G2898" s="17">
        <f>Tabel14[[#This Row],[Benaderend Verbruik (kWh)]]*0.000182</f>
        <v>29.032639999999997</v>
      </c>
    </row>
    <row r="2899" spans="1:7" x14ac:dyDescent="0.35">
      <c r="A2899" s="2" t="s">
        <v>489</v>
      </c>
      <c r="B2899" s="2" t="s">
        <v>484</v>
      </c>
      <c r="C2899" s="2" t="s">
        <v>183</v>
      </c>
      <c r="D2899" s="17">
        <v>17540811.62166667</v>
      </c>
      <c r="E2899" s="2">
        <v>2019</v>
      </c>
      <c r="F2899" s="17">
        <f>Tabel14[[#This Row],[Benaderend Verbruik (kWh)]]</f>
        <v>17540811.62166667</v>
      </c>
      <c r="G2899" s="17">
        <f>Tabel14[[#This Row],[Benaderend Verbruik (kWh)]]*0.000227</f>
        <v>3981.7642381183337</v>
      </c>
    </row>
    <row r="2900" spans="1:7" x14ac:dyDescent="0.35">
      <c r="A2900" s="2" t="s">
        <v>489</v>
      </c>
      <c r="B2900" s="2" t="s">
        <v>484</v>
      </c>
      <c r="C2900" s="2" t="s">
        <v>170</v>
      </c>
      <c r="D2900" s="17">
        <v>45277.777777777781</v>
      </c>
      <c r="E2900" s="2">
        <v>2019</v>
      </c>
      <c r="F2900" s="17">
        <f>Tabel14[[#This Row],[Benaderend Verbruik (kWh)]]</f>
        <v>45277.777777777781</v>
      </c>
      <c r="G2900" s="17">
        <f>Tabel14[[#This Row],[Benaderend Verbruik (kWh)]]*0</f>
        <v>0</v>
      </c>
    </row>
    <row r="2901" spans="1:7" x14ac:dyDescent="0.35">
      <c r="A2901" s="11" t="s">
        <v>489</v>
      </c>
      <c r="B2901" s="11" t="s">
        <v>484</v>
      </c>
      <c r="C2901" s="2" t="s">
        <v>1262</v>
      </c>
      <c r="D2901" s="17"/>
      <c r="E2901" s="2">
        <v>2019</v>
      </c>
      <c r="F2901" s="2"/>
      <c r="G2901" s="17">
        <v>229.98639452000003</v>
      </c>
    </row>
    <row r="2902" spans="1:7" x14ac:dyDescent="0.35">
      <c r="A2902" s="11" t="s">
        <v>489</v>
      </c>
      <c r="B2902" s="11" t="s">
        <v>484</v>
      </c>
      <c r="C2902" s="2" t="s">
        <v>1262</v>
      </c>
      <c r="D2902" s="17"/>
      <c r="E2902" s="2">
        <v>2022</v>
      </c>
      <c r="F2902" s="2"/>
      <c r="G2902" s="17">
        <v>203.20526712</v>
      </c>
    </row>
    <row r="2903" spans="1:7" x14ac:dyDescent="0.35">
      <c r="A2903" s="2" t="s">
        <v>490</v>
      </c>
      <c r="B2903" s="2" t="s">
        <v>17</v>
      </c>
      <c r="C2903" s="2" t="s">
        <v>8</v>
      </c>
      <c r="D2903" s="17">
        <v>553330.78549912572</v>
      </c>
      <c r="E2903" s="2">
        <v>2019</v>
      </c>
      <c r="F2903" s="17">
        <f>Tabel14[[#This Row],[Benaderend Verbruik (kWh)]]</f>
        <v>553330.78549912572</v>
      </c>
      <c r="G2903" s="17">
        <f>Tabel14[[#This Row],[Benaderend Verbruik (kWh)]]*0.000182</f>
        <v>100.70620296084088</v>
      </c>
    </row>
    <row r="2904" spans="1:7" x14ac:dyDescent="0.35">
      <c r="A2904" s="2" t="s">
        <v>490</v>
      </c>
      <c r="B2904" s="2" t="s">
        <v>17</v>
      </c>
      <c r="C2904" s="2" t="s">
        <v>9</v>
      </c>
      <c r="D2904" s="17">
        <v>361479.73323373822</v>
      </c>
      <c r="E2904" s="2">
        <v>2019</v>
      </c>
      <c r="F2904" s="17">
        <f>Tabel14[[#This Row],[Benaderend Verbruik (kWh)]]*2.5</f>
        <v>903699.33308434556</v>
      </c>
      <c r="G2904" s="17">
        <f>Tabel14[[#This Row],[Benaderend Verbruik (kWh)]]*0</f>
        <v>0</v>
      </c>
    </row>
    <row r="2905" spans="1:7" x14ac:dyDescent="0.35">
      <c r="A2905" s="2" t="s">
        <v>1114</v>
      </c>
      <c r="B2905" s="2" t="s">
        <v>17</v>
      </c>
      <c r="C2905" s="2" t="s">
        <v>9</v>
      </c>
      <c r="D2905" s="17">
        <v>291738.17330508982</v>
      </c>
      <c r="E2905" s="2">
        <v>2022</v>
      </c>
      <c r="F2905" s="17">
        <f>Tabel14[[#This Row],[Benaderend Verbruik (kWh)]]*2.5</f>
        <v>729345.43326272455</v>
      </c>
      <c r="G2905" s="17">
        <f>Tabel14[[#This Row],[Benaderend Verbruik (kWh)]]*0</f>
        <v>0</v>
      </c>
    </row>
    <row r="2906" spans="1:7" x14ac:dyDescent="0.35">
      <c r="A2906" s="2" t="s">
        <v>1114</v>
      </c>
      <c r="B2906" s="2" t="s">
        <v>17</v>
      </c>
      <c r="C2906" s="2" t="s">
        <v>8</v>
      </c>
      <c r="D2906" s="17">
        <v>702896.18677425897</v>
      </c>
      <c r="E2906" s="2">
        <v>2022</v>
      </c>
      <c r="F2906" s="17">
        <f>Tabel14[[#This Row],[Benaderend Verbruik (kWh)]]</f>
        <v>702896.18677425897</v>
      </c>
      <c r="G2906" s="17">
        <f>Tabel14[[#This Row],[Benaderend Verbruik (kWh)]]*0.000182</f>
        <v>127.92710599291513</v>
      </c>
    </row>
    <row r="2907" spans="1:7" x14ac:dyDescent="0.35">
      <c r="A2907" s="2" t="s">
        <v>491</v>
      </c>
      <c r="B2907" s="2" t="s">
        <v>7</v>
      </c>
      <c r="C2907" s="2" t="s">
        <v>10</v>
      </c>
      <c r="D2907" s="17">
        <v>957553</v>
      </c>
      <c r="E2907" s="2">
        <v>2019</v>
      </c>
      <c r="F2907" s="17">
        <f>Tabel14[[#This Row],[Benaderend Verbruik (kWh)]]*2.5</f>
        <v>2393882.5</v>
      </c>
      <c r="G2907" s="17">
        <f>Tabel14[[#This Row],[Benaderend Verbruik (kWh)]]*0</f>
        <v>0</v>
      </c>
    </row>
    <row r="2908" spans="1:7" x14ac:dyDescent="0.35">
      <c r="A2908" s="2" t="s">
        <v>491</v>
      </c>
      <c r="B2908" s="2" t="s">
        <v>7</v>
      </c>
      <c r="C2908" s="2" t="s">
        <v>8</v>
      </c>
      <c r="D2908" s="17">
        <v>609489.09206182591</v>
      </c>
      <c r="E2908" s="2">
        <v>2019</v>
      </c>
      <c r="F2908" s="17">
        <f>Tabel14[[#This Row],[Benaderend Verbruik (kWh)]]</f>
        <v>609489.09206182591</v>
      </c>
      <c r="G2908" s="17">
        <f>Tabel14[[#This Row],[Benaderend Verbruik (kWh)]]*0.000182</f>
        <v>110.92701475525232</v>
      </c>
    </row>
    <row r="2909" spans="1:7" x14ac:dyDescent="0.35">
      <c r="A2909" s="2" t="s">
        <v>491</v>
      </c>
      <c r="B2909" s="2" t="s">
        <v>7</v>
      </c>
      <c r="C2909" s="2" t="s">
        <v>9</v>
      </c>
      <c r="D2909" s="17">
        <v>185034.65072863264</v>
      </c>
      <c r="E2909" s="2">
        <v>2019</v>
      </c>
      <c r="F2909" s="17">
        <f>Tabel14[[#This Row],[Benaderend Verbruik (kWh)]]*2.5</f>
        <v>462586.62682158162</v>
      </c>
      <c r="G2909" s="17">
        <f>Tabel14[[#This Row],[Benaderend Verbruik (kWh)]]*0</f>
        <v>0</v>
      </c>
    </row>
    <row r="2910" spans="1:7" x14ac:dyDescent="0.35">
      <c r="A2910" s="2" t="s">
        <v>1115</v>
      </c>
      <c r="B2910" s="2" t="s">
        <v>641</v>
      </c>
      <c r="C2910" s="2" t="s">
        <v>9</v>
      </c>
      <c r="D2910" s="17">
        <v>171248.95267488147</v>
      </c>
      <c r="E2910" s="2">
        <v>2022</v>
      </c>
      <c r="F2910" s="17">
        <f>Tabel14[[#This Row],[Benaderend Verbruik (kWh)]]*2.5</f>
        <v>428122.38168720366</v>
      </c>
      <c r="G2910" s="17">
        <f>Tabel14[[#This Row],[Benaderend Verbruik (kWh)]]*0</f>
        <v>0</v>
      </c>
    </row>
    <row r="2911" spans="1:7" x14ac:dyDescent="0.35">
      <c r="A2911" s="2" t="s">
        <v>1115</v>
      </c>
      <c r="B2911" s="2" t="s">
        <v>641</v>
      </c>
      <c r="C2911" s="2" t="s">
        <v>10</v>
      </c>
      <c r="D2911" s="17">
        <v>869226</v>
      </c>
      <c r="E2911" s="2">
        <v>2022</v>
      </c>
      <c r="F2911" s="17">
        <f>Tabel14[[#This Row],[Benaderend Verbruik (kWh)]]*2.5</f>
        <v>2173065</v>
      </c>
      <c r="G2911" s="17">
        <f>Tabel14[[#This Row],[Benaderend Verbruik (kWh)]]*0</f>
        <v>0</v>
      </c>
    </row>
    <row r="2912" spans="1:7" x14ac:dyDescent="0.35">
      <c r="A2912" s="2" t="s">
        <v>1115</v>
      </c>
      <c r="B2912" s="2" t="s">
        <v>641</v>
      </c>
      <c r="C2912" s="2" t="s">
        <v>8</v>
      </c>
      <c r="D2912" s="17">
        <v>435271.43496565189</v>
      </c>
      <c r="E2912" s="2">
        <v>2022</v>
      </c>
      <c r="F2912" s="17">
        <f>Tabel14[[#This Row],[Benaderend Verbruik (kWh)]]</f>
        <v>435271.43496565189</v>
      </c>
      <c r="G2912" s="17">
        <f>Tabel14[[#This Row],[Benaderend Verbruik (kWh)]]*0.000182</f>
        <v>79.219401163748643</v>
      </c>
    </row>
    <row r="2913" spans="1:7" x14ac:dyDescent="0.35">
      <c r="A2913" s="11" t="s">
        <v>491</v>
      </c>
      <c r="B2913" s="11" t="s">
        <v>7</v>
      </c>
      <c r="C2913" s="2" t="s">
        <v>1262</v>
      </c>
      <c r="D2913" s="17"/>
      <c r="E2913" s="2">
        <v>2019</v>
      </c>
      <c r="F2913" s="2"/>
      <c r="G2913" s="17">
        <v>126.3753742</v>
      </c>
    </row>
    <row r="2914" spans="1:7" x14ac:dyDescent="0.35">
      <c r="A2914" s="11" t="s">
        <v>491</v>
      </c>
      <c r="B2914" s="11" t="s">
        <v>7</v>
      </c>
      <c r="C2914" s="2" t="s">
        <v>1262</v>
      </c>
      <c r="D2914" s="17"/>
      <c r="E2914" s="2">
        <v>2022</v>
      </c>
      <c r="F2914" s="2"/>
      <c r="G2914" s="17">
        <v>106.21682106</v>
      </c>
    </row>
    <row r="2915" spans="1:7" x14ac:dyDescent="0.35">
      <c r="A2915" s="2" t="s">
        <v>492</v>
      </c>
      <c r="B2915" s="2" t="s">
        <v>7</v>
      </c>
      <c r="C2915" s="2" t="s">
        <v>8</v>
      </c>
      <c r="D2915" s="17">
        <v>5123394.3915363569</v>
      </c>
      <c r="E2915" s="2">
        <v>2019</v>
      </c>
      <c r="F2915" s="17">
        <f>Tabel14[[#This Row],[Benaderend Verbruik (kWh)]]</f>
        <v>5123394.3915363569</v>
      </c>
      <c r="G2915" s="17">
        <f>Tabel14[[#This Row],[Benaderend Verbruik (kWh)]]*0.000182</f>
        <v>932.45777925961693</v>
      </c>
    </row>
    <row r="2916" spans="1:7" x14ac:dyDescent="0.35">
      <c r="A2916" s="2" t="s">
        <v>492</v>
      </c>
      <c r="B2916" s="2" t="s">
        <v>7</v>
      </c>
      <c r="C2916" s="2" t="s">
        <v>10</v>
      </c>
      <c r="D2916" s="17">
        <v>1711160</v>
      </c>
      <c r="E2916" s="2">
        <v>2019</v>
      </c>
      <c r="F2916" s="17">
        <f>Tabel14[[#This Row],[Benaderend Verbruik (kWh)]]*2.5</f>
        <v>4277900</v>
      </c>
      <c r="G2916" s="17">
        <f>Tabel14[[#This Row],[Benaderend Verbruik (kWh)]]*0</f>
        <v>0</v>
      </c>
    </row>
    <row r="2917" spans="1:7" x14ac:dyDescent="0.35">
      <c r="A2917" s="2" t="s">
        <v>492</v>
      </c>
      <c r="B2917" s="2" t="s">
        <v>7</v>
      </c>
      <c r="C2917" s="2" t="s">
        <v>9</v>
      </c>
      <c r="D2917" s="17">
        <v>1024547.7863338526</v>
      </c>
      <c r="E2917" s="2">
        <v>2019</v>
      </c>
      <c r="F2917" s="17">
        <f>Tabel14[[#This Row],[Benaderend Verbruik (kWh)]]*2.5</f>
        <v>2561369.4658346316</v>
      </c>
      <c r="G2917" s="17">
        <f>Tabel14[[#This Row],[Benaderend Verbruik (kWh)]]*0</f>
        <v>0</v>
      </c>
    </row>
    <row r="2918" spans="1:7" x14ac:dyDescent="0.35">
      <c r="A2918" s="2" t="s">
        <v>1116</v>
      </c>
      <c r="B2918" s="2" t="s">
        <v>641</v>
      </c>
      <c r="C2918" s="2" t="s">
        <v>9</v>
      </c>
      <c r="D2918" s="17">
        <v>737288.71423242288</v>
      </c>
      <c r="E2918" s="2">
        <v>2022</v>
      </c>
      <c r="F2918" s="17">
        <f>Tabel14[[#This Row],[Benaderend Verbruik (kWh)]]*2.5</f>
        <v>1843221.7855810572</v>
      </c>
      <c r="G2918" s="17">
        <f>Tabel14[[#This Row],[Benaderend Verbruik (kWh)]]*0</f>
        <v>0</v>
      </c>
    </row>
    <row r="2919" spans="1:7" x14ac:dyDescent="0.35">
      <c r="A2919" s="2" t="s">
        <v>1116</v>
      </c>
      <c r="B2919" s="2" t="s">
        <v>641</v>
      </c>
      <c r="C2919" s="2" t="s">
        <v>10</v>
      </c>
      <c r="D2919" s="17">
        <v>1520706.0622357251</v>
      </c>
      <c r="E2919" s="2">
        <v>2022</v>
      </c>
      <c r="F2919" s="17">
        <f>Tabel14[[#This Row],[Benaderend Verbruik (kWh)]]*2.5</f>
        <v>3801765.1555893128</v>
      </c>
      <c r="G2919" s="17">
        <f>Tabel14[[#This Row],[Benaderend Verbruik (kWh)]]*0</f>
        <v>0</v>
      </c>
    </row>
    <row r="2920" spans="1:7" x14ac:dyDescent="0.35">
      <c r="A2920" s="2" t="s">
        <v>1116</v>
      </c>
      <c r="B2920" s="2" t="s">
        <v>641</v>
      </c>
      <c r="C2920" s="2" t="s">
        <v>8</v>
      </c>
      <c r="D2920" s="17">
        <v>4071803.6984584751</v>
      </c>
      <c r="E2920" s="2">
        <v>2022</v>
      </c>
      <c r="F2920" s="17">
        <f>Tabel14[[#This Row],[Benaderend Verbruik (kWh)]]</f>
        <v>4071803.6984584751</v>
      </c>
      <c r="G2920" s="17">
        <f>Tabel14[[#This Row],[Benaderend Verbruik (kWh)]]*0.000182</f>
        <v>741.06827311944244</v>
      </c>
    </row>
    <row r="2921" spans="1:7" x14ac:dyDescent="0.35">
      <c r="A2921" s="2" t="s">
        <v>493</v>
      </c>
      <c r="B2921" s="2" t="s">
        <v>7</v>
      </c>
      <c r="C2921" s="2" t="s">
        <v>8</v>
      </c>
      <c r="D2921" s="17">
        <v>1811980.2191011864</v>
      </c>
      <c r="E2921" s="2">
        <v>2019</v>
      </c>
      <c r="F2921" s="17">
        <f>Tabel14[[#This Row],[Benaderend Verbruik (kWh)]]</f>
        <v>1811980.2191011864</v>
      </c>
      <c r="G2921" s="17">
        <f>Tabel14[[#This Row],[Benaderend Verbruik (kWh)]]*0.000182</f>
        <v>329.78039987641591</v>
      </c>
    </row>
    <row r="2922" spans="1:7" x14ac:dyDescent="0.35">
      <c r="A2922" s="2" t="s">
        <v>493</v>
      </c>
      <c r="B2922" s="2" t="s">
        <v>7</v>
      </c>
      <c r="C2922" s="2" t="s">
        <v>10</v>
      </c>
      <c r="D2922" s="17">
        <v>1111182</v>
      </c>
      <c r="E2922" s="2">
        <v>2019</v>
      </c>
      <c r="F2922" s="17">
        <f>Tabel14[[#This Row],[Benaderend Verbruik (kWh)]]*2.5</f>
        <v>2777955</v>
      </c>
      <c r="G2922" s="17">
        <f>Tabel14[[#This Row],[Benaderend Verbruik (kWh)]]*0</f>
        <v>0</v>
      </c>
    </row>
    <row r="2923" spans="1:7" x14ac:dyDescent="0.35">
      <c r="A2923" s="2" t="s">
        <v>493</v>
      </c>
      <c r="B2923" s="2" t="s">
        <v>7</v>
      </c>
      <c r="C2923" s="2" t="s">
        <v>9</v>
      </c>
      <c r="D2923" s="17">
        <v>546583.65825576684</v>
      </c>
      <c r="E2923" s="2">
        <v>2019</v>
      </c>
      <c r="F2923" s="17">
        <f>Tabel14[[#This Row],[Benaderend Verbruik (kWh)]]*2.5</f>
        <v>1366459.1456394172</v>
      </c>
      <c r="G2923" s="17">
        <f>Tabel14[[#This Row],[Benaderend Verbruik (kWh)]]*0</f>
        <v>0</v>
      </c>
    </row>
    <row r="2924" spans="1:7" x14ac:dyDescent="0.35">
      <c r="A2924" s="2" t="s">
        <v>1117</v>
      </c>
      <c r="B2924" s="2" t="s">
        <v>641</v>
      </c>
      <c r="C2924" s="2" t="s">
        <v>9</v>
      </c>
      <c r="D2924" s="17">
        <v>396291.92069957854</v>
      </c>
      <c r="E2924" s="2">
        <v>2022</v>
      </c>
      <c r="F2924" s="17">
        <f>Tabel14[[#This Row],[Benaderend Verbruik (kWh)]]*2.5</f>
        <v>990729.80174894631</v>
      </c>
      <c r="G2924" s="17">
        <f>Tabel14[[#This Row],[Benaderend Verbruik (kWh)]]*0</f>
        <v>0</v>
      </c>
    </row>
    <row r="2925" spans="1:7" x14ac:dyDescent="0.35">
      <c r="A2925" s="2" t="s">
        <v>1117</v>
      </c>
      <c r="B2925" s="2" t="s">
        <v>641</v>
      </c>
      <c r="C2925" s="2" t="s">
        <v>10</v>
      </c>
      <c r="D2925" s="17">
        <v>927476.99999999977</v>
      </c>
      <c r="E2925" s="2">
        <v>2022</v>
      </c>
      <c r="F2925" s="17">
        <f>Tabel14[[#This Row],[Benaderend Verbruik (kWh)]]*2.5</f>
        <v>2318692.4999999995</v>
      </c>
      <c r="G2925" s="17">
        <f>Tabel14[[#This Row],[Benaderend Verbruik (kWh)]]*0</f>
        <v>0</v>
      </c>
    </row>
    <row r="2926" spans="1:7" x14ac:dyDescent="0.35">
      <c r="A2926" s="2" t="s">
        <v>1117</v>
      </c>
      <c r="B2926" s="2" t="s">
        <v>641</v>
      </c>
      <c r="C2926" s="2" t="s">
        <v>8</v>
      </c>
      <c r="D2926" s="17">
        <v>1688577.8289225197</v>
      </c>
      <c r="E2926" s="2">
        <v>2022</v>
      </c>
      <c r="F2926" s="17">
        <f>Tabel14[[#This Row],[Benaderend Verbruik (kWh)]]</f>
        <v>1688577.8289225197</v>
      </c>
      <c r="G2926" s="17">
        <f>Tabel14[[#This Row],[Benaderend Verbruik (kWh)]]*0.000182</f>
        <v>307.32116486389862</v>
      </c>
    </row>
    <row r="2927" spans="1:7" x14ac:dyDescent="0.35">
      <c r="A2927" s="2" t="s">
        <v>494</v>
      </c>
      <c r="B2927" s="2" t="s">
        <v>7</v>
      </c>
      <c r="C2927" s="2" t="s">
        <v>8</v>
      </c>
      <c r="D2927" s="17">
        <v>2941093.5496410872</v>
      </c>
      <c r="E2927" s="2">
        <v>2019</v>
      </c>
      <c r="F2927" s="17">
        <f>Tabel14[[#This Row],[Benaderend Verbruik (kWh)]]</f>
        <v>2941093.5496410872</v>
      </c>
      <c r="G2927" s="17">
        <f>Tabel14[[#This Row],[Benaderend Verbruik (kWh)]]*0.000182</f>
        <v>535.27902603467794</v>
      </c>
    </row>
    <row r="2928" spans="1:7" x14ac:dyDescent="0.35">
      <c r="A2928" s="2" t="s">
        <v>494</v>
      </c>
      <c r="B2928" s="2" t="s">
        <v>7</v>
      </c>
      <c r="C2928" s="2" t="s">
        <v>9</v>
      </c>
      <c r="D2928" s="17">
        <v>1165625.777446233</v>
      </c>
      <c r="E2928" s="2">
        <v>2019</v>
      </c>
      <c r="F2928" s="17">
        <f>Tabel14[[#This Row],[Benaderend Verbruik (kWh)]]*2.5</f>
        <v>2914064.4436155823</v>
      </c>
      <c r="G2928" s="17">
        <f>Tabel14[[#This Row],[Benaderend Verbruik (kWh)]]*0</f>
        <v>0</v>
      </c>
    </row>
    <row r="2929" spans="1:7" x14ac:dyDescent="0.35">
      <c r="A2929" s="2" t="s">
        <v>494</v>
      </c>
      <c r="B2929" s="2" t="s">
        <v>7</v>
      </c>
      <c r="C2929" s="2" t="s">
        <v>10</v>
      </c>
      <c r="D2929" s="17">
        <v>953224</v>
      </c>
      <c r="E2929" s="2">
        <v>2019</v>
      </c>
      <c r="F2929" s="17">
        <f>Tabel14[[#This Row],[Benaderend Verbruik (kWh)]]*2.5</f>
        <v>2383060</v>
      </c>
      <c r="G2929" s="17">
        <f>Tabel14[[#This Row],[Benaderend Verbruik (kWh)]]*0</f>
        <v>0</v>
      </c>
    </row>
    <row r="2930" spans="1:7" x14ac:dyDescent="0.35">
      <c r="A2930" s="2" t="s">
        <v>1118</v>
      </c>
      <c r="B2930" s="2" t="s">
        <v>641</v>
      </c>
      <c r="C2930" s="2" t="s">
        <v>9</v>
      </c>
      <c r="D2930" s="17">
        <v>1176085.3821759152</v>
      </c>
      <c r="E2930" s="2">
        <v>2022</v>
      </c>
      <c r="F2930" s="17">
        <f>Tabel14[[#This Row],[Benaderend Verbruik (kWh)]]*2.5</f>
        <v>2940213.4554397878</v>
      </c>
      <c r="G2930" s="17">
        <f>Tabel14[[#This Row],[Benaderend Verbruik (kWh)]]*0</f>
        <v>0</v>
      </c>
    </row>
    <row r="2931" spans="1:7" x14ac:dyDescent="0.35">
      <c r="A2931" s="2" t="s">
        <v>1118</v>
      </c>
      <c r="B2931" s="2" t="s">
        <v>641</v>
      </c>
      <c r="C2931" s="2" t="s">
        <v>10</v>
      </c>
      <c r="D2931" s="17">
        <v>781412.99999999965</v>
      </c>
      <c r="E2931" s="2">
        <v>2022</v>
      </c>
      <c r="F2931" s="17">
        <f>Tabel14[[#This Row],[Benaderend Verbruik (kWh)]]*2.5</f>
        <v>1953532.4999999991</v>
      </c>
      <c r="G2931" s="17">
        <f>Tabel14[[#This Row],[Benaderend Verbruik (kWh)]]*0</f>
        <v>0</v>
      </c>
    </row>
    <row r="2932" spans="1:7" x14ac:dyDescent="0.35">
      <c r="A2932" s="2" t="s">
        <v>1118</v>
      </c>
      <c r="B2932" s="2" t="s">
        <v>641</v>
      </c>
      <c r="C2932" s="2" t="s">
        <v>8</v>
      </c>
      <c r="D2932" s="17">
        <v>2572337.2289083656</v>
      </c>
      <c r="E2932" s="2">
        <v>2022</v>
      </c>
      <c r="F2932" s="17">
        <f>Tabel14[[#This Row],[Benaderend Verbruik (kWh)]]</f>
        <v>2572337.2289083656</v>
      </c>
      <c r="G2932" s="17">
        <f>Tabel14[[#This Row],[Benaderend Verbruik (kWh)]]*0.000182</f>
        <v>468.16537566132257</v>
      </c>
    </row>
    <row r="2933" spans="1:7" x14ac:dyDescent="0.35">
      <c r="A2933" s="2" t="s">
        <v>495</v>
      </c>
      <c r="B2933" s="2" t="s">
        <v>7</v>
      </c>
      <c r="C2933" s="2" t="s">
        <v>8</v>
      </c>
      <c r="D2933" s="17">
        <v>1380106.7073241482</v>
      </c>
      <c r="E2933" s="2">
        <v>2019</v>
      </c>
      <c r="F2933" s="17">
        <f>Tabel14[[#This Row],[Benaderend Verbruik (kWh)]]</f>
        <v>1380106.7073241482</v>
      </c>
      <c r="G2933" s="17">
        <f>Tabel14[[#This Row],[Benaderend Verbruik (kWh)]]*0.000182</f>
        <v>251.17942073299497</v>
      </c>
    </row>
    <row r="2934" spans="1:7" x14ac:dyDescent="0.35">
      <c r="A2934" s="2" t="s">
        <v>495</v>
      </c>
      <c r="B2934" s="2" t="s">
        <v>7</v>
      </c>
      <c r="C2934" s="2" t="s">
        <v>9</v>
      </c>
      <c r="D2934" s="17">
        <v>625433.67412753776</v>
      </c>
      <c r="E2934" s="2">
        <v>2019</v>
      </c>
      <c r="F2934" s="17">
        <f>Tabel14[[#This Row],[Benaderend Verbruik (kWh)]]*2.5</f>
        <v>1563584.1853188444</v>
      </c>
      <c r="G2934" s="17">
        <f>Tabel14[[#This Row],[Benaderend Verbruik (kWh)]]*0</f>
        <v>0</v>
      </c>
    </row>
    <row r="2935" spans="1:7" x14ac:dyDescent="0.35">
      <c r="A2935" s="2" t="s">
        <v>495</v>
      </c>
      <c r="B2935" s="2" t="s">
        <v>7</v>
      </c>
      <c r="C2935" s="2" t="s">
        <v>10</v>
      </c>
      <c r="D2935" s="17">
        <v>547535</v>
      </c>
      <c r="E2935" s="2">
        <v>2019</v>
      </c>
      <c r="F2935" s="17">
        <f>Tabel14[[#This Row],[Benaderend Verbruik (kWh)]]*2.5</f>
        <v>1368837.5</v>
      </c>
      <c r="G2935" s="17">
        <f>Tabel14[[#This Row],[Benaderend Verbruik (kWh)]]*0</f>
        <v>0</v>
      </c>
    </row>
    <row r="2936" spans="1:7" x14ac:dyDescent="0.35">
      <c r="A2936" s="2" t="s">
        <v>1119</v>
      </c>
      <c r="B2936" s="2" t="s">
        <v>641</v>
      </c>
      <c r="C2936" s="2" t="s">
        <v>9</v>
      </c>
      <c r="D2936" s="17">
        <v>651523.100495736</v>
      </c>
      <c r="E2936" s="2">
        <v>2022</v>
      </c>
      <c r="F2936" s="17">
        <f>Tabel14[[#This Row],[Benaderend Verbruik (kWh)]]*2.5</f>
        <v>1628807.7512393401</v>
      </c>
      <c r="G2936" s="17">
        <f>Tabel14[[#This Row],[Benaderend Verbruik (kWh)]]*0</f>
        <v>0</v>
      </c>
    </row>
    <row r="2937" spans="1:7" x14ac:dyDescent="0.35">
      <c r="A2937" s="2" t="s">
        <v>1119</v>
      </c>
      <c r="B2937" s="2" t="s">
        <v>641</v>
      </c>
      <c r="C2937" s="2" t="s">
        <v>10</v>
      </c>
      <c r="D2937" s="17">
        <v>524473.9999999993</v>
      </c>
      <c r="E2937" s="2">
        <v>2022</v>
      </c>
      <c r="F2937" s="17">
        <f>Tabel14[[#This Row],[Benaderend Verbruik (kWh)]]*2.5</f>
        <v>1311184.9999999981</v>
      </c>
      <c r="G2937" s="17">
        <f>Tabel14[[#This Row],[Benaderend Verbruik (kWh)]]*0</f>
        <v>0</v>
      </c>
    </row>
    <row r="2938" spans="1:7" x14ac:dyDescent="0.35">
      <c r="A2938" s="2" t="s">
        <v>1119</v>
      </c>
      <c r="B2938" s="2" t="s">
        <v>641</v>
      </c>
      <c r="C2938" s="2" t="s">
        <v>8</v>
      </c>
      <c r="D2938" s="17">
        <v>1458450.6631002859</v>
      </c>
      <c r="E2938" s="2">
        <v>2022</v>
      </c>
      <c r="F2938" s="17">
        <f>Tabel14[[#This Row],[Benaderend Verbruik (kWh)]]</f>
        <v>1458450.6631002859</v>
      </c>
      <c r="G2938" s="17">
        <f>Tabel14[[#This Row],[Benaderend Verbruik (kWh)]]*0.000182</f>
        <v>265.43802068425202</v>
      </c>
    </row>
    <row r="2939" spans="1:7" x14ac:dyDescent="0.35">
      <c r="A2939" s="11" t="s">
        <v>495</v>
      </c>
      <c r="B2939" s="11" t="s">
        <v>7</v>
      </c>
      <c r="C2939" s="2" t="s">
        <v>1262</v>
      </c>
      <c r="D2939" s="17"/>
      <c r="E2939" s="2">
        <v>2019</v>
      </c>
      <c r="F2939" s="2"/>
      <c r="G2939" s="17">
        <v>81.647419200000002</v>
      </c>
    </row>
    <row r="2940" spans="1:7" x14ac:dyDescent="0.35">
      <c r="A2940" s="11" t="s">
        <v>495</v>
      </c>
      <c r="B2940" s="11" t="s">
        <v>7</v>
      </c>
      <c r="C2940" s="2" t="s">
        <v>1262</v>
      </c>
      <c r="D2940" s="17"/>
      <c r="E2940" s="2">
        <v>2022</v>
      </c>
      <c r="F2940" s="2"/>
      <c r="G2940" s="17">
        <v>72.080120180000009</v>
      </c>
    </row>
    <row r="2941" spans="1:7" x14ac:dyDescent="0.35">
      <c r="A2941" s="2" t="s">
        <v>496</v>
      </c>
      <c r="B2941" s="2" t="s">
        <v>7</v>
      </c>
      <c r="C2941" s="2" t="s">
        <v>8</v>
      </c>
      <c r="D2941" s="17">
        <v>1314804.75</v>
      </c>
      <c r="E2941" s="2">
        <v>2019</v>
      </c>
      <c r="F2941" s="17">
        <f>Tabel14[[#This Row],[Benaderend Verbruik (kWh)]]</f>
        <v>1314804.75</v>
      </c>
      <c r="G2941" s="17">
        <f>Tabel14[[#This Row],[Benaderend Verbruik (kWh)]]*0.000182</f>
        <v>239.2944645</v>
      </c>
    </row>
    <row r="2942" spans="1:7" x14ac:dyDescent="0.35">
      <c r="A2942" s="2" t="s">
        <v>496</v>
      </c>
      <c r="B2942" s="2" t="s">
        <v>7</v>
      </c>
      <c r="C2942" s="2" t="s">
        <v>10</v>
      </c>
      <c r="D2942" s="17">
        <v>1001516.3880000002</v>
      </c>
      <c r="E2942" s="2">
        <v>2019</v>
      </c>
      <c r="F2942" s="17">
        <f>Tabel14[[#This Row],[Benaderend Verbruik (kWh)]]*2.5</f>
        <v>2503790.9700000002</v>
      </c>
      <c r="G2942" s="17">
        <f>Tabel14[[#This Row],[Benaderend Verbruik (kWh)]]*0</f>
        <v>0</v>
      </c>
    </row>
    <row r="2943" spans="1:7" x14ac:dyDescent="0.35">
      <c r="A2943" s="2" t="s">
        <v>496</v>
      </c>
      <c r="B2943" s="2" t="s">
        <v>7</v>
      </c>
      <c r="C2943" s="2" t="s">
        <v>9</v>
      </c>
      <c r="D2943" s="17">
        <v>463645.79300000006</v>
      </c>
      <c r="E2943" s="2">
        <v>2019</v>
      </c>
      <c r="F2943" s="17">
        <f>Tabel14[[#This Row],[Benaderend Verbruik (kWh)]]*2.5</f>
        <v>1159114.4825000002</v>
      </c>
      <c r="G2943" s="17">
        <f>Tabel14[[#This Row],[Benaderend Verbruik (kWh)]]*0</f>
        <v>0</v>
      </c>
    </row>
    <row r="2944" spans="1:7" x14ac:dyDescent="0.35">
      <c r="A2944" s="2" t="s">
        <v>1120</v>
      </c>
      <c r="B2944" s="2" t="s">
        <v>641</v>
      </c>
      <c r="C2944" s="2" t="s">
        <v>9</v>
      </c>
      <c r="D2944" s="17">
        <v>412632.08987622097</v>
      </c>
      <c r="E2944" s="2">
        <v>2022</v>
      </c>
      <c r="F2944" s="17">
        <f>Tabel14[[#This Row],[Benaderend Verbruik (kWh)]]*2.5</f>
        <v>1031580.2246905525</v>
      </c>
      <c r="G2944" s="17">
        <f>Tabel14[[#This Row],[Benaderend Verbruik (kWh)]]*0</f>
        <v>0</v>
      </c>
    </row>
    <row r="2945" spans="1:7" x14ac:dyDescent="0.35">
      <c r="A2945" s="2" t="s">
        <v>1120</v>
      </c>
      <c r="B2945" s="2" t="s">
        <v>641</v>
      </c>
      <c r="C2945" s="2" t="s">
        <v>10</v>
      </c>
      <c r="D2945" s="17">
        <v>769743.86185304774</v>
      </c>
      <c r="E2945" s="2">
        <v>2022</v>
      </c>
      <c r="F2945" s="17">
        <f>Tabel14[[#This Row],[Benaderend Verbruik (kWh)]]*2.5</f>
        <v>1924359.6546326193</v>
      </c>
      <c r="G2945" s="17">
        <f>Tabel14[[#This Row],[Benaderend Verbruik (kWh)]]*0</f>
        <v>0</v>
      </c>
    </row>
    <row r="2946" spans="1:7" x14ac:dyDescent="0.35">
      <c r="A2946" s="2" t="s">
        <v>1120</v>
      </c>
      <c r="B2946" s="2" t="s">
        <v>641</v>
      </c>
      <c r="C2946" s="2" t="s">
        <v>8</v>
      </c>
      <c r="D2946" s="17">
        <v>1262044.6024640696</v>
      </c>
      <c r="E2946" s="2">
        <v>2022</v>
      </c>
      <c r="F2946" s="17">
        <f>Tabel14[[#This Row],[Benaderend Verbruik (kWh)]]</f>
        <v>1262044.6024640696</v>
      </c>
      <c r="G2946" s="17">
        <f>Tabel14[[#This Row],[Benaderend Verbruik (kWh)]]*0.000182</f>
        <v>229.69211764846068</v>
      </c>
    </row>
    <row r="2947" spans="1:7" x14ac:dyDescent="0.35">
      <c r="A2947" s="2" t="s">
        <v>496</v>
      </c>
      <c r="B2947" s="2" t="s">
        <v>7</v>
      </c>
      <c r="C2947" s="2" t="s">
        <v>106</v>
      </c>
      <c r="D2947" s="17">
        <v>12783.523988999999</v>
      </c>
      <c r="E2947" s="2">
        <v>2019</v>
      </c>
      <c r="F2947" s="17">
        <f>Tabel14[[#This Row],[Benaderend Verbruik (kWh)]]</f>
        <v>12783.523988999999</v>
      </c>
      <c r="G2947" s="17">
        <f>Tabel14[[#This Row],[Benaderend Verbruik (kWh)]]*0.000182</f>
        <v>2.326601365998</v>
      </c>
    </row>
    <row r="2948" spans="1:7" x14ac:dyDescent="0.35">
      <c r="A2948" s="2" t="s">
        <v>496</v>
      </c>
      <c r="B2948" s="2" t="s">
        <v>7</v>
      </c>
      <c r="C2948" s="2" t="s">
        <v>12</v>
      </c>
      <c r="D2948" s="17">
        <v>224810.88107845918</v>
      </c>
      <c r="E2948" s="2">
        <v>2019</v>
      </c>
      <c r="F2948" s="17">
        <f>Tabel14[[#This Row],[Benaderend Verbruik (kWh)]]</f>
        <v>224810.88107845918</v>
      </c>
      <c r="G2948" s="17">
        <f>Tabel14[[#This Row],[Benaderend Verbruik (kWh)]]*0.000267</f>
        <v>60.024505247948596</v>
      </c>
    </row>
    <row r="2949" spans="1:7" x14ac:dyDescent="0.35">
      <c r="A2949" s="2" t="s">
        <v>496</v>
      </c>
      <c r="B2949" s="2" t="s">
        <v>7</v>
      </c>
      <c r="C2949" s="2" t="s">
        <v>12</v>
      </c>
      <c r="D2949" s="17">
        <v>244056.71840100316</v>
      </c>
      <c r="E2949" s="2">
        <v>2022</v>
      </c>
      <c r="F2949" s="17">
        <f>Tabel14[[#This Row],[Benaderend Verbruik (kWh)]]</f>
        <v>244056.71840100316</v>
      </c>
      <c r="G2949" s="17">
        <f>Tabel14[[#This Row],[Benaderend Verbruik (kWh)]]*0.000267</f>
        <v>65.163143813067848</v>
      </c>
    </row>
    <row r="2950" spans="1:7" x14ac:dyDescent="0.35">
      <c r="A2950" s="2" t="s">
        <v>496</v>
      </c>
      <c r="B2950" s="2" t="s">
        <v>7</v>
      </c>
      <c r="C2950" s="2" t="s">
        <v>106</v>
      </c>
      <c r="D2950" s="17">
        <v>13704.938027</v>
      </c>
      <c r="E2950" s="2">
        <v>2022</v>
      </c>
      <c r="F2950" s="17">
        <f>Tabel14[[#This Row],[Benaderend Verbruik (kWh)]]</f>
        <v>13704.938027</v>
      </c>
      <c r="G2950" s="17">
        <f>Tabel14[[#This Row],[Benaderend Verbruik (kWh)]]*0.000182</f>
        <v>2.4942987209140002</v>
      </c>
    </row>
    <row r="2951" spans="1:7" x14ac:dyDescent="0.35">
      <c r="A2951" s="2" t="s">
        <v>497</v>
      </c>
      <c r="B2951" s="2" t="s">
        <v>7</v>
      </c>
      <c r="C2951" s="2" t="s">
        <v>8</v>
      </c>
      <c r="D2951" s="17">
        <v>2500477.3026679386</v>
      </c>
      <c r="E2951" s="2">
        <v>2019</v>
      </c>
      <c r="F2951" s="17">
        <f>Tabel14[[#This Row],[Benaderend Verbruik (kWh)]]</f>
        <v>2500477.3026679386</v>
      </c>
      <c r="G2951" s="17">
        <f>Tabel14[[#This Row],[Benaderend Verbruik (kWh)]]*0.000182</f>
        <v>455.08686908556484</v>
      </c>
    </row>
    <row r="2952" spans="1:7" x14ac:dyDescent="0.35">
      <c r="A2952" s="2" t="s">
        <v>497</v>
      </c>
      <c r="B2952" s="2" t="s">
        <v>7</v>
      </c>
      <c r="C2952" s="2" t="s">
        <v>9</v>
      </c>
      <c r="D2952" s="17">
        <v>908603.90042278636</v>
      </c>
      <c r="E2952" s="2">
        <v>2019</v>
      </c>
      <c r="F2952" s="17">
        <f>Tabel14[[#This Row],[Benaderend Verbruik (kWh)]]*2.5</f>
        <v>2271509.7510569659</v>
      </c>
      <c r="G2952" s="17">
        <f>Tabel14[[#This Row],[Benaderend Verbruik (kWh)]]*0</f>
        <v>0</v>
      </c>
    </row>
    <row r="2953" spans="1:7" x14ac:dyDescent="0.35">
      <c r="A2953" s="2" t="s">
        <v>497</v>
      </c>
      <c r="B2953" s="2" t="s">
        <v>7</v>
      </c>
      <c r="C2953" s="2" t="s">
        <v>10</v>
      </c>
      <c r="D2953" s="17">
        <v>541394</v>
      </c>
      <c r="E2953" s="2">
        <v>2019</v>
      </c>
      <c r="F2953" s="17">
        <f>Tabel14[[#This Row],[Benaderend Verbruik (kWh)]]*2.5</f>
        <v>1353485</v>
      </c>
      <c r="G2953" s="17">
        <f>Tabel14[[#This Row],[Benaderend Verbruik (kWh)]]*0</f>
        <v>0</v>
      </c>
    </row>
    <row r="2954" spans="1:7" x14ac:dyDescent="0.35">
      <c r="A2954" s="2" t="s">
        <v>1121</v>
      </c>
      <c r="B2954" s="2" t="s">
        <v>641</v>
      </c>
      <c r="C2954" s="2" t="s">
        <v>9</v>
      </c>
      <c r="D2954" s="17">
        <v>763341.06904390687</v>
      </c>
      <c r="E2954" s="2">
        <v>2022</v>
      </c>
      <c r="F2954" s="17">
        <f>Tabel14[[#This Row],[Benaderend Verbruik (kWh)]]*2.5</f>
        <v>1908352.6726097672</v>
      </c>
      <c r="G2954" s="17">
        <f>Tabel14[[#This Row],[Benaderend Verbruik (kWh)]]*0</f>
        <v>0</v>
      </c>
    </row>
    <row r="2955" spans="1:7" x14ac:dyDescent="0.35">
      <c r="A2955" s="2" t="s">
        <v>1121</v>
      </c>
      <c r="B2955" s="2" t="s">
        <v>641</v>
      </c>
      <c r="C2955" s="2" t="s">
        <v>10</v>
      </c>
      <c r="D2955" s="17">
        <v>433651.99999999983</v>
      </c>
      <c r="E2955" s="2">
        <v>2022</v>
      </c>
      <c r="F2955" s="17">
        <f>Tabel14[[#This Row],[Benaderend Verbruik (kWh)]]*2.5</f>
        <v>1084129.9999999995</v>
      </c>
      <c r="G2955" s="17">
        <f>Tabel14[[#This Row],[Benaderend Verbruik (kWh)]]*0</f>
        <v>0</v>
      </c>
    </row>
    <row r="2956" spans="1:7" x14ac:dyDescent="0.35">
      <c r="A2956" s="2" t="s">
        <v>1121</v>
      </c>
      <c r="B2956" s="2" t="s">
        <v>641</v>
      </c>
      <c r="C2956" s="2" t="s">
        <v>8</v>
      </c>
      <c r="D2956" s="17">
        <v>2040306.6215178221</v>
      </c>
      <c r="E2956" s="2">
        <v>2022</v>
      </c>
      <c r="F2956" s="17">
        <f>Tabel14[[#This Row],[Benaderend Verbruik (kWh)]]</f>
        <v>2040306.6215178221</v>
      </c>
      <c r="G2956" s="17">
        <f>Tabel14[[#This Row],[Benaderend Verbruik (kWh)]]*0.000182</f>
        <v>371.33580511624365</v>
      </c>
    </row>
    <row r="2957" spans="1:7" x14ac:dyDescent="0.35">
      <c r="A2957" s="2" t="s">
        <v>498</v>
      </c>
      <c r="B2957" s="2" t="s">
        <v>7</v>
      </c>
      <c r="C2957" s="2" t="s">
        <v>8</v>
      </c>
      <c r="D2957" s="17">
        <v>8920237.0204670019</v>
      </c>
      <c r="E2957" s="2">
        <v>2019</v>
      </c>
      <c r="F2957" s="17">
        <f>Tabel14[[#This Row],[Benaderend Verbruik (kWh)]]</f>
        <v>8920237.0204670019</v>
      </c>
      <c r="G2957" s="17">
        <f>Tabel14[[#This Row],[Benaderend Verbruik (kWh)]]*0.000182</f>
        <v>1623.4831377249943</v>
      </c>
    </row>
    <row r="2958" spans="1:7" x14ac:dyDescent="0.35">
      <c r="A2958" s="2" t="s">
        <v>498</v>
      </c>
      <c r="B2958" s="2" t="s">
        <v>7</v>
      </c>
      <c r="C2958" s="2" t="s">
        <v>10</v>
      </c>
      <c r="D2958" s="17">
        <v>4932083</v>
      </c>
      <c r="E2958" s="2">
        <v>2019</v>
      </c>
      <c r="F2958" s="17">
        <f>Tabel14[[#This Row],[Benaderend Verbruik (kWh)]]*2.5</f>
        <v>12330207.5</v>
      </c>
      <c r="G2958" s="17">
        <f>Tabel14[[#This Row],[Benaderend Verbruik (kWh)]]*0</f>
        <v>0</v>
      </c>
    </row>
    <row r="2959" spans="1:7" x14ac:dyDescent="0.35">
      <c r="A2959" s="2" t="s">
        <v>498</v>
      </c>
      <c r="B2959" s="2" t="s">
        <v>7</v>
      </c>
      <c r="C2959" s="2" t="s">
        <v>9</v>
      </c>
      <c r="D2959" s="17">
        <v>3819211.7552882563</v>
      </c>
      <c r="E2959" s="2">
        <v>2019</v>
      </c>
      <c r="F2959" s="17">
        <f>Tabel14[[#This Row],[Benaderend Verbruik (kWh)]]*2.5</f>
        <v>9548029.3882206418</v>
      </c>
      <c r="G2959" s="17">
        <f>Tabel14[[#This Row],[Benaderend Verbruik (kWh)]]*0</f>
        <v>0</v>
      </c>
    </row>
    <row r="2960" spans="1:7" x14ac:dyDescent="0.35">
      <c r="A2960" s="2" t="s">
        <v>1122</v>
      </c>
      <c r="B2960" s="2" t="s">
        <v>641</v>
      </c>
      <c r="C2960" s="2" t="s">
        <v>9</v>
      </c>
      <c r="D2960" s="17">
        <v>3421524.4647014504</v>
      </c>
      <c r="E2960" s="2">
        <v>2022</v>
      </c>
      <c r="F2960" s="17">
        <f>Tabel14[[#This Row],[Benaderend Verbruik (kWh)]]*2.5</f>
        <v>8553811.1617536265</v>
      </c>
      <c r="G2960" s="17">
        <f>Tabel14[[#This Row],[Benaderend Verbruik (kWh)]]*0</f>
        <v>0</v>
      </c>
    </row>
    <row r="2961" spans="1:7" x14ac:dyDescent="0.35">
      <c r="A2961" s="2" t="s">
        <v>1122</v>
      </c>
      <c r="B2961" s="2" t="s">
        <v>641</v>
      </c>
      <c r="C2961" s="2" t="s">
        <v>10</v>
      </c>
      <c r="D2961" s="17">
        <v>4487807</v>
      </c>
      <c r="E2961" s="2">
        <v>2022</v>
      </c>
      <c r="F2961" s="17">
        <f>Tabel14[[#This Row],[Benaderend Verbruik (kWh)]]*2.5</f>
        <v>11219517.5</v>
      </c>
      <c r="G2961" s="17">
        <f>Tabel14[[#This Row],[Benaderend Verbruik (kWh)]]*0</f>
        <v>0</v>
      </c>
    </row>
    <row r="2962" spans="1:7" x14ac:dyDescent="0.35">
      <c r="A2962" s="2" t="s">
        <v>1122</v>
      </c>
      <c r="B2962" s="2" t="s">
        <v>641</v>
      </c>
      <c r="C2962" s="2" t="s">
        <v>8</v>
      </c>
      <c r="D2962" s="17">
        <v>6818046.8559180526</v>
      </c>
      <c r="E2962" s="2">
        <v>2022</v>
      </c>
      <c r="F2962" s="17">
        <f>Tabel14[[#This Row],[Benaderend Verbruik (kWh)]]</f>
        <v>6818046.8559180526</v>
      </c>
      <c r="G2962" s="17">
        <f>Tabel14[[#This Row],[Benaderend Verbruik (kWh)]]*0.000182</f>
        <v>1240.8845277770856</v>
      </c>
    </row>
    <row r="2963" spans="1:7" x14ac:dyDescent="0.35">
      <c r="A2963" s="2" t="s">
        <v>499</v>
      </c>
      <c r="B2963" s="2" t="s">
        <v>7</v>
      </c>
      <c r="C2963" s="2" t="s">
        <v>8</v>
      </c>
      <c r="D2963" s="17">
        <v>6550999.4341141768</v>
      </c>
      <c r="E2963" s="2">
        <v>2019</v>
      </c>
      <c r="F2963" s="17">
        <f>Tabel14[[#This Row],[Benaderend Verbruik (kWh)]]</f>
        <v>6550999.4341141768</v>
      </c>
      <c r="G2963" s="17">
        <f>Tabel14[[#This Row],[Benaderend Verbruik (kWh)]]*0.000182</f>
        <v>1192.2818970087801</v>
      </c>
    </row>
    <row r="2964" spans="1:7" x14ac:dyDescent="0.35">
      <c r="A2964" s="2" t="s">
        <v>499</v>
      </c>
      <c r="B2964" s="2" t="s">
        <v>7</v>
      </c>
      <c r="C2964" s="2" t="s">
        <v>10</v>
      </c>
      <c r="D2964" s="17">
        <v>1737558</v>
      </c>
      <c r="E2964" s="2">
        <v>2019</v>
      </c>
      <c r="F2964" s="17">
        <f>Tabel14[[#This Row],[Benaderend Verbruik (kWh)]]*2.5</f>
        <v>4343895</v>
      </c>
      <c r="G2964" s="17">
        <f>Tabel14[[#This Row],[Benaderend Verbruik (kWh)]]*0</f>
        <v>0</v>
      </c>
    </row>
    <row r="2965" spans="1:7" x14ac:dyDescent="0.35">
      <c r="A2965" s="2" t="s">
        <v>499</v>
      </c>
      <c r="B2965" s="2" t="s">
        <v>7</v>
      </c>
      <c r="C2965" s="2" t="s">
        <v>9</v>
      </c>
      <c r="D2965" s="17">
        <v>1444863.8488622061</v>
      </c>
      <c r="E2965" s="2">
        <v>2019</v>
      </c>
      <c r="F2965" s="17">
        <f>Tabel14[[#This Row],[Benaderend Verbruik (kWh)]]*2.5</f>
        <v>3612159.6221555155</v>
      </c>
      <c r="G2965" s="17">
        <f>Tabel14[[#This Row],[Benaderend Verbruik (kWh)]]*0</f>
        <v>0</v>
      </c>
    </row>
    <row r="2966" spans="1:7" x14ac:dyDescent="0.35">
      <c r="A2966" s="2" t="s">
        <v>1123</v>
      </c>
      <c r="B2966" s="2" t="s">
        <v>641</v>
      </c>
      <c r="C2966" s="2" t="s">
        <v>9</v>
      </c>
      <c r="D2966" s="17">
        <v>937725.8896233337</v>
      </c>
      <c r="E2966" s="2">
        <v>2022</v>
      </c>
      <c r="F2966" s="17">
        <f>Tabel14[[#This Row],[Benaderend Verbruik (kWh)]]*2.5</f>
        <v>2344314.7240583343</v>
      </c>
      <c r="G2966" s="17">
        <f>Tabel14[[#This Row],[Benaderend Verbruik (kWh)]]*0</f>
        <v>0</v>
      </c>
    </row>
    <row r="2967" spans="1:7" x14ac:dyDescent="0.35">
      <c r="A2967" s="2" t="s">
        <v>1123</v>
      </c>
      <c r="B2967" s="2" t="s">
        <v>641</v>
      </c>
      <c r="C2967" s="2" t="s">
        <v>10</v>
      </c>
      <c r="D2967" s="17">
        <v>1334579</v>
      </c>
      <c r="E2967" s="2">
        <v>2022</v>
      </c>
      <c r="F2967" s="17">
        <f>Tabel14[[#This Row],[Benaderend Verbruik (kWh)]]*2.5</f>
        <v>3336447.5</v>
      </c>
      <c r="G2967" s="17">
        <f>Tabel14[[#This Row],[Benaderend Verbruik (kWh)]]*0</f>
        <v>0</v>
      </c>
    </row>
    <row r="2968" spans="1:7" x14ac:dyDescent="0.35">
      <c r="A2968" s="2" t="s">
        <v>1123</v>
      </c>
      <c r="B2968" s="2" t="s">
        <v>641</v>
      </c>
      <c r="C2968" s="2" t="s">
        <v>8</v>
      </c>
      <c r="D2968" s="17">
        <v>4723531.3832211755</v>
      </c>
      <c r="E2968" s="2">
        <v>2022</v>
      </c>
      <c r="F2968" s="17">
        <f>Tabel14[[#This Row],[Benaderend Verbruik (kWh)]]</f>
        <v>4723531.3832211755</v>
      </c>
      <c r="G2968" s="17">
        <f>Tabel14[[#This Row],[Benaderend Verbruik (kWh)]]*0.000182</f>
        <v>859.68271174625397</v>
      </c>
    </row>
    <row r="2969" spans="1:7" x14ac:dyDescent="0.35">
      <c r="A2969" s="2" t="s">
        <v>499</v>
      </c>
      <c r="B2969" s="2" t="s">
        <v>7</v>
      </c>
      <c r="C2969" s="2" t="s">
        <v>12</v>
      </c>
      <c r="D2969" s="17">
        <v>563873.42998769647</v>
      </c>
      <c r="E2969" s="2">
        <v>2019</v>
      </c>
      <c r="F2969" s="17">
        <f>Tabel14[[#This Row],[Benaderend Verbruik (kWh)]]</f>
        <v>563873.42998769647</v>
      </c>
      <c r="G2969" s="17">
        <f>Tabel14[[#This Row],[Benaderend Verbruik (kWh)]]*0.000267</f>
        <v>150.55420580671495</v>
      </c>
    </row>
    <row r="2970" spans="1:7" x14ac:dyDescent="0.35">
      <c r="A2970" s="2" t="s">
        <v>499</v>
      </c>
      <c r="B2970" s="2" t="s">
        <v>7</v>
      </c>
      <c r="C2970" s="2" t="s">
        <v>12</v>
      </c>
      <c r="D2970" s="17">
        <v>112703.78951353396</v>
      </c>
      <c r="E2970" s="2">
        <v>2022</v>
      </c>
      <c r="F2970" s="17">
        <f>Tabel14[[#This Row],[Benaderend Verbruik (kWh)]]</f>
        <v>112703.78951353396</v>
      </c>
      <c r="G2970" s="17">
        <f>Tabel14[[#This Row],[Benaderend Verbruik (kWh)]]*0.000267</f>
        <v>30.091911800113568</v>
      </c>
    </row>
    <row r="2971" spans="1:7" x14ac:dyDescent="0.35">
      <c r="A2971" s="11" t="s">
        <v>499</v>
      </c>
      <c r="B2971" s="11" t="s">
        <v>7</v>
      </c>
      <c r="C2971" s="2" t="s">
        <v>1262</v>
      </c>
      <c r="D2971" s="17"/>
      <c r="E2971" s="2">
        <v>2019</v>
      </c>
      <c r="F2971" s="2"/>
      <c r="G2971" s="17">
        <v>143.53848936</v>
      </c>
    </row>
    <row r="2972" spans="1:7" x14ac:dyDescent="0.35">
      <c r="A2972" s="11" t="s">
        <v>499</v>
      </c>
      <c r="B2972" s="11" t="s">
        <v>7</v>
      </c>
      <c r="C2972" s="2" t="s">
        <v>1262</v>
      </c>
      <c r="D2972" s="17"/>
      <c r="E2972" s="2">
        <v>2022</v>
      </c>
      <c r="F2972" s="2"/>
      <c r="G2972" s="17">
        <v>116.02832893999999</v>
      </c>
    </row>
    <row r="2973" spans="1:7" x14ac:dyDescent="0.35">
      <c r="A2973" s="2" t="s">
        <v>500</v>
      </c>
      <c r="B2973" s="2" t="s">
        <v>7</v>
      </c>
      <c r="C2973" s="2" t="s">
        <v>8</v>
      </c>
      <c r="D2973" s="17">
        <v>916595.87179977575</v>
      </c>
      <c r="E2973" s="2">
        <v>2019</v>
      </c>
      <c r="F2973" s="17">
        <f>Tabel14[[#This Row],[Benaderend Verbruik (kWh)]]</f>
        <v>916595.87179977575</v>
      </c>
      <c r="G2973" s="17">
        <f>Tabel14[[#This Row],[Benaderend Verbruik (kWh)]]*0.000182</f>
        <v>166.82044866755919</v>
      </c>
    </row>
    <row r="2974" spans="1:7" x14ac:dyDescent="0.35">
      <c r="A2974" s="2" t="s">
        <v>500</v>
      </c>
      <c r="B2974" s="2" t="s">
        <v>7</v>
      </c>
      <c r="C2974" s="2" t="s">
        <v>10</v>
      </c>
      <c r="D2974" s="17">
        <v>519691</v>
      </c>
      <c r="E2974" s="2">
        <v>2019</v>
      </c>
      <c r="F2974" s="17">
        <f>Tabel14[[#This Row],[Benaderend Verbruik (kWh)]]*2.5</f>
        <v>1299227.5</v>
      </c>
      <c r="G2974" s="17">
        <f>Tabel14[[#This Row],[Benaderend Verbruik (kWh)]]*0</f>
        <v>0</v>
      </c>
    </row>
    <row r="2975" spans="1:7" x14ac:dyDescent="0.35">
      <c r="A2975" s="2" t="s">
        <v>500</v>
      </c>
      <c r="B2975" s="2" t="s">
        <v>7</v>
      </c>
      <c r="C2975" s="2" t="s">
        <v>9</v>
      </c>
      <c r="D2975" s="17">
        <v>177882.19907357683</v>
      </c>
      <c r="E2975" s="2">
        <v>2019</v>
      </c>
      <c r="F2975" s="17">
        <f>Tabel14[[#This Row],[Benaderend Verbruik (kWh)]]*2.5</f>
        <v>444705.49768394209</v>
      </c>
      <c r="G2975" s="17">
        <f>Tabel14[[#This Row],[Benaderend Verbruik (kWh)]]*0</f>
        <v>0</v>
      </c>
    </row>
    <row r="2976" spans="1:7" x14ac:dyDescent="0.35">
      <c r="A2976" s="2" t="s">
        <v>1124</v>
      </c>
      <c r="B2976" s="2" t="s">
        <v>641</v>
      </c>
      <c r="C2976" s="2" t="s">
        <v>9</v>
      </c>
      <c r="D2976" s="17">
        <v>203214.00988391272</v>
      </c>
      <c r="E2976" s="2">
        <v>2022</v>
      </c>
      <c r="F2976" s="17">
        <f>Tabel14[[#This Row],[Benaderend Verbruik (kWh)]]*2.5</f>
        <v>508035.02470978181</v>
      </c>
      <c r="G2976" s="17">
        <f>Tabel14[[#This Row],[Benaderend Verbruik (kWh)]]*0</f>
        <v>0</v>
      </c>
    </row>
    <row r="2977" spans="1:7" x14ac:dyDescent="0.35">
      <c r="A2977" s="2" t="s">
        <v>1124</v>
      </c>
      <c r="B2977" s="2" t="s">
        <v>641</v>
      </c>
      <c r="C2977" s="2" t="s">
        <v>10</v>
      </c>
      <c r="D2977" s="17">
        <v>403009.35708142072</v>
      </c>
      <c r="E2977" s="2">
        <v>2022</v>
      </c>
      <c r="F2977" s="17">
        <f>Tabel14[[#This Row],[Benaderend Verbruik (kWh)]]*2.5</f>
        <v>1007523.3927035518</v>
      </c>
      <c r="G2977" s="17">
        <f>Tabel14[[#This Row],[Benaderend Verbruik (kWh)]]*0</f>
        <v>0</v>
      </c>
    </row>
    <row r="2978" spans="1:7" x14ac:dyDescent="0.35">
      <c r="A2978" s="2" t="s">
        <v>1124</v>
      </c>
      <c r="B2978" s="2" t="s">
        <v>641</v>
      </c>
      <c r="C2978" s="2" t="s">
        <v>8</v>
      </c>
      <c r="D2978" s="17">
        <v>901401.18385465606</v>
      </c>
      <c r="E2978" s="2">
        <v>2022</v>
      </c>
      <c r="F2978" s="17">
        <f>Tabel14[[#This Row],[Benaderend Verbruik (kWh)]]</f>
        <v>901401.18385465606</v>
      </c>
      <c r="G2978" s="17">
        <f>Tabel14[[#This Row],[Benaderend Verbruik (kWh)]]*0.000182</f>
        <v>164.05501546154741</v>
      </c>
    </row>
    <row r="2979" spans="1:7" x14ac:dyDescent="0.35">
      <c r="A2979" s="2" t="s">
        <v>501</v>
      </c>
      <c r="B2979" s="2" t="s">
        <v>7</v>
      </c>
      <c r="C2979" s="2" t="s">
        <v>8</v>
      </c>
      <c r="D2979" s="17">
        <v>1615215.9082776571</v>
      </c>
      <c r="E2979" s="2">
        <v>2019</v>
      </c>
      <c r="F2979" s="17">
        <f>Tabel14[[#This Row],[Benaderend Verbruik (kWh)]]</f>
        <v>1615215.9082776571</v>
      </c>
      <c r="G2979" s="17">
        <f>Tabel14[[#This Row],[Benaderend Verbruik (kWh)]]*0.000182</f>
        <v>293.96929530653358</v>
      </c>
    </row>
    <row r="2980" spans="1:7" x14ac:dyDescent="0.35">
      <c r="A2980" s="2" t="s">
        <v>501</v>
      </c>
      <c r="B2980" s="2" t="s">
        <v>7</v>
      </c>
      <c r="C2980" s="2" t="s">
        <v>10</v>
      </c>
      <c r="D2980" s="17">
        <v>615046</v>
      </c>
      <c r="E2980" s="2">
        <v>2019</v>
      </c>
      <c r="F2980" s="17">
        <f>Tabel14[[#This Row],[Benaderend Verbruik (kWh)]]*2.5</f>
        <v>1537615</v>
      </c>
      <c r="G2980" s="17">
        <f>Tabel14[[#This Row],[Benaderend Verbruik (kWh)]]*0</f>
        <v>0</v>
      </c>
    </row>
    <row r="2981" spans="1:7" x14ac:dyDescent="0.35">
      <c r="A2981" s="2" t="s">
        <v>501</v>
      </c>
      <c r="B2981" s="2" t="s">
        <v>7</v>
      </c>
      <c r="C2981" s="2" t="s">
        <v>9</v>
      </c>
      <c r="D2981" s="17">
        <v>321417.59580333636</v>
      </c>
      <c r="E2981" s="2">
        <v>2019</v>
      </c>
      <c r="F2981" s="17">
        <f>Tabel14[[#This Row],[Benaderend Verbruik (kWh)]]*2.5</f>
        <v>803543.98950834083</v>
      </c>
      <c r="G2981" s="17">
        <f>Tabel14[[#This Row],[Benaderend Verbruik (kWh)]]*0</f>
        <v>0</v>
      </c>
    </row>
    <row r="2982" spans="1:7" x14ac:dyDescent="0.35">
      <c r="A2982" s="2" t="s">
        <v>1125</v>
      </c>
      <c r="B2982" s="2" t="s">
        <v>641</v>
      </c>
      <c r="C2982" s="2" t="s">
        <v>9</v>
      </c>
      <c r="D2982" s="17">
        <v>299123.16006406432</v>
      </c>
      <c r="E2982" s="2">
        <v>2022</v>
      </c>
      <c r="F2982" s="17">
        <f>Tabel14[[#This Row],[Benaderend Verbruik (kWh)]]*2.5</f>
        <v>747807.90016016085</v>
      </c>
      <c r="G2982" s="17">
        <f>Tabel14[[#This Row],[Benaderend Verbruik (kWh)]]*0</f>
        <v>0</v>
      </c>
    </row>
    <row r="2983" spans="1:7" x14ac:dyDescent="0.35">
      <c r="A2983" s="2" t="s">
        <v>1125</v>
      </c>
      <c r="B2983" s="2" t="s">
        <v>641</v>
      </c>
      <c r="C2983" s="2" t="s">
        <v>10</v>
      </c>
      <c r="D2983" s="17">
        <v>565099.78081285593</v>
      </c>
      <c r="E2983" s="2">
        <v>2022</v>
      </c>
      <c r="F2983" s="17">
        <f>Tabel14[[#This Row],[Benaderend Verbruik (kWh)]]*2.5</f>
        <v>1412749.4520321398</v>
      </c>
      <c r="G2983" s="17">
        <f>Tabel14[[#This Row],[Benaderend Verbruik (kWh)]]*0</f>
        <v>0</v>
      </c>
    </row>
    <row r="2984" spans="1:7" x14ac:dyDescent="0.35">
      <c r="A2984" s="2" t="s">
        <v>1125</v>
      </c>
      <c r="B2984" s="2" t="s">
        <v>641</v>
      </c>
      <c r="C2984" s="2" t="s">
        <v>8</v>
      </c>
      <c r="D2984" s="17">
        <v>1432953.8279516276</v>
      </c>
      <c r="E2984" s="2">
        <v>2022</v>
      </c>
      <c r="F2984" s="17">
        <f>Tabel14[[#This Row],[Benaderend Verbruik (kWh)]]</f>
        <v>1432953.8279516276</v>
      </c>
      <c r="G2984" s="17">
        <f>Tabel14[[#This Row],[Benaderend Verbruik (kWh)]]*0.000182</f>
        <v>260.79759668719623</v>
      </c>
    </row>
    <row r="2985" spans="1:7" x14ac:dyDescent="0.35">
      <c r="A2985" s="11" t="s">
        <v>501</v>
      </c>
      <c r="B2985" s="11" t="s">
        <v>7</v>
      </c>
      <c r="C2985" s="2" t="s">
        <v>1262</v>
      </c>
      <c r="D2985" s="17"/>
      <c r="E2985" s="2">
        <v>2019</v>
      </c>
      <c r="F2985" s="2"/>
      <c r="G2985" s="17">
        <v>52.479687776400006</v>
      </c>
    </row>
    <row r="2986" spans="1:7" x14ac:dyDescent="0.35">
      <c r="A2986" s="11" t="s">
        <v>501</v>
      </c>
      <c r="B2986" s="11" t="s">
        <v>7</v>
      </c>
      <c r="C2986" s="2" t="s">
        <v>1262</v>
      </c>
      <c r="D2986" s="17"/>
      <c r="E2986" s="2">
        <v>2022</v>
      </c>
      <c r="F2986" s="2"/>
      <c r="G2986" s="17">
        <v>41.103425162800001</v>
      </c>
    </row>
    <row r="2987" spans="1:7" x14ac:dyDescent="0.35">
      <c r="A2987" s="2" t="s">
        <v>502</v>
      </c>
      <c r="B2987" s="2" t="s">
        <v>7</v>
      </c>
      <c r="C2987" s="2" t="s">
        <v>8</v>
      </c>
      <c r="D2987" s="17">
        <v>777987.11821100221</v>
      </c>
      <c r="E2987" s="2">
        <v>2019</v>
      </c>
      <c r="F2987" s="17">
        <f>Tabel14[[#This Row],[Benaderend Verbruik (kWh)]]</f>
        <v>777987.11821100221</v>
      </c>
      <c r="G2987" s="17">
        <f>Tabel14[[#This Row],[Benaderend Verbruik (kWh)]]*0.000182</f>
        <v>141.5936555144024</v>
      </c>
    </row>
    <row r="2988" spans="1:7" x14ac:dyDescent="0.35">
      <c r="A2988" s="2" t="s">
        <v>502</v>
      </c>
      <c r="B2988" s="2" t="s">
        <v>7</v>
      </c>
      <c r="C2988" s="2" t="s">
        <v>10</v>
      </c>
      <c r="D2988" s="17">
        <v>258384</v>
      </c>
      <c r="E2988" s="2">
        <v>2019</v>
      </c>
      <c r="F2988" s="17">
        <f>Tabel14[[#This Row],[Benaderend Verbruik (kWh)]]*2.5</f>
        <v>645960</v>
      </c>
      <c r="G2988" s="17">
        <f>Tabel14[[#This Row],[Benaderend Verbruik (kWh)]]*0</f>
        <v>0</v>
      </c>
    </row>
    <row r="2989" spans="1:7" x14ac:dyDescent="0.35">
      <c r="A2989" s="2" t="s">
        <v>502</v>
      </c>
      <c r="B2989" s="2" t="s">
        <v>7</v>
      </c>
      <c r="C2989" s="2" t="s">
        <v>9</v>
      </c>
      <c r="D2989" s="17">
        <v>199991.90024727327</v>
      </c>
      <c r="E2989" s="2">
        <v>2019</v>
      </c>
      <c r="F2989" s="17">
        <f>Tabel14[[#This Row],[Benaderend Verbruik (kWh)]]*2.5</f>
        <v>499979.75061818317</v>
      </c>
      <c r="G2989" s="17">
        <f>Tabel14[[#This Row],[Benaderend Verbruik (kWh)]]*0</f>
        <v>0</v>
      </c>
    </row>
    <row r="2990" spans="1:7" x14ac:dyDescent="0.35">
      <c r="A2990" s="2" t="s">
        <v>1126</v>
      </c>
      <c r="B2990" s="2" t="s">
        <v>641</v>
      </c>
      <c r="C2990" s="2" t="s">
        <v>9</v>
      </c>
      <c r="D2990" s="17">
        <v>195595.36288726091</v>
      </c>
      <c r="E2990" s="2">
        <v>2022</v>
      </c>
      <c r="F2990" s="17">
        <f>Tabel14[[#This Row],[Benaderend Verbruik (kWh)]]*2.5</f>
        <v>488988.40721815231</v>
      </c>
      <c r="G2990" s="17">
        <f>Tabel14[[#This Row],[Benaderend Verbruik (kWh)]]*0</f>
        <v>0</v>
      </c>
    </row>
    <row r="2991" spans="1:7" x14ac:dyDescent="0.35">
      <c r="A2991" s="2" t="s">
        <v>1126</v>
      </c>
      <c r="B2991" s="2" t="s">
        <v>641</v>
      </c>
      <c r="C2991" s="2" t="s">
        <v>10</v>
      </c>
      <c r="D2991" s="17">
        <v>239276.9999999998</v>
      </c>
      <c r="E2991" s="2">
        <v>2022</v>
      </c>
      <c r="F2991" s="17">
        <f>Tabel14[[#This Row],[Benaderend Verbruik (kWh)]]*2.5</f>
        <v>598192.49999999953</v>
      </c>
      <c r="G2991" s="17">
        <f>Tabel14[[#This Row],[Benaderend Verbruik (kWh)]]*0</f>
        <v>0</v>
      </c>
    </row>
    <row r="2992" spans="1:7" x14ac:dyDescent="0.35">
      <c r="A2992" s="2" t="s">
        <v>1126</v>
      </c>
      <c r="B2992" s="2" t="s">
        <v>641</v>
      </c>
      <c r="C2992" s="2" t="s">
        <v>8</v>
      </c>
      <c r="D2992" s="17">
        <v>641849.99085483863</v>
      </c>
      <c r="E2992" s="2">
        <v>2022</v>
      </c>
      <c r="F2992" s="17">
        <f>Tabel14[[#This Row],[Benaderend Verbruik (kWh)]]</f>
        <v>641849.99085483863</v>
      </c>
      <c r="G2992" s="17">
        <f>Tabel14[[#This Row],[Benaderend Verbruik (kWh)]]*0.000182</f>
        <v>116.81669833558064</v>
      </c>
    </row>
    <row r="2993" spans="1:7" x14ac:dyDescent="0.35">
      <c r="A2993" s="11" t="s">
        <v>502</v>
      </c>
      <c r="B2993" s="11" t="s">
        <v>7</v>
      </c>
      <c r="C2993" s="2" t="s">
        <v>1262</v>
      </c>
      <c r="D2993" s="17"/>
      <c r="E2993" s="2">
        <v>2019</v>
      </c>
      <c r="F2993" s="2"/>
      <c r="G2993" s="17">
        <v>27.174176000000003</v>
      </c>
    </row>
    <row r="2994" spans="1:7" x14ac:dyDescent="0.35">
      <c r="A2994" s="11" t="s">
        <v>502</v>
      </c>
      <c r="B2994" s="11" t="s">
        <v>7</v>
      </c>
      <c r="C2994" s="2" t="s">
        <v>1262</v>
      </c>
      <c r="D2994" s="17"/>
      <c r="E2994" s="2">
        <v>2022</v>
      </c>
      <c r="F2994" s="2"/>
      <c r="G2994" s="17">
        <v>21.2759435</v>
      </c>
    </row>
    <row r="2995" spans="1:7" x14ac:dyDescent="0.35">
      <c r="A2995" s="2" t="s">
        <v>503</v>
      </c>
      <c r="B2995" s="2" t="s">
        <v>7</v>
      </c>
      <c r="C2995" s="2" t="s">
        <v>8</v>
      </c>
      <c r="D2995" s="17">
        <v>1834709.9482077314</v>
      </c>
      <c r="E2995" s="2">
        <v>2019</v>
      </c>
      <c r="F2995" s="17">
        <f>Tabel14[[#This Row],[Benaderend Verbruik (kWh)]]</f>
        <v>1834709.9482077314</v>
      </c>
      <c r="G2995" s="17">
        <f>Tabel14[[#This Row],[Benaderend Verbruik (kWh)]]*0.000182</f>
        <v>333.9172105738071</v>
      </c>
    </row>
    <row r="2996" spans="1:7" x14ac:dyDescent="0.35">
      <c r="A2996" s="2" t="s">
        <v>503</v>
      </c>
      <c r="B2996" s="2" t="s">
        <v>7</v>
      </c>
      <c r="C2996" s="2" t="s">
        <v>10</v>
      </c>
      <c r="D2996" s="17">
        <v>936374</v>
      </c>
      <c r="E2996" s="2">
        <v>2019</v>
      </c>
      <c r="F2996" s="17">
        <f>Tabel14[[#This Row],[Benaderend Verbruik (kWh)]]*2.5</f>
        <v>2340935</v>
      </c>
      <c r="G2996" s="17">
        <f>Tabel14[[#This Row],[Benaderend Verbruik (kWh)]]*0</f>
        <v>0</v>
      </c>
    </row>
    <row r="2997" spans="1:7" x14ac:dyDescent="0.35">
      <c r="A2997" s="2" t="s">
        <v>503</v>
      </c>
      <c r="B2997" s="2" t="s">
        <v>7</v>
      </c>
      <c r="C2997" s="2" t="s">
        <v>9</v>
      </c>
      <c r="D2997" s="17">
        <v>506782.7535133441</v>
      </c>
      <c r="E2997" s="2">
        <v>2019</v>
      </c>
      <c r="F2997" s="17">
        <f>Tabel14[[#This Row],[Benaderend Verbruik (kWh)]]*2.5</f>
        <v>1266956.8837833602</v>
      </c>
      <c r="G2997" s="17">
        <f>Tabel14[[#This Row],[Benaderend Verbruik (kWh)]]*0</f>
        <v>0</v>
      </c>
    </row>
    <row r="2998" spans="1:7" x14ac:dyDescent="0.35">
      <c r="A2998" s="2" t="s">
        <v>1127</v>
      </c>
      <c r="B2998" s="2" t="s">
        <v>641</v>
      </c>
      <c r="C2998" s="2" t="s">
        <v>9</v>
      </c>
      <c r="D2998" s="17">
        <v>400082.77615748893</v>
      </c>
      <c r="E2998" s="2">
        <v>2022</v>
      </c>
      <c r="F2998" s="17">
        <f>Tabel14[[#This Row],[Benaderend Verbruik (kWh)]]*2.5</f>
        <v>1000206.9403937224</v>
      </c>
      <c r="G2998" s="17">
        <f>Tabel14[[#This Row],[Benaderend Verbruik (kWh)]]*0</f>
        <v>0</v>
      </c>
    </row>
    <row r="2999" spans="1:7" x14ac:dyDescent="0.35">
      <c r="A2999" s="2" t="s">
        <v>1127</v>
      </c>
      <c r="B2999" s="2" t="s">
        <v>641</v>
      </c>
      <c r="C2999" s="2" t="s">
        <v>10</v>
      </c>
      <c r="D2999" s="17">
        <v>866390</v>
      </c>
      <c r="E2999" s="2">
        <v>2022</v>
      </c>
      <c r="F2999" s="17">
        <f>Tabel14[[#This Row],[Benaderend Verbruik (kWh)]]*2.5</f>
        <v>2165975</v>
      </c>
      <c r="G2999" s="17">
        <f>Tabel14[[#This Row],[Benaderend Verbruik (kWh)]]*0</f>
        <v>0</v>
      </c>
    </row>
    <row r="3000" spans="1:7" x14ac:dyDescent="0.35">
      <c r="A3000" s="2" t="s">
        <v>1127</v>
      </c>
      <c r="B3000" s="2" t="s">
        <v>641</v>
      </c>
      <c r="C3000" s="2" t="s">
        <v>8</v>
      </c>
      <c r="D3000" s="17">
        <v>1500655.0871871428</v>
      </c>
      <c r="E3000" s="2">
        <v>2022</v>
      </c>
      <c r="F3000" s="17">
        <f>Tabel14[[#This Row],[Benaderend Verbruik (kWh)]]</f>
        <v>1500655.0871871428</v>
      </c>
      <c r="G3000" s="17">
        <f>Tabel14[[#This Row],[Benaderend Verbruik (kWh)]]*0.000182</f>
        <v>273.11922586806003</v>
      </c>
    </row>
    <row r="3001" spans="1:7" x14ac:dyDescent="0.35">
      <c r="A3001" s="2" t="s">
        <v>504</v>
      </c>
      <c r="B3001" s="2" t="s">
        <v>7</v>
      </c>
      <c r="C3001" s="2" t="s">
        <v>8</v>
      </c>
      <c r="D3001" s="17">
        <v>958306.60482048849</v>
      </c>
      <c r="E3001" s="2">
        <v>2019</v>
      </c>
      <c r="F3001" s="17">
        <f>Tabel14[[#This Row],[Benaderend Verbruik (kWh)]]</f>
        <v>958306.60482048849</v>
      </c>
      <c r="G3001" s="17">
        <f>Tabel14[[#This Row],[Benaderend Verbruik (kWh)]]*0.000182</f>
        <v>174.4118020773289</v>
      </c>
    </row>
    <row r="3002" spans="1:7" x14ac:dyDescent="0.35">
      <c r="A3002" s="2" t="s">
        <v>504</v>
      </c>
      <c r="B3002" s="2" t="s">
        <v>7</v>
      </c>
      <c r="C3002" s="2" t="s">
        <v>10</v>
      </c>
      <c r="D3002" s="17">
        <v>312117</v>
      </c>
      <c r="E3002" s="2">
        <v>2019</v>
      </c>
      <c r="F3002" s="17">
        <f>Tabel14[[#This Row],[Benaderend Verbruik (kWh)]]*2.5</f>
        <v>780292.5</v>
      </c>
      <c r="G3002" s="17">
        <f>Tabel14[[#This Row],[Benaderend Verbruik (kWh)]]*0</f>
        <v>0</v>
      </c>
    </row>
    <row r="3003" spans="1:7" x14ac:dyDescent="0.35">
      <c r="A3003" s="2" t="s">
        <v>504</v>
      </c>
      <c r="B3003" s="2" t="s">
        <v>7</v>
      </c>
      <c r="C3003" s="2" t="s">
        <v>9</v>
      </c>
      <c r="D3003" s="17">
        <v>235581.22082277859</v>
      </c>
      <c r="E3003" s="2">
        <v>2019</v>
      </c>
      <c r="F3003" s="17">
        <f>Tabel14[[#This Row],[Benaderend Verbruik (kWh)]]*2.5</f>
        <v>588953.05205694644</v>
      </c>
      <c r="G3003" s="17">
        <f>Tabel14[[#This Row],[Benaderend Verbruik (kWh)]]*0</f>
        <v>0</v>
      </c>
    </row>
    <row r="3004" spans="1:7" x14ac:dyDescent="0.35">
      <c r="A3004" s="2" t="s">
        <v>1128</v>
      </c>
      <c r="B3004" s="2" t="s">
        <v>641</v>
      </c>
      <c r="C3004" s="2" t="s">
        <v>9</v>
      </c>
      <c r="D3004" s="17">
        <v>221336.15608267399</v>
      </c>
      <c r="E3004" s="2">
        <v>2022</v>
      </c>
      <c r="F3004" s="17">
        <f>Tabel14[[#This Row],[Benaderend Verbruik (kWh)]]*2.5</f>
        <v>553340.39020668494</v>
      </c>
      <c r="G3004" s="17">
        <f>Tabel14[[#This Row],[Benaderend Verbruik (kWh)]]*0</f>
        <v>0</v>
      </c>
    </row>
    <row r="3005" spans="1:7" x14ac:dyDescent="0.35">
      <c r="A3005" s="2" t="s">
        <v>1128</v>
      </c>
      <c r="B3005" s="2" t="s">
        <v>641</v>
      </c>
      <c r="C3005" s="2" t="s">
        <v>10</v>
      </c>
      <c r="D3005" s="17">
        <v>256984</v>
      </c>
      <c r="E3005" s="2">
        <v>2022</v>
      </c>
      <c r="F3005" s="17">
        <f>Tabel14[[#This Row],[Benaderend Verbruik (kWh)]]*2.5</f>
        <v>642460</v>
      </c>
      <c r="G3005" s="17">
        <f>Tabel14[[#This Row],[Benaderend Verbruik (kWh)]]*0</f>
        <v>0</v>
      </c>
    </row>
    <row r="3006" spans="1:7" x14ac:dyDescent="0.35">
      <c r="A3006" s="2" t="s">
        <v>1128</v>
      </c>
      <c r="B3006" s="2" t="s">
        <v>641</v>
      </c>
      <c r="C3006" s="2" t="s">
        <v>8</v>
      </c>
      <c r="D3006" s="17">
        <v>867871.67536942125</v>
      </c>
      <c r="E3006" s="2">
        <v>2022</v>
      </c>
      <c r="F3006" s="17">
        <f>Tabel14[[#This Row],[Benaderend Verbruik (kWh)]]</f>
        <v>867871.67536942125</v>
      </c>
      <c r="G3006" s="17">
        <f>Tabel14[[#This Row],[Benaderend Verbruik (kWh)]]*0.000182</f>
        <v>157.95264491723466</v>
      </c>
    </row>
    <row r="3007" spans="1:7" x14ac:dyDescent="0.35">
      <c r="A3007" s="2" t="s">
        <v>505</v>
      </c>
      <c r="B3007" s="2" t="s">
        <v>7</v>
      </c>
      <c r="C3007" s="2" t="s">
        <v>8</v>
      </c>
      <c r="D3007" s="17">
        <v>2587060.7136166072</v>
      </c>
      <c r="E3007" s="2">
        <v>2019</v>
      </c>
      <c r="F3007" s="17">
        <f>Tabel14[[#This Row],[Benaderend Verbruik (kWh)]]</f>
        <v>2587060.7136166072</v>
      </c>
      <c r="G3007" s="17">
        <f>Tabel14[[#This Row],[Benaderend Verbruik (kWh)]]*0.000182</f>
        <v>470.84504987822254</v>
      </c>
    </row>
    <row r="3008" spans="1:7" x14ac:dyDescent="0.35">
      <c r="A3008" s="2" t="s">
        <v>505</v>
      </c>
      <c r="B3008" s="2" t="s">
        <v>7</v>
      </c>
      <c r="C3008" s="2" t="s">
        <v>10</v>
      </c>
      <c r="D3008" s="17">
        <v>895183</v>
      </c>
      <c r="E3008" s="2">
        <v>2019</v>
      </c>
      <c r="F3008" s="17">
        <f>Tabel14[[#This Row],[Benaderend Verbruik (kWh)]]*2.5</f>
        <v>2237957.5</v>
      </c>
      <c r="G3008" s="17">
        <f>Tabel14[[#This Row],[Benaderend Verbruik (kWh)]]*0</f>
        <v>0</v>
      </c>
    </row>
    <row r="3009" spans="1:7" x14ac:dyDescent="0.35">
      <c r="A3009" s="2" t="s">
        <v>505</v>
      </c>
      <c r="B3009" s="2" t="s">
        <v>7</v>
      </c>
      <c r="C3009" s="2" t="s">
        <v>9</v>
      </c>
      <c r="D3009" s="17">
        <v>863415.9197415302</v>
      </c>
      <c r="E3009" s="2">
        <v>2019</v>
      </c>
      <c r="F3009" s="17">
        <f>Tabel14[[#This Row],[Benaderend Verbruik (kWh)]]*2.5</f>
        <v>2158539.7993538254</v>
      </c>
      <c r="G3009" s="17">
        <f>Tabel14[[#This Row],[Benaderend Verbruik (kWh)]]*0</f>
        <v>0</v>
      </c>
    </row>
    <row r="3010" spans="1:7" x14ac:dyDescent="0.35">
      <c r="A3010" s="2" t="s">
        <v>1129</v>
      </c>
      <c r="B3010" s="2" t="s">
        <v>641</v>
      </c>
      <c r="C3010" s="2" t="s">
        <v>9</v>
      </c>
      <c r="D3010" s="17">
        <v>722756.92013400933</v>
      </c>
      <c r="E3010" s="2">
        <v>2022</v>
      </c>
      <c r="F3010" s="17">
        <f>Tabel14[[#This Row],[Benaderend Verbruik (kWh)]]*2.5</f>
        <v>1806892.3003350233</v>
      </c>
      <c r="G3010" s="17">
        <f>Tabel14[[#This Row],[Benaderend Verbruik (kWh)]]*0</f>
        <v>0</v>
      </c>
    </row>
    <row r="3011" spans="1:7" x14ac:dyDescent="0.35">
      <c r="A3011" s="2" t="s">
        <v>1129</v>
      </c>
      <c r="B3011" s="2" t="s">
        <v>641</v>
      </c>
      <c r="C3011" s="2" t="s">
        <v>10</v>
      </c>
      <c r="D3011" s="17">
        <v>679096.99999999988</v>
      </c>
      <c r="E3011" s="2">
        <v>2022</v>
      </c>
      <c r="F3011" s="17">
        <f>Tabel14[[#This Row],[Benaderend Verbruik (kWh)]]*2.5</f>
        <v>1697742.4999999998</v>
      </c>
      <c r="G3011" s="17">
        <f>Tabel14[[#This Row],[Benaderend Verbruik (kWh)]]*0</f>
        <v>0</v>
      </c>
    </row>
    <row r="3012" spans="1:7" x14ac:dyDescent="0.35">
      <c r="A3012" s="2" t="s">
        <v>1129</v>
      </c>
      <c r="B3012" s="2" t="s">
        <v>641</v>
      </c>
      <c r="C3012" s="2" t="s">
        <v>8</v>
      </c>
      <c r="D3012" s="17">
        <v>2429515.0782517851</v>
      </c>
      <c r="E3012" s="2">
        <v>2022</v>
      </c>
      <c r="F3012" s="17">
        <f>Tabel14[[#This Row],[Benaderend Verbruik (kWh)]]</f>
        <v>2429515.0782517851</v>
      </c>
      <c r="G3012" s="17">
        <f>Tabel14[[#This Row],[Benaderend Verbruik (kWh)]]*0.000182</f>
        <v>442.17174424182491</v>
      </c>
    </row>
    <row r="3013" spans="1:7" x14ac:dyDescent="0.35">
      <c r="A3013" s="11" t="s">
        <v>505</v>
      </c>
      <c r="B3013" s="11" t="s">
        <v>7</v>
      </c>
      <c r="C3013" s="2" t="s">
        <v>1262</v>
      </c>
      <c r="D3013" s="17"/>
      <c r="E3013" s="2">
        <v>2019</v>
      </c>
      <c r="F3013" s="2"/>
      <c r="G3013" s="17">
        <v>125.4903</v>
      </c>
    </row>
    <row r="3014" spans="1:7" x14ac:dyDescent="0.35">
      <c r="A3014" s="11" t="s">
        <v>505</v>
      </c>
      <c r="B3014" s="11" t="s">
        <v>7</v>
      </c>
      <c r="C3014" s="2" t="s">
        <v>1262</v>
      </c>
      <c r="D3014" s="17"/>
      <c r="E3014" s="2">
        <v>2022</v>
      </c>
      <c r="F3014" s="2"/>
      <c r="G3014" s="17">
        <v>92.016249330000008</v>
      </c>
    </row>
    <row r="3015" spans="1:7" x14ac:dyDescent="0.35">
      <c r="A3015" s="2" t="s">
        <v>506</v>
      </c>
      <c r="B3015" s="2" t="s">
        <v>7</v>
      </c>
      <c r="C3015" s="2" t="s">
        <v>8</v>
      </c>
      <c r="D3015" s="17">
        <v>2589133.773395977</v>
      </c>
      <c r="E3015" s="2">
        <v>2019</v>
      </c>
      <c r="F3015" s="17">
        <f>Tabel14[[#This Row],[Benaderend Verbruik (kWh)]]</f>
        <v>2589133.773395977</v>
      </c>
      <c r="G3015" s="17">
        <f>Tabel14[[#This Row],[Benaderend Verbruik (kWh)]]*0.000182</f>
        <v>471.22234675806783</v>
      </c>
    </row>
    <row r="3016" spans="1:7" x14ac:dyDescent="0.35">
      <c r="A3016" s="2" t="s">
        <v>506</v>
      </c>
      <c r="B3016" s="2" t="s">
        <v>7</v>
      </c>
      <c r="C3016" s="2" t="s">
        <v>9</v>
      </c>
      <c r="D3016" s="17">
        <v>1064097.7015924419</v>
      </c>
      <c r="E3016" s="2">
        <v>2019</v>
      </c>
      <c r="F3016" s="17">
        <f>Tabel14[[#This Row],[Benaderend Verbruik (kWh)]]*2.5</f>
        <v>2660244.2539811046</v>
      </c>
      <c r="G3016" s="17">
        <f>Tabel14[[#This Row],[Benaderend Verbruik (kWh)]]*0</f>
        <v>0</v>
      </c>
    </row>
    <row r="3017" spans="1:7" x14ac:dyDescent="0.35">
      <c r="A3017" s="2" t="s">
        <v>506</v>
      </c>
      <c r="B3017" s="2" t="s">
        <v>7</v>
      </c>
      <c r="C3017" s="2" t="s">
        <v>10</v>
      </c>
      <c r="D3017" s="17">
        <v>863247</v>
      </c>
      <c r="E3017" s="2">
        <v>2019</v>
      </c>
      <c r="F3017" s="17">
        <f>Tabel14[[#This Row],[Benaderend Verbruik (kWh)]]*2.5</f>
        <v>2158117.5</v>
      </c>
      <c r="G3017" s="17">
        <f>Tabel14[[#This Row],[Benaderend Verbruik (kWh)]]*0</f>
        <v>0</v>
      </c>
    </row>
    <row r="3018" spans="1:7" x14ac:dyDescent="0.35">
      <c r="A3018" s="2" t="s">
        <v>1130</v>
      </c>
      <c r="B3018" s="2" t="s">
        <v>641</v>
      </c>
      <c r="C3018" s="2" t="s">
        <v>9</v>
      </c>
      <c r="D3018" s="17">
        <v>773139.35321038228</v>
      </c>
      <c r="E3018" s="2">
        <v>2022</v>
      </c>
      <c r="F3018" s="17">
        <f>Tabel14[[#This Row],[Benaderend Verbruik (kWh)]]*2.5</f>
        <v>1932848.3830259556</v>
      </c>
      <c r="G3018" s="17">
        <f>Tabel14[[#This Row],[Benaderend Verbruik (kWh)]]*0</f>
        <v>0</v>
      </c>
    </row>
    <row r="3019" spans="1:7" x14ac:dyDescent="0.35">
      <c r="A3019" s="2" t="s">
        <v>1130</v>
      </c>
      <c r="B3019" s="2" t="s">
        <v>641</v>
      </c>
      <c r="C3019" s="2" t="s">
        <v>10</v>
      </c>
      <c r="D3019" s="17">
        <v>766096.99999999942</v>
      </c>
      <c r="E3019" s="2">
        <v>2022</v>
      </c>
      <c r="F3019" s="17">
        <f>Tabel14[[#This Row],[Benaderend Verbruik (kWh)]]*2.5</f>
        <v>1915242.4999999986</v>
      </c>
      <c r="G3019" s="17">
        <f>Tabel14[[#This Row],[Benaderend Verbruik (kWh)]]*0</f>
        <v>0</v>
      </c>
    </row>
    <row r="3020" spans="1:7" x14ac:dyDescent="0.35">
      <c r="A3020" s="2" t="s">
        <v>1130</v>
      </c>
      <c r="B3020" s="2" t="s">
        <v>641</v>
      </c>
      <c r="C3020" s="2" t="s">
        <v>8</v>
      </c>
      <c r="D3020" s="17">
        <v>1629261.6947467939</v>
      </c>
      <c r="E3020" s="2">
        <v>2022</v>
      </c>
      <c r="F3020" s="17">
        <f>Tabel14[[#This Row],[Benaderend Verbruik (kWh)]]</f>
        <v>1629261.6947467939</v>
      </c>
      <c r="G3020" s="17">
        <f>Tabel14[[#This Row],[Benaderend Verbruik (kWh)]]*0.000182</f>
        <v>296.5256284439165</v>
      </c>
    </row>
    <row r="3021" spans="1:7" x14ac:dyDescent="0.35">
      <c r="A3021" s="2" t="s">
        <v>506</v>
      </c>
      <c r="B3021" s="2" t="s">
        <v>7</v>
      </c>
      <c r="C3021" s="2" t="s">
        <v>183</v>
      </c>
      <c r="D3021" s="17">
        <v>647.34815965334849</v>
      </c>
      <c r="E3021" s="2">
        <v>2019</v>
      </c>
      <c r="F3021" s="17">
        <f>Tabel14[[#This Row],[Benaderend Verbruik (kWh)]]</f>
        <v>647.34815965334849</v>
      </c>
      <c r="G3021" s="17">
        <f>Tabel14[[#This Row],[Benaderend Verbruik (kWh)]]*0.000227</f>
        <v>0.14694803224131009</v>
      </c>
    </row>
    <row r="3022" spans="1:7" x14ac:dyDescent="0.35">
      <c r="A3022" s="2" t="s">
        <v>506</v>
      </c>
      <c r="B3022" s="2" t="s">
        <v>7</v>
      </c>
      <c r="C3022" s="2" t="s">
        <v>183</v>
      </c>
      <c r="D3022" s="17">
        <v>43688.353870666862</v>
      </c>
      <c r="E3022" s="2">
        <v>2022</v>
      </c>
      <c r="F3022" s="17">
        <f>Tabel14[[#This Row],[Benaderend Verbruik (kWh)]]</f>
        <v>43688.353870666862</v>
      </c>
      <c r="G3022" s="17">
        <f>Tabel14[[#This Row],[Benaderend Verbruik (kWh)]]*0.000227</f>
        <v>9.9172563286413773</v>
      </c>
    </row>
    <row r="3023" spans="1:7" x14ac:dyDescent="0.35">
      <c r="A3023" s="11" t="s">
        <v>506</v>
      </c>
      <c r="B3023" s="11" t="s">
        <v>7</v>
      </c>
      <c r="C3023" s="2" t="s">
        <v>1262</v>
      </c>
      <c r="D3023" s="17"/>
      <c r="E3023" s="2">
        <v>2019</v>
      </c>
      <c r="F3023" s="2"/>
      <c r="G3023" s="17">
        <v>122.42312594000001</v>
      </c>
    </row>
    <row r="3024" spans="1:7" x14ac:dyDescent="0.35">
      <c r="A3024" s="11" t="s">
        <v>506</v>
      </c>
      <c r="B3024" s="11" t="s">
        <v>7</v>
      </c>
      <c r="C3024" s="2" t="s">
        <v>1262</v>
      </c>
      <c r="D3024" s="17"/>
      <c r="E3024" s="2">
        <v>2022</v>
      </c>
      <c r="F3024" s="2"/>
      <c r="G3024" s="17">
        <v>103.403961135</v>
      </c>
    </row>
    <row r="3025" spans="1:7" x14ac:dyDescent="0.35">
      <c r="A3025" s="2" t="s">
        <v>507</v>
      </c>
      <c r="B3025" s="2" t="s">
        <v>7</v>
      </c>
      <c r="C3025" s="2" t="s">
        <v>8</v>
      </c>
      <c r="D3025" s="17">
        <v>2108107.3008869258</v>
      </c>
      <c r="E3025" s="2">
        <v>2019</v>
      </c>
      <c r="F3025" s="17">
        <f>Tabel14[[#This Row],[Benaderend Verbruik (kWh)]]</f>
        <v>2108107.3008869258</v>
      </c>
      <c r="G3025" s="17">
        <f>Tabel14[[#This Row],[Benaderend Verbruik (kWh)]]*0.000182</f>
        <v>383.67552876142048</v>
      </c>
    </row>
    <row r="3026" spans="1:7" x14ac:dyDescent="0.35">
      <c r="A3026" s="2" t="s">
        <v>507</v>
      </c>
      <c r="B3026" s="2" t="s">
        <v>7</v>
      </c>
      <c r="C3026" s="2" t="s">
        <v>10</v>
      </c>
      <c r="D3026" s="17">
        <v>1500729</v>
      </c>
      <c r="E3026" s="2">
        <v>2019</v>
      </c>
      <c r="F3026" s="17">
        <f>Tabel14[[#This Row],[Benaderend Verbruik (kWh)]]*2.5</f>
        <v>3751822.5</v>
      </c>
      <c r="G3026" s="17">
        <f>Tabel14[[#This Row],[Benaderend Verbruik (kWh)]]*0</f>
        <v>0</v>
      </c>
    </row>
    <row r="3027" spans="1:7" x14ac:dyDescent="0.35">
      <c r="A3027" s="2" t="s">
        <v>507</v>
      </c>
      <c r="B3027" s="2" t="s">
        <v>7</v>
      </c>
      <c r="C3027" s="2" t="s">
        <v>9</v>
      </c>
      <c r="D3027" s="17">
        <v>1086009.6336461005</v>
      </c>
      <c r="E3027" s="2">
        <v>2019</v>
      </c>
      <c r="F3027" s="17">
        <f>Tabel14[[#This Row],[Benaderend Verbruik (kWh)]]*2.5</f>
        <v>2715024.0841152514</v>
      </c>
      <c r="G3027" s="17">
        <f>Tabel14[[#This Row],[Benaderend Verbruik (kWh)]]*0</f>
        <v>0</v>
      </c>
    </row>
    <row r="3028" spans="1:7" x14ac:dyDescent="0.35">
      <c r="A3028" s="2" t="s">
        <v>1131</v>
      </c>
      <c r="B3028" s="2" t="s">
        <v>641</v>
      </c>
      <c r="C3028" s="2" t="s">
        <v>9</v>
      </c>
      <c r="D3028" s="17">
        <v>1295986.6486826036</v>
      </c>
      <c r="E3028" s="2">
        <v>2022</v>
      </c>
      <c r="F3028" s="17">
        <f>Tabel14[[#This Row],[Benaderend Verbruik (kWh)]]*2.5</f>
        <v>3239966.621706509</v>
      </c>
      <c r="G3028" s="17">
        <f>Tabel14[[#This Row],[Benaderend Verbruik (kWh)]]*0</f>
        <v>0</v>
      </c>
    </row>
    <row r="3029" spans="1:7" x14ac:dyDescent="0.35">
      <c r="A3029" s="2" t="s">
        <v>1131</v>
      </c>
      <c r="B3029" s="2" t="s">
        <v>641</v>
      </c>
      <c r="C3029" s="2" t="s">
        <v>10</v>
      </c>
      <c r="D3029" s="17">
        <v>1246703</v>
      </c>
      <c r="E3029" s="2">
        <v>2022</v>
      </c>
      <c r="F3029" s="17">
        <f>Tabel14[[#This Row],[Benaderend Verbruik (kWh)]]*2.5</f>
        <v>3116757.5</v>
      </c>
      <c r="G3029" s="17">
        <f>Tabel14[[#This Row],[Benaderend Verbruik (kWh)]]*0</f>
        <v>0</v>
      </c>
    </row>
    <row r="3030" spans="1:7" x14ac:dyDescent="0.35">
      <c r="A3030" s="2" t="s">
        <v>1131</v>
      </c>
      <c r="B3030" s="2" t="s">
        <v>641</v>
      </c>
      <c r="C3030" s="2" t="s">
        <v>8</v>
      </c>
      <c r="D3030" s="17">
        <v>3601330.1465576328</v>
      </c>
      <c r="E3030" s="2">
        <v>2022</v>
      </c>
      <c r="F3030" s="17">
        <f>Tabel14[[#This Row],[Benaderend Verbruik (kWh)]]</f>
        <v>3601330.1465576328</v>
      </c>
      <c r="G3030" s="17">
        <f>Tabel14[[#This Row],[Benaderend Verbruik (kWh)]]*0.000182</f>
        <v>655.44208667348914</v>
      </c>
    </row>
    <row r="3031" spans="1:7" x14ac:dyDescent="0.35">
      <c r="A3031" s="11" t="s">
        <v>507</v>
      </c>
      <c r="B3031" s="11" t="s">
        <v>7</v>
      </c>
      <c r="C3031" s="2" t="s">
        <v>1262</v>
      </c>
      <c r="D3031" s="17"/>
      <c r="E3031" s="2">
        <v>2019</v>
      </c>
      <c r="F3031" s="2"/>
      <c r="G3031" s="17">
        <v>197.67159423999999</v>
      </c>
    </row>
    <row r="3032" spans="1:7" x14ac:dyDescent="0.35">
      <c r="A3032" s="11" t="s">
        <v>507</v>
      </c>
      <c r="B3032" s="11" t="s">
        <v>7</v>
      </c>
      <c r="C3032" s="2" t="s">
        <v>1262</v>
      </c>
      <c r="D3032" s="17"/>
      <c r="E3032" s="2">
        <v>2022</v>
      </c>
      <c r="F3032" s="2"/>
      <c r="G3032" s="17">
        <v>177.29401798000001</v>
      </c>
    </row>
    <row r="3033" spans="1:7" x14ac:dyDescent="0.35">
      <c r="A3033" s="2" t="s">
        <v>508</v>
      </c>
      <c r="B3033" s="2" t="s">
        <v>7</v>
      </c>
      <c r="C3033" s="2" t="s">
        <v>8</v>
      </c>
      <c r="D3033" s="17">
        <v>5361426.0131053077</v>
      </c>
      <c r="E3033" s="2">
        <v>2019</v>
      </c>
      <c r="F3033" s="17">
        <f>Tabel14[[#This Row],[Benaderend Verbruik (kWh)]]</f>
        <v>5361426.0131053077</v>
      </c>
      <c r="G3033" s="17">
        <f>Tabel14[[#This Row],[Benaderend Verbruik (kWh)]]*0.000182</f>
        <v>975.77953438516602</v>
      </c>
    </row>
    <row r="3034" spans="1:7" x14ac:dyDescent="0.35">
      <c r="A3034" s="2" t="s">
        <v>508</v>
      </c>
      <c r="B3034" s="2" t="s">
        <v>7</v>
      </c>
      <c r="C3034" s="2" t="s">
        <v>9</v>
      </c>
      <c r="D3034" s="17">
        <v>1791747.9164358443</v>
      </c>
      <c r="E3034" s="2">
        <v>2019</v>
      </c>
      <c r="F3034" s="17">
        <f>Tabel14[[#This Row],[Benaderend Verbruik (kWh)]]*2.5</f>
        <v>4479369.7910896111</v>
      </c>
      <c r="G3034" s="17">
        <f>Tabel14[[#This Row],[Benaderend Verbruik (kWh)]]*0</f>
        <v>0</v>
      </c>
    </row>
    <row r="3035" spans="1:7" x14ac:dyDescent="0.35">
      <c r="A3035" s="2" t="s">
        <v>508</v>
      </c>
      <c r="B3035" s="2" t="s">
        <v>7</v>
      </c>
      <c r="C3035" s="2" t="s">
        <v>10</v>
      </c>
      <c r="D3035" s="17">
        <v>1129195</v>
      </c>
      <c r="E3035" s="2">
        <v>2019</v>
      </c>
      <c r="F3035" s="17">
        <f>Tabel14[[#This Row],[Benaderend Verbruik (kWh)]]*2.5</f>
        <v>2822987.5</v>
      </c>
      <c r="G3035" s="17">
        <f>Tabel14[[#This Row],[Benaderend Verbruik (kWh)]]*0</f>
        <v>0</v>
      </c>
    </row>
    <row r="3036" spans="1:7" x14ac:dyDescent="0.35">
      <c r="A3036" s="2" t="s">
        <v>1132</v>
      </c>
      <c r="B3036" s="2" t="s">
        <v>641</v>
      </c>
      <c r="C3036" s="2" t="s">
        <v>9</v>
      </c>
      <c r="D3036" s="17">
        <v>1627145.6076824381</v>
      </c>
      <c r="E3036" s="2">
        <v>2022</v>
      </c>
      <c r="F3036" s="17">
        <f>Tabel14[[#This Row],[Benaderend Verbruik (kWh)]]*2.5</f>
        <v>4067864.0192060955</v>
      </c>
      <c r="G3036" s="17">
        <f>Tabel14[[#This Row],[Benaderend Verbruik (kWh)]]*0</f>
        <v>0</v>
      </c>
    </row>
    <row r="3037" spans="1:7" x14ac:dyDescent="0.35">
      <c r="A3037" s="2" t="s">
        <v>1132</v>
      </c>
      <c r="B3037" s="2" t="s">
        <v>641</v>
      </c>
      <c r="C3037" s="2" t="s">
        <v>10</v>
      </c>
      <c r="D3037" s="17">
        <v>1089182.9999999998</v>
      </c>
      <c r="E3037" s="2">
        <v>2022</v>
      </c>
      <c r="F3037" s="17">
        <f>Tabel14[[#This Row],[Benaderend Verbruik (kWh)]]*2.5</f>
        <v>2722957.4999999995</v>
      </c>
      <c r="G3037" s="17">
        <f>Tabel14[[#This Row],[Benaderend Verbruik (kWh)]]*0</f>
        <v>0</v>
      </c>
    </row>
    <row r="3038" spans="1:7" x14ac:dyDescent="0.35">
      <c r="A3038" s="2" t="s">
        <v>1132</v>
      </c>
      <c r="B3038" s="2" t="s">
        <v>641</v>
      </c>
      <c r="C3038" s="2" t="s">
        <v>8</v>
      </c>
      <c r="D3038" s="17">
        <v>4833036.3990791393</v>
      </c>
      <c r="E3038" s="2">
        <v>2022</v>
      </c>
      <c r="F3038" s="17">
        <f>Tabel14[[#This Row],[Benaderend Verbruik (kWh)]]</f>
        <v>4833036.3990791393</v>
      </c>
      <c r="G3038" s="17">
        <f>Tabel14[[#This Row],[Benaderend Verbruik (kWh)]]*0.000182</f>
        <v>879.61262463240337</v>
      </c>
    </row>
    <row r="3039" spans="1:7" x14ac:dyDescent="0.35">
      <c r="A3039" s="2" t="s">
        <v>509</v>
      </c>
      <c r="B3039" s="2" t="s">
        <v>7</v>
      </c>
      <c r="C3039" s="2" t="s">
        <v>8</v>
      </c>
      <c r="D3039" s="17">
        <v>2569628.7033222336</v>
      </c>
      <c r="E3039" s="2">
        <v>2019</v>
      </c>
      <c r="F3039" s="17">
        <f>Tabel14[[#This Row],[Benaderend Verbruik (kWh)]]</f>
        <v>2569628.7033222336</v>
      </c>
      <c r="G3039" s="17">
        <f>Tabel14[[#This Row],[Benaderend Verbruik (kWh)]]*0.000182</f>
        <v>467.67242400464653</v>
      </c>
    </row>
    <row r="3040" spans="1:7" x14ac:dyDescent="0.35">
      <c r="A3040" s="2" t="s">
        <v>509</v>
      </c>
      <c r="B3040" s="2" t="s">
        <v>7</v>
      </c>
      <c r="C3040" s="2" t="s">
        <v>10</v>
      </c>
      <c r="D3040" s="17">
        <v>1088774</v>
      </c>
      <c r="E3040" s="2">
        <v>2019</v>
      </c>
      <c r="F3040" s="17">
        <f>Tabel14[[#This Row],[Benaderend Verbruik (kWh)]]*2.5</f>
        <v>2721935</v>
      </c>
      <c r="G3040" s="17">
        <f>Tabel14[[#This Row],[Benaderend Verbruik (kWh)]]*0</f>
        <v>0</v>
      </c>
    </row>
    <row r="3041" spans="1:7" x14ac:dyDescent="0.35">
      <c r="A3041" s="2" t="s">
        <v>509</v>
      </c>
      <c r="B3041" s="2" t="s">
        <v>7</v>
      </c>
      <c r="C3041" s="2" t="s">
        <v>9</v>
      </c>
      <c r="D3041" s="17">
        <v>816160.13365904056</v>
      </c>
      <c r="E3041" s="2">
        <v>2019</v>
      </c>
      <c r="F3041" s="17">
        <f>Tabel14[[#This Row],[Benaderend Verbruik (kWh)]]*2.5</f>
        <v>2040400.3341476014</v>
      </c>
      <c r="G3041" s="17">
        <f>Tabel14[[#This Row],[Benaderend Verbruik (kWh)]]*0</f>
        <v>0</v>
      </c>
    </row>
    <row r="3042" spans="1:7" x14ac:dyDescent="0.35">
      <c r="A3042" s="2" t="s">
        <v>1133</v>
      </c>
      <c r="B3042" s="2" t="s">
        <v>641</v>
      </c>
      <c r="C3042" s="2" t="s">
        <v>9</v>
      </c>
      <c r="D3042" s="17">
        <v>693659.42187124246</v>
      </c>
      <c r="E3042" s="2">
        <v>2022</v>
      </c>
      <c r="F3042" s="17">
        <f>Tabel14[[#This Row],[Benaderend Verbruik (kWh)]]*2.5</f>
        <v>1734148.5546781062</v>
      </c>
      <c r="G3042" s="17">
        <f>Tabel14[[#This Row],[Benaderend Verbruik (kWh)]]*0</f>
        <v>0</v>
      </c>
    </row>
    <row r="3043" spans="1:7" x14ac:dyDescent="0.35">
      <c r="A3043" s="2" t="s">
        <v>1133</v>
      </c>
      <c r="B3043" s="2" t="s">
        <v>641</v>
      </c>
      <c r="C3043" s="2" t="s">
        <v>10</v>
      </c>
      <c r="D3043" s="17">
        <v>959684.99999999977</v>
      </c>
      <c r="E3043" s="2">
        <v>2022</v>
      </c>
      <c r="F3043" s="17">
        <f>Tabel14[[#This Row],[Benaderend Verbruik (kWh)]]*2.5</f>
        <v>2399212.4999999995</v>
      </c>
      <c r="G3043" s="17">
        <f>Tabel14[[#This Row],[Benaderend Verbruik (kWh)]]*0</f>
        <v>0</v>
      </c>
    </row>
    <row r="3044" spans="1:7" x14ac:dyDescent="0.35">
      <c r="A3044" s="2" t="s">
        <v>1133</v>
      </c>
      <c r="B3044" s="2" t="s">
        <v>641</v>
      </c>
      <c r="C3044" s="2" t="s">
        <v>8</v>
      </c>
      <c r="D3044" s="17">
        <v>2134377.0863447166</v>
      </c>
      <c r="E3044" s="2">
        <v>2022</v>
      </c>
      <c r="F3044" s="17">
        <f>Tabel14[[#This Row],[Benaderend Verbruik (kWh)]]</f>
        <v>2134377.0863447166</v>
      </c>
      <c r="G3044" s="17">
        <f>Tabel14[[#This Row],[Benaderend Verbruik (kWh)]]*0.000182</f>
        <v>388.45662971473843</v>
      </c>
    </row>
    <row r="3045" spans="1:7" x14ac:dyDescent="0.35">
      <c r="A3045" s="2" t="s">
        <v>510</v>
      </c>
      <c r="B3045" s="2" t="s">
        <v>7</v>
      </c>
      <c r="C3045" s="2" t="s">
        <v>8</v>
      </c>
      <c r="D3045" s="17">
        <v>3505441.055965397</v>
      </c>
      <c r="E3045" s="2">
        <v>2019</v>
      </c>
      <c r="F3045" s="17">
        <f>Tabel14[[#This Row],[Benaderend Verbruik (kWh)]]</f>
        <v>3505441.055965397</v>
      </c>
      <c r="G3045" s="17">
        <f>Tabel14[[#This Row],[Benaderend Verbruik (kWh)]]*0.000182</f>
        <v>637.99027218570234</v>
      </c>
    </row>
    <row r="3046" spans="1:7" x14ac:dyDescent="0.35">
      <c r="A3046" s="2" t="s">
        <v>510</v>
      </c>
      <c r="B3046" s="2" t="s">
        <v>7</v>
      </c>
      <c r="C3046" s="2" t="s">
        <v>10</v>
      </c>
      <c r="D3046" s="17">
        <v>1246929</v>
      </c>
      <c r="E3046" s="2">
        <v>2019</v>
      </c>
      <c r="F3046" s="17">
        <f>Tabel14[[#This Row],[Benaderend Verbruik (kWh)]]*2.5</f>
        <v>3117322.5</v>
      </c>
      <c r="G3046" s="17">
        <f>Tabel14[[#This Row],[Benaderend Verbruik (kWh)]]*0</f>
        <v>0</v>
      </c>
    </row>
    <row r="3047" spans="1:7" x14ac:dyDescent="0.35">
      <c r="A3047" s="2" t="s">
        <v>510</v>
      </c>
      <c r="B3047" s="2" t="s">
        <v>7</v>
      </c>
      <c r="C3047" s="2" t="s">
        <v>9</v>
      </c>
      <c r="D3047" s="17">
        <v>1116900.9261503043</v>
      </c>
      <c r="E3047" s="2">
        <v>2019</v>
      </c>
      <c r="F3047" s="17">
        <f>Tabel14[[#This Row],[Benaderend Verbruik (kWh)]]*2.5</f>
        <v>2792252.3153757607</v>
      </c>
      <c r="G3047" s="17">
        <f>Tabel14[[#This Row],[Benaderend Verbruik (kWh)]]*0</f>
        <v>0</v>
      </c>
    </row>
    <row r="3048" spans="1:7" x14ac:dyDescent="0.35">
      <c r="A3048" s="2" t="s">
        <v>1134</v>
      </c>
      <c r="B3048" s="2" t="s">
        <v>641</v>
      </c>
      <c r="C3048" s="2" t="s">
        <v>9</v>
      </c>
      <c r="D3048" s="17">
        <v>899769.35985294054</v>
      </c>
      <c r="E3048" s="2">
        <v>2022</v>
      </c>
      <c r="F3048" s="17">
        <f>Tabel14[[#This Row],[Benaderend Verbruik (kWh)]]*2.5</f>
        <v>2249423.3996323515</v>
      </c>
      <c r="G3048" s="17">
        <f>Tabel14[[#This Row],[Benaderend Verbruik (kWh)]]*0</f>
        <v>0</v>
      </c>
    </row>
    <row r="3049" spans="1:7" x14ac:dyDescent="0.35">
      <c r="A3049" s="2" t="s">
        <v>1134</v>
      </c>
      <c r="B3049" s="2" t="s">
        <v>641</v>
      </c>
      <c r="C3049" s="2" t="s">
        <v>10</v>
      </c>
      <c r="D3049" s="17">
        <v>1127595</v>
      </c>
      <c r="E3049" s="2">
        <v>2022</v>
      </c>
      <c r="F3049" s="17">
        <f>Tabel14[[#This Row],[Benaderend Verbruik (kWh)]]*2.5</f>
        <v>2818987.5</v>
      </c>
      <c r="G3049" s="17">
        <f>Tabel14[[#This Row],[Benaderend Verbruik (kWh)]]*0</f>
        <v>0</v>
      </c>
    </row>
    <row r="3050" spans="1:7" x14ac:dyDescent="0.35">
      <c r="A3050" s="2" t="s">
        <v>1134</v>
      </c>
      <c r="B3050" s="2" t="s">
        <v>641</v>
      </c>
      <c r="C3050" s="2" t="s">
        <v>8</v>
      </c>
      <c r="D3050" s="17">
        <v>3270823.5638389611</v>
      </c>
      <c r="E3050" s="2">
        <v>2022</v>
      </c>
      <c r="F3050" s="17">
        <f>Tabel14[[#This Row],[Benaderend Verbruik (kWh)]]</f>
        <v>3270823.5638389611</v>
      </c>
      <c r="G3050" s="17">
        <f>Tabel14[[#This Row],[Benaderend Verbruik (kWh)]]*0.000182</f>
        <v>595.28988861869095</v>
      </c>
    </row>
    <row r="3051" spans="1:7" x14ac:dyDescent="0.35">
      <c r="A3051" s="11" t="s">
        <v>510</v>
      </c>
      <c r="B3051" s="11" t="s">
        <v>7</v>
      </c>
      <c r="C3051" s="2" t="s">
        <v>1262</v>
      </c>
      <c r="D3051" s="17"/>
      <c r="E3051" s="2">
        <v>2019</v>
      </c>
      <c r="F3051" s="2"/>
      <c r="G3051" s="17">
        <v>105.0237478</v>
      </c>
    </row>
    <row r="3052" spans="1:7" x14ac:dyDescent="0.35">
      <c r="A3052" s="11" t="s">
        <v>510</v>
      </c>
      <c r="B3052" s="11" t="s">
        <v>7</v>
      </c>
      <c r="C3052" s="2" t="s">
        <v>1262</v>
      </c>
      <c r="D3052" s="17"/>
      <c r="E3052" s="2">
        <v>2022</v>
      </c>
      <c r="F3052" s="2"/>
      <c r="G3052" s="17">
        <v>88.305694299999999</v>
      </c>
    </row>
    <row r="3053" spans="1:7" x14ac:dyDescent="0.35">
      <c r="A3053" s="2" t="s">
        <v>511</v>
      </c>
      <c r="B3053" s="2" t="s">
        <v>7</v>
      </c>
      <c r="C3053" s="2" t="s">
        <v>8</v>
      </c>
      <c r="D3053" s="17">
        <v>1714210.3950174802</v>
      </c>
      <c r="E3053" s="2">
        <v>2019</v>
      </c>
      <c r="F3053" s="17">
        <f>Tabel14[[#This Row],[Benaderend Verbruik (kWh)]]</f>
        <v>1714210.3950174802</v>
      </c>
      <c r="G3053" s="17">
        <f>Tabel14[[#This Row],[Benaderend Verbruik (kWh)]]*0.000182</f>
        <v>311.98629189318143</v>
      </c>
    </row>
    <row r="3054" spans="1:7" x14ac:dyDescent="0.35">
      <c r="A3054" s="2" t="s">
        <v>511</v>
      </c>
      <c r="B3054" s="2" t="s">
        <v>7</v>
      </c>
      <c r="C3054" s="2" t="s">
        <v>10</v>
      </c>
      <c r="D3054" s="17">
        <v>659583</v>
      </c>
      <c r="E3054" s="2">
        <v>2019</v>
      </c>
      <c r="F3054" s="17">
        <f>Tabel14[[#This Row],[Benaderend Verbruik (kWh)]]*2.5</f>
        <v>1648957.5</v>
      </c>
      <c r="G3054" s="17">
        <f>Tabel14[[#This Row],[Benaderend Verbruik (kWh)]]*0</f>
        <v>0</v>
      </c>
    </row>
    <row r="3055" spans="1:7" x14ac:dyDescent="0.35">
      <c r="A3055" s="2" t="s">
        <v>511</v>
      </c>
      <c r="B3055" s="2" t="s">
        <v>7</v>
      </c>
      <c r="C3055" s="2" t="s">
        <v>9</v>
      </c>
      <c r="D3055" s="17">
        <v>595484.51894569804</v>
      </c>
      <c r="E3055" s="2">
        <v>2019</v>
      </c>
      <c r="F3055" s="17">
        <f>Tabel14[[#This Row],[Benaderend Verbruik (kWh)]]*2.5</f>
        <v>1488711.2973642452</v>
      </c>
      <c r="G3055" s="17">
        <f>Tabel14[[#This Row],[Benaderend Verbruik (kWh)]]*0</f>
        <v>0</v>
      </c>
    </row>
    <row r="3056" spans="1:7" x14ac:dyDescent="0.35">
      <c r="A3056" s="2" t="s">
        <v>1135</v>
      </c>
      <c r="B3056" s="2" t="s">
        <v>641</v>
      </c>
      <c r="C3056" s="2" t="s">
        <v>9</v>
      </c>
      <c r="D3056" s="17">
        <v>540037.95429994946</v>
      </c>
      <c r="E3056" s="2">
        <v>2022</v>
      </c>
      <c r="F3056" s="17">
        <f>Tabel14[[#This Row],[Benaderend Verbruik (kWh)]]*2.5</f>
        <v>1350094.8857498737</v>
      </c>
      <c r="G3056" s="17">
        <f>Tabel14[[#This Row],[Benaderend Verbruik (kWh)]]*0</f>
        <v>0</v>
      </c>
    </row>
    <row r="3057" spans="1:7" x14ac:dyDescent="0.35">
      <c r="A3057" s="2" t="s">
        <v>1135</v>
      </c>
      <c r="B3057" s="2" t="s">
        <v>641</v>
      </c>
      <c r="C3057" s="2" t="s">
        <v>10</v>
      </c>
      <c r="D3057" s="17">
        <v>548295</v>
      </c>
      <c r="E3057" s="2">
        <v>2022</v>
      </c>
      <c r="F3057" s="17">
        <f>Tabel14[[#This Row],[Benaderend Verbruik (kWh)]]*2.5</f>
        <v>1370737.5</v>
      </c>
      <c r="G3057" s="17">
        <f>Tabel14[[#This Row],[Benaderend Verbruik (kWh)]]*0</f>
        <v>0</v>
      </c>
    </row>
    <row r="3058" spans="1:7" x14ac:dyDescent="0.35">
      <c r="A3058" s="2" t="s">
        <v>1135</v>
      </c>
      <c r="B3058" s="2" t="s">
        <v>641</v>
      </c>
      <c r="C3058" s="2" t="s">
        <v>8</v>
      </c>
      <c r="D3058" s="17">
        <v>1331862.4126310505</v>
      </c>
      <c r="E3058" s="2">
        <v>2022</v>
      </c>
      <c r="F3058" s="17">
        <f>Tabel14[[#This Row],[Benaderend Verbruik (kWh)]]</f>
        <v>1331862.4126310505</v>
      </c>
      <c r="G3058" s="17">
        <f>Tabel14[[#This Row],[Benaderend Verbruik (kWh)]]*0.000182</f>
        <v>242.39895909885118</v>
      </c>
    </row>
    <row r="3059" spans="1:7" x14ac:dyDescent="0.35">
      <c r="A3059" s="2" t="s">
        <v>512</v>
      </c>
      <c r="B3059" s="2" t="s">
        <v>7</v>
      </c>
      <c r="C3059" s="2" t="s">
        <v>8</v>
      </c>
      <c r="D3059" s="17">
        <v>1659034.2421085001</v>
      </c>
      <c r="E3059" s="2">
        <v>2019</v>
      </c>
      <c r="F3059" s="17">
        <f>Tabel14[[#This Row],[Benaderend Verbruik (kWh)]]</f>
        <v>1659034.2421085001</v>
      </c>
      <c r="G3059" s="17">
        <f>Tabel14[[#This Row],[Benaderend Verbruik (kWh)]]*0.000182</f>
        <v>301.94423206374705</v>
      </c>
    </row>
    <row r="3060" spans="1:7" x14ac:dyDescent="0.35">
      <c r="A3060" s="2" t="s">
        <v>512</v>
      </c>
      <c r="B3060" s="2" t="s">
        <v>7</v>
      </c>
      <c r="C3060" s="2" t="s">
        <v>10</v>
      </c>
      <c r="D3060" s="17">
        <v>598098</v>
      </c>
      <c r="E3060" s="2">
        <v>2019</v>
      </c>
      <c r="F3060" s="17">
        <f>Tabel14[[#This Row],[Benaderend Verbruik (kWh)]]*2.5</f>
        <v>1495245</v>
      </c>
      <c r="G3060" s="17">
        <f>Tabel14[[#This Row],[Benaderend Verbruik (kWh)]]*0</f>
        <v>0</v>
      </c>
    </row>
    <row r="3061" spans="1:7" x14ac:dyDescent="0.35">
      <c r="A3061" s="2" t="s">
        <v>512</v>
      </c>
      <c r="B3061" s="2" t="s">
        <v>7</v>
      </c>
      <c r="C3061" s="2" t="s">
        <v>9</v>
      </c>
      <c r="D3061" s="17">
        <v>444209.48193096404</v>
      </c>
      <c r="E3061" s="2">
        <v>2019</v>
      </c>
      <c r="F3061" s="17">
        <f>Tabel14[[#This Row],[Benaderend Verbruik (kWh)]]*2.5</f>
        <v>1110523.7048274102</v>
      </c>
      <c r="G3061" s="17">
        <f>Tabel14[[#This Row],[Benaderend Verbruik (kWh)]]*0</f>
        <v>0</v>
      </c>
    </row>
    <row r="3062" spans="1:7" x14ac:dyDescent="0.35">
      <c r="A3062" s="2" t="s">
        <v>1136</v>
      </c>
      <c r="B3062" s="2" t="s">
        <v>641</v>
      </c>
      <c r="C3062" s="2" t="s">
        <v>9</v>
      </c>
      <c r="D3062" s="17">
        <v>408772.7561230986</v>
      </c>
      <c r="E3062" s="2">
        <v>2022</v>
      </c>
      <c r="F3062" s="17">
        <f>Tabel14[[#This Row],[Benaderend Verbruik (kWh)]]*2.5</f>
        <v>1021931.8903077465</v>
      </c>
      <c r="G3062" s="17">
        <f>Tabel14[[#This Row],[Benaderend Verbruik (kWh)]]*0</f>
        <v>0</v>
      </c>
    </row>
    <row r="3063" spans="1:7" x14ac:dyDescent="0.35">
      <c r="A3063" s="2" t="s">
        <v>1136</v>
      </c>
      <c r="B3063" s="2" t="s">
        <v>641</v>
      </c>
      <c r="C3063" s="2" t="s">
        <v>10</v>
      </c>
      <c r="D3063" s="17">
        <v>569117.99999999965</v>
      </c>
      <c r="E3063" s="2">
        <v>2022</v>
      </c>
      <c r="F3063" s="17">
        <f>Tabel14[[#This Row],[Benaderend Verbruik (kWh)]]*2.5</f>
        <v>1422794.9999999991</v>
      </c>
      <c r="G3063" s="17">
        <f>Tabel14[[#This Row],[Benaderend Verbruik (kWh)]]*0</f>
        <v>0</v>
      </c>
    </row>
    <row r="3064" spans="1:7" x14ac:dyDescent="0.35">
      <c r="A3064" s="2" t="s">
        <v>1136</v>
      </c>
      <c r="B3064" s="2" t="s">
        <v>641</v>
      </c>
      <c r="C3064" s="2" t="s">
        <v>8</v>
      </c>
      <c r="D3064" s="17">
        <v>1362605.6804380254</v>
      </c>
      <c r="E3064" s="2">
        <v>2022</v>
      </c>
      <c r="F3064" s="17">
        <f>Tabel14[[#This Row],[Benaderend Verbruik (kWh)]]</f>
        <v>1362605.6804380254</v>
      </c>
      <c r="G3064" s="17">
        <f>Tabel14[[#This Row],[Benaderend Verbruik (kWh)]]*0.000182</f>
        <v>247.99423383972064</v>
      </c>
    </row>
    <row r="3065" spans="1:7" x14ac:dyDescent="0.35">
      <c r="A3065" s="11" t="s">
        <v>512</v>
      </c>
      <c r="B3065" s="11" t="s">
        <v>7</v>
      </c>
      <c r="C3065" s="2" t="s">
        <v>1262</v>
      </c>
      <c r="D3065" s="17"/>
      <c r="E3065" s="2">
        <v>2019</v>
      </c>
      <c r="F3065" s="2"/>
      <c r="G3065" s="17">
        <v>64.323660280000013</v>
      </c>
    </row>
    <row r="3066" spans="1:7" x14ac:dyDescent="0.35">
      <c r="A3066" s="11" t="s">
        <v>512</v>
      </c>
      <c r="B3066" s="11" t="s">
        <v>7</v>
      </c>
      <c r="C3066" s="2" t="s">
        <v>1262</v>
      </c>
      <c r="D3066" s="17"/>
      <c r="E3066" s="2">
        <v>2022</v>
      </c>
      <c r="F3066" s="2"/>
      <c r="G3066" s="17">
        <v>69.752483850000004</v>
      </c>
    </row>
    <row r="3067" spans="1:7" x14ac:dyDescent="0.35">
      <c r="A3067" s="2" t="s">
        <v>513</v>
      </c>
      <c r="B3067" s="2" t="s">
        <v>7</v>
      </c>
      <c r="C3067" s="2" t="s">
        <v>8</v>
      </c>
      <c r="D3067" s="17">
        <v>1796795.0785056273</v>
      </c>
      <c r="E3067" s="2">
        <v>2019</v>
      </c>
      <c r="F3067" s="17">
        <f>Tabel14[[#This Row],[Benaderend Verbruik (kWh)]]</f>
        <v>1796795.0785056273</v>
      </c>
      <c r="G3067" s="17">
        <f>Tabel14[[#This Row],[Benaderend Verbruik (kWh)]]*0.000182</f>
        <v>327.01670428802419</v>
      </c>
    </row>
    <row r="3068" spans="1:7" x14ac:dyDescent="0.35">
      <c r="A3068" s="2" t="s">
        <v>513</v>
      </c>
      <c r="B3068" s="2" t="s">
        <v>7</v>
      </c>
      <c r="C3068" s="2" t="s">
        <v>10</v>
      </c>
      <c r="D3068" s="17">
        <v>604602</v>
      </c>
      <c r="E3068" s="2">
        <v>2019</v>
      </c>
      <c r="F3068" s="17">
        <f>Tabel14[[#This Row],[Benaderend Verbruik (kWh)]]*2.5</f>
        <v>1511505</v>
      </c>
      <c r="G3068" s="17">
        <f>Tabel14[[#This Row],[Benaderend Verbruik (kWh)]]*0</f>
        <v>0</v>
      </c>
    </row>
    <row r="3069" spans="1:7" x14ac:dyDescent="0.35">
      <c r="A3069" s="2" t="s">
        <v>513</v>
      </c>
      <c r="B3069" s="2" t="s">
        <v>7</v>
      </c>
      <c r="C3069" s="2" t="s">
        <v>9</v>
      </c>
      <c r="D3069" s="17">
        <v>426811.17432687752</v>
      </c>
      <c r="E3069" s="2">
        <v>2019</v>
      </c>
      <c r="F3069" s="17">
        <f>Tabel14[[#This Row],[Benaderend Verbruik (kWh)]]*2.5</f>
        <v>1067027.9358171937</v>
      </c>
      <c r="G3069" s="17">
        <f>Tabel14[[#This Row],[Benaderend Verbruik (kWh)]]*0</f>
        <v>0</v>
      </c>
    </row>
    <row r="3070" spans="1:7" x14ac:dyDescent="0.35">
      <c r="A3070" s="2" t="s">
        <v>1137</v>
      </c>
      <c r="B3070" s="2" t="s">
        <v>641</v>
      </c>
      <c r="C3070" s="2" t="s">
        <v>9</v>
      </c>
      <c r="D3070" s="17">
        <v>352840.96481377166</v>
      </c>
      <c r="E3070" s="2">
        <v>2022</v>
      </c>
      <c r="F3070" s="17">
        <f>Tabel14[[#This Row],[Benaderend Verbruik (kWh)]]*2.5</f>
        <v>882102.41203442914</v>
      </c>
      <c r="G3070" s="17">
        <f>Tabel14[[#This Row],[Benaderend Verbruik (kWh)]]*0</f>
        <v>0</v>
      </c>
    </row>
    <row r="3071" spans="1:7" x14ac:dyDescent="0.35">
      <c r="A3071" s="2" t="s">
        <v>1137</v>
      </c>
      <c r="B3071" s="2" t="s">
        <v>641</v>
      </c>
      <c r="C3071" s="2" t="s">
        <v>10</v>
      </c>
      <c r="D3071" s="17">
        <v>561405.99999999988</v>
      </c>
      <c r="E3071" s="2">
        <v>2022</v>
      </c>
      <c r="F3071" s="17">
        <f>Tabel14[[#This Row],[Benaderend Verbruik (kWh)]]*2.5</f>
        <v>1403514.9999999998</v>
      </c>
      <c r="G3071" s="17">
        <f>Tabel14[[#This Row],[Benaderend Verbruik (kWh)]]*0</f>
        <v>0</v>
      </c>
    </row>
    <row r="3072" spans="1:7" x14ac:dyDescent="0.35">
      <c r="A3072" s="2" t="s">
        <v>1137</v>
      </c>
      <c r="B3072" s="2" t="s">
        <v>641</v>
      </c>
      <c r="C3072" s="2" t="s">
        <v>8</v>
      </c>
      <c r="D3072" s="17">
        <v>1502406.3982191135</v>
      </c>
      <c r="E3072" s="2">
        <v>2022</v>
      </c>
      <c r="F3072" s="17">
        <f>Tabel14[[#This Row],[Benaderend Verbruik (kWh)]]</f>
        <v>1502406.3982191135</v>
      </c>
      <c r="G3072" s="17">
        <f>Tabel14[[#This Row],[Benaderend Verbruik (kWh)]]*0.000182</f>
        <v>273.43796447587869</v>
      </c>
    </row>
    <row r="3073" spans="1:7" x14ac:dyDescent="0.35">
      <c r="A3073" s="11" t="s">
        <v>513</v>
      </c>
      <c r="B3073" s="11" t="s">
        <v>7</v>
      </c>
      <c r="C3073" s="2" t="s">
        <v>1262</v>
      </c>
      <c r="D3073" s="17"/>
      <c r="E3073" s="2">
        <v>2019</v>
      </c>
      <c r="F3073" s="2"/>
      <c r="G3073" s="17">
        <v>23.774816748768473</v>
      </c>
    </row>
    <row r="3074" spans="1:7" x14ac:dyDescent="0.35">
      <c r="A3074" s="11" t="s">
        <v>513</v>
      </c>
      <c r="B3074" s="11" t="s">
        <v>7</v>
      </c>
      <c r="C3074" s="2" t="s">
        <v>1262</v>
      </c>
      <c r="D3074" s="17"/>
      <c r="E3074" s="2">
        <v>2022</v>
      </c>
      <c r="F3074" s="2"/>
      <c r="G3074" s="17">
        <v>18.04258022368828</v>
      </c>
    </row>
    <row r="3075" spans="1:7" x14ac:dyDescent="0.35">
      <c r="A3075" s="2" t="s">
        <v>514</v>
      </c>
      <c r="B3075" s="2" t="s">
        <v>7</v>
      </c>
      <c r="C3075" s="2" t="s">
        <v>8</v>
      </c>
      <c r="D3075" s="17">
        <v>13324229.253124982</v>
      </c>
      <c r="E3075" s="2">
        <v>2019</v>
      </c>
      <c r="F3075" s="17">
        <f>Tabel14[[#This Row],[Benaderend Verbruik (kWh)]]</f>
        <v>13324229.253124982</v>
      </c>
      <c r="G3075" s="17">
        <f>Tabel14[[#This Row],[Benaderend Verbruik (kWh)]]*0.000182</f>
        <v>2425.0097240687469</v>
      </c>
    </row>
    <row r="3076" spans="1:7" x14ac:dyDescent="0.35">
      <c r="A3076" s="2" t="s">
        <v>514</v>
      </c>
      <c r="B3076" s="2" t="s">
        <v>7</v>
      </c>
      <c r="C3076" s="2" t="s">
        <v>9</v>
      </c>
      <c r="D3076" s="17">
        <v>6492292.5912766559</v>
      </c>
      <c r="E3076" s="2">
        <v>2019</v>
      </c>
      <c r="F3076" s="17">
        <f>Tabel14[[#This Row],[Benaderend Verbruik (kWh)]]*2.5</f>
        <v>16230731.47819164</v>
      </c>
      <c r="G3076" s="17">
        <f>Tabel14[[#This Row],[Benaderend Verbruik (kWh)]]*0</f>
        <v>0</v>
      </c>
    </row>
    <row r="3077" spans="1:7" x14ac:dyDescent="0.35">
      <c r="A3077" s="2" t="s">
        <v>514</v>
      </c>
      <c r="B3077" s="2" t="s">
        <v>7</v>
      </c>
      <c r="C3077" s="2" t="s">
        <v>10</v>
      </c>
      <c r="D3077" s="17">
        <v>3124253</v>
      </c>
      <c r="E3077" s="2">
        <v>2019</v>
      </c>
      <c r="F3077" s="17">
        <f>Tabel14[[#This Row],[Benaderend Verbruik (kWh)]]*2.5</f>
        <v>7810632.5</v>
      </c>
      <c r="G3077" s="17">
        <f>Tabel14[[#This Row],[Benaderend Verbruik (kWh)]]*0</f>
        <v>0</v>
      </c>
    </row>
    <row r="3078" spans="1:7" x14ac:dyDescent="0.35">
      <c r="A3078" s="2" t="s">
        <v>1138</v>
      </c>
      <c r="B3078" s="2" t="s">
        <v>641</v>
      </c>
      <c r="C3078" s="2" t="s">
        <v>9</v>
      </c>
      <c r="D3078" s="17">
        <v>5895690.5862709265</v>
      </c>
      <c r="E3078" s="2">
        <v>2022</v>
      </c>
      <c r="F3078" s="17">
        <f>Tabel14[[#This Row],[Benaderend Verbruik (kWh)]]*2.5</f>
        <v>14739226.465677317</v>
      </c>
      <c r="G3078" s="17">
        <f>Tabel14[[#This Row],[Benaderend Verbruik (kWh)]]*0</f>
        <v>0</v>
      </c>
    </row>
    <row r="3079" spans="1:7" x14ac:dyDescent="0.35">
      <c r="A3079" s="2" t="s">
        <v>1138</v>
      </c>
      <c r="B3079" s="2" t="s">
        <v>641</v>
      </c>
      <c r="C3079" s="2" t="s">
        <v>10</v>
      </c>
      <c r="D3079" s="17">
        <v>3027882</v>
      </c>
      <c r="E3079" s="2">
        <v>2022</v>
      </c>
      <c r="F3079" s="17">
        <f>Tabel14[[#This Row],[Benaderend Verbruik (kWh)]]*2.5</f>
        <v>7569705</v>
      </c>
      <c r="G3079" s="17">
        <f>Tabel14[[#This Row],[Benaderend Verbruik (kWh)]]*0</f>
        <v>0</v>
      </c>
    </row>
    <row r="3080" spans="1:7" x14ac:dyDescent="0.35">
      <c r="A3080" s="2" t="s">
        <v>1138</v>
      </c>
      <c r="B3080" s="2" t="s">
        <v>641</v>
      </c>
      <c r="C3080" s="2" t="s">
        <v>8</v>
      </c>
      <c r="D3080" s="17">
        <v>10741746.695907984</v>
      </c>
      <c r="E3080" s="2">
        <v>2022</v>
      </c>
      <c r="F3080" s="17">
        <f>Tabel14[[#This Row],[Benaderend Verbruik (kWh)]]</f>
        <v>10741746.695907984</v>
      </c>
      <c r="G3080" s="17">
        <f>Tabel14[[#This Row],[Benaderend Verbruik (kWh)]]*0.000182</f>
        <v>1954.997898655253</v>
      </c>
    </row>
    <row r="3081" spans="1:7" x14ac:dyDescent="0.35">
      <c r="A3081" s="11" t="s">
        <v>514</v>
      </c>
      <c r="B3081" s="11" t="s">
        <v>7</v>
      </c>
      <c r="C3081" s="2" t="s">
        <v>1262</v>
      </c>
      <c r="D3081" s="17"/>
      <c r="E3081" s="2">
        <v>2019</v>
      </c>
      <c r="F3081" s="2"/>
      <c r="G3081" s="17">
        <v>694.34743763999995</v>
      </c>
    </row>
    <row r="3082" spans="1:7" x14ac:dyDescent="0.35">
      <c r="A3082" s="11" t="s">
        <v>514</v>
      </c>
      <c r="B3082" s="11" t="s">
        <v>7</v>
      </c>
      <c r="C3082" s="2" t="s">
        <v>1262</v>
      </c>
      <c r="D3082" s="17"/>
      <c r="E3082" s="2">
        <v>2022</v>
      </c>
      <c r="F3082" s="2"/>
      <c r="G3082" s="17">
        <v>495.71640804999998</v>
      </c>
    </row>
    <row r="3083" spans="1:7" x14ac:dyDescent="0.35">
      <c r="A3083" s="2" t="s">
        <v>515</v>
      </c>
      <c r="B3083" s="2" t="s">
        <v>7</v>
      </c>
      <c r="C3083" s="2" t="s">
        <v>8</v>
      </c>
      <c r="D3083" s="17">
        <v>4836859.644284633</v>
      </c>
      <c r="E3083" s="2">
        <v>2019</v>
      </c>
      <c r="F3083" s="17">
        <f>Tabel14[[#This Row],[Benaderend Verbruik (kWh)]]</f>
        <v>4836859.644284633</v>
      </c>
      <c r="G3083" s="17">
        <f>Tabel14[[#This Row],[Benaderend Verbruik (kWh)]]*0.000182</f>
        <v>880.30845525980328</v>
      </c>
    </row>
    <row r="3084" spans="1:7" x14ac:dyDescent="0.35">
      <c r="A3084" s="2" t="s">
        <v>515</v>
      </c>
      <c r="B3084" s="2" t="s">
        <v>7</v>
      </c>
      <c r="C3084" s="2" t="s">
        <v>9</v>
      </c>
      <c r="D3084" s="17">
        <v>1858305.7690116731</v>
      </c>
      <c r="E3084" s="2">
        <v>2019</v>
      </c>
      <c r="F3084" s="17">
        <f>Tabel14[[#This Row],[Benaderend Verbruik (kWh)]]*2.5</f>
        <v>4645764.4225291824</v>
      </c>
      <c r="G3084" s="17">
        <f>Tabel14[[#This Row],[Benaderend Verbruik (kWh)]]*0</f>
        <v>0</v>
      </c>
    </row>
    <row r="3085" spans="1:7" x14ac:dyDescent="0.35">
      <c r="A3085" s="2" t="s">
        <v>515</v>
      </c>
      <c r="B3085" s="2" t="s">
        <v>7</v>
      </c>
      <c r="C3085" s="2" t="s">
        <v>10</v>
      </c>
      <c r="D3085" s="17">
        <v>1518247</v>
      </c>
      <c r="E3085" s="2">
        <v>2019</v>
      </c>
      <c r="F3085" s="17">
        <f>Tabel14[[#This Row],[Benaderend Verbruik (kWh)]]*2.5</f>
        <v>3795617.5</v>
      </c>
      <c r="G3085" s="17">
        <f>Tabel14[[#This Row],[Benaderend Verbruik (kWh)]]*0</f>
        <v>0</v>
      </c>
    </row>
    <row r="3086" spans="1:7" x14ac:dyDescent="0.35">
      <c r="A3086" s="2" t="s">
        <v>1139</v>
      </c>
      <c r="B3086" s="2" t="s">
        <v>641</v>
      </c>
      <c r="C3086" s="2" t="s">
        <v>9</v>
      </c>
      <c r="D3086" s="17">
        <v>1817027.9068642904</v>
      </c>
      <c r="E3086" s="2">
        <v>2022</v>
      </c>
      <c r="F3086" s="17">
        <f>Tabel14[[#This Row],[Benaderend Verbruik (kWh)]]*2.5</f>
        <v>4542569.7671607258</v>
      </c>
      <c r="G3086" s="17">
        <f>Tabel14[[#This Row],[Benaderend Verbruik (kWh)]]*0</f>
        <v>0</v>
      </c>
    </row>
    <row r="3087" spans="1:7" x14ac:dyDescent="0.35">
      <c r="A3087" s="2" t="s">
        <v>1139</v>
      </c>
      <c r="B3087" s="2" t="s">
        <v>641</v>
      </c>
      <c r="C3087" s="2" t="s">
        <v>10</v>
      </c>
      <c r="D3087" s="17">
        <v>1170918.5187001026</v>
      </c>
      <c r="E3087" s="2">
        <v>2022</v>
      </c>
      <c r="F3087" s="17">
        <f>Tabel14[[#This Row],[Benaderend Verbruik (kWh)]]*2.5</f>
        <v>2927296.2967502563</v>
      </c>
      <c r="G3087" s="17">
        <f>Tabel14[[#This Row],[Benaderend Verbruik (kWh)]]*0</f>
        <v>0</v>
      </c>
    </row>
    <row r="3088" spans="1:7" x14ac:dyDescent="0.35">
      <c r="A3088" s="2" t="s">
        <v>1139</v>
      </c>
      <c r="B3088" s="2" t="s">
        <v>641</v>
      </c>
      <c r="C3088" s="2" t="s">
        <v>8</v>
      </c>
      <c r="D3088" s="17">
        <v>4380104.5596168023</v>
      </c>
      <c r="E3088" s="2">
        <v>2022</v>
      </c>
      <c r="F3088" s="17">
        <f>Tabel14[[#This Row],[Benaderend Verbruik (kWh)]]</f>
        <v>4380104.5596168023</v>
      </c>
      <c r="G3088" s="17">
        <f>Tabel14[[#This Row],[Benaderend Verbruik (kWh)]]*0.000182</f>
        <v>797.17902985025808</v>
      </c>
    </row>
    <row r="3089" spans="1:7" x14ac:dyDescent="0.35">
      <c r="A3089" s="11" t="s">
        <v>515</v>
      </c>
      <c r="B3089" s="11" t="s">
        <v>7</v>
      </c>
      <c r="C3089" s="2" t="s">
        <v>1262</v>
      </c>
      <c r="D3089" s="17"/>
      <c r="E3089" s="2">
        <v>2019</v>
      </c>
      <c r="F3089" s="2"/>
      <c r="G3089" s="17">
        <v>128.43672424000002</v>
      </c>
    </row>
    <row r="3090" spans="1:7" x14ac:dyDescent="0.35">
      <c r="A3090" s="11" t="s">
        <v>515</v>
      </c>
      <c r="B3090" s="11" t="s">
        <v>7</v>
      </c>
      <c r="C3090" s="2" t="s">
        <v>1262</v>
      </c>
      <c r="D3090" s="17"/>
      <c r="E3090" s="2">
        <v>2022</v>
      </c>
      <c r="F3090" s="2"/>
      <c r="G3090" s="17">
        <v>119.68680551999999</v>
      </c>
    </row>
    <row r="3091" spans="1:7" x14ac:dyDescent="0.35">
      <c r="A3091" s="2" t="s">
        <v>516</v>
      </c>
      <c r="B3091" s="2" t="s">
        <v>7</v>
      </c>
      <c r="C3091" s="2" t="s">
        <v>8</v>
      </c>
      <c r="D3091" s="17">
        <v>5482740.8999999985</v>
      </c>
      <c r="E3091" s="2">
        <v>2019</v>
      </c>
      <c r="F3091" s="17">
        <f>Tabel14[[#This Row],[Benaderend Verbruik (kWh)]]</f>
        <v>5482740.8999999985</v>
      </c>
      <c r="G3091" s="17">
        <f>Tabel14[[#This Row],[Benaderend Verbruik (kWh)]]*0.000182</f>
        <v>997.8588437999997</v>
      </c>
    </row>
    <row r="3092" spans="1:7" x14ac:dyDescent="0.35">
      <c r="A3092" s="2" t="s">
        <v>516</v>
      </c>
      <c r="B3092" s="2" t="s">
        <v>7</v>
      </c>
      <c r="C3092" s="2" t="s">
        <v>10</v>
      </c>
      <c r="D3092" s="17">
        <v>2578072.39</v>
      </c>
      <c r="E3092" s="2">
        <v>2019</v>
      </c>
      <c r="F3092" s="17">
        <f>Tabel14[[#This Row],[Benaderend Verbruik (kWh)]]*2.5</f>
        <v>6445180.9750000006</v>
      </c>
      <c r="G3092" s="17">
        <f>Tabel14[[#This Row],[Benaderend Verbruik (kWh)]]*0</f>
        <v>0</v>
      </c>
    </row>
    <row r="3093" spans="1:7" x14ac:dyDescent="0.35">
      <c r="A3093" s="2" t="s">
        <v>516</v>
      </c>
      <c r="B3093" s="2" t="s">
        <v>7</v>
      </c>
      <c r="C3093" s="2" t="s">
        <v>9</v>
      </c>
      <c r="D3093" s="17">
        <v>2355645.3950000014</v>
      </c>
      <c r="E3093" s="2">
        <v>2019</v>
      </c>
      <c r="F3093" s="17">
        <f>Tabel14[[#This Row],[Benaderend Verbruik (kWh)]]*2.5</f>
        <v>5889113.4875000035</v>
      </c>
      <c r="G3093" s="17">
        <f>Tabel14[[#This Row],[Benaderend Verbruik (kWh)]]*0</f>
        <v>0</v>
      </c>
    </row>
    <row r="3094" spans="1:7" x14ac:dyDescent="0.35">
      <c r="A3094" s="2" t="s">
        <v>1140</v>
      </c>
      <c r="B3094" s="2" t="s">
        <v>641</v>
      </c>
      <c r="C3094" s="2" t="s">
        <v>9</v>
      </c>
      <c r="D3094" s="17">
        <v>1442260.5165717385</v>
      </c>
      <c r="E3094" s="2">
        <v>2022</v>
      </c>
      <c r="F3094" s="17">
        <f>Tabel14[[#This Row],[Benaderend Verbruik (kWh)]]*2.5</f>
        <v>3605651.2914293464</v>
      </c>
      <c r="G3094" s="17">
        <f>Tabel14[[#This Row],[Benaderend Verbruik (kWh)]]*0</f>
        <v>0</v>
      </c>
    </row>
    <row r="3095" spans="1:7" x14ac:dyDescent="0.35">
      <c r="A3095" s="2" t="s">
        <v>1140</v>
      </c>
      <c r="B3095" s="2" t="s">
        <v>641</v>
      </c>
      <c r="C3095" s="2" t="s">
        <v>10</v>
      </c>
      <c r="D3095" s="17">
        <v>2090962.0878916378</v>
      </c>
      <c r="E3095" s="2">
        <v>2022</v>
      </c>
      <c r="F3095" s="17">
        <f>Tabel14[[#This Row],[Benaderend Verbruik (kWh)]]*2.5</f>
        <v>5227405.2197290948</v>
      </c>
      <c r="G3095" s="17">
        <f>Tabel14[[#This Row],[Benaderend Verbruik (kWh)]]*0</f>
        <v>0</v>
      </c>
    </row>
    <row r="3096" spans="1:7" x14ac:dyDescent="0.35">
      <c r="A3096" s="2" t="s">
        <v>1140</v>
      </c>
      <c r="B3096" s="2" t="s">
        <v>641</v>
      </c>
      <c r="C3096" s="2" t="s">
        <v>8</v>
      </c>
      <c r="D3096" s="17">
        <v>3799176.1542045781</v>
      </c>
      <c r="E3096" s="2">
        <v>2022</v>
      </c>
      <c r="F3096" s="17">
        <f>Tabel14[[#This Row],[Benaderend Verbruik (kWh)]]</f>
        <v>3799176.1542045781</v>
      </c>
      <c r="G3096" s="17">
        <f>Tabel14[[#This Row],[Benaderend Verbruik (kWh)]]*0.000182</f>
        <v>691.45006006523329</v>
      </c>
    </row>
    <row r="3097" spans="1:7" x14ac:dyDescent="0.35">
      <c r="A3097" s="11" t="s">
        <v>516</v>
      </c>
      <c r="B3097" s="11" t="s">
        <v>7</v>
      </c>
      <c r="C3097" s="2" t="s">
        <v>1262</v>
      </c>
      <c r="D3097" s="17"/>
      <c r="E3097" s="2">
        <v>2019</v>
      </c>
      <c r="F3097" s="2"/>
      <c r="G3097" s="17">
        <v>321.54801956</v>
      </c>
    </row>
    <row r="3098" spans="1:7" x14ac:dyDescent="0.35">
      <c r="A3098" s="11" t="s">
        <v>516</v>
      </c>
      <c r="B3098" s="11" t="s">
        <v>7</v>
      </c>
      <c r="C3098" s="2" t="s">
        <v>1262</v>
      </c>
      <c r="D3098" s="17"/>
      <c r="E3098" s="2">
        <v>2022</v>
      </c>
      <c r="F3098" s="2"/>
      <c r="G3098" s="17">
        <v>282.71354566999997</v>
      </c>
    </row>
    <row r="3099" spans="1:7" x14ac:dyDescent="0.35">
      <c r="A3099" s="2" t="s">
        <v>517</v>
      </c>
      <c r="B3099" s="2" t="s">
        <v>7</v>
      </c>
      <c r="C3099" s="2" t="s">
        <v>8</v>
      </c>
      <c r="D3099" s="17">
        <v>445895.91954352782</v>
      </c>
      <c r="E3099" s="2">
        <v>2019</v>
      </c>
      <c r="F3099" s="17">
        <f>Tabel14[[#This Row],[Benaderend Verbruik (kWh)]]</f>
        <v>445895.91954352782</v>
      </c>
      <c r="G3099" s="17">
        <f>Tabel14[[#This Row],[Benaderend Verbruik (kWh)]]*0.000182</f>
        <v>81.153057356922062</v>
      </c>
    </row>
    <row r="3100" spans="1:7" x14ac:dyDescent="0.35">
      <c r="A3100" s="2" t="s">
        <v>517</v>
      </c>
      <c r="B3100" s="2" t="s">
        <v>7</v>
      </c>
      <c r="C3100" s="2" t="s">
        <v>10</v>
      </c>
      <c r="D3100" s="17">
        <v>194712</v>
      </c>
      <c r="E3100" s="2">
        <v>2019</v>
      </c>
      <c r="F3100" s="17">
        <f>Tabel14[[#This Row],[Benaderend Verbruik (kWh)]]*2.5</f>
        <v>486780</v>
      </c>
      <c r="G3100" s="17">
        <f>Tabel14[[#This Row],[Benaderend Verbruik (kWh)]]*0</f>
        <v>0</v>
      </c>
    </row>
    <row r="3101" spans="1:7" x14ac:dyDescent="0.35">
      <c r="A3101" s="2" t="s">
        <v>517</v>
      </c>
      <c r="B3101" s="2" t="s">
        <v>7</v>
      </c>
      <c r="C3101" s="2" t="s">
        <v>9</v>
      </c>
      <c r="D3101" s="17">
        <v>125222.8238801297</v>
      </c>
      <c r="E3101" s="2">
        <v>2019</v>
      </c>
      <c r="F3101" s="17">
        <f>Tabel14[[#This Row],[Benaderend Verbruik (kWh)]]*2.5</f>
        <v>313057.05970032426</v>
      </c>
      <c r="G3101" s="17">
        <f>Tabel14[[#This Row],[Benaderend Verbruik (kWh)]]*0</f>
        <v>0</v>
      </c>
    </row>
    <row r="3102" spans="1:7" x14ac:dyDescent="0.35">
      <c r="A3102" s="2" t="s">
        <v>1141</v>
      </c>
      <c r="B3102" s="2" t="s">
        <v>641</v>
      </c>
      <c r="C3102" s="2" t="s">
        <v>9</v>
      </c>
      <c r="D3102" s="17">
        <v>131257.6711579354</v>
      </c>
      <c r="E3102" s="2">
        <v>2022</v>
      </c>
      <c r="F3102" s="17">
        <f>Tabel14[[#This Row],[Benaderend Verbruik (kWh)]]*2.5</f>
        <v>328144.1778948385</v>
      </c>
      <c r="G3102" s="17">
        <f>Tabel14[[#This Row],[Benaderend Verbruik (kWh)]]*0</f>
        <v>0</v>
      </c>
    </row>
    <row r="3103" spans="1:7" x14ac:dyDescent="0.35">
      <c r="A3103" s="2" t="s">
        <v>1141</v>
      </c>
      <c r="B3103" s="2" t="s">
        <v>641</v>
      </c>
      <c r="C3103" s="2" t="s">
        <v>10</v>
      </c>
      <c r="D3103" s="17">
        <v>102239.9999999998</v>
      </c>
      <c r="E3103" s="2">
        <v>2022</v>
      </c>
      <c r="F3103" s="17">
        <f>Tabel14[[#This Row],[Benaderend Verbruik (kWh)]]*2.5</f>
        <v>255599.99999999948</v>
      </c>
      <c r="G3103" s="17">
        <f>Tabel14[[#This Row],[Benaderend Verbruik (kWh)]]*0</f>
        <v>0</v>
      </c>
    </row>
    <row r="3104" spans="1:7" x14ac:dyDescent="0.35">
      <c r="A3104" s="2" t="s">
        <v>1141</v>
      </c>
      <c r="B3104" s="2" t="s">
        <v>641</v>
      </c>
      <c r="C3104" s="2" t="s">
        <v>8</v>
      </c>
      <c r="D3104" s="17">
        <v>145393.00851061681</v>
      </c>
      <c r="E3104" s="2">
        <v>2022</v>
      </c>
      <c r="F3104" s="17">
        <f>Tabel14[[#This Row],[Benaderend Verbruik (kWh)]]</f>
        <v>145393.00851061681</v>
      </c>
      <c r="G3104" s="17">
        <f>Tabel14[[#This Row],[Benaderend Verbruik (kWh)]]*0.000182</f>
        <v>26.46152754893226</v>
      </c>
    </row>
    <row r="3105" spans="1:7" x14ac:dyDescent="0.35">
      <c r="A3105" s="2" t="s">
        <v>518</v>
      </c>
      <c r="B3105" s="2" t="s">
        <v>17</v>
      </c>
      <c r="C3105" s="2" t="s">
        <v>8</v>
      </c>
      <c r="D3105" s="17">
        <v>4250891.1673939601</v>
      </c>
      <c r="E3105" s="2">
        <v>2019</v>
      </c>
      <c r="F3105" s="17">
        <f>Tabel14[[#This Row],[Benaderend Verbruik (kWh)]]</f>
        <v>4250891.1673939601</v>
      </c>
      <c r="G3105" s="17">
        <f>Tabel14[[#This Row],[Benaderend Verbruik (kWh)]]*0.000182</f>
        <v>773.66219246570074</v>
      </c>
    </row>
    <row r="3106" spans="1:7" x14ac:dyDescent="0.35">
      <c r="A3106" s="2" t="s">
        <v>518</v>
      </c>
      <c r="B3106" s="2" t="s">
        <v>17</v>
      </c>
      <c r="C3106" s="2" t="s">
        <v>9</v>
      </c>
      <c r="D3106" s="17">
        <v>1666486.1929355483</v>
      </c>
      <c r="E3106" s="2">
        <v>2019</v>
      </c>
      <c r="F3106" s="17">
        <f>Tabel14[[#This Row],[Benaderend Verbruik (kWh)]]*2.5</f>
        <v>4166215.4823388709</v>
      </c>
      <c r="G3106" s="17">
        <f>Tabel14[[#This Row],[Benaderend Verbruik (kWh)]]*0</f>
        <v>0</v>
      </c>
    </row>
    <row r="3107" spans="1:7" x14ac:dyDescent="0.35">
      <c r="A3107" s="2" t="s">
        <v>1142</v>
      </c>
      <c r="B3107" s="2" t="s">
        <v>17</v>
      </c>
      <c r="C3107" s="2" t="s">
        <v>9</v>
      </c>
      <c r="D3107" s="17">
        <v>2068272.7365883188</v>
      </c>
      <c r="E3107" s="2">
        <v>2022</v>
      </c>
      <c r="F3107" s="17">
        <f>Tabel14[[#This Row],[Benaderend Verbruik (kWh)]]*2.5</f>
        <v>5170681.8414707966</v>
      </c>
      <c r="G3107" s="17">
        <f>Tabel14[[#This Row],[Benaderend Verbruik (kWh)]]*0</f>
        <v>0</v>
      </c>
    </row>
    <row r="3108" spans="1:7" x14ac:dyDescent="0.35">
      <c r="A3108" s="2" t="s">
        <v>1142</v>
      </c>
      <c r="B3108" s="2" t="s">
        <v>17</v>
      </c>
      <c r="C3108" s="2" t="s">
        <v>8</v>
      </c>
      <c r="D3108" s="17">
        <v>2365784.0657710852</v>
      </c>
      <c r="E3108" s="2">
        <v>2022</v>
      </c>
      <c r="F3108" s="17">
        <f>Tabel14[[#This Row],[Benaderend Verbruik (kWh)]]</f>
        <v>2365784.0657710852</v>
      </c>
      <c r="G3108" s="17">
        <f>Tabel14[[#This Row],[Benaderend Verbruik (kWh)]]*0.000182</f>
        <v>430.57269997033751</v>
      </c>
    </row>
    <row r="3109" spans="1:7" x14ac:dyDescent="0.35">
      <c r="A3109" s="2" t="s">
        <v>519</v>
      </c>
      <c r="B3109" s="2" t="s">
        <v>7</v>
      </c>
      <c r="C3109" s="2" t="s">
        <v>8</v>
      </c>
      <c r="D3109" s="17">
        <v>2751129.7180000008</v>
      </c>
      <c r="E3109" s="2">
        <v>2019</v>
      </c>
      <c r="F3109" s="17">
        <f>Tabel14[[#This Row],[Benaderend Verbruik (kWh)]]</f>
        <v>2751129.7180000008</v>
      </c>
      <c r="G3109" s="17">
        <f>Tabel14[[#This Row],[Benaderend Verbruik (kWh)]]*0.000182</f>
        <v>500.70560867600017</v>
      </c>
    </row>
    <row r="3110" spans="1:7" x14ac:dyDescent="0.35">
      <c r="A3110" s="2" t="s">
        <v>519</v>
      </c>
      <c r="B3110" s="2" t="s">
        <v>7</v>
      </c>
      <c r="C3110" s="2" t="s">
        <v>10</v>
      </c>
      <c r="D3110" s="17">
        <v>815181</v>
      </c>
      <c r="E3110" s="2">
        <v>2019</v>
      </c>
      <c r="F3110" s="17">
        <f>Tabel14[[#This Row],[Benaderend Verbruik (kWh)]]*2.5</f>
        <v>2037952.5</v>
      </c>
      <c r="G3110" s="17">
        <f>Tabel14[[#This Row],[Benaderend Verbruik (kWh)]]*0</f>
        <v>0</v>
      </c>
    </row>
    <row r="3111" spans="1:7" x14ac:dyDescent="0.35">
      <c r="A3111" s="2" t="s">
        <v>519</v>
      </c>
      <c r="B3111" s="2" t="s">
        <v>7</v>
      </c>
      <c r="C3111" s="2" t="s">
        <v>9</v>
      </c>
      <c r="D3111" s="17">
        <v>614494.24974398012</v>
      </c>
      <c r="E3111" s="2">
        <v>2019</v>
      </c>
      <c r="F3111" s="17">
        <f>Tabel14[[#This Row],[Benaderend Verbruik (kWh)]]*2.5</f>
        <v>1536235.6243599504</v>
      </c>
      <c r="G3111" s="17">
        <f>Tabel14[[#This Row],[Benaderend Verbruik (kWh)]]*0</f>
        <v>0</v>
      </c>
    </row>
    <row r="3112" spans="1:7" x14ac:dyDescent="0.35">
      <c r="A3112" s="2" t="s">
        <v>1143</v>
      </c>
      <c r="B3112" s="2" t="s">
        <v>641</v>
      </c>
      <c r="C3112" s="2" t="s">
        <v>9</v>
      </c>
      <c r="D3112" s="17">
        <v>624148.74888055283</v>
      </c>
      <c r="E3112" s="2">
        <v>2022</v>
      </c>
      <c r="F3112" s="17">
        <f>Tabel14[[#This Row],[Benaderend Verbruik (kWh)]]*2.5</f>
        <v>1560371.8722013822</v>
      </c>
      <c r="G3112" s="17">
        <f>Tabel14[[#This Row],[Benaderend Verbruik (kWh)]]*0</f>
        <v>0</v>
      </c>
    </row>
    <row r="3113" spans="1:7" x14ac:dyDescent="0.35">
      <c r="A3113" s="2" t="s">
        <v>1143</v>
      </c>
      <c r="B3113" s="2" t="s">
        <v>641</v>
      </c>
      <c r="C3113" s="2" t="s">
        <v>10</v>
      </c>
      <c r="D3113" s="17">
        <v>723700</v>
      </c>
      <c r="E3113" s="2">
        <v>2022</v>
      </c>
      <c r="F3113" s="17">
        <f>Tabel14[[#This Row],[Benaderend Verbruik (kWh)]]*2.5</f>
        <v>1809250</v>
      </c>
      <c r="G3113" s="17">
        <f>Tabel14[[#This Row],[Benaderend Verbruik (kWh)]]*0</f>
        <v>0</v>
      </c>
    </row>
    <row r="3114" spans="1:7" x14ac:dyDescent="0.35">
      <c r="A3114" s="2" t="s">
        <v>1143</v>
      </c>
      <c r="B3114" s="2" t="s">
        <v>641</v>
      </c>
      <c r="C3114" s="2" t="s">
        <v>8</v>
      </c>
      <c r="D3114" s="17">
        <v>2436240.8759920518</v>
      </c>
      <c r="E3114" s="2">
        <v>2022</v>
      </c>
      <c r="F3114" s="17">
        <f>Tabel14[[#This Row],[Benaderend Verbruik (kWh)]]</f>
        <v>2436240.8759920518</v>
      </c>
      <c r="G3114" s="17">
        <f>Tabel14[[#This Row],[Benaderend Verbruik (kWh)]]*0.000182</f>
        <v>443.39583943055345</v>
      </c>
    </row>
    <row r="3115" spans="1:7" x14ac:dyDescent="0.35">
      <c r="A3115" s="2" t="s">
        <v>520</v>
      </c>
      <c r="B3115" s="2" t="s">
        <v>7</v>
      </c>
      <c r="C3115" s="2" t="s">
        <v>8</v>
      </c>
      <c r="D3115" s="17">
        <v>2177834.840940956</v>
      </c>
      <c r="E3115" s="2">
        <v>2019</v>
      </c>
      <c r="F3115" s="17">
        <f>Tabel14[[#This Row],[Benaderend Verbruik (kWh)]]</f>
        <v>2177834.840940956</v>
      </c>
      <c r="G3115" s="17">
        <f>Tabel14[[#This Row],[Benaderend Verbruik (kWh)]]*0.000182</f>
        <v>396.36594105125403</v>
      </c>
    </row>
    <row r="3116" spans="1:7" x14ac:dyDescent="0.35">
      <c r="A3116" s="2" t="s">
        <v>520</v>
      </c>
      <c r="B3116" s="2" t="s">
        <v>7</v>
      </c>
      <c r="C3116" s="2" t="s">
        <v>9</v>
      </c>
      <c r="D3116" s="17">
        <v>995612.69194530544</v>
      </c>
      <c r="E3116" s="2">
        <v>2019</v>
      </c>
      <c r="F3116" s="17">
        <f>Tabel14[[#This Row],[Benaderend Verbruik (kWh)]]*2.5</f>
        <v>2489031.7298632637</v>
      </c>
      <c r="G3116" s="17">
        <f>Tabel14[[#This Row],[Benaderend Verbruik (kWh)]]*0</f>
        <v>0</v>
      </c>
    </row>
    <row r="3117" spans="1:7" x14ac:dyDescent="0.35">
      <c r="A3117" s="2" t="s">
        <v>520</v>
      </c>
      <c r="B3117" s="2" t="s">
        <v>7</v>
      </c>
      <c r="C3117" s="2" t="s">
        <v>10</v>
      </c>
      <c r="D3117" s="17">
        <v>681583</v>
      </c>
      <c r="E3117" s="2">
        <v>2019</v>
      </c>
      <c r="F3117" s="17">
        <f>Tabel14[[#This Row],[Benaderend Verbruik (kWh)]]*2.5</f>
        <v>1703957.5</v>
      </c>
      <c r="G3117" s="17">
        <f>Tabel14[[#This Row],[Benaderend Verbruik (kWh)]]*0</f>
        <v>0</v>
      </c>
    </row>
    <row r="3118" spans="1:7" x14ac:dyDescent="0.35">
      <c r="A3118" s="2" t="s">
        <v>1144</v>
      </c>
      <c r="B3118" s="2" t="s">
        <v>641</v>
      </c>
      <c r="C3118" s="2" t="s">
        <v>9</v>
      </c>
      <c r="D3118" s="17">
        <v>873029.38903760549</v>
      </c>
      <c r="E3118" s="2">
        <v>2022</v>
      </c>
      <c r="F3118" s="17">
        <f>Tabel14[[#This Row],[Benaderend Verbruik (kWh)]]*2.5</f>
        <v>2182573.4725940139</v>
      </c>
      <c r="G3118" s="17">
        <f>Tabel14[[#This Row],[Benaderend Verbruik (kWh)]]*0</f>
        <v>0</v>
      </c>
    </row>
    <row r="3119" spans="1:7" x14ac:dyDescent="0.35">
      <c r="A3119" s="2" t="s">
        <v>1144</v>
      </c>
      <c r="B3119" s="2" t="s">
        <v>641</v>
      </c>
      <c r="C3119" s="2" t="s">
        <v>10</v>
      </c>
      <c r="D3119" s="17">
        <v>563354</v>
      </c>
      <c r="E3119" s="2">
        <v>2022</v>
      </c>
      <c r="F3119" s="17">
        <f>Tabel14[[#This Row],[Benaderend Verbruik (kWh)]]*2.5</f>
        <v>1408385</v>
      </c>
      <c r="G3119" s="17">
        <f>Tabel14[[#This Row],[Benaderend Verbruik (kWh)]]*0</f>
        <v>0</v>
      </c>
    </row>
    <row r="3120" spans="1:7" x14ac:dyDescent="0.35">
      <c r="A3120" s="2" t="s">
        <v>1144</v>
      </c>
      <c r="B3120" s="2" t="s">
        <v>641</v>
      </c>
      <c r="C3120" s="2" t="s">
        <v>8</v>
      </c>
      <c r="D3120" s="17">
        <v>1716861.7437789992</v>
      </c>
      <c r="E3120" s="2">
        <v>2022</v>
      </c>
      <c r="F3120" s="17">
        <f>Tabel14[[#This Row],[Benaderend Verbruik (kWh)]]</f>
        <v>1716861.7437789992</v>
      </c>
      <c r="G3120" s="17">
        <f>Tabel14[[#This Row],[Benaderend Verbruik (kWh)]]*0.000182</f>
        <v>312.46883736777784</v>
      </c>
    </row>
    <row r="3121" spans="1:7" x14ac:dyDescent="0.35">
      <c r="A3121" s="2" t="s">
        <v>520</v>
      </c>
      <c r="B3121" s="2" t="s">
        <v>7</v>
      </c>
      <c r="C3121" s="2" t="s">
        <v>12</v>
      </c>
      <c r="D3121" s="17">
        <v>141834.30555555556</v>
      </c>
      <c r="E3121" s="2">
        <v>2019</v>
      </c>
      <c r="F3121" s="17">
        <f>Tabel14[[#This Row],[Benaderend Verbruik (kWh)]]</f>
        <v>141834.30555555556</v>
      </c>
      <c r="G3121" s="17">
        <f>Tabel14[[#This Row],[Benaderend Verbruik (kWh)]]*0.000267</f>
        <v>37.869759583333334</v>
      </c>
    </row>
    <row r="3122" spans="1:7" x14ac:dyDescent="0.35">
      <c r="A3122" s="2" t="s">
        <v>520</v>
      </c>
      <c r="B3122" s="2" t="s">
        <v>7</v>
      </c>
      <c r="C3122" s="2" t="s">
        <v>12</v>
      </c>
      <c r="D3122" s="17">
        <v>141834.30555555556</v>
      </c>
      <c r="E3122" s="2">
        <v>2022</v>
      </c>
      <c r="F3122" s="17">
        <f>Tabel14[[#This Row],[Benaderend Verbruik (kWh)]]</f>
        <v>141834.30555555556</v>
      </c>
      <c r="G3122" s="17">
        <f>Tabel14[[#This Row],[Benaderend Verbruik (kWh)]]*0.000267</f>
        <v>37.869759583333334</v>
      </c>
    </row>
    <row r="3123" spans="1:7" x14ac:dyDescent="0.35">
      <c r="A3123" s="11" t="s">
        <v>520</v>
      </c>
      <c r="B3123" s="11" t="s">
        <v>7</v>
      </c>
      <c r="C3123" s="2" t="s">
        <v>1262</v>
      </c>
      <c r="D3123" s="17"/>
      <c r="E3123" s="2">
        <v>2019</v>
      </c>
      <c r="F3123" s="2"/>
      <c r="G3123" s="17">
        <v>113.72719791999999</v>
      </c>
    </row>
    <row r="3124" spans="1:7" x14ac:dyDescent="0.35">
      <c r="A3124" s="11" t="s">
        <v>520</v>
      </c>
      <c r="B3124" s="11" t="s">
        <v>7</v>
      </c>
      <c r="C3124" s="2" t="s">
        <v>1262</v>
      </c>
      <c r="D3124" s="17"/>
      <c r="E3124" s="2">
        <v>2022</v>
      </c>
      <c r="F3124" s="2"/>
      <c r="G3124" s="17">
        <v>77.973249960000004</v>
      </c>
    </row>
    <row r="3125" spans="1:7" x14ac:dyDescent="0.35">
      <c r="A3125" s="2" t="s">
        <v>521</v>
      </c>
      <c r="B3125" s="2" t="s">
        <v>17</v>
      </c>
      <c r="C3125" s="2" t="s">
        <v>9</v>
      </c>
      <c r="D3125" s="17">
        <v>662420.45224573137</v>
      </c>
      <c r="E3125" s="2">
        <v>2019</v>
      </c>
      <c r="F3125" s="17">
        <f>Tabel14[[#This Row],[Benaderend Verbruik (kWh)]]*2.5</f>
        <v>1656051.1306143284</v>
      </c>
      <c r="G3125" s="17">
        <f>Tabel14[[#This Row],[Benaderend Verbruik (kWh)]]*0</f>
        <v>0</v>
      </c>
    </row>
    <row r="3126" spans="1:7" x14ac:dyDescent="0.35">
      <c r="A3126" s="2" t="s">
        <v>521</v>
      </c>
      <c r="B3126" s="2" t="s">
        <v>17</v>
      </c>
      <c r="C3126" s="2" t="s">
        <v>8</v>
      </c>
      <c r="D3126" s="17">
        <v>59503.336079018802</v>
      </c>
      <c r="E3126" s="2">
        <v>2019</v>
      </c>
      <c r="F3126" s="17">
        <f>Tabel14[[#This Row],[Benaderend Verbruik (kWh)]]</f>
        <v>59503.336079018802</v>
      </c>
      <c r="G3126" s="17">
        <f>Tabel14[[#This Row],[Benaderend Verbruik (kWh)]]*0.000182</f>
        <v>10.829607166381422</v>
      </c>
    </row>
    <row r="3127" spans="1:7" x14ac:dyDescent="0.35">
      <c r="A3127" s="2" t="s">
        <v>1145</v>
      </c>
      <c r="B3127" s="2" t="s">
        <v>17</v>
      </c>
      <c r="C3127" s="2" t="s">
        <v>9</v>
      </c>
      <c r="D3127" s="17">
        <v>706659.66853109549</v>
      </c>
      <c r="E3127" s="2">
        <v>2022</v>
      </c>
      <c r="F3127" s="17">
        <f>Tabel14[[#This Row],[Benaderend Verbruik (kWh)]]*2.5</f>
        <v>1766649.1713277388</v>
      </c>
      <c r="G3127" s="17">
        <f>Tabel14[[#This Row],[Benaderend Verbruik (kWh)]]*0</f>
        <v>0</v>
      </c>
    </row>
    <row r="3128" spans="1:7" x14ac:dyDescent="0.35">
      <c r="A3128" s="2" t="s">
        <v>1145</v>
      </c>
      <c r="B3128" s="2" t="s">
        <v>17</v>
      </c>
      <c r="C3128" s="2" t="s">
        <v>8</v>
      </c>
      <c r="D3128" s="17">
        <v>24189.640057307199</v>
      </c>
      <c r="E3128" s="2">
        <v>2022</v>
      </c>
      <c r="F3128" s="17">
        <f>Tabel14[[#This Row],[Benaderend Verbruik (kWh)]]</f>
        <v>24189.640057307199</v>
      </c>
      <c r="G3128" s="17">
        <f>Tabel14[[#This Row],[Benaderend Verbruik (kWh)]]*0.000182</f>
        <v>4.4025144904299101</v>
      </c>
    </row>
    <row r="3129" spans="1:7" x14ac:dyDescent="0.35">
      <c r="A3129" s="2" t="s">
        <v>522</v>
      </c>
      <c r="B3129" s="2" t="s">
        <v>7</v>
      </c>
      <c r="C3129" s="2" t="s">
        <v>8</v>
      </c>
      <c r="D3129" s="17">
        <v>1711174.3359999999</v>
      </c>
      <c r="E3129" s="2">
        <v>2019</v>
      </c>
      <c r="F3129" s="17">
        <f>Tabel14[[#This Row],[Benaderend Verbruik (kWh)]]</f>
        <v>1711174.3359999999</v>
      </c>
      <c r="G3129" s="17">
        <f>Tabel14[[#This Row],[Benaderend Verbruik (kWh)]]*0.000182</f>
        <v>311.43372915200001</v>
      </c>
    </row>
    <row r="3130" spans="1:7" x14ac:dyDescent="0.35">
      <c r="A3130" s="2" t="s">
        <v>522</v>
      </c>
      <c r="B3130" s="2" t="s">
        <v>7</v>
      </c>
      <c r="C3130" s="2" t="s">
        <v>10</v>
      </c>
      <c r="D3130" s="17">
        <v>951863</v>
      </c>
      <c r="E3130" s="2">
        <v>2019</v>
      </c>
      <c r="F3130" s="17">
        <f>Tabel14[[#This Row],[Benaderend Verbruik (kWh)]]*2.5</f>
        <v>2379657.5</v>
      </c>
      <c r="G3130" s="17">
        <f>Tabel14[[#This Row],[Benaderend Verbruik (kWh)]]*0</f>
        <v>0</v>
      </c>
    </row>
    <row r="3131" spans="1:7" x14ac:dyDescent="0.35">
      <c r="A3131" s="2" t="s">
        <v>522</v>
      </c>
      <c r="B3131" s="2" t="s">
        <v>7</v>
      </c>
      <c r="C3131" s="2" t="s">
        <v>9</v>
      </c>
      <c r="D3131" s="17">
        <v>504919.89499999996</v>
      </c>
      <c r="E3131" s="2">
        <v>2019</v>
      </c>
      <c r="F3131" s="17">
        <f>Tabel14[[#This Row],[Benaderend Verbruik (kWh)]]*2.5</f>
        <v>1262299.7374999998</v>
      </c>
      <c r="G3131" s="17">
        <f>Tabel14[[#This Row],[Benaderend Verbruik (kWh)]]*0</f>
        <v>0</v>
      </c>
    </row>
    <row r="3132" spans="1:7" x14ac:dyDescent="0.35">
      <c r="A3132" s="2" t="s">
        <v>1146</v>
      </c>
      <c r="B3132" s="2" t="s">
        <v>641</v>
      </c>
      <c r="C3132" s="2" t="s">
        <v>9</v>
      </c>
      <c r="D3132" s="17">
        <v>437366.28341795452</v>
      </c>
      <c r="E3132" s="2">
        <v>2022</v>
      </c>
      <c r="F3132" s="17">
        <f>Tabel14[[#This Row],[Benaderend Verbruik (kWh)]]*2.5</f>
        <v>1093415.7085448862</v>
      </c>
      <c r="G3132" s="17">
        <f>Tabel14[[#This Row],[Benaderend Verbruik (kWh)]]*0</f>
        <v>0</v>
      </c>
    </row>
    <row r="3133" spans="1:7" x14ac:dyDescent="0.35">
      <c r="A3133" s="2" t="s">
        <v>1146</v>
      </c>
      <c r="B3133" s="2" t="s">
        <v>641</v>
      </c>
      <c r="C3133" s="2" t="s">
        <v>10</v>
      </c>
      <c r="D3133" s="17">
        <v>937154.86459063506</v>
      </c>
      <c r="E3133" s="2">
        <v>2022</v>
      </c>
      <c r="F3133" s="17">
        <f>Tabel14[[#This Row],[Benaderend Verbruik (kWh)]]*2.5</f>
        <v>2342887.1614765879</v>
      </c>
      <c r="G3133" s="17">
        <f>Tabel14[[#This Row],[Benaderend Verbruik (kWh)]]*0</f>
        <v>0</v>
      </c>
    </row>
    <row r="3134" spans="1:7" x14ac:dyDescent="0.35">
      <c r="A3134" s="2" t="s">
        <v>1146</v>
      </c>
      <c r="B3134" s="2" t="s">
        <v>641</v>
      </c>
      <c r="C3134" s="2" t="s">
        <v>8</v>
      </c>
      <c r="D3134" s="17">
        <v>1446594.5366371439</v>
      </c>
      <c r="E3134" s="2">
        <v>2022</v>
      </c>
      <c r="F3134" s="17">
        <f>Tabel14[[#This Row],[Benaderend Verbruik (kWh)]]</f>
        <v>1446594.5366371439</v>
      </c>
      <c r="G3134" s="17">
        <f>Tabel14[[#This Row],[Benaderend Verbruik (kWh)]]*0.000182</f>
        <v>263.28020566796022</v>
      </c>
    </row>
    <row r="3135" spans="1:7" x14ac:dyDescent="0.35">
      <c r="A3135" s="11" t="s">
        <v>522</v>
      </c>
      <c r="B3135" s="11" t="s">
        <v>7</v>
      </c>
      <c r="C3135" s="2" t="s">
        <v>1262</v>
      </c>
      <c r="D3135" s="17"/>
      <c r="E3135" s="2">
        <v>2019</v>
      </c>
      <c r="F3135" s="2"/>
      <c r="G3135" s="17">
        <v>51.934630120000001</v>
      </c>
    </row>
    <row r="3136" spans="1:7" x14ac:dyDescent="0.35">
      <c r="A3136" s="11" t="s">
        <v>522</v>
      </c>
      <c r="B3136" s="11" t="s">
        <v>7</v>
      </c>
      <c r="C3136" s="2" t="s">
        <v>1262</v>
      </c>
      <c r="D3136" s="17"/>
      <c r="E3136" s="2">
        <v>2022</v>
      </c>
      <c r="F3136" s="2"/>
      <c r="G3136" s="17">
        <v>37.181303149999998</v>
      </c>
    </row>
    <row r="3137" spans="1:7" x14ac:dyDescent="0.35">
      <c r="A3137" s="2" t="s">
        <v>523</v>
      </c>
      <c r="B3137" s="2" t="s">
        <v>7</v>
      </c>
      <c r="C3137" s="2" t="s">
        <v>8</v>
      </c>
      <c r="D3137" s="17">
        <v>2448857.3772735912</v>
      </c>
      <c r="E3137" s="2">
        <v>2019</v>
      </c>
      <c r="F3137" s="17">
        <f>Tabel14[[#This Row],[Benaderend Verbruik (kWh)]]</f>
        <v>2448857.3772735912</v>
      </c>
      <c r="G3137" s="17">
        <f>Tabel14[[#This Row],[Benaderend Verbruik (kWh)]]*0.000182</f>
        <v>445.69204266379364</v>
      </c>
    </row>
    <row r="3138" spans="1:7" x14ac:dyDescent="0.35">
      <c r="A3138" s="2" t="s">
        <v>523</v>
      </c>
      <c r="B3138" s="2" t="s">
        <v>7</v>
      </c>
      <c r="C3138" s="2" t="s">
        <v>10</v>
      </c>
      <c r="D3138" s="17">
        <v>1012183</v>
      </c>
      <c r="E3138" s="2">
        <v>2019</v>
      </c>
      <c r="F3138" s="17">
        <f>Tabel14[[#This Row],[Benaderend Verbruik (kWh)]]*2.5</f>
        <v>2530457.5</v>
      </c>
      <c r="G3138" s="17">
        <f>Tabel14[[#This Row],[Benaderend Verbruik (kWh)]]*0</f>
        <v>0</v>
      </c>
    </row>
    <row r="3139" spans="1:7" x14ac:dyDescent="0.35">
      <c r="A3139" s="2" t="s">
        <v>523</v>
      </c>
      <c r="B3139" s="2" t="s">
        <v>7</v>
      </c>
      <c r="C3139" s="2" t="s">
        <v>9</v>
      </c>
      <c r="D3139" s="17">
        <v>831177.15605952719</v>
      </c>
      <c r="E3139" s="2">
        <v>2019</v>
      </c>
      <c r="F3139" s="17">
        <f>Tabel14[[#This Row],[Benaderend Verbruik (kWh)]]*2.5</f>
        <v>2077942.890148818</v>
      </c>
      <c r="G3139" s="17">
        <f>Tabel14[[#This Row],[Benaderend Verbruik (kWh)]]*0</f>
        <v>0</v>
      </c>
    </row>
    <row r="3140" spans="1:7" x14ac:dyDescent="0.35">
      <c r="A3140" s="2" t="s">
        <v>1147</v>
      </c>
      <c r="B3140" s="2" t="s">
        <v>641</v>
      </c>
      <c r="C3140" s="2" t="s">
        <v>9</v>
      </c>
      <c r="D3140" s="17">
        <v>931700.29985640862</v>
      </c>
      <c r="E3140" s="2">
        <v>2022</v>
      </c>
      <c r="F3140" s="17">
        <f>Tabel14[[#This Row],[Benaderend Verbruik (kWh)]]*2.5</f>
        <v>2329250.7496410217</v>
      </c>
      <c r="G3140" s="17">
        <f>Tabel14[[#This Row],[Benaderend Verbruik (kWh)]]*0</f>
        <v>0</v>
      </c>
    </row>
    <row r="3141" spans="1:7" x14ac:dyDescent="0.35">
      <c r="A3141" s="2" t="s">
        <v>1147</v>
      </c>
      <c r="B3141" s="2" t="s">
        <v>641</v>
      </c>
      <c r="C3141" s="2" t="s">
        <v>10</v>
      </c>
      <c r="D3141" s="17">
        <v>954149.99999999953</v>
      </c>
      <c r="E3141" s="2">
        <v>2022</v>
      </c>
      <c r="F3141" s="17">
        <f>Tabel14[[#This Row],[Benaderend Verbruik (kWh)]]*2.5</f>
        <v>2385374.9999999991</v>
      </c>
      <c r="G3141" s="17">
        <f>Tabel14[[#This Row],[Benaderend Verbruik (kWh)]]*0</f>
        <v>0</v>
      </c>
    </row>
    <row r="3142" spans="1:7" x14ac:dyDescent="0.35">
      <c r="A3142" s="2" t="s">
        <v>1147</v>
      </c>
      <c r="B3142" s="2" t="s">
        <v>641</v>
      </c>
      <c r="C3142" s="2" t="s">
        <v>8</v>
      </c>
      <c r="D3142" s="17">
        <v>2077728.7568442887</v>
      </c>
      <c r="E3142" s="2">
        <v>2022</v>
      </c>
      <c r="F3142" s="17">
        <f>Tabel14[[#This Row],[Benaderend Verbruik (kWh)]]</f>
        <v>2077728.7568442887</v>
      </c>
      <c r="G3142" s="17">
        <f>Tabel14[[#This Row],[Benaderend Verbruik (kWh)]]*0.000182</f>
        <v>378.14663374566055</v>
      </c>
    </row>
    <row r="3143" spans="1:7" x14ac:dyDescent="0.35">
      <c r="A3143" s="2" t="s">
        <v>524</v>
      </c>
      <c r="B3143" s="2" t="s">
        <v>290</v>
      </c>
      <c r="C3143" s="2" t="s">
        <v>8</v>
      </c>
      <c r="D3143" s="17">
        <v>200790.85731235801</v>
      </c>
      <c r="E3143" s="2">
        <v>2019</v>
      </c>
      <c r="F3143" s="17">
        <f>Tabel14[[#This Row],[Benaderend Verbruik (kWh)]]</f>
        <v>200790.85731235801</v>
      </c>
      <c r="G3143" s="17">
        <f>Tabel14[[#This Row],[Benaderend Verbruik (kWh)]]*0.000182</f>
        <v>36.54393603084916</v>
      </c>
    </row>
    <row r="3144" spans="1:7" x14ac:dyDescent="0.35">
      <c r="A3144" s="2" t="s">
        <v>524</v>
      </c>
      <c r="B3144" s="2" t="s">
        <v>290</v>
      </c>
      <c r="C3144" s="2" t="s">
        <v>9</v>
      </c>
      <c r="D3144" s="17">
        <v>129297.076838419</v>
      </c>
      <c r="E3144" s="2">
        <v>2019</v>
      </c>
      <c r="F3144" s="17">
        <f>Tabel14[[#This Row],[Benaderend Verbruik (kWh)]]*2.5</f>
        <v>323242.69209604751</v>
      </c>
      <c r="G3144" s="17">
        <f>Tabel14[[#This Row],[Benaderend Verbruik (kWh)]]*0</f>
        <v>0</v>
      </c>
    </row>
    <row r="3145" spans="1:7" x14ac:dyDescent="0.35">
      <c r="A3145" s="2" t="s">
        <v>1148</v>
      </c>
      <c r="B3145" s="2" t="s">
        <v>914</v>
      </c>
      <c r="C3145" s="2" t="s">
        <v>9</v>
      </c>
      <c r="D3145" s="17">
        <v>81960.380734237915</v>
      </c>
      <c r="E3145" s="2">
        <v>2022</v>
      </c>
      <c r="F3145" s="17">
        <f>Tabel14[[#This Row],[Benaderend Verbruik (kWh)]]*2.5</f>
        <v>204900.95183559478</v>
      </c>
      <c r="G3145" s="17">
        <f>Tabel14[[#This Row],[Benaderend Verbruik (kWh)]]*0</f>
        <v>0</v>
      </c>
    </row>
    <row r="3146" spans="1:7" x14ac:dyDescent="0.35">
      <c r="A3146" s="2" t="s">
        <v>1148</v>
      </c>
      <c r="B3146" s="2" t="s">
        <v>914</v>
      </c>
      <c r="C3146" s="2" t="s">
        <v>8</v>
      </c>
      <c r="D3146" s="17">
        <v>205107.02975497372</v>
      </c>
      <c r="E3146" s="2">
        <v>2022</v>
      </c>
      <c r="F3146" s="17">
        <f>Tabel14[[#This Row],[Benaderend Verbruik (kWh)]]</f>
        <v>205107.02975497372</v>
      </c>
      <c r="G3146" s="17">
        <f>Tabel14[[#This Row],[Benaderend Verbruik (kWh)]]*0.000182</f>
        <v>37.329479415405217</v>
      </c>
    </row>
    <row r="3147" spans="1:7" x14ac:dyDescent="0.35">
      <c r="A3147" s="2" t="s">
        <v>525</v>
      </c>
      <c r="B3147" s="2" t="s">
        <v>7</v>
      </c>
      <c r="C3147" s="2" t="s">
        <v>8</v>
      </c>
      <c r="D3147" s="17">
        <v>7016295.990239257</v>
      </c>
      <c r="E3147" s="2">
        <v>2019</v>
      </c>
      <c r="F3147" s="17">
        <f>Tabel14[[#This Row],[Benaderend Verbruik (kWh)]]</f>
        <v>7016295.990239257</v>
      </c>
      <c r="G3147" s="17">
        <f>Tabel14[[#This Row],[Benaderend Verbruik (kWh)]]*0.000182</f>
        <v>1276.9658702235449</v>
      </c>
    </row>
    <row r="3148" spans="1:7" x14ac:dyDescent="0.35">
      <c r="A3148" s="2" t="s">
        <v>525</v>
      </c>
      <c r="B3148" s="2" t="s">
        <v>7</v>
      </c>
      <c r="C3148" s="2" t="s">
        <v>9</v>
      </c>
      <c r="D3148" s="17">
        <v>2687832.5905594574</v>
      </c>
      <c r="E3148" s="2">
        <v>2019</v>
      </c>
      <c r="F3148" s="17">
        <f>Tabel14[[#This Row],[Benaderend Verbruik (kWh)]]*2.5</f>
        <v>6719581.4763986431</v>
      </c>
      <c r="G3148" s="17">
        <f>Tabel14[[#This Row],[Benaderend Verbruik (kWh)]]*0</f>
        <v>0</v>
      </c>
    </row>
    <row r="3149" spans="1:7" x14ac:dyDescent="0.35">
      <c r="A3149" s="2" t="s">
        <v>525</v>
      </c>
      <c r="B3149" s="2" t="s">
        <v>7</v>
      </c>
      <c r="C3149" s="2" t="s">
        <v>10</v>
      </c>
      <c r="D3149" s="17">
        <v>1490071</v>
      </c>
      <c r="E3149" s="2">
        <v>2019</v>
      </c>
      <c r="F3149" s="17">
        <f>Tabel14[[#This Row],[Benaderend Verbruik (kWh)]]*2.5</f>
        <v>3725177.5</v>
      </c>
      <c r="G3149" s="17">
        <f>Tabel14[[#This Row],[Benaderend Verbruik (kWh)]]*0</f>
        <v>0</v>
      </c>
    </row>
    <row r="3150" spans="1:7" x14ac:dyDescent="0.35">
      <c r="A3150" s="2" t="s">
        <v>1149</v>
      </c>
      <c r="B3150" s="2" t="s">
        <v>641</v>
      </c>
      <c r="C3150" s="2" t="s">
        <v>9</v>
      </c>
      <c r="D3150" s="17">
        <v>2609836.139569778</v>
      </c>
      <c r="E3150" s="2">
        <v>2022</v>
      </c>
      <c r="F3150" s="17">
        <f>Tabel14[[#This Row],[Benaderend Verbruik (kWh)]]*2.5</f>
        <v>6524590.348924445</v>
      </c>
      <c r="G3150" s="17">
        <f>Tabel14[[#This Row],[Benaderend Verbruik (kWh)]]*0</f>
        <v>0</v>
      </c>
    </row>
    <row r="3151" spans="1:7" x14ac:dyDescent="0.35">
      <c r="A3151" s="2" t="s">
        <v>1149</v>
      </c>
      <c r="B3151" s="2" t="s">
        <v>641</v>
      </c>
      <c r="C3151" s="2" t="s">
        <v>10</v>
      </c>
      <c r="D3151" s="17">
        <v>1184347.9999999998</v>
      </c>
      <c r="E3151" s="2">
        <v>2022</v>
      </c>
      <c r="F3151" s="17">
        <f>Tabel14[[#This Row],[Benaderend Verbruik (kWh)]]*2.5</f>
        <v>2960869.9999999995</v>
      </c>
      <c r="G3151" s="17">
        <f>Tabel14[[#This Row],[Benaderend Verbruik (kWh)]]*0</f>
        <v>0</v>
      </c>
    </row>
    <row r="3152" spans="1:7" x14ac:dyDescent="0.35">
      <c r="A3152" s="2" t="s">
        <v>1149</v>
      </c>
      <c r="B3152" s="2" t="s">
        <v>641</v>
      </c>
      <c r="C3152" s="2" t="s">
        <v>8</v>
      </c>
      <c r="D3152" s="17">
        <v>5941265.8412201535</v>
      </c>
      <c r="E3152" s="2">
        <v>2022</v>
      </c>
      <c r="F3152" s="17">
        <f>Tabel14[[#This Row],[Benaderend Verbruik (kWh)]]</f>
        <v>5941265.8412201535</v>
      </c>
      <c r="G3152" s="17">
        <f>Tabel14[[#This Row],[Benaderend Verbruik (kWh)]]*0.000182</f>
        <v>1081.310383102068</v>
      </c>
    </row>
    <row r="3153" spans="1:7" x14ac:dyDescent="0.35">
      <c r="A3153" s="2" t="s">
        <v>526</v>
      </c>
      <c r="B3153" s="2" t="s">
        <v>7</v>
      </c>
      <c r="C3153" s="2" t="s">
        <v>10</v>
      </c>
      <c r="D3153" s="17">
        <v>958716</v>
      </c>
      <c r="E3153" s="2">
        <v>2019</v>
      </c>
      <c r="F3153" s="17">
        <f>Tabel14[[#This Row],[Benaderend Verbruik (kWh)]]*2.5</f>
        <v>2396790</v>
      </c>
      <c r="G3153" s="17">
        <f>Tabel14[[#This Row],[Benaderend Verbruik (kWh)]]*0</f>
        <v>0</v>
      </c>
    </row>
    <row r="3154" spans="1:7" x14ac:dyDescent="0.35">
      <c r="A3154" s="2" t="s">
        <v>526</v>
      </c>
      <c r="B3154" s="2" t="s">
        <v>7</v>
      </c>
      <c r="C3154" s="2" t="s">
        <v>8</v>
      </c>
      <c r="D3154" s="17">
        <v>562586.20469377865</v>
      </c>
      <c r="E3154" s="2">
        <v>2019</v>
      </c>
      <c r="F3154" s="17">
        <f>Tabel14[[#This Row],[Benaderend Verbruik (kWh)]]</f>
        <v>562586.20469377865</v>
      </c>
      <c r="G3154" s="17">
        <f>Tabel14[[#This Row],[Benaderend Verbruik (kWh)]]*0.000182</f>
        <v>102.39068925426771</v>
      </c>
    </row>
    <row r="3155" spans="1:7" x14ac:dyDescent="0.35">
      <c r="A3155" s="2" t="s">
        <v>526</v>
      </c>
      <c r="B3155" s="2" t="s">
        <v>7</v>
      </c>
      <c r="C3155" s="2" t="s">
        <v>9</v>
      </c>
      <c r="D3155" s="17">
        <v>404234.74954494194</v>
      </c>
      <c r="E3155" s="2">
        <v>2019</v>
      </c>
      <c r="F3155" s="17">
        <f>Tabel14[[#This Row],[Benaderend Verbruik (kWh)]]*2.5</f>
        <v>1010586.8738623548</v>
      </c>
      <c r="G3155" s="17">
        <f>Tabel14[[#This Row],[Benaderend Verbruik (kWh)]]*0</f>
        <v>0</v>
      </c>
    </row>
    <row r="3156" spans="1:7" x14ac:dyDescent="0.35">
      <c r="A3156" s="2" t="s">
        <v>1150</v>
      </c>
      <c r="B3156" s="2" t="s">
        <v>641</v>
      </c>
      <c r="C3156" s="2" t="s">
        <v>9</v>
      </c>
      <c r="D3156" s="17">
        <v>352061.14623553999</v>
      </c>
      <c r="E3156" s="2">
        <v>2022</v>
      </c>
      <c r="F3156" s="17">
        <f>Tabel14[[#This Row],[Benaderend Verbruik (kWh)]]*2.5</f>
        <v>880152.86558884999</v>
      </c>
      <c r="G3156" s="17">
        <f>Tabel14[[#This Row],[Benaderend Verbruik (kWh)]]*0</f>
        <v>0</v>
      </c>
    </row>
    <row r="3157" spans="1:7" x14ac:dyDescent="0.35">
      <c r="A3157" s="2" t="s">
        <v>1150</v>
      </c>
      <c r="B3157" s="2" t="s">
        <v>641</v>
      </c>
      <c r="C3157" s="2" t="s">
        <v>10</v>
      </c>
      <c r="D3157" s="17">
        <v>662033.99999999884</v>
      </c>
      <c r="E3157" s="2">
        <v>2022</v>
      </c>
      <c r="F3157" s="17">
        <f>Tabel14[[#This Row],[Benaderend Verbruik (kWh)]]*2.5</f>
        <v>1655084.9999999972</v>
      </c>
      <c r="G3157" s="17">
        <f>Tabel14[[#This Row],[Benaderend Verbruik (kWh)]]*0</f>
        <v>0</v>
      </c>
    </row>
    <row r="3158" spans="1:7" x14ac:dyDescent="0.35">
      <c r="A3158" s="2" t="s">
        <v>1150</v>
      </c>
      <c r="B3158" s="2" t="s">
        <v>641</v>
      </c>
      <c r="C3158" s="2" t="s">
        <v>8</v>
      </c>
      <c r="D3158" s="17">
        <v>532629.39066146605</v>
      </c>
      <c r="E3158" s="2">
        <v>2022</v>
      </c>
      <c r="F3158" s="17">
        <f>Tabel14[[#This Row],[Benaderend Verbruik (kWh)]]</f>
        <v>532629.39066146605</v>
      </c>
      <c r="G3158" s="17">
        <f>Tabel14[[#This Row],[Benaderend Verbruik (kWh)]]*0.000182</f>
        <v>96.938549100386822</v>
      </c>
    </row>
    <row r="3159" spans="1:7" x14ac:dyDescent="0.35">
      <c r="A3159" s="2" t="s">
        <v>526</v>
      </c>
      <c r="B3159" s="2" t="s">
        <v>7</v>
      </c>
      <c r="C3159" s="2" t="s">
        <v>12</v>
      </c>
      <c r="D3159" s="17">
        <v>285577.3506293773</v>
      </c>
      <c r="E3159" s="2">
        <v>2019</v>
      </c>
      <c r="F3159" s="17">
        <f>Tabel14[[#This Row],[Benaderend Verbruik (kWh)]]</f>
        <v>285577.3506293773</v>
      </c>
      <c r="G3159" s="17">
        <f>Tabel14[[#This Row],[Benaderend Verbruik (kWh)]]*0.000267</f>
        <v>76.249152618043738</v>
      </c>
    </row>
    <row r="3160" spans="1:7" x14ac:dyDescent="0.35">
      <c r="A3160" s="2" t="s">
        <v>526</v>
      </c>
      <c r="B3160" s="2" t="s">
        <v>7</v>
      </c>
      <c r="C3160" s="2" t="s">
        <v>12</v>
      </c>
      <c r="D3160" s="17">
        <v>277962.80188813171</v>
      </c>
      <c r="E3160" s="2">
        <v>2022</v>
      </c>
      <c r="F3160" s="17">
        <f>Tabel14[[#This Row],[Benaderend Verbruik (kWh)]]</f>
        <v>277962.80188813171</v>
      </c>
      <c r="G3160" s="17">
        <f>Tabel14[[#This Row],[Benaderend Verbruik (kWh)]]*0.000267</f>
        <v>74.216068104131168</v>
      </c>
    </row>
    <row r="3161" spans="1:7" x14ac:dyDescent="0.35">
      <c r="A3161" s="11" t="s">
        <v>526</v>
      </c>
      <c r="B3161" s="11" t="s">
        <v>7</v>
      </c>
      <c r="C3161" s="2" t="s">
        <v>1262</v>
      </c>
      <c r="D3161" s="17"/>
      <c r="E3161" s="2">
        <v>2019</v>
      </c>
      <c r="F3161" s="2"/>
      <c r="G3161" s="17">
        <v>88.041868000000008</v>
      </c>
    </row>
    <row r="3162" spans="1:7" x14ac:dyDescent="0.35">
      <c r="A3162" s="11" t="s">
        <v>526</v>
      </c>
      <c r="B3162" s="11" t="s">
        <v>7</v>
      </c>
      <c r="C3162" s="2" t="s">
        <v>1262</v>
      </c>
      <c r="D3162" s="17"/>
      <c r="E3162" s="2">
        <v>2022</v>
      </c>
      <c r="F3162" s="2"/>
      <c r="G3162" s="17">
        <v>86.076247240000001</v>
      </c>
    </row>
    <row r="3163" spans="1:7" x14ac:dyDescent="0.35">
      <c r="A3163" s="2" t="s">
        <v>527</v>
      </c>
      <c r="B3163" s="2" t="s">
        <v>7</v>
      </c>
      <c r="C3163" s="2" t="s">
        <v>8</v>
      </c>
      <c r="D3163" s="17">
        <v>3187647.1488238131</v>
      </c>
      <c r="E3163" s="2">
        <v>2019</v>
      </c>
      <c r="F3163" s="17">
        <f>Tabel14[[#This Row],[Benaderend Verbruik (kWh)]]</f>
        <v>3187647.1488238131</v>
      </c>
      <c r="G3163" s="17">
        <f>Tabel14[[#This Row],[Benaderend Verbruik (kWh)]]*0.000182</f>
        <v>580.15178108593398</v>
      </c>
    </row>
    <row r="3164" spans="1:7" x14ac:dyDescent="0.35">
      <c r="A3164" s="2" t="s">
        <v>527</v>
      </c>
      <c r="B3164" s="2" t="s">
        <v>7</v>
      </c>
      <c r="C3164" s="2" t="s">
        <v>9</v>
      </c>
      <c r="D3164" s="17">
        <v>1697628.7494868909</v>
      </c>
      <c r="E3164" s="2">
        <v>2019</v>
      </c>
      <c r="F3164" s="17">
        <f>Tabel14[[#This Row],[Benaderend Verbruik (kWh)]]*2.5</f>
        <v>4244071.873717227</v>
      </c>
      <c r="G3164" s="17">
        <f>Tabel14[[#This Row],[Benaderend Verbruik (kWh)]]*0</f>
        <v>0</v>
      </c>
    </row>
    <row r="3165" spans="1:7" x14ac:dyDescent="0.35">
      <c r="A3165" s="2" t="s">
        <v>527</v>
      </c>
      <c r="B3165" s="2" t="s">
        <v>7</v>
      </c>
      <c r="C3165" s="2" t="s">
        <v>10</v>
      </c>
      <c r="D3165" s="17">
        <v>968124</v>
      </c>
      <c r="E3165" s="2">
        <v>2019</v>
      </c>
      <c r="F3165" s="17">
        <f>Tabel14[[#This Row],[Benaderend Verbruik (kWh)]]*2.5</f>
        <v>2420310</v>
      </c>
      <c r="G3165" s="17">
        <f>Tabel14[[#This Row],[Benaderend Verbruik (kWh)]]*0</f>
        <v>0</v>
      </c>
    </row>
    <row r="3166" spans="1:7" x14ac:dyDescent="0.35">
      <c r="A3166" s="2" t="s">
        <v>1151</v>
      </c>
      <c r="B3166" s="2" t="s">
        <v>641</v>
      </c>
      <c r="C3166" s="2" t="s">
        <v>9</v>
      </c>
      <c r="D3166" s="17">
        <v>1332612.734530028</v>
      </c>
      <c r="E3166" s="2">
        <v>2022</v>
      </c>
      <c r="F3166" s="17">
        <f>Tabel14[[#This Row],[Benaderend Verbruik (kWh)]]*2.5</f>
        <v>3331531.8363250699</v>
      </c>
      <c r="G3166" s="17">
        <f>Tabel14[[#This Row],[Benaderend Verbruik (kWh)]]*0</f>
        <v>0</v>
      </c>
    </row>
    <row r="3167" spans="1:7" x14ac:dyDescent="0.35">
      <c r="A3167" s="2" t="s">
        <v>1151</v>
      </c>
      <c r="B3167" s="2" t="s">
        <v>641</v>
      </c>
      <c r="C3167" s="2" t="s">
        <v>10</v>
      </c>
      <c r="D3167" s="17">
        <v>823388</v>
      </c>
      <c r="E3167" s="2">
        <v>2022</v>
      </c>
      <c r="F3167" s="17">
        <f>Tabel14[[#This Row],[Benaderend Verbruik (kWh)]]*2.5</f>
        <v>2058470</v>
      </c>
      <c r="G3167" s="17">
        <f>Tabel14[[#This Row],[Benaderend Verbruik (kWh)]]*0</f>
        <v>0</v>
      </c>
    </row>
    <row r="3168" spans="1:7" x14ac:dyDescent="0.35">
      <c r="A3168" s="2" t="s">
        <v>1151</v>
      </c>
      <c r="B3168" s="2" t="s">
        <v>641</v>
      </c>
      <c r="C3168" s="2" t="s">
        <v>8</v>
      </c>
      <c r="D3168" s="17">
        <v>2997756.6854279912</v>
      </c>
      <c r="E3168" s="2">
        <v>2022</v>
      </c>
      <c r="F3168" s="17">
        <f>Tabel14[[#This Row],[Benaderend Verbruik (kWh)]]</f>
        <v>2997756.6854279912</v>
      </c>
      <c r="G3168" s="17">
        <f>Tabel14[[#This Row],[Benaderend Verbruik (kWh)]]*0.000182</f>
        <v>545.59171674789445</v>
      </c>
    </row>
    <row r="3169" spans="1:7" x14ac:dyDescent="0.35">
      <c r="A3169" s="2" t="s">
        <v>528</v>
      </c>
      <c r="B3169" s="2" t="s">
        <v>7</v>
      </c>
      <c r="C3169" s="2" t="s">
        <v>8</v>
      </c>
      <c r="D3169" s="17">
        <v>2989684.1919999998</v>
      </c>
      <c r="E3169" s="2">
        <v>2019</v>
      </c>
      <c r="F3169" s="17">
        <f>Tabel14[[#This Row],[Benaderend Verbruik (kWh)]]</f>
        <v>2989684.1919999998</v>
      </c>
      <c r="G3169" s="17">
        <f>Tabel14[[#This Row],[Benaderend Verbruik (kWh)]]*0.000182</f>
        <v>544.12252294400002</v>
      </c>
    </row>
    <row r="3170" spans="1:7" x14ac:dyDescent="0.35">
      <c r="A3170" s="2" t="s">
        <v>528</v>
      </c>
      <c r="B3170" s="2" t="s">
        <v>7</v>
      </c>
      <c r="C3170" s="2" t="s">
        <v>9</v>
      </c>
      <c r="D3170" s="17">
        <v>1584971.6440000001</v>
      </c>
      <c r="E3170" s="2">
        <v>2019</v>
      </c>
      <c r="F3170" s="17">
        <f>Tabel14[[#This Row],[Benaderend Verbruik (kWh)]]*2.5</f>
        <v>3962429.1100000003</v>
      </c>
      <c r="G3170" s="17">
        <f>Tabel14[[#This Row],[Benaderend Verbruik (kWh)]]*0</f>
        <v>0</v>
      </c>
    </row>
    <row r="3171" spans="1:7" x14ac:dyDescent="0.35">
      <c r="A3171" s="2" t="s">
        <v>528</v>
      </c>
      <c r="B3171" s="2" t="s">
        <v>7</v>
      </c>
      <c r="C3171" s="2" t="s">
        <v>10</v>
      </c>
      <c r="D3171" s="17">
        <v>1448316.568</v>
      </c>
      <c r="E3171" s="2">
        <v>2019</v>
      </c>
      <c r="F3171" s="17">
        <f>Tabel14[[#This Row],[Benaderend Verbruik (kWh)]]*2.5</f>
        <v>3620791.42</v>
      </c>
      <c r="G3171" s="17">
        <f>Tabel14[[#This Row],[Benaderend Verbruik (kWh)]]*0</f>
        <v>0</v>
      </c>
    </row>
    <row r="3172" spans="1:7" x14ac:dyDescent="0.35">
      <c r="A3172" s="2" t="s">
        <v>1152</v>
      </c>
      <c r="B3172" s="2" t="s">
        <v>641</v>
      </c>
      <c r="C3172" s="2" t="s">
        <v>9</v>
      </c>
      <c r="D3172" s="17">
        <v>1301833.7699336247</v>
      </c>
      <c r="E3172" s="2">
        <v>2022</v>
      </c>
      <c r="F3172" s="17">
        <f>Tabel14[[#This Row],[Benaderend Verbruik (kWh)]]*2.5</f>
        <v>3254584.4248340614</v>
      </c>
      <c r="G3172" s="17">
        <f>Tabel14[[#This Row],[Benaderend Verbruik (kWh)]]*0</f>
        <v>0</v>
      </c>
    </row>
    <row r="3173" spans="1:7" x14ac:dyDescent="0.35">
      <c r="A3173" s="2" t="s">
        <v>1152</v>
      </c>
      <c r="B3173" s="2" t="s">
        <v>641</v>
      </c>
      <c r="C3173" s="2" t="s">
        <v>10</v>
      </c>
      <c r="D3173" s="17">
        <v>1392374.0316471674</v>
      </c>
      <c r="E3173" s="2">
        <v>2022</v>
      </c>
      <c r="F3173" s="17">
        <f>Tabel14[[#This Row],[Benaderend Verbruik (kWh)]]*2.5</f>
        <v>3480935.0791179184</v>
      </c>
      <c r="G3173" s="17">
        <f>Tabel14[[#This Row],[Benaderend Verbruik (kWh)]]*0</f>
        <v>0</v>
      </c>
    </row>
    <row r="3174" spans="1:7" x14ac:dyDescent="0.35">
      <c r="A3174" s="2" t="s">
        <v>1152</v>
      </c>
      <c r="B3174" s="2" t="s">
        <v>641</v>
      </c>
      <c r="C3174" s="2" t="s">
        <v>8</v>
      </c>
      <c r="D3174" s="17">
        <v>2515913.4120608433</v>
      </c>
      <c r="E3174" s="2">
        <v>2022</v>
      </c>
      <c r="F3174" s="17">
        <f>Tabel14[[#This Row],[Benaderend Verbruik (kWh)]]</f>
        <v>2515913.4120608433</v>
      </c>
      <c r="G3174" s="17">
        <f>Tabel14[[#This Row],[Benaderend Verbruik (kWh)]]*0.000182</f>
        <v>457.89624099507347</v>
      </c>
    </row>
    <row r="3175" spans="1:7" x14ac:dyDescent="0.35">
      <c r="A3175" s="2" t="s">
        <v>528</v>
      </c>
      <c r="B3175" s="2" t="s">
        <v>7</v>
      </c>
      <c r="C3175" s="2" t="s">
        <v>183</v>
      </c>
      <c r="D3175" s="17">
        <v>72630.330601209047</v>
      </c>
      <c r="E3175" s="2">
        <v>2019</v>
      </c>
      <c r="F3175" s="17">
        <f>Tabel14[[#This Row],[Benaderend Verbruik (kWh)]]</f>
        <v>72630.330601209047</v>
      </c>
      <c r="G3175" s="17">
        <f>Tabel14[[#This Row],[Benaderend Verbruik (kWh)]]*0.000227</f>
        <v>16.487085046474451</v>
      </c>
    </row>
    <row r="3176" spans="1:7" x14ac:dyDescent="0.35">
      <c r="A3176" s="2" t="s">
        <v>528</v>
      </c>
      <c r="B3176" s="2" t="s">
        <v>7</v>
      </c>
      <c r="C3176" s="2" t="s">
        <v>12</v>
      </c>
      <c r="D3176" s="17">
        <v>60525.54569089532</v>
      </c>
      <c r="E3176" s="2">
        <v>2019</v>
      </c>
      <c r="F3176" s="17">
        <f>Tabel14[[#This Row],[Benaderend Verbruik (kWh)]]</f>
        <v>60525.54569089532</v>
      </c>
      <c r="G3176" s="17">
        <f>Tabel14[[#This Row],[Benaderend Verbruik (kWh)]]*0.000267</f>
        <v>16.16032069946905</v>
      </c>
    </row>
    <row r="3177" spans="1:7" x14ac:dyDescent="0.35">
      <c r="A3177" s="2" t="s">
        <v>528</v>
      </c>
      <c r="B3177" s="2" t="s">
        <v>7</v>
      </c>
      <c r="C3177" s="2" t="s">
        <v>12</v>
      </c>
      <c r="D3177" s="17">
        <v>110393.36936958165</v>
      </c>
      <c r="E3177" s="2">
        <v>2022</v>
      </c>
      <c r="F3177" s="17">
        <f>Tabel14[[#This Row],[Benaderend Verbruik (kWh)]]</f>
        <v>110393.36936958165</v>
      </c>
      <c r="G3177" s="17">
        <f>Tabel14[[#This Row],[Benaderend Verbruik (kWh)]]*0.000267</f>
        <v>29.475029621678299</v>
      </c>
    </row>
    <row r="3178" spans="1:7" x14ac:dyDescent="0.35">
      <c r="A3178" s="2" t="s">
        <v>528</v>
      </c>
      <c r="B3178" s="2" t="s">
        <v>7</v>
      </c>
      <c r="C3178" s="2" t="s">
        <v>183</v>
      </c>
      <c r="D3178" s="17">
        <v>45257.407446632671</v>
      </c>
      <c r="E3178" s="2">
        <v>2022</v>
      </c>
      <c r="F3178" s="17">
        <f>Tabel14[[#This Row],[Benaderend Verbruik (kWh)]]</f>
        <v>45257.407446632671</v>
      </c>
      <c r="G3178" s="17">
        <f>Tabel14[[#This Row],[Benaderend Verbruik (kWh)]]*0.000227</f>
        <v>10.273431490385615</v>
      </c>
    </row>
    <row r="3179" spans="1:7" x14ac:dyDescent="0.35">
      <c r="A3179" s="11" t="s">
        <v>528</v>
      </c>
      <c r="B3179" s="11" t="s">
        <v>7</v>
      </c>
      <c r="C3179" s="2" t="s">
        <v>1262</v>
      </c>
      <c r="D3179" s="17"/>
      <c r="E3179" s="2">
        <v>2019</v>
      </c>
      <c r="F3179" s="2"/>
      <c r="G3179" s="17">
        <v>140.94494300000002</v>
      </c>
    </row>
    <row r="3180" spans="1:7" x14ac:dyDescent="0.35">
      <c r="A3180" s="11" t="s">
        <v>528</v>
      </c>
      <c r="B3180" s="11" t="s">
        <v>7</v>
      </c>
      <c r="C3180" s="2" t="s">
        <v>1262</v>
      </c>
      <c r="D3180" s="17"/>
      <c r="E3180" s="2">
        <v>2022</v>
      </c>
      <c r="F3180" s="2"/>
      <c r="G3180" s="17">
        <v>116.91664385</v>
      </c>
    </row>
    <row r="3181" spans="1:7" x14ac:dyDescent="0.35">
      <c r="A3181" s="2" t="s">
        <v>529</v>
      </c>
      <c r="B3181" s="2" t="s">
        <v>7</v>
      </c>
      <c r="C3181" s="2" t="s">
        <v>8</v>
      </c>
      <c r="D3181" s="17">
        <v>3287280.8592404504</v>
      </c>
      <c r="E3181" s="2">
        <v>2019</v>
      </c>
      <c r="F3181" s="17">
        <f>Tabel14[[#This Row],[Benaderend Verbruik (kWh)]]</f>
        <v>3287280.8592404504</v>
      </c>
      <c r="G3181" s="17">
        <f>Tabel14[[#This Row],[Benaderend Verbruik (kWh)]]*0.000182</f>
        <v>598.28511638176201</v>
      </c>
    </row>
    <row r="3182" spans="1:7" x14ac:dyDescent="0.35">
      <c r="A3182" s="2" t="s">
        <v>529</v>
      </c>
      <c r="B3182" s="2" t="s">
        <v>7</v>
      </c>
      <c r="C3182" s="2" t="s">
        <v>10</v>
      </c>
      <c r="D3182" s="17">
        <v>1420004</v>
      </c>
      <c r="E3182" s="2">
        <v>2019</v>
      </c>
      <c r="F3182" s="17">
        <f>Tabel14[[#This Row],[Benaderend Verbruik (kWh)]]*2.5</f>
        <v>3550010</v>
      </c>
      <c r="G3182" s="17">
        <f>Tabel14[[#This Row],[Benaderend Verbruik (kWh)]]*0</f>
        <v>0</v>
      </c>
    </row>
    <row r="3183" spans="1:7" x14ac:dyDescent="0.35">
      <c r="A3183" s="2" t="s">
        <v>529</v>
      </c>
      <c r="B3183" s="2" t="s">
        <v>7</v>
      </c>
      <c r="C3183" s="2" t="s">
        <v>9</v>
      </c>
      <c r="D3183" s="17">
        <v>758491.28684434609</v>
      </c>
      <c r="E3183" s="2">
        <v>2019</v>
      </c>
      <c r="F3183" s="17">
        <f>Tabel14[[#This Row],[Benaderend Verbruik (kWh)]]*2.5</f>
        <v>1896228.2171108653</v>
      </c>
      <c r="G3183" s="17">
        <f>Tabel14[[#This Row],[Benaderend Verbruik (kWh)]]*0</f>
        <v>0</v>
      </c>
    </row>
    <row r="3184" spans="1:7" x14ac:dyDescent="0.35">
      <c r="A3184" s="2" t="s">
        <v>1153</v>
      </c>
      <c r="B3184" s="2" t="s">
        <v>641</v>
      </c>
      <c r="C3184" s="2" t="s">
        <v>9</v>
      </c>
      <c r="D3184" s="17">
        <v>677780.08604954137</v>
      </c>
      <c r="E3184" s="2">
        <v>2022</v>
      </c>
      <c r="F3184" s="17">
        <f>Tabel14[[#This Row],[Benaderend Verbruik (kWh)]]*2.5</f>
        <v>1694450.2151238534</v>
      </c>
      <c r="G3184" s="17">
        <f>Tabel14[[#This Row],[Benaderend Verbruik (kWh)]]*0</f>
        <v>0</v>
      </c>
    </row>
    <row r="3185" spans="1:7" x14ac:dyDescent="0.35">
      <c r="A3185" s="2" t="s">
        <v>1153</v>
      </c>
      <c r="B3185" s="2" t="s">
        <v>641</v>
      </c>
      <c r="C3185" s="2" t="s">
        <v>10</v>
      </c>
      <c r="D3185" s="17">
        <v>1251670</v>
      </c>
      <c r="E3185" s="2">
        <v>2022</v>
      </c>
      <c r="F3185" s="17">
        <f>Tabel14[[#This Row],[Benaderend Verbruik (kWh)]]*2.5</f>
        <v>3129175</v>
      </c>
      <c r="G3185" s="17">
        <f>Tabel14[[#This Row],[Benaderend Verbruik (kWh)]]*0</f>
        <v>0</v>
      </c>
    </row>
    <row r="3186" spans="1:7" x14ac:dyDescent="0.35">
      <c r="A3186" s="2" t="s">
        <v>1153</v>
      </c>
      <c r="B3186" s="2" t="s">
        <v>641</v>
      </c>
      <c r="C3186" s="2" t="s">
        <v>8</v>
      </c>
      <c r="D3186" s="17">
        <v>2654573.646714556</v>
      </c>
      <c r="E3186" s="2">
        <v>2022</v>
      </c>
      <c r="F3186" s="17">
        <f>Tabel14[[#This Row],[Benaderend Verbruik (kWh)]]</f>
        <v>2654573.646714556</v>
      </c>
      <c r="G3186" s="17">
        <f>Tabel14[[#This Row],[Benaderend Verbruik (kWh)]]*0.000182</f>
        <v>483.1324037020492</v>
      </c>
    </row>
    <row r="3187" spans="1:7" x14ac:dyDescent="0.35">
      <c r="A3187" s="2" t="s">
        <v>529</v>
      </c>
      <c r="B3187" s="2" t="s">
        <v>7</v>
      </c>
      <c r="C3187" s="2" t="s">
        <v>12</v>
      </c>
      <c r="D3187" s="17">
        <v>53931.607443687295</v>
      </c>
      <c r="E3187" s="2">
        <v>2019</v>
      </c>
      <c r="F3187" s="17">
        <f>Tabel14[[#This Row],[Benaderend Verbruik (kWh)]]</f>
        <v>53931.607443687295</v>
      </c>
      <c r="G3187" s="17">
        <f>Tabel14[[#This Row],[Benaderend Verbruik (kWh)]]*0.000267</f>
        <v>14.399739187464506</v>
      </c>
    </row>
    <row r="3188" spans="1:7" x14ac:dyDescent="0.35">
      <c r="A3188" s="2" t="s">
        <v>529</v>
      </c>
      <c r="B3188" s="2" t="s">
        <v>7</v>
      </c>
      <c r="C3188" s="2" t="s">
        <v>12</v>
      </c>
      <c r="D3188" s="17">
        <v>36296.192662786299</v>
      </c>
      <c r="E3188" s="2">
        <v>2022</v>
      </c>
      <c r="F3188" s="17">
        <f>Tabel14[[#This Row],[Benaderend Verbruik (kWh)]]</f>
        <v>36296.192662786299</v>
      </c>
      <c r="G3188" s="17">
        <f>Tabel14[[#This Row],[Benaderend Verbruik (kWh)]]*0.000267</f>
        <v>9.6910834409639417</v>
      </c>
    </row>
    <row r="3189" spans="1:7" x14ac:dyDescent="0.35">
      <c r="A3189" s="11" t="s">
        <v>529</v>
      </c>
      <c r="B3189" s="11" t="s">
        <v>7</v>
      </c>
      <c r="C3189" s="2" t="s">
        <v>1262</v>
      </c>
      <c r="D3189" s="17"/>
      <c r="E3189" s="2">
        <v>2019</v>
      </c>
      <c r="F3189" s="2"/>
      <c r="G3189" s="17">
        <v>108.64569792</v>
      </c>
    </row>
    <row r="3190" spans="1:7" x14ac:dyDescent="0.35">
      <c r="A3190" s="11" t="s">
        <v>529</v>
      </c>
      <c r="B3190" s="11" t="s">
        <v>7</v>
      </c>
      <c r="C3190" s="2" t="s">
        <v>1262</v>
      </c>
      <c r="D3190" s="17"/>
      <c r="E3190" s="2">
        <v>2022</v>
      </c>
      <c r="F3190" s="2"/>
      <c r="G3190" s="17">
        <v>113.43648002</v>
      </c>
    </row>
    <row r="3191" spans="1:7" x14ac:dyDescent="0.35">
      <c r="A3191" s="2" t="s">
        <v>530</v>
      </c>
      <c r="B3191" s="2" t="s">
        <v>7</v>
      </c>
      <c r="C3191" s="2" t="s">
        <v>8</v>
      </c>
      <c r="D3191" s="17">
        <v>1187973.814</v>
      </c>
      <c r="E3191" s="2">
        <v>2019</v>
      </c>
      <c r="F3191" s="17">
        <f>Tabel14[[#This Row],[Benaderend Verbruik (kWh)]]</f>
        <v>1187973.814</v>
      </c>
      <c r="G3191" s="17">
        <f>Tabel14[[#This Row],[Benaderend Verbruik (kWh)]]*0.000182</f>
        <v>216.21123414800002</v>
      </c>
    </row>
    <row r="3192" spans="1:7" x14ac:dyDescent="0.35">
      <c r="A3192" s="2" t="s">
        <v>530</v>
      </c>
      <c r="B3192" s="2" t="s">
        <v>7</v>
      </c>
      <c r="C3192" s="2" t="s">
        <v>10</v>
      </c>
      <c r="D3192" s="17">
        <v>598048</v>
      </c>
      <c r="E3192" s="2">
        <v>2019</v>
      </c>
      <c r="F3192" s="17">
        <f>Tabel14[[#This Row],[Benaderend Verbruik (kWh)]]*2.5</f>
        <v>1495120</v>
      </c>
      <c r="G3192" s="17">
        <f>Tabel14[[#This Row],[Benaderend Verbruik (kWh)]]*0</f>
        <v>0</v>
      </c>
    </row>
    <row r="3193" spans="1:7" x14ac:dyDescent="0.35">
      <c r="A3193" s="2" t="s">
        <v>530</v>
      </c>
      <c r="B3193" s="2" t="s">
        <v>7</v>
      </c>
      <c r="C3193" s="2" t="s">
        <v>9</v>
      </c>
      <c r="D3193" s="17">
        <v>577281.66899999999</v>
      </c>
      <c r="E3193" s="2">
        <v>2019</v>
      </c>
      <c r="F3193" s="17">
        <f>Tabel14[[#This Row],[Benaderend Verbruik (kWh)]]*2.5</f>
        <v>1443204.1724999999</v>
      </c>
      <c r="G3193" s="17">
        <f>Tabel14[[#This Row],[Benaderend Verbruik (kWh)]]*0</f>
        <v>0</v>
      </c>
    </row>
    <row r="3194" spans="1:7" x14ac:dyDescent="0.35">
      <c r="A3194" s="2" t="s">
        <v>1154</v>
      </c>
      <c r="B3194" s="2" t="s">
        <v>641</v>
      </c>
      <c r="C3194" s="2" t="s">
        <v>9</v>
      </c>
      <c r="D3194" s="17">
        <v>517646.23623349646</v>
      </c>
      <c r="E3194" s="2">
        <v>2022</v>
      </c>
      <c r="F3194" s="17">
        <f>Tabel14[[#This Row],[Benaderend Verbruik (kWh)]]*2.5</f>
        <v>1294115.5905837412</v>
      </c>
      <c r="G3194" s="17">
        <f>Tabel14[[#This Row],[Benaderend Verbruik (kWh)]]*0</f>
        <v>0</v>
      </c>
    </row>
    <row r="3195" spans="1:7" x14ac:dyDescent="0.35">
      <c r="A3195" s="2" t="s">
        <v>1154</v>
      </c>
      <c r="B3195" s="2" t="s">
        <v>641</v>
      </c>
      <c r="C3195" s="2" t="s">
        <v>10</v>
      </c>
      <c r="D3195" s="17">
        <v>472522.44470074162</v>
      </c>
      <c r="E3195" s="2">
        <v>2022</v>
      </c>
      <c r="F3195" s="17">
        <f>Tabel14[[#This Row],[Benaderend Verbruik (kWh)]]*2.5</f>
        <v>1181306.111751854</v>
      </c>
      <c r="G3195" s="17">
        <f>Tabel14[[#This Row],[Benaderend Verbruik (kWh)]]*0</f>
        <v>0</v>
      </c>
    </row>
    <row r="3196" spans="1:7" x14ac:dyDescent="0.35">
      <c r="A3196" s="2" t="s">
        <v>1154</v>
      </c>
      <c r="B3196" s="2" t="s">
        <v>641</v>
      </c>
      <c r="C3196" s="2" t="s">
        <v>8</v>
      </c>
      <c r="D3196" s="17">
        <v>980934.64758676291</v>
      </c>
      <c r="E3196" s="2">
        <v>2022</v>
      </c>
      <c r="F3196" s="17">
        <f>Tabel14[[#This Row],[Benaderend Verbruik (kWh)]]</f>
        <v>980934.64758676291</v>
      </c>
      <c r="G3196" s="17">
        <f>Tabel14[[#This Row],[Benaderend Verbruik (kWh)]]*0.000182</f>
        <v>178.53010586079085</v>
      </c>
    </row>
    <row r="3197" spans="1:7" x14ac:dyDescent="0.35">
      <c r="A3197" s="2" t="s">
        <v>530</v>
      </c>
      <c r="B3197" s="2" t="s">
        <v>7</v>
      </c>
      <c r="C3197" s="2" t="s">
        <v>106</v>
      </c>
      <c r="D3197" s="17">
        <v>55218.848669960003</v>
      </c>
      <c r="E3197" s="2">
        <v>2019</v>
      </c>
      <c r="F3197" s="17">
        <f>Tabel14[[#This Row],[Benaderend Verbruik (kWh)]]</f>
        <v>55218.848669960003</v>
      </c>
      <c r="G3197" s="17">
        <f>Tabel14[[#This Row],[Benaderend Verbruik (kWh)]]*0.000182</f>
        <v>10.049830457932721</v>
      </c>
    </row>
    <row r="3198" spans="1:7" x14ac:dyDescent="0.35">
      <c r="A3198" s="2" t="s">
        <v>531</v>
      </c>
      <c r="B3198" s="2" t="s">
        <v>7</v>
      </c>
      <c r="C3198" s="2" t="s">
        <v>8</v>
      </c>
      <c r="D3198" s="17">
        <v>4049486.70088861</v>
      </c>
      <c r="E3198" s="2">
        <v>2019</v>
      </c>
      <c r="F3198" s="17">
        <f>Tabel14[[#This Row],[Benaderend Verbruik (kWh)]]</f>
        <v>4049486.70088861</v>
      </c>
      <c r="G3198" s="17">
        <f>Tabel14[[#This Row],[Benaderend Verbruik (kWh)]]*0.000182</f>
        <v>737.00657956172699</v>
      </c>
    </row>
    <row r="3199" spans="1:7" x14ac:dyDescent="0.35">
      <c r="A3199" s="2" t="s">
        <v>531</v>
      </c>
      <c r="B3199" s="2" t="s">
        <v>7</v>
      </c>
      <c r="C3199" s="2" t="s">
        <v>10</v>
      </c>
      <c r="D3199" s="17">
        <v>2343804</v>
      </c>
      <c r="E3199" s="2">
        <v>2019</v>
      </c>
      <c r="F3199" s="17">
        <f>Tabel14[[#This Row],[Benaderend Verbruik (kWh)]]*2.5</f>
        <v>5859510</v>
      </c>
      <c r="G3199" s="17">
        <f>Tabel14[[#This Row],[Benaderend Verbruik (kWh)]]*0</f>
        <v>0</v>
      </c>
    </row>
    <row r="3200" spans="1:7" x14ac:dyDescent="0.35">
      <c r="A3200" s="2" t="s">
        <v>531</v>
      </c>
      <c r="B3200" s="2" t="s">
        <v>7</v>
      </c>
      <c r="C3200" s="2" t="s">
        <v>9</v>
      </c>
      <c r="D3200" s="17">
        <v>1726391.2447221468</v>
      </c>
      <c r="E3200" s="2">
        <v>2019</v>
      </c>
      <c r="F3200" s="17">
        <f>Tabel14[[#This Row],[Benaderend Verbruik (kWh)]]*2.5</f>
        <v>4315978.1118053673</v>
      </c>
      <c r="G3200" s="17">
        <f>Tabel14[[#This Row],[Benaderend Verbruik (kWh)]]*0</f>
        <v>0</v>
      </c>
    </row>
    <row r="3201" spans="1:7" x14ac:dyDescent="0.35">
      <c r="A3201" s="2" t="s">
        <v>1155</v>
      </c>
      <c r="B3201" s="2" t="s">
        <v>641</v>
      </c>
      <c r="C3201" s="2" t="s">
        <v>9</v>
      </c>
      <c r="D3201" s="17">
        <v>1053218.7627001386</v>
      </c>
      <c r="E3201" s="2">
        <v>2022</v>
      </c>
      <c r="F3201" s="17">
        <f>Tabel14[[#This Row],[Benaderend Verbruik (kWh)]]*2.5</f>
        <v>2633046.9067503465</v>
      </c>
      <c r="G3201" s="17">
        <f>Tabel14[[#This Row],[Benaderend Verbruik (kWh)]]*0</f>
        <v>0</v>
      </c>
    </row>
    <row r="3202" spans="1:7" x14ac:dyDescent="0.35">
      <c r="A3202" s="2" t="s">
        <v>1155</v>
      </c>
      <c r="B3202" s="2" t="s">
        <v>641</v>
      </c>
      <c r="C3202" s="2" t="s">
        <v>10</v>
      </c>
      <c r="D3202" s="17">
        <v>2192232.9999999995</v>
      </c>
      <c r="E3202" s="2">
        <v>2022</v>
      </c>
      <c r="F3202" s="17">
        <f>Tabel14[[#This Row],[Benaderend Verbruik (kWh)]]*2.5</f>
        <v>5480582.4999999991</v>
      </c>
      <c r="G3202" s="17">
        <f>Tabel14[[#This Row],[Benaderend Verbruik (kWh)]]*0</f>
        <v>0</v>
      </c>
    </row>
    <row r="3203" spans="1:7" x14ac:dyDescent="0.35">
      <c r="A3203" s="2" t="s">
        <v>1155</v>
      </c>
      <c r="B3203" s="2" t="s">
        <v>641</v>
      </c>
      <c r="C3203" s="2" t="s">
        <v>8</v>
      </c>
      <c r="D3203" s="17">
        <v>3211526.7823856673</v>
      </c>
      <c r="E3203" s="2">
        <v>2022</v>
      </c>
      <c r="F3203" s="17">
        <f>Tabel14[[#This Row],[Benaderend Verbruik (kWh)]]</f>
        <v>3211526.7823856673</v>
      </c>
      <c r="G3203" s="17">
        <f>Tabel14[[#This Row],[Benaderend Verbruik (kWh)]]*0.000182</f>
        <v>584.49787439419151</v>
      </c>
    </row>
    <row r="3204" spans="1:7" x14ac:dyDescent="0.35">
      <c r="A3204" s="11" t="s">
        <v>531</v>
      </c>
      <c r="B3204" s="11" t="s">
        <v>7</v>
      </c>
      <c r="C3204" s="2" t="s">
        <v>1262</v>
      </c>
      <c r="D3204" s="17"/>
      <c r="E3204" s="2">
        <v>2019</v>
      </c>
      <c r="F3204" s="2"/>
      <c r="G3204" s="17">
        <v>126.86440524</v>
      </c>
    </row>
    <row r="3205" spans="1:7" x14ac:dyDescent="0.35">
      <c r="A3205" s="11" t="s">
        <v>531</v>
      </c>
      <c r="B3205" s="11" t="s">
        <v>7</v>
      </c>
      <c r="C3205" s="2" t="s">
        <v>1262</v>
      </c>
      <c r="D3205" s="17"/>
      <c r="E3205" s="2">
        <v>2022</v>
      </c>
      <c r="F3205" s="2"/>
      <c r="G3205" s="17">
        <v>80.964020500000004</v>
      </c>
    </row>
    <row r="3206" spans="1:7" x14ac:dyDescent="0.35">
      <c r="A3206" s="2" t="s">
        <v>532</v>
      </c>
      <c r="B3206" s="2" t="s">
        <v>7</v>
      </c>
      <c r="C3206" s="2" t="s">
        <v>8</v>
      </c>
      <c r="D3206" s="17">
        <v>6157012.3829999994</v>
      </c>
      <c r="E3206" s="2">
        <v>2019</v>
      </c>
      <c r="F3206" s="17">
        <f>Tabel14[[#This Row],[Benaderend Verbruik (kWh)]]</f>
        <v>6157012.3829999994</v>
      </c>
      <c r="G3206" s="17">
        <f>Tabel14[[#This Row],[Benaderend Verbruik (kWh)]]*0.000182</f>
        <v>1120.576253706</v>
      </c>
    </row>
    <row r="3207" spans="1:7" x14ac:dyDescent="0.35">
      <c r="A3207" s="2" t="s">
        <v>532</v>
      </c>
      <c r="B3207" s="2" t="s">
        <v>7</v>
      </c>
      <c r="C3207" s="2" t="s">
        <v>9</v>
      </c>
      <c r="D3207" s="17">
        <v>3150119.0670000003</v>
      </c>
      <c r="E3207" s="2">
        <v>2019</v>
      </c>
      <c r="F3207" s="17">
        <f>Tabel14[[#This Row],[Benaderend Verbruik (kWh)]]*2.5</f>
        <v>7875297.6675000004</v>
      </c>
      <c r="G3207" s="17">
        <f>Tabel14[[#This Row],[Benaderend Verbruik (kWh)]]*0</f>
        <v>0</v>
      </c>
    </row>
    <row r="3208" spans="1:7" x14ac:dyDescent="0.35">
      <c r="A3208" s="2" t="s">
        <v>532</v>
      </c>
      <c r="B3208" s="2" t="s">
        <v>7</v>
      </c>
      <c r="C3208" s="2" t="s">
        <v>10</v>
      </c>
      <c r="D3208" s="17">
        <v>2156614.9460000005</v>
      </c>
      <c r="E3208" s="2">
        <v>2019</v>
      </c>
      <c r="F3208" s="17">
        <f>Tabel14[[#This Row],[Benaderend Verbruik (kWh)]]*2.5</f>
        <v>5391537.3650000012</v>
      </c>
      <c r="G3208" s="17">
        <f>Tabel14[[#This Row],[Benaderend Verbruik (kWh)]]*0</f>
        <v>0</v>
      </c>
    </row>
    <row r="3209" spans="1:7" x14ac:dyDescent="0.35">
      <c r="A3209" s="2" t="s">
        <v>1156</v>
      </c>
      <c r="B3209" s="2" t="s">
        <v>641</v>
      </c>
      <c r="C3209" s="2" t="s">
        <v>9</v>
      </c>
      <c r="D3209" s="17">
        <v>3041283.6015113429</v>
      </c>
      <c r="E3209" s="2">
        <v>2022</v>
      </c>
      <c r="F3209" s="17">
        <f>Tabel14[[#This Row],[Benaderend Verbruik (kWh)]]*2.5</f>
        <v>7603209.0037783571</v>
      </c>
      <c r="G3209" s="17">
        <f>Tabel14[[#This Row],[Benaderend Verbruik (kWh)]]*0</f>
        <v>0</v>
      </c>
    </row>
    <row r="3210" spans="1:7" x14ac:dyDescent="0.35">
      <c r="A3210" s="2" t="s">
        <v>1156</v>
      </c>
      <c r="B3210" s="2" t="s">
        <v>641</v>
      </c>
      <c r="C3210" s="2" t="s">
        <v>10</v>
      </c>
      <c r="D3210" s="17">
        <v>1897572.7076324476</v>
      </c>
      <c r="E3210" s="2">
        <v>2022</v>
      </c>
      <c r="F3210" s="17">
        <f>Tabel14[[#This Row],[Benaderend Verbruik (kWh)]]*2.5</f>
        <v>4743931.7690811194</v>
      </c>
      <c r="G3210" s="17">
        <f>Tabel14[[#This Row],[Benaderend Verbruik (kWh)]]*0</f>
        <v>0</v>
      </c>
    </row>
    <row r="3211" spans="1:7" x14ac:dyDescent="0.35">
      <c r="A3211" s="2" t="s">
        <v>1156</v>
      </c>
      <c r="B3211" s="2" t="s">
        <v>641</v>
      </c>
      <c r="C3211" s="2" t="s">
        <v>8</v>
      </c>
      <c r="D3211" s="17">
        <v>5747042.7724768464</v>
      </c>
      <c r="E3211" s="2">
        <v>2022</v>
      </c>
      <c r="F3211" s="17">
        <f>Tabel14[[#This Row],[Benaderend Verbruik (kWh)]]</f>
        <v>5747042.7724768464</v>
      </c>
      <c r="G3211" s="17">
        <f>Tabel14[[#This Row],[Benaderend Verbruik (kWh)]]*0.000182</f>
        <v>1045.961784590786</v>
      </c>
    </row>
    <row r="3212" spans="1:7" x14ac:dyDescent="0.35">
      <c r="A3212" s="11" t="s">
        <v>532</v>
      </c>
      <c r="B3212" s="11" t="s">
        <v>7</v>
      </c>
      <c r="C3212" s="2" t="s">
        <v>1262</v>
      </c>
      <c r="D3212" s="17"/>
      <c r="E3212" s="2">
        <v>2019</v>
      </c>
      <c r="F3212" s="2"/>
      <c r="G3212" s="17">
        <v>129.28084684000001</v>
      </c>
    </row>
    <row r="3213" spans="1:7" x14ac:dyDescent="0.35">
      <c r="A3213" s="11" t="s">
        <v>532</v>
      </c>
      <c r="B3213" s="11" t="s">
        <v>7</v>
      </c>
      <c r="C3213" s="2" t="s">
        <v>1262</v>
      </c>
      <c r="D3213" s="17"/>
      <c r="E3213" s="2">
        <v>2022</v>
      </c>
      <c r="F3213" s="2"/>
      <c r="G3213" s="17">
        <v>97.612553980000001</v>
      </c>
    </row>
    <row r="3214" spans="1:7" x14ac:dyDescent="0.35">
      <c r="A3214" s="2" t="s">
        <v>533</v>
      </c>
      <c r="B3214" s="2" t="s">
        <v>7</v>
      </c>
      <c r="C3214" s="2" t="s">
        <v>8</v>
      </c>
      <c r="D3214" s="17">
        <v>5257274.5190000003</v>
      </c>
      <c r="E3214" s="2">
        <v>2019</v>
      </c>
      <c r="F3214" s="17">
        <f>Tabel14[[#This Row],[Benaderend Verbruik (kWh)]]</f>
        <v>5257274.5190000003</v>
      </c>
      <c r="G3214" s="17">
        <f>Tabel14[[#This Row],[Benaderend Verbruik (kWh)]]*0.000182</f>
        <v>956.8239624580001</v>
      </c>
    </row>
    <row r="3215" spans="1:7" x14ac:dyDescent="0.35">
      <c r="A3215" s="2" t="s">
        <v>533</v>
      </c>
      <c r="B3215" s="2" t="s">
        <v>7</v>
      </c>
      <c r="C3215" s="2" t="s">
        <v>9</v>
      </c>
      <c r="D3215" s="17">
        <v>2223402.6539999996</v>
      </c>
      <c r="E3215" s="2">
        <v>2019</v>
      </c>
      <c r="F3215" s="17">
        <f>Tabel14[[#This Row],[Benaderend Verbruik (kWh)]]*2.5</f>
        <v>5558506.6349999988</v>
      </c>
      <c r="G3215" s="17">
        <f>Tabel14[[#This Row],[Benaderend Verbruik (kWh)]]*0</f>
        <v>0</v>
      </c>
    </row>
    <row r="3216" spans="1:7" x14ac:dyDescent="0.35">
      <c r="A3216" s="2" t="s">
        <v>533</v>
      </c>
      <c r="B3216" s="2" t="s">
        <v>7</v>
      </c>
      <c r="C3216" s="2" t="s">
        <v>10</v>
      </c>
      <c r="D3216" s="17">
        <v>951536.28200000001</v>
      </c>
      <c r="E3216" s="2">
        <v>2019</v>
      </c>
      <c r="F3216" s="17">
        <f>Tabel14[[#This Row],[Benaderend Verbruik (kWh)]]*2.5</f>
        <v>2378840.7050000001</v>
      </c>
      <c r="G3216" s="17">
        <f>Tabel14[[#This Row],[Benaderend Verbruik (kWh)]]*0</f>
        <v>0</v>
      </c>
    </row>
    <row r="3217" spans="1:7" x14ac:dyDescent="0.35">
      <c r="A3217" s="2" t="s">
        <v>1157</v>
      </c>
      <c r="B3217" s="2" t="s">
        <v>641</v>
      </c>
      <c r="C3217" s="2" t="s">
        <v>9</v>
      </c>
      <c r="D3217" s="17">
        <v>1864045.0520687525</v>
      </c>
      <c r="E3217" s="2">
        <v>2022</v>
      </c>
      <c r="F3217" s="17">
        <f>Tabel14[[#This Row],[Benaderend Verbruik (kWh)]]*2.5</f>
        <v>4660112.6301718811</v>
      </c>
      <c r="G3217" s="17">
        <f>Tabel14[[#This Row],[Benaderend Verbruik (kWh)]]*0</f>
        <v>0</v>
      </c>
    </row>
    <row r="3218" spans="1:7" x14ac:dyDescent="0.35">
      <c r="A3218" s="2" t="s">
        <v>1157</v>
      </c>
      <c r="B3218" s="2" t="s">
        <v>641</v>
      </c>
      <c r="C3218" s="2" t="s">
        <v>10</v>
      </c>
      <c r="D3218" s="17">
        <v>817743.04107994854</v>
      </c>
      <c r="E3218" s="2">
        <v>2022</v>
      </c>
      <c r="F3218" s="17">
        <f>Tabel14[[#This Row],[Benaderend Verbruik (kWh)]]*2.5</f>
        <v>2044357.6026998714</v>
      </c>
      <c r="G3218" s="17">
        <f>Tabel14[[#This Row],[Benaderend Verbruik (kWh)]]*0</f>
        <v>0</v>
      </c>
    </row>
    <row r="3219" spans="1:7" x14ac:dyDescent="0.35">
      <c r="A3219" s="2" t="s">
        <v>1157</v>
      </c>
      <c r="B3219" s="2" t="s">
        <v>641</v>
      </c>
      <c r="C3219" s="2" t="s">
        <v>8</v>
      </c>
      <c r="D3219" s="17">
        <v>4123831.9402382006</v>
      </c>
      <c r="E3219" s="2">
        <v>2022</v>
      </c>
      <c r="F3219" s="17">
        <f>Tabel14[[#This Row],[Benaderend Verbruik (kWh)]]</f>
        <v>4123831.9402382006</v>
      </c>
      <c r="G3219" s="17">
        <f>Tabel14[[#This Row],[Benaderend Verbruik (kWh)]]*0.000182</f>
        <v>750.53741312335251</v>
      </c>
    </row>
    <row r="3220" spans="1:7" x14ac:dyDescent="0.35">
      <c r="A3220" s="2" t="s">
        <v>533</v>
      </c>
      <c r="B3220" s="2" t="s">
        <v>7</v>
      </c>
      <c r="C3220" s="2" t="s">
        <v>106</v>
      </c>
      <c r="D3220" s="17">
        <v>359037.1986</v>
      </c>
      <c r="E3220" s="2">
        <v>2019</v>
      </c>
      <c r="F3220" s="17">
        <f>Tabel14[[#This Row],[Benaderend Verbruik (kWh)]]</f>
        <v>359037.1986</v>
      </c>
      <c r="G3220" s="17">
        <f>Tabel14[[#This Row],[Benaderend Verbruik (kWh)]]*0.000182</f>
        <v>65.344770145200002</v>
      </c>
    </row>
    <row r="3221" spans="1:7" x14ac:dyDescent="0.35">
      <c r="A3221" s="2" t="s">
        <v>533</v>
      </c>
      <c r="B3221" s="2" t="s">
        <v>7</v>
      </c>
      <c r="C3221" s="2" t="s">
        <v>12</v>
      </c>
      <c r="D3221" s="17">
        <v>4090.4256570603816</v>
      </c>
      <c r="E3221" s="2">
        <v>2019</v>
      </c>
      <c r="F3221" s="17">
        <f>Tabel14[[#This Row],[Benaderend Verbruik (kWh)]]</f>
        <v>4090.4256570603816</v>
      </c>
      <c r="G3221" s="17">
        <f>Tabel14[[#This Row],[Benaderend Verbruik (kWh)]]*0.000267</f>
        <v>1.0921436504351218</v>
      </c>
    </row>
    <row r="3222" spans="1:7" x14ac:dyDescent="0.35">
      <c r="A3222" s="2" t="s">
        <v>533</v>
      </c>
      <c r="B3222" s="2" t="s">
        <v>7</v>
      </c>
      <c r="C3222" s="2" t="s">
        <v>106</v>
      </c>
      <c r="D3222" s="17">
        <v>62957.089749999999</v>
      </c>
      <c r="E3222" s="2">
        <v>2022</v>
      </c>
      <c r="F3222" s="17">
        <f>Tabel14[[#This Row],[Benaderend Verbruik (kWh)]]</f>
        <v>62957.089749999999</v>
      </c>
      <c r="G3222" s="17">
        <f>Tabel14[[#This Row],[Benaderend Verbruik (kWh)]]*0.000182</f>
        <v>11.458190334499999</v>
      </c>
    </row>
    <row r="3223" spans="1:7" x14ac:dyDescent="0.35">
      <c r="A3223" s="2" t="s">
        <v>533</v>
      </c>
      <c r="B3223" s="2" t="s">
        <v>7</v>
      </c>
      <c r="C3223" s="2" t="s">
        <v>12</v>
      </c>
      <c r="D3223" s="17">
        <v>6046.8702502011165</v>
      </c>
      <c r="E3223" s="2">
        <v>2022</v>
      </c>
      <c r="F3223" s="17">
        <f>Tabel14[[#This Row],[Benaderend Verbruik (kWh)]]</f>
        <v>6046.8702502011165</v>
      </c>
      <c r="G3223" s="17">
        <f>Tabel14[[#This Row],[Benaderend Verbruik (kWh)]]*0.000267</f>
        <v>1.6145143568036979</v>
      </c>
    </row>
    <row r="3224" spans="1:7" x14ac:dyDescent="0.35">
      <c r="A3224" s="11" t="s">
        <v>533</v>
      </c>
      <c r="B3224" s="11" t="s">
        <v>7</v>
      </c>
      <c r="C3224" s="2" t="s">
        <v>1262</v>
      </c>
      <c r="D3224" s="17"/>
      <c r="E3224" s="2">
        <v>2019</v>
      </c>
      <c r="F3224" s="2"/>
      <c r="G3224" s="17">
        <v>47.418822844549219</v>
      </c>
    </row>
    <row r="3225" spans="1:7" x14ac:dyDescent="0.35">
      <c r="A3225" s="11" t="s">
        <v>533</v>
      </c>
      <c r="B3225" s="11" t="s">
        <v>7</v>
      </c>
      <c r="C3225" s="2" t="s">
        <v>1262</v>
      </c>
      <c r="D3225" s="17"/>
      <c r="E3225" s="2">
        <v>2022</v>
      </c>
      <c r="F3225" s="2"/>
      <c r="G3225" s="17">
        <v>7.6605542578485526</v>
      </c>
    </row>
    <row r="3226" spans="1:7" x14ac:dyDescent="0.35">
      <c r="A3226" s="2" t="s">
        <v>534</v>
      </c>
      <c r="B3226" s="2" t="s">
        <v>7</v>
      </c>
      <c r="C3226" s="2" t="s">
        <v>8</v>
      </c>
      <c r="D3226" s="17">
        <v>1067488.036605858</v>
      </c>
      <c r="E3226" s="2">
        <v>2019</v>
      </c>
      <c r="F3226" s="17">
        <f>Tabel14[[#This Row],[Benaderend Verbruik (kWh)]]</f>
        <v>1067488.036605858</v>
      </c>
      <c r="G3226" s="17">
        <f>Tabel14[[#This Row],[Benaderend Verbruik (kWh)]]*0.000182</f>
        <v>194.28282266226617</v>
      </c>
    </row>
    <row r="3227" spans="1:7" x14ac:dyDescent="0.35">
      <c r="A3227" s="2" t="s">
        <v>534</v>
      </c>
      <c r="B3227" s="2" t="s">
        <v>7</v>
      </c>
      <c r="C3227" s="2" t="s">
        <v>10</v>
      </c>
      <c r="D3227" s="17">
        <v>982516</v>
      </c>
      <c r="E3227" s="2">
        <v>2019</v>
      </c>
      <c r="F3227" s="17">
        <f>Tabel14[[#This Row],[Benaderend Verbruik (kWh)]]*2.5</f>
        <v>2456290</v>
      </c>
      <c r="G3227" s="17">
        <f>Tabel14[[#This Row],[Benaderend Verbruik (kWh)]]*0</f>
        <v>0</v>
      </c>
    </row>
    <row r="3228" spans="1:7" x14ac:dyDescent="0.35">
      <c r="A3228" s="2" t="s">
        <v>534</v>
      </c>
      <c r="B3228" s="2" t="s">
        <v>7</v>
      </c>
      <c r="C3228" s="2" t="s">
        <v>9</v>
      </c>
      <c r="D3228" s="17">
        <v>744569.23911520606</v>
      </c>
      <c r="E3228" s="2">
        <v>2019</v>
      </c>
      <c r="F3228" s="17">
        <f>Tabel14[[#This Row],[Benaderend Verbruik (kWh)]]*2.5</f>
        <v>1861423.0977880151</v>
      </c>
      <c r="G3228" s="17">
        <f>Tabel14[[#This Row],[Benaderend Verbruik (kWh)]]*0</f>
        <v>0</v>
      </c>
    </row>
    <row r="3229" spans="1:7" x14ac:dyDescent="0.35">
      <c r="A3229" s="2" t="s">
        <v>1158</v>
      </c>
      <c r="B3229" s="2" t="s">
        <v>641</v>
      </c>
      <c r="C3229" s="2" t="s">
        <v>9</v>
      </c>
      <c r="D3229" s="17">
        <v>621317.89594501397</v>
      </c>
      <c r="E3229" s="2">
        <v>2022</v>
      </c>
      <c r="F3229" s="17">
        <f>Tabel14[[#This Row],[Benaderend Verbruik (kWh)]]*2.5</f>
        <v>1553294.7398625349</v>
      </c>
      <c r="G3229" s="17">
        <f>Tabel14[[#This Row],[Benaderend Verbruik (kWh)]]*0</f>
        <v>0</v>
      </c>
    </row>
    <row r="3230" spans="1:7" x14ac:dyDescent="0.35">
      <c r="A3230" s="2" t="s">
        <v>1158</v>
      </c>
      <c r="B3230" s="2" t="s">
        <v>641</v>
      </c>
      <c r="C3230" s="2" t="s">
        <v>10</v>
      </c>
      <c r="D3230" s="17">
        <v>861264.89474779996</v>
      </c>
      <c r="E3230" s="2">
        <v>2022</v>
      </c>
      <c r="F3230" s="17">
        <f>Tabel14[[#This Row],[Benaderend Verbruik (kWh)]]*2.5</f>
        <v>2153162.2368695</v>
      </c>
      <c r="G3230" s="17">
        <f>Tabel14[[#This Row],[Benaderend Verbruik (kWh)]]*0</f>
        <v>0</v>
      </c>
    </row>
    <row r="3231" spans="1:7" x14ac:dyDescent="0.35">
      <c r="A3231" s="2" t="s">
        <v>1158</v>
      </c>
      <c r="B3231" s="2" t="s">
        <v>641</v>
      </c>
      <c r="C3231" s="2" t="s">
        <v>8</v>
      </c>
      <c r="D3231" s="17">
        <v>894401.82231567195</v>
      </c>
      <c r="E3231" s="2">
        <v>2022</v>
      </c>
      <c r="F3231" s="17">
        <f>Tabel14[[#This Row],[Benaderend Verbruik (kWh)]]</f>
        <v>894401.82231567195</v>
      </c>
      <c r="G3231" s="17">
        <f>Tabel14[[#This Row],[Benaderend Verbruik (kWh)]]*0.000182</f>
        <v>162.78113166145229</v>
      </c>
    </row>
    <row r="3232" spans="1:7" x14ac:dyDescent="0.35">
      <c r="A3232" s="11" t="s">
        <v>534</v>
      </c>
      <c r="B3232" s="11" t="s">
        <v>7</v>
      </c>
      <c r="C3232" s="2" t="s">
        <v>1262</v>
      </c>
      <c r="D3232" s="17"/>
      <c r="E3232" s="2">
        <v>2019</v>
      </c>
      <c r="F3232" s="2"/>
      <c r="G3232" s="17">
        <v>74.715514070637028</v>
      </c>
    </row>
    <row r="3233" spans="1:7" x14ac:dyDescent="0.35">
      <c r="A3233" s="11" t="s">
        <v>534</v>
      </c>
      <c r="B3233" s="11" t="s">
        <v>7</v>
      </c>
      <c r="C3233" s="2" t="s">
        <v>1262</v>
      </c>
      <c r="D3233" s="17"/>
      <c r="E3233" s="2">
        <v>2022</v>
      </c>
      <c r="F3233" s="2"/>
      <c r="G3233" s="17">
        <v>54.999426226373913</v>
      </c>
    </row>
    <row r="3234" spans="1:7" x14ac:dyDescent="0.35">
      <c r="A3234" s="2" t="s">
        <v>535</v>
      </c>
      <c r="B3234" s="2" t="s">
        <v>7</v>
      </c>
      <c r="C3234" s="2" t="s">
        <v>8</v>
      </c>
      <c r="D3234" s="17">
        <v>7001010.148360244</v>
      </c>
      <c r="E3234" s="2">
        <v>2019</v>
      </c>
      <c r="F3234" s="17">
        <f>Tabel14[[#This Row],[Benaderend Verbruik (kWh)]]</f>
        <v>7001010.148360244</v>
      </c>
      <c r="G3234" s="17">
        <f>Tabel14[[#This Row],[Benaderend Verbruik (kWh)]]*0.000182</f>
        <v>1274.1838470015643</v>
      </c>
    </row>
    <row r="3235" spans="1:7" x14ac:dyDescent="0.35">
      <c r="A3235" s="2" t="s">
        <v>535</v>
      </c>
      <c r="B3235" s="2" t="s">
        <v>7</v>
      </c>
      <c r="C3235" s="2" t="s">
        <v>9</v>
      </c>
      <c r="D3235" s="17">
        <v>3212137.4735714057</v>
      </c>
      <c r="E3235" s="2">
        <v>2019</v>
      </c>
      <c r="F3235" s="17">
        <f>Tabel14[[#This Row],[Benaderend Verbruik (kWh)]]*2.5</f>
        <v>8030343.6839285139</v>
      </c>
      <c r="G3235" s="17">
        <f>Tabel14[[#This Row],[Benaderend Verbruik (kWh)]]*0</f>
        <v>0</v>
      </c>
    </row>
    <row r="3236" spans="1:7" x14ac:dyDescent="0.35">
      <c r="A3236" s="2" t="s">
        <v>535</v>
      </c>
      <c r="B3236" s="2" t="s">
        <v>7</v>
      </c>
      <c r="C3236" s="2" t="s">
        <v>10</v>
      </c>
      <c r="D3236" s="17">
        <v>2590957</v>
      </c>
      <c r="E3236" s="2">
        <v>2019</v>
      </c>
      <c r="F3236" s="17">
        <f>Tabel14[[#This Row],[Benaderend Verbruik (kWh)]]*2.5</f>
        <v>6477392.5</v>
      </c>
      <c r="G3236" s="17">
        <f>Tabel14[[#This Row],[Benaderend Verbruik (kWh)]]*0</f>
        <v>0</v>
      </c>
    </row>
    <row r="3237" spans="1:7" x14ac:dyDescent="0.35">
      <c r="A3237" s="2" t="s">
        <v>1159</v>
      </c>
      <c r="B3237" s="2" t="s">
        <v>641</v>
      </c>
      <c r="C3237" s="2" t="s">
        <v>9</v>
      </c>
      <c r="D3237" s="17">
        <v>2450664.0334716979</v>
      </c>
      <c r="E3237" s="2">
        <v>2022</v>
      </c>
      <c r="F3237" s="17">
        <f>Tabel14[[#This Row],[Benaderend Verbruik (kWh)]]*2.5</f>
        <v>6126660.0836792449</v>
      </c>
      <c r="G3237" s="17">
        <f>Tabel14[[#This Row],[Benaderend Verbruik (kWh)]]*0</f>
        <v>0</v>
      </c>
    </row>
    <row r="3238" spans="1:7" x14ac:dyDescent="0.35">
      <c r="A3238" s="2" t="s">
        <v>1159</v>
      </c>
      <c r="B3238" s="2" t="s">
        <v>641</v>
      </c>
      <c r="C3238" s="2" t="s">
        <v>10</v>
      </c>
      <c r="D3238" s="17">
        <v>2328275</v>
      </c>
      <c r="E3238" s="2">
        <v>2022</v>
      </c>
      <c r="F3238" s="17">
        <f>Tabel14[[#This Row],[Benaderend Verbruik (kWh)]]*2.5</f>
        <v>5820687.5</v>
      </c>
      <c r="G3238" s="17">
        <f>Tabel14[[#This Row],[Benaderend Verbruik (kWh)]]*0</f>
        <v>0</v>
      </c>
    </row>
    <row r="3239" spans="1:7" x14ac:dyDescent="0.35">
      <c r="A3239" s="2" t="s">
        <v>1159</v>
      </c>
      <c r="B3239" s="2" t="s">
        <v>641</v>
      </c>
      <c r="C3239" s="2" t="s">
        <v>8</v>
      </c>
      <c r="D3239" s="17">
        <v>6432865.7835920854</v>
      </c>
      <c r="E3239" s="2">
        <v>2022</v>
      </c>
      <c r="F3239" s="17">
        <f>Tabel14[[#This Row],[Benaderend Verbruik (kWh)]]</f>
        <v>6432865.7835920854</v>
      </c>
      <c r="G3239" s="17">
        <f>Tabel14[[#This Row],[Benaderend Verbruik (kWh)]]*0.000182</f>
        <v>1170.7815726137596</v>
      </c>
    </row>
    <row r="3240" spans="1:7" x14ac:dyDescent="0.35">
      <c r="A3240" s="2" t="s">
        <v>536</v>
      </c>
      <c r="B3240" s="2" t="s">
        <v>7</v>
      </c>
      <c r="C3240" s="2" t="s">
        <v>8</v>
      </c>
      <c r="D3240" s="17">
        <v>4225654.6986393733</v>
      </c>
      <c r="E3240" s="2">
        <v>2019</v>
      </c>
      <c r="F3240" s="17">
        <f>Tabel14[[#This Row],[Benaderend Verbruik (kWh)]]</f>
        <v>4225654.6986393733</v>
      </c>
      <c r="G3240" s="17">
        <f>Tabel14[[#This Row],[Benaderend Verbruik (kWh)]]*0.000182</f>
        <v>769.06915515236597</v>
      </c>
    </row>
    <row r="3241" spans="1:7" x14ac:dyDescent="0.35">
      <c r="A3241" s="2" t="s">
        <v>536</v>
      </c>
      <c r="B3241" s="2" t="s">
        <v>7</v>
      </c>
      <c r="C3241" s="2" t="s">
        <v>9</v>
      </c>
      <c r="D3241" s="17">
        <v>1155422.9134731963</v>
      </c>
      <c r="E3241" s="2">
        <v>2019</v>
      </c>
      <c r="F3241" s="17">
        <f>Tabel14[[#This Row],[Benaderend Verbruik (kWh)]]*2.5</f>
        <v>2888557.2836829908</v>
      </c>
      <c r="G3241" s="17">
        <f>Tabel14[[#This Row],[Benaderend Verbruik (kWh)]]*0</f>
        <v>0</v>
      </c>
    </row>
    <row r="3242" spans="1:7" x14ac:dyDescent="0.35">
      <c r="A3242" s="2" t="s">
        <v>536</v>
      </c>
      <c r="B3242" s="2" t="s">
        <v>7</v>
      </c>
      <c r="C3242" s="2" t="s">
        <v>10</v>
      </c>
      <c r="D3242" s="17">
        <v>923472</v>
      </c>
      <c r="E3242" s="2">
        <v>2019</v>
      </c>
      <c r="F3242" s="17">
        <f>Tabel14[[#This Row],[Benaderend Verbruik (kWh)]]*2.5</f>
        <v>2308680</v>
      </c>
      <c r="G3242" s="17">
        <f>Tabel14[[#This Row],[Benaderend Verbruik (kWh)]]*0</f>
        <v>0</v>
      </c>
    </row>
    <row r="3243" spans="1:7" x14ac:dyDescent="0.35">
      <c r="A3243" s="2" t="s">
        <v>1160</v>
      </c>
      <c r="B3243" s="2" t="s">
        <v>641</v>
      </c>
      <c r="C3243" s="2" t="s">
        <v>9</v>
      </c>
      <c r="D3243" s="17">
        <v>895667.81371243985</v>
      </c>
      <c r="E3243" s="2">
        <v>2022</v>
      </c>
      <c r="F3243" s="17">
        <f>Tabel14[[#This Row],[Benaderend Verbruik (kWh)]]*2.5</f>
        <v>2239169.5342810997</v>
      </c>
      <c r="G3243" s="17">
        <f>Tabel14[[#This Row],[Benaderend Verbruik (kWh)]]*0</f>
        <v>0</v>
      </c>
    </row>
    <row r="3244" spans="1:7" x14ac:dyDescent="0.35">
      <c r="A3244" s="2" t="s">
        <v>1160</v>
      </c>
      <c r="B3244" s="2" t="s">
        <v>641</v>
      </c>
      <c r="C3244" s="2" t="s">
        <v>10</v>
      </c>
      <c r="D3244" s="17">
        <v>881553.99999999988</v>
      </c>
      <c r="E3244" s="2">
        <v>2022</v>
      </c>
      <c r="F3244" s="17">
        <f>Tabel14[[#This Row],[Benaderend Verbruik (kWh)]]*2.5</f>
        <v>2203884.9999999995</v>
      </c>
      <c r="G3244" s="17">
        <f>Tabel14[[#This Row],[Benaderend Verbruik (kWh)]]*0</f>
        <v>0</v>
      </c>
    </row>
    <row r="3245" spans="1:7" x14ac:dyDescent="0.35">
      <c r="A3245" s="2" t="s">
        <v>1160</v>
      </c>
      <c r="B3245" s="2" t="s">
        <v>641</v>
      </c>
      <c r="C3245" s="2" t="s">
        <v>8</v>
      </c>
      <c r="D3245" s="17">
        <v>3586508.6769911922</v>
      </c>
      <c r="E3245" s="2">
        <v>2022</v>
      </c>
      <c r="F3245" s="17">
        <f>Tabel14[[#This Row],[Benaderend Verbruik (kWh)]]</f>
        <v>3586508.6769911922</v>
      </c>
      <c r="G3245" s="17">
        <f>Tabel14[[#This Row],[Benaderend Verbruik (kWh)]]*0.000182</f>
        <v>652.74457921239696</v>
      </c>
    </row>
    <row r="3246" spans="1:7" x14ac:dyDescent="0.35">
      <c r="A3246" s="2" t="s">
        <v>537</v>
      </c>
      <c r="B3246" s="2" t="s">
        <v>7</v>
      </c>
      <c r="C3246" s="2" t="s">
        <v>8</v>
      </c>
      <c r="D3246" s="17">
        <v>6815315.6553344317</v>
      </c>
      <c r="E3246" s="2">
        <v>2019</v>
      </c>
      <c r="F3246" s="17">
        <f>Tabel14[[#This Row],[Benaderend Verbruik (kWh)]]</f>
        <v>6815315.6553344317</v>
      </c>
      <c r="G3246" s="17">
        <f>Tabel14[[#This Row],[Benaderend Verbruik (kWh)]]*0.000182</f>
        <v>1240.3874492708667</v>
      </c>
    </row>
    <row r="3247" spans="1:7" x14ac:dyDescent="0.35">
      <c r="A3247" s="2" t="s">
        <v>537</v>
      </c>
      <c r="B3247" s="2" t="s">
        <v>7</v>
      </c>
      <c r="C3247" s="2" t="s">
        <v>9</v>
      </c>
      <c r="D3247" s="17">
        <v>2865588.2918253131</v>
      </c>
      <c r="E3247" s="2">
        <v>2019</v>
      </c>
      <c r="F3247" s="17">
        <f>Tabel14[[#This Row],[Benaderend Verbruik (kWh)]]*2.5</f>
        <v>7163970.7295632828</v>
      </c>
      <c r="G3247" s="17">
        <f>Tabel14[[#This Row],[Benaderend Verbruik (kWh)]]*0</f>
        <v>0</v>
      </c>
    </row>
    <row r="3248" spans="1:7" x14ac:dyDescent="0.35">
      <c r="A3248" s="2" t="s">
        <v>537</v>
      </c>
      <c r="B3248" s="2" t="s">
        <v>7</v>
      </c>
      <c r="C3248" s="2" t="s">
        <v>10</v>
      </c>
      <c r="D3248" s="17">
        <v>2452192.9852162381</v>
      </c>
      <c r="E3248" s="2">
        <v>2019</v>
      </c>
      <c r="F3248" s="17">
        <f>Tabel14[[#This Row],[Benaderend Verbruik (kWh)]]*2.5</f>
        <v>6130482.4630405949</v>
      </c>
      <c r="G3248" s="17">
        <f>Tabel14[[#This Row],[Benaderend Verbruik (kWh)]]*0</f>
        <v>0</v>
      </c>
    </row>
    <row r="3249" spans="1:7" x14ac:dyDescent="0.35">
      <c r="A3249" s="2" t="s">
        <v>1161</v>
      </c>
      <c r="B3249" s="2" t="s">
        <v>641</v>
      </c>
      <c r="C3249" s="2" t="s">
        <v>9</v>
      </c>
      <c r="D3249" s="17">
        <v>2504077.441008464</v>
      </c>
      <c r="E3249" s="2">
        <v>2022</v>
      </c>
      <c r="F3249" s="17">
        <f>Tabel14[[#This Row],[Benaderend Verbruik (kWh)]]*2.5</f>
        <v>6260193.6025211597</v>
      </c>
      <c r="G3249" s="17">
        <f>Tabel14[[#This Row],[Benaderend Verbruik (kWh)]]*0</f>
        <v>0</v>
      </c>
    </row>
    <row r="3250" spans="1:7" x14ac:dyDescent="0.35">
      <c r="A3250" s="2" t="s">
        <v>1161</v>
      </c>
      <c r="B3250" s="2" t="s">
        <v>641</v>
      </c>
      <c r="C3250" s="2" t="s">
        <v>10</v>
      </c>
      <c r="D3250" s="17">
        <v>2096757.8533899882</v>
      </c>
      <c r="E3250" s="2">
        <v>2022</v>
      </c>
      <c r="F3250" s="17">
        <f>Tabel14[[#This Row],[Benaderend Verbruik (kWh)]]*2.5</f>
        <v>5241894.6334749702</v>
      </c>
      <c r="G3250" s="17">
        <f>Tabel14[[#This Row],[Benaderend Verbruik (kWh)]]*0</f>
        <v>0</v>
      </c>
    </row>
    <row r="3251" spans="1:7" x14ac:dyDescent="0.35">
      <c r="A3251" s="2" t="s">
        <v>1161</v>
      </c>
      <c r="B3251" s="2" t="s">
        <v>641</v>
      </c>
      <c r="C3251" s="2" t="s">
        <v>8</v>
      </c>
      <c r="D3251" s="17">
        <v>6365151.8214872163</v>
      </c>
      <c r="E3251" s="2">
        <v>2022</v>
      </c>
      <c r="F3251" s="17">
        <f>Tabel14[[#This Row],[Benaderend Verbruik (kWh)]]</f>
        <v>6365151.8214872163</v>
      </c>
      <c r="G3251" s="17">
        <f>Tabel14[[#This Row],[Benaderend Verbruik (kWh)]]*0.000182</f>
        <v>1158.4576315106733</v>
      </c>
    </row>
    <row r="3252" spans="1:7" x14ac:dyDescent="0.35">
      <c r="A3252" s="2" t="s">
        <v>537</v>
      </c>
      <c r="B3252" s="2" t="s">
        <v>7</v>
      </c>
      <c r="C3252" s="2" t="s">
        <v>12</v>
      </c>
      <c r="D3252" s="17">
        <v>152140.72409142531</v>
      </c>
      <c r="E3252" s="2">
        <v>2019</v>
      </c>
      <c r="F3252" s="17">
        <f>Tabel14[[#This Row],[Benaderend Verbruik (kWh)]]</f>
        <v>152140.72409142531</v>
      </c>
      <c r="G3252" s="17">
        <f>Tabel14[[#This Row],[Benaderend Verbruik (kWh)]]*0.000267</f>
        <v>40.621573332410556</v>
      </c>
    </row>
    <row r="3253" spans="1:7" x14ac:dyDescent="0.35">
      <c r="A3253" s="2" t="s">
        <v>537</v>
      </c>
      <c r="B3253" s="2" t="s">
        <v>7</v>
      </c>
      <c r="C3253" s="2" t="s">
        <v>12</v>
      </c>
      <c r="D3253" s="17">
        <v>60696.766493942829</v>
      </c>
      <c r="E3253" s="2">
        <v>2022</v>
      </c>
      <c r="F3253" s="17">
        <f>Tabel14[[#This Row],[Benaderend Verbruik (kWh)]]</f>
        <v>60696.766493942829</v>
      </c>
      <c r="G3253" s="17">
        <f>Tabel14[[#This Row],[Benaderend Verbruik (kWh)]]*0.000267</f>
        <v>16.206036653882734</v>
      </c>
    </row>
    <row r="3254" spans="1:7" x14ac:dyDescent="0.35">
      <c r="A3254" s="11" t="s">
        <v>537</v>
      </c>
      <c r="B3254" s="11" t="s">
        <v>7</v>
      </c>
      <c r="C3254" s="2" t="s">
        <v>1262</v>
      </c>
      <c r="D3254" s="17"/>
      <c r="E3254" s="2">
        <v>2019</v>
      </c>
      <c r="F3254" s="2"/>
      <c r="G3254" s="17">
        <v>91.650760720000008</v>
      </c>
    </row>
    <row r="3255" spans="1:7" x14ac:dyDescent="0.35">
      <c r="A3255" s="11" t="s">
        <v>537</v>
      </c>
      <c r="B3255" s="11" t="s">
        <v>7</v>
      </c>
      <c r="C3255" s="2" t="s">
        <v>1262</v>
      </c>
      <c r="D3255" s="17"/>
      <c r="E3255" s="2">
        <v>2022</v>
      </c>
      <c r="F3255" s="2"/>
      <c r="G3255" s="17">
        <v>83.422709179999998</v>
      </c>
    </row>
    <row r="3256" spans="1:7" x14ac:dyDescent="0.35">
      <c r="A3256" s="2" t="s">
        <v>538</v>
      </c>
      <c r="B3256" s="2" t="s">
        <v>7</v>
      </c>
      <c r="C3256" s="2" t="s">
        <v>8</v>
      </c>
      <c r="D3256" s="17">
        <v>515921.70190997759</v>
      </c>
      <c r="E3256" s="2">
        <v>2019</v>
      </c>
      <c r="F3256" s="17">
        <f>Tabel14[[#This Row],[Benaderend Verbruik (kWh)]]</f>
        <v>515921.70190997759</v>
      </c>
      <c r="G3256" s="17">
        <f>Tabel14[[#This Row],[Benaderend Verbruik (kWh)]]*0.000182</f>
        <v>93.897749747615919</v>
      </c>
    </row>
    <row r="3257" spans="1:7" x14ac:dyDescent="0.35">
      <c r="A3257" s="2" t="s">
        <v>538</v>
      </c>
      <c r="B3257" s="2" t="s">
        <v>7</v>
      </c>
      <c r="C3257" s="2" t="s">
        <v>10</v>
      </c>
      <c r="D3257" s="17">
        <v>173787</v>
      </c>
      <c r="E3257" s="2">
        <v>2019</v>
      </c>
      <c r="F3257" s="17">
        <f>Tabel14[[#This Row],[Benaderend Verbruik (kWh)]]*2.5</f>
        <v>434467.5</v>
      </c>
      <c r="G3257" s="17">
        <f>Tabel14[[#This Row],[Benaderend Verbruik (kWh)]]*0</f>
        <v>0</v>
      </c>
    </row>
    <row r="3258" spans="1:7" x14ac:dyDescent="0.35">
      <c r="A3258" s="2" t="s">
        <v>538</v>
      </c>
      <c r="B3258" s="2" t="s">
        <v>7</v>
      </c>
      <c r="C3258" s="2" t="s">
        <v>9</v>
      </c>
      <c r="D3258" s="17">
        <v>157339.51039040773</v>
      </c>
      <c r="E3258" s="2">
        <v>2019</v>
      </c>
      <c r="F3258" s="17">
        <f>Tabel14[[#This Row],[Benaderend Verbruik (kWh)]]*2.5</f>
        <v>393348.77597601933</v>
      </c>
      <c r="G3258" s="17">
        <f>Tabel14[[#This Row],[Benaderend Verbruik (kWh)]]*0</f>
        <v>0</v>
      </c>
    </row>
    <row r="3259" spans="1:7" x14ac:dyDescent="0.35">
      <c r="A3259" s="2" t="s">
        <v>1162</v>
      </c>
      <c r="B3259" s="2" t="s">
        <v>641</v>
      </c>
      <c r="C3259" s="2" t="s">
        <v>9</v>
      </c>
      <c r="D3259" s="17">
        <v>130597.038691244</v>
      </c>
      <c r="E3259" s="2">
        <v>2022</v>
      </c>
      <c r="F3259" s="17">
        <f>Tabel14[[#This Row],[Benaderend Verbruik (kWh)]]*2.5</f>
        <v>326492.59672810999</v>
      </c>
      <c r="G3259" s="17">
        <f>Tabel14[[#This Row],[Benaderend Verbruik (kWh)]]*0</f>
        <v>0</v>
      </c>
    </row>
    <row r="3260" spans="1:7" x14ac:dyDescent="0.35">
      <c r="A3260" s="2" t="s">
        <v>1162</v>
      </c>
      <c r="B3260" s="2" t="s">
        <v>641</v>
      </c>
      <c r="C3260" s="2" t="s">
        <v>10</v>
      </c>
      <c r="D3260" s="17">
        <v>151418.99999999991</v>
      </c>
      <c r="E3260" s="2">
        <v>2022</v>
      </c>
      <c r="F3260" s="17">
        <f>Tabel14[[#This Row],[Benaderend Verbruik (kWh)]]*2.5</f>
        <v>378547.49999999977</v>
      </c>
      <c r="G3260" s="17">
        <f>Tabel14[[#This Row],[Benaderend Verbruik (kWh)]]*0</f>
        <v>0</v>
      </c>
    </row>
    <row r="3261" spans="1:7" x14ac:dyDescent="0.35">
      <c r="A3261" s="2" t="s">
        <v>1162</v>
      </c>
      <c r="B3261" s="2" t="s">
        <v>641</v>
      </c>
      <c r="C3261" s="2" t="s">
        <v>8</v>
      </c>
      <c r="D3261" s="17">
        <v>445675.58637579659</v>
      </c>
      <c r="E3261" s="2">
        <v>2022</v>
      </c>
      <c r="F3261" s="17">
        <f>Tabel14[[#This Row],[Benaderend Verbruik (kWh)]]</f>
        <v>445675.58637579659</v>
      </c>
      <c r="G3261" s="17">
        <f>Tabel14[[#This Row],[Benaderend Verbruik (kWh)]]*0.000182</f>
        <v>81.112956720394976</v>
      </c>
    </row>
    <row r="3262" spans="1:7" x14ac:dyDescent="0.35">
      <c r="A3262" s="2" t="s">
        <v>539</v>
      </c>
      <c r="B3262" s="2" t="s">
        <v>7</v>
      </c>
      <c r="C3262" s="2" t="s">
        <v>10</v>
      </c>
      <c r="D3262" s="17">
        <v>310825.01699999999</v>
      </c>
      <c r="E3262" s="2">
        <v>2019</v>
      </c>
      <c r="F3262" s="17">
        <f>Tabel14[[#This Row],[Benaderend Verbruik (kWh)]]*2.5</f>
        <v>777062.54249999998</v>
      </c>
      <c r="G3262" s="17">
        <f>Tabel14[[#This Row],[Benaderend Verbruik (kWh)]]*0</f>
        <v>0</v>
      </c>
    </row>
    <row r="3263" spans="1:7" x14ac:dyDescent="0.35">
      <c r="A3263" s="2" t="s">
        <v>539</v>
      </c>
      <c r="B3263" s="2" t="s">
        <v>7</v>
      </c>
      <c r="C3263" s="2" t="s">
        <v>9</v>
      </c>
      <c r="D3263" s="17">
        <v>121915.643</v>
      </c>
      <c r="E3263" s="2">
        <v>2019</v>
      </c>
      <c r="F3263" s="17">
        <f>Tabel14[[#This Row],[Benaderend Verbruik (kWh)]]*2.5</f>
        <v>304789.10749999998</v>
      </c>
      <c r="G3263" s="17">
        <f>Tabel14[[#This Row],[Benaderend Verbruik (kWh)]]*0</f>
        <v>0</v>
      </c>
    </row>
    <row r="3264" spans="1:7" x14ac:dyDescent="0.35">
      <c r="A3264" s="2" t="s">
        <v>1163</v>
      </c>
      <c r="B3264" s="2" t="s">
        <v>641</v>
      </c>
      <c r="C3264" s="2" t="s">
        <v>9</v>
      </c>
      <c r="D3264" s="17">
        <v>93058.59086436803</v>
      </c>
      <c r="E3264" s="2">
        <v>2022</v>
      </c>
      <c r="F3264" s="17">
        <f>Tabel14[[#This Row],[Benaderend Verbruik (kWh)]]*2.5</f>
        <v>232646.47716092007</v>
      </c>
      <c r="G3264" s="17">
        <f>Tabel14[[#This Row],[Benaderend Verbruik (kWh)]]*0</f>
        <v>0</v>
      </c>
    </row>
    <row r="3265" spans="1:7" x14ac:dyDescent="0.35">
      <c r="A3265" s="2" t="s">
        <v>1163</v>
      </c>
      <c r="B3265" s="2" t="s">
        <v>641</v>
      </c>
      <c r="C3265" s="2" t="s">
        <v>10</v>
      </c>
      <c r="D3265" s="17">
        <v>290178.17717790138</v>
      </c>
      <c r="E3265" s="2">
        <v>2022</v>
      </c>
      <c r="F3265" s="17">
        <f>Tabel14[[#This Row],[Benaderend Verbruik (kWh)]]*2.5</f>
        <v>725445.44294475345</v>
      </c>
      <c r="G3265" s="17">
        <f>Tabel14[[#This Row],[Benaderend Verbruik (kWh)]]*0</f>
        <v>0</v>
      </c>
    </row>
    <row r="3266" spans="1:7" x14ac:dyDescent="0.35">
      <c r="A3266" s="2" t="s">
        <v>539</v>
      </c>
      <c r="B3266" s="2" t="s">
        <v>7</v>
      </c>
      <c r="C3266" s="2" t="s">
        <v>12</v>
      </c>
      <c r="D3266" s="17">
        <v>161970.52609573159</v>
      </c>
      <c r="E3266" s="2">
        <v>2019</v>
      </c>
      <c r="F3266" s="17">
        <f>Tabel14[[#This Row],[Benaderend Verbruik (kWh)]]</f>
        <v>161970.52609573159</v>
      </c>
      <c r="G3266" s="17">
        <f>Tabel14[[#This Row],[Benaderend Verbruik (kWh)]]*0.000267</f>
        <v>43.246130467560334</v>
      </c>
    </row>
    <row r="3267" spans="1:7" x14ac:dyDescent="0.35">
      <c r="A3267" s="2" t="s">
        <v>539</v>
      </c>
      <c r="B3267" s="2" t="s">
        <v>7</v>
      </c>
      <c r="C3267" s="2" t="s">
        <v>12</v>
      </c>
      <c r="D3267" s="17">
        <v>121013.92719927123</v>
      </c>
      <c r="E3267" s="2">
        <v>2022</v>
      </c>
      <c r="F3267" s="17">
        <f>Tabel14[[#This Row],[Benaderend Verbruik (kWh)]]</f>
        <v>121013.92719927123</v>
      </c>
      <c r="G3267" s="17">
        <f>Tabel14[[#This Row],[Benaderend Verbruik (kWh)]]*0.000267</f>
        <v>32.310718562205416</v>
      </c>
    </row>
    <row r="3268" spans="1:7" x14ac:dyDescent="0.35">
      <c r="A3268" s="11" t="s">
        <v>539</v>
      </c>
      <c r="B3268" s="11" t="s">
        <v>7</v>
      </c>
      <c r="C3268" s="2" t="s">
        <v>1262</v>
      </c>
      <c r="D3268" s="17"/>
      <c r="E3268" s="2">
        <v>2019</v>
      </c>
      <c r="F3268" s="2"/>
      <c r="G3268" s="17">
        <v>56.237587120000001</v>
      </c>
    </row>
    <row r="3269" spans="1:7" x14ac:dyDescent="0.35">
      <c r="A3269" s="11" t="s">
        <v>539</v>
      </c>
      <c r="B3269" s="11" t="s">
        <v>7</v>
      </c>
      <c r="C3269" s="2" t="s">
        <v>1262</v>
      </c>
      <c r="D3269" s="17"/>
      <c r="E3269" s="2">
        <v>2022</v>
      </c>
      <c r="F3269" s="2"/>
      <c r="G3269" s="17">
        <v>48.728720920000001</v>
      </c>
    </row>
    <row r="3270" spans="1:7" x14ac:dyDescent="0.35">
      <c r="A3270" s="2" t="s">
        <v>540</v>
      </c>
      <c r="B3270" s="2" t="s">
        <v>7</v>
      </c>
      <c r="C3270" s="2" t="s">
        <v>8</v>
      </c>
      <c r="D3270" s="17">
        <v>1327486.2904586301</v>
      </c>
      <c r="E3270" s="2">
        <v>2019</v>
      </c>
      <c r="F3270" s="17">
        <f>Tabel14[[#This Row],[Benaderend Verbruik (kWh)]]</f>
        <v>1327486.2904586301</v>
      </c>
      <c r="G3270" s="17">
        <f>Tabel14[[#This Row],[Benaderend Verbruik (kWh)]]*0.000182</f>
        <v>241.60250486347067</v>
      </c>
    </row>
    <row r="3271" spans="1:7" x14ac:dyDescent="0.35">
      <c r="A3271" s="2" t="s">
        <v>540</v>
      </c>
      <c r="B3271" s="2" t="s">
        <v>7</v>
      </c>
      <c r="C3271" s="2" t="s">
        <v>10</v>
      </c>
      <c r="D3271" s="17">
        <v>460402</v>
      </c>
      <c r="E3271" s="2">
        <v>2019</v>
      </c>
      <c r="F3271" s="17">
        <f>Tabel14[[#This Row],[Benaderend Verbruik (kWh)]]*2.5</f>
        <v>1151005</v>
      </c>
      <c r="G3271" s="17">
        <f>Tabel14[[#This Row],[Benaderend Verbruik (kWh)]]*0</f>
        <v>0</v>
      </c>
    </row>
    <row r="3272" spans="1:7" x14ac:dyDescent="0.35">
      <c r="A3272" s="2" t="s">
        <v>540</v>
      </c>
      <c r="B3272" s="2" t="s">
        <v>7</v>
      </c>
      <c r="C3272" s="2" t="s">
        <v>9</v>
      </c>
      <c r="D3272" s="17">
        <v>241877.15299999996</v>
      </c>
      <c r="E3272" s="2">
        <v>2019</v>
      </c>
      <c r="F3272" s="17">
        <f>Tabel14[[#This Row],[Benaderend Verbruik (kWh)]]*2.5</f>
        <v>604692.88249999995</v>
      </c>
      <c r="G3272" s="17">
        <f>Tabel14[[#This Row],[Benaderend Verbruik (kWh)]]*0</f>
        <v>0</v>
      </c>
    </row>
    <row r="3273" spans="1:7" x14ac:dyDescent="0.35">
      <c r="A3273" s="2" t="s">
        <v>1164</v>
      </c>
      <c r="B3273" s="2" t="s">
        <v>641</v>
      </c>
      <c r="C3273" s="2" t="s">
        <v>9</v>
      </c>
      <c r="D3273" s="17">
        <v>253351.04330260734</v>
      </c>
      <c r="E3273" s="2">
        <v>2022</v>
      </c>
      <c r="F3273" s="17">
        <f>Tabel14[[#This Row],[Benaderend Verbruik (kWh)]]*2.5</f>
        <v>633377.60825651838</v>
      </c>
      <c r="G3273" s="17">
        <f>Tabel14[[#This Row],[Benaderend Verbruik (kWh)]]*0</f>
        <v>0</v>
      </c>
    </row>
    <row r="3274" spans="1:7" x14ac:dyDescent="0.35">
      <c r="A3274" s="2" t="s">
        <v>1164</v>
      </c>
      <c r="B3274" s="2" t="s">
        <v>641</v>
      </c>
      <c r="C3274" s="2" t="s">
        <v>10</v>
      </c>
      <c r="D3274" s="17">
        <v>395511.61363272002</v>
      </c>
      <c r="E3274" s="2">
        <v>2022</v>
      </c>
      <c r="F3274" s="17">
        <f>Tabel14[[#This Row],[Benaderend Verbruik (kWh)]]*2.5</f>
        <v>988779.03408180003</v>
      </c>
      <c r="G3274" s="17">
        <f>Tabel14[[#This Row],[Benaderend Verbruik (kWh)]]*0</f>
        <v>0</v>
      </c>
    </row>
    <row r="3275" spans="1:7" x14ac:dyDescent="0.35">
      <c r="A3275" s="2" t="s">
        <v>1164</v>
      </c>
      <c r="B3275" s="2" t="s">
        <v>641</v>
      </c>
      <c r="C3275" s="2" t="s">
        <v>8</v>
      </c>
      <c r="D3275" s="17">
        <v>910670.68032473384</v>
      </c>
      <c r="E3275" s="2">
        <v>2022</v>
      </c>
      <c r="F3275" s="17">
        <f>Tabel14[[#This Row],[Benaderend Verbruik (kWh)]]</f>
        <v>910670.68032473384</v>
      </c>
      <c r="G3275" s="17">
        <f>Tabel14[[#This Row],[Benaderend Verbruik (kWh)]]*0.000182</f>
        <v>165.74206381910156</v>
      </c>
    </row>
    <row r="3276" spans="1:7" x14ac:dyDescent="0.35">
      <c r="A3276" s="2" t="s">
        <v>540</v>
      </c>
      <c r="B3276" s="2" t="s">
        <v>7</v>
      </c>
      <c r="C3276" s="2" t="s">
        <v>106</v>
      </c>
      <c r="D3276" s="17">
        <v>2834</v>
      </c>
      <c r="E3276" s="2">
        <v>2019</v>
      </c>
      <c r="F3276" s="17">
        <f>Tabel14[[#This Row],[Benaderend Verbruik (kWh)]]</f>
        <v>2834</v>
      </c>
      <c r="G3276" s="17">
        <f>Tabel14[[#This Row],[Benaderend Verbruik (kWh)]]*0.000182</f>
        <v>0.51578800000000002</v>
      </c>
    </row>
    <row r="3277" spans="1:7" x14ac:dyDescent="0.35">
      <c r="A3277" s="11" t="s">
        <v>540</v>
      </c>
      <c r="B3277" s="11" t="s">
        <v>7</v>
      </c>
      <c r="C3277" s="2" t="s">
        <v>1262</v>
      </c>
      <c r="D3277" s="17"/>
      <c r="E3277" s="2">
        <v>2019</v>
      </c>
      <c r="F3277" s="2"/>
      <c r="G3277" s="17">
        <v>82.057719320000004</v>
      </c>
    </row>
    <row r="3278" spans="1:7" x14ac:dyDescent="0.35">
      <c r="A3278" s="11" t="s">
        <v>540</v>
      </c>
      <c r="B3278" s="11" t="s">
        <v>7</v>
      </c>
      <c r="C3278" s="2" t="s">
        <v>1262</v>
      </c>
      <c r="D3278" s="17"/>
      <c r="E3278" s="2">
        <v>2022</v>
      </c>
      <c r="F3278" s="2"/>
      <c r="G3278" s="17">
        <v>70.867178019999997</v>
      </c>
    </row>
    <row r="3279" spans="1:7" x14ac:dyDescent="0.35">
      <c r="A3279" s="2" t="s">
        <v>541</v>
      </c>
      <c r="B3279" s="2" t="s">
        <v>7</v>
      </c>
      <c r="C3279" s="2" t="s">
        <v>8</v>
      </c>
      <c r="D3279" s="17">
        <v>1568753.537</v>
      </c>
      <c r="E3279" s="2">
        <v>2019</v>
      </c>
      <c r="F3279" s="17">
        <f>Tabel14[[#This Row],[Benaderend Verbruik (kWh)]]</f>
        <v>1568753.537</v>
      </c>
      <c r="G3279" s="17">
        <f>Tabel14[[#This Row],[Benaderend Verbruik (kWh)]]*0.000182</f>
        <v>285.51314373400004</v>
      </c>
    </row>
    <row r="3280" spans="1:7" x14ac:dyDescent="0.35">
      <c r="A3280" s="2" t="s">
        <v>541</v>
      </c>
      <c r="B3280" s="2" t="s">
        <v>7</v>
      </c>
      <c r="C3280" s="2" t="s">
        <v>10</v>
      </c>
      <c r="D3280" s="17">
        <v>551727.81900000002</v>
      </c>
      <c r="E3280" s="2">
        <v>2019</v>
      </c>
      <c r="F3280" s="17">
        <f>Tabel14[[#This Row],[Benaderend Verbruik (kWh)]]*2.5</f>
        <v>1379319.5475000001</v>
      </c>
      <c r="G3280" s="17">
        <f>Tabel14[[#This Row],[Benaderend Verbruik (kWh)]]*0</f>
        <v>0</v>
      </c>
    </row>
    <row r="3281" spans="1:7" x14ac:dyDescent="0.35">
      <c r="A3281" s="2" t="s">
        <v>541</v>
      </c>
      <c r="B3281" s="2" t="s">
        <v>7</v>
      </c>
      <c r="C3281" s="2" t="s">
        <v>9</v>
      </c>
      <c r="D3281" s="17">
        <v>350297.19399999996</v>
      </c>
      <c r="E3281" s="2">
        <v>2019</v>
      </c>
      <c r="F3281" s="17">
        <f>Tabel14[[#This Row],[Benaderend Verbruik (kWh)]]*2.5</f>
        <v>875742.98499999987</v>
      </c>
      <c r="G3281" s="17">
        <f>Tabel14[[#This Row],[Benaderend Verbruik (kWh)]]*0</f>
        <v>0</v>
      </c>
    </row>
    <row r="3282" spans="1:7" x14ac:dyDescent="0.35">
      <c r="A3282" s="2" t="s">
        <v>1165</v>
      </c>
      <c r="B3282" s="2" t="s">
        <v>641</v>
      </c>
      <c r="C3282" s="2" t="s">
        <v>9</v>
      </c>
      <c r="D3282" s="17">
        <v>239935.46551191711</v>
      </c>
      <c r="E3282" s="2">
        <v>2022</v>
      </c>
      <c r="F3282" s="17">
        <f>Tabel14[[#This Row],[Benaderend Verbruik (kWh)]]*2.5</f>
        <v>599838.66377979273</v>
      </c>
      <c r="G3282" s="17">
        <f>Tabel14[[#This Row],[Benaderend Verbruik (kWh)]]*0</f>
        <v>0</v>
      </c>
    </row>
    <row r="3283" spans="1:7" x14ac:dyDescent="0.35">
      <c r="A3283" s="2" t="s">
        <v>1165</v>
      </c>
      <c r="B3283" s="2" t="s">
        <v>641</v>
      </c>
      <c r="C3283" s="2" t="s">
        <v>10</v>
      </c>
      <c r="D3283" s="17">
        <v>477914.98652816738</v>
      </c>
      <c r="E3283" s="2">
        <v>2022</v>
      </c>
      <c r="F3283" s="17">
        <f>Tabel14[[#This Row],[Benaderend Verbruik (kWh)]]*2.5</f>
        <v>1194787.4663204185</v>
      </c>
      <c r="G3283" s="17">
        <f>Tabel14[[#This Row],[Benaderend Verbruik (kWh)]]*0</f>
        <v>0</v>
      </c>
    </row>
    <row r="3284" spans="1:7" x14ac:dyDescent="0.35">
      <c r="A3284" s="2" t="s">
        <v>1165</v>
      </c>
      <c r="B3284" s="2" t="s">
        <v>641</v>
      </c>
      <c r="C3284" s="2" t="s">
        <v>8</v>
      </c>
      <c r="D3284" s="17">
        <v>1477878.1233331631</v>
      </c>
      <c r="E3284" s="2">
        <v>2022</v>
      </c>
      <c r="F3284" s="17">
        <f>Tabel14[[#This Row],[Benaderend Verbruik (kWh)]]</f>
        <v>1477878.1233331631</v>
      </c>
      <c r="G3284" s="17">
        <f>Tabel14[[#This Row],[Benaderend Verbruik (kWh)]]*0.000182</f>
        <v>268.97381844663568</v>
      </c>
    </row>
    <row r="3285" spans="1:7" x14ac:dyDescent="0.35">
      <c r="A3285" s="11" t="s">
        <v>541</v>
      </c>
      <c r="B3285" s="11" t="s">
        <v>7</v>
      </c>
      <c r="C3285" s="2" t="s">
        <v>1262</v>
      </c>
      <c r="D3285" s="17"/>
      <c r="E3285" s="2">
        <v>2019</v>
      </c>
      <c r="F3285" s="2"/>
      <c r="G3285" s="17">
        <v>59.672496075000005</v>
      </c>
    </row>
    <row r="3286" spans="1:7" x14ac:dyDescent="0.35">
      <c r="A3286" s="11" t="s">
        <v>541</v>
      </c>
      <c r="B3286" s="11" t="s">
        <v>7</v>
      </c>
      <c r="C3286" s="2" t="s">
        <v>1262</v>
      </c>
      <c r="D3286" s="17"/>
      <c r="E3286" s="2">
        <v>2022</v>
      </c>
      <c r="F3286" s="2"/>
      <c r="G3286" s="17">
        <v>37.409555535000003</v>
      </c>
    </row>
    <row r="3287" spans="1:7" x14ac:dyDescent="0.35">
      <c r="A3287" s="2" t="s">
        <v>542</v>
      </c>
      <c r="B3287" s="2" t="s">
        <v>7</v>
      </c>
      <c r="C3287" s="2" t="s">
        <v>8</v>
      </c>
      <c r="D3287" s="17">
        <v>2353042.3074579947</v>
      </c>
      <c r="E3287" s="2">
        <v>2019</v>
      </c>
      <c r="F3287" s="17">
        <f>Tabel14[[#This Row],[Benaderend Verbruik (kWh)]]</f>
        <v>2353042.3074579947</v>
      </c>
      <c r="G3287" s="17">
        <f>Tabel14[[#This Row],[Benaderend Verbruik (kWh)]]*0.000182</f>
        <v>428.25369995735502</v>
      </c>
    </row>
    <row r="3288" spans="1:7" x14ac:dyDescent="0.35">
      <c r="A3288" s="2" t="s">
        <v>542</v>
      </c>
      <c r="B3288" s="2" t="s">
        <v>7</v>
      </c>
      <c r="C3288" s="2" t="s">
        <v>10</v>
      </c>
      <c r="D3288" s="17">
        <v>789285</v>
      </c>
      <c r="E3288" s="2">
        <v>2019</v>
      </c>
      <c r="F3288" s="17">
        <f>Tabel14[[#This Row],[Benaderend Verbruik (kWh)]]*2.5</f>
        <v>1973212.5</v>
      </c>
      <c r="G3288" s="17">
        <f>Tabel14[[#This Row],[Benaderend Verbruik (kWh)]]*0</f>
        <v>0</v>
      </c>
    </row>
    <row r="3289" spans="1:7" x14ac:dyDescent="0.35">
      <c r="A3289" s="2" t="s">
        <v>542</v>
      </c>
      <c r="B3289" s="2" t="s">
        <v>7</v>
      </c>
      <c r="C3289" s="2" t="s">
        <v>9</v>
      </c>
      <c r="D3289" s="17">
        <v>569356.14238392422</v>
      </c>
      <c r="E3289" s="2">
        <v>2019</v>
      </c>
      <c r="F3289" s="17">
        <f>Tabel14[[#This Row],[Benaderend Verbruik (kWh)]]*2.5</f>
        <v>1423390.3559598105</v>
      </c>
      <c r="G3289" s="17">
        <f>Tabel14[[#This Row],[Benaderend Verbruik (kWh)]]*0</f>
        <v>0</v>
      </c>
    </row>
    <row r="3290" spans="1:7" x14ac:dyDescent="0.35">
      <c r="A3290" s="2" t="s">
        <v>1166</v>
      </c>
      <c r="B3290" s="2" t="s">
        <v>641</v>
      </c>
      <c r="C3290" s="2" t="s">
        <v>9</v>
      </c>
      <c r="D3290" s="17">
        <v>748514.63814579474</v>
      </c>
      <c r="E3290" s="2">
        <v>2022</v>
      </c>
      <c r="F3290" s="17">
        <f>Tabel14[[#This Row],[Benaderend Verbruik (kWh)]]*2.5</f>
        <v>1871286.5953644868</v>
      </c>
      <c r="G3290" s="17">
        <f>Tabel14[[#This Row],[Benaderend Verbruik (kWh)]]*0</f>
        <v>0</v>
      </c>
    </row>
    <row r="3291" spans="1:7" x14ac:dyDescent="0.35">
      <c r="A3291" s="2" t="s">
        <v>1166</v>
      </c>
      <c r="B3291" s="2" t="s">
        <v>641</v>
      </c>
      <c r="C3291" s="2" t="s">
        <v>10</v>
      </c>
      <c r="D3291" s="17">
        <v>648733.99999999953</v>
      </c>
      <c r="E3291" s="2">
        <v>2022</v>
      </c>
      <c r="F3291" s="17">
        <f>Tabel14[[#This Row],[Benaderend Verbruik (kWh)]]*2.5</f>
        <v>1621834.9999999988</v>
      </c>
      <c r="G3291" s="17">
        <f>Tabel14[[#This Row],[Benaderend Verbruik (kWh)]]*0</f>
        <v>0</v>
      </c>
    </row>
    <row r="3292" spans="1:7" x14ac:dyDescent="0.35">
      <c r="A3292" s="2" t="s">
        <v>1166</v>
      </c>
      <c r="B3292" s="2" t="s">
        <v>641</v>
      </c>
      <c r="C3292" s="2" t="s">
        <v>8</v>
      </c>
      <c r="D3292" s="17">
        <v>1200423.4397217422</v>
      </c>
      <c r="E3292" s="2">
        <v>2022</v>
      </c>
      <c r="F3292" s="17">
        <f>Tabel14[[#This Row],[Benaderend Verbruik (kWh)]]</f>
        <v>1200423.4397217422</v>
      </c>
      <c r="G3292" s="17">
        <f>Tabel14[[#This Row],[Benaderend Verbruik (kWh)]]*0.000182</f>
        <v>218.47706602935708</v>
      </c>
    </row>
    <row r="3293" spans="1:7" x14ac:dyDescent="0.35">
      <c r="A3293" s="2" t="s">
        <v>543</v>
      </c>
      <c r="B3293" s="2" t="s">
        <v>7</v>
      </c>
      <c r="C3293" s="2" t="s">
        <v>8</v>
      </c>
      <c r="D3293" s="17">
        <v>1424208.4120636247</v>
      </c>
      <c r="E3293" s="2">
        <v>2019</v>
      </c>
      <c r="F3293" s="17">
        <f>Tabel14[[#This Row],[Benaderend Verbruik (kWh)]]</f>
        <v>1424208.4120636247</v>
      </c>
      <c r="G3293" s="17">
        <f>Tabel14[[#This Row],[Benaderend Verbruik (kWh)]]*0.000182</f>
        <v>259.20593099557971</v>
      </c>
    </row>
    <row r="3294" spans="1:7" x14ac:dyDescent="0.35">
      <c r="A3294" s="2" t="s">
        <v>543</v>
      </c>
      <c r="B3294" s="2" t="s">
        <v>7</v>
      </c>
      <c r="C3294" s="2" t="s">
        <v>10</v>
      </c>
      <c r="D3294" s="17">
        <v>456916</v>
      </c>
      <c r="E3294" s="2">
        <v>2019</v>
      </c>
      <c r="F3294" s="17">
        <f>Tabel14[[#This Row],[Benaderend Verbruik (kWh)]]*2.5</f>
        <v>1142290</v>
      </c>
      <c r="G3294" s="17">
        <f>Tabel14[[#This Row],[Benaderend Verbruik (kWh)]]*0</f>
        <v>0</v>
      </c>
    </row>
    <row r="3295" spans="1:7" x14ac:dyDescent="0.35">
      <c r="A3295" s="2" t="s">
        <v>543</v>
      </c>
      <c r="B3295" s="2" t="s">
        <v>7</v>
      </c>
      <c r="C3295" s="2" t="s">
        <v>9</v>
      </c>
      <c r="D3295" s="17">
        <v>424565.5003430568</v>
      </c>
      <c r="E3295" s="2">
        <v>2019</v>
      </c>
      <c r="F3295" s="17">
        <f>Tabel14[[#This Row],[Benaderend Verbruik (kWh)]]*2.5</f>
        <v>1061413.7508576419</v>
      </c>
      <c r="G3295" s="17">
        <f>Tabel14[[#This Row],[Benaderend Verbruik (kWh)]]*0</f>
        <v>0</v>
      </c>
    </row>
    <row r="3296" spans="1:7" x14ac:dyDescent="0.35">
      <c r="A3296" s="2" t="s">
        <v>1167</v>
      </c>
      <c r="B3296" s="2" t="s">
        <v>641</v>
      </c>
      <c r="C3296" s="2" t="s">
        <v>9</v>
      </c>
      <c r="D3296" s="17">
        <v>287548.19561649219</v>
      </c>
      <c r="E3296" s="2">
        <v>2022</v>
      </c>
      <c r="F3296" s="17">
        <f>Tabel14[[#This Row],[Benaderend Verbruik (kWh)]]*2.5</f>
        <v>718870.48904123041</v>
      </c>
      <c r="G3296" s="17">
        <f>Tabel14[[#This Row],[Benaderend Verbruik (kWh)]]*0</f>
        <v>0</v>
      </c>
    </row>
    <row r="3297" spans="1:7" x14ac:dyDescent="0.35">
      <c r="A3297" s="2" t="s">
        <v>1167</v>
      </c>
      <c r="B3297" s="2" t="s">
        <v>641</v>
      </c>
      <c r="C3297" s="2" t="s">
        <v>10</v>
      </c>
      <c r="D3297" s="17">
        <v>441289.99999999948</v>
      </c>
      <c r="E3297" s="2">
        <v>2022</v>
      </c>
      <c r="F3297" s="17">
        <f>Tabel14[[#This Row],[Benaderend Verbruik (kWh)]]*2.5</f>
        <v>1103224.9999999986</v>
      </c>
      <c r="G3297" s="17">
        <f>Tabel14[[#This Row],[Benaderend Verbruik (kWh)]]*0</f>
        <v>0</v>
      </c>
    </row>
    <row r="3298" spans="1:7" x14ac:dyDescent="0.35">
      <c r="A3298" s="2" t="s">
        <v>1167</v>
      </c>
      <c r="B3298" s="2" t="s">
        <v>641</v>
      </c>
      <c r="C3298" s="2" t="s">
        <v>8</v>
      </c>
      <c r="D3298" s="17">
        <v>1011087.2297729942</v>
      </c>
      <c r="E3298" s="2">
        <v>2022</v>
      </c>
      <c r="F3298" s="17">
        <f>Tabel14[[#This Row],[Benaderend Verbruik (kWh)]]</f>
        <v>1011087.2297729942</v>
      </c>
      <c r="G3298" s="17">
        <f>Tabel14[[#This Row],[Benaderend Verbruik (kWh)]]*0.000182</f>
        <v>184.01787581868496</v>
      </c>
    </row>
    <row r="3299" spans="1:7" x14ac:dyDescent="0.35">
      <c r="A3299" s="11" t="s">
        <v>543</v>
      </c>
      <c r="B3299" s="11" t="s">
        <v>7</v>
      </c>
      <c r="C3299" s="2" t="s">
        <v>1262</v>
      </c>
      <c r="D3299" s="17"/>
      <c r="E3299" s="2">
        <v>2019</v>
      </c>
      <c r="F3299" s="2"/>
      <c r="G3299" s="17">
        <v>13.240065320000001</v>
      </c>
    </row>
    <row r="3300" spans="1:7" x14ac:dyDescent="0.35">
      <c r="A3300" s="11" t="s">
        <v>543</v>
      </c>
      <c r="B3300" s="11" t="s">
        <v>7</v>
      </c>
      <c r="C3300" s="2" t="s">
        <v>1262</v>
      </c>
      <c r="D3300" s="17"/>
      <c r="E3300" s="2">
        <v>2022</v>
      </c>
      <c r="F3300" s="2"/>
      <c r="G3300" s="17">
        <v>13.999132719999999</v>
      </c>
    </row>
    <row r="3301" spans="1:7" x14ac:dyDescent="0.35">
      <c r="A3301" s="2" t="s">
        <v>544</v>
      </c>
      <c r="B3301" s="2" t="s">
        <v>7</v>
      </c>
      <c r="C3301" s="2" t="s">
        <v>8</v>
      </c>
      <c r="D3301" s="17">
        <v>8789129.3556367215</v>
      </c>
      <c r="E3301" s="2">
        <v>2019</v>
      </c>
      <c r="F3301" s="17">
        <f>Tabel14[[#This Row],[Benaderend Verbruik (kWh)]]</f>
        <v>8789129.3556367215</v>
      </c>
      <c r="G3301" s="17">
        <f>Tabel14[[#This Row],[Benaderend Verbruik (kWh)]]*0.000182</f>
        <v>1599.6215427258833</v>
      </c>
    </row>
    <row r="3302" spans="1:7" x14ac:dyDescent="0.35">
      <c r="A3302" s="2" t="s">
        <v>544</v>
      </c>
      <c r="B3302" s="2" t="s">
        <v>7</v>
      </c>
      <c r="C3302" s="2" t="s">
        <v>10</v>
      </c>
      <c r="D3302" s="17">
        <v>2732767</v>
      </c>
      <c r="E3302" s="2">
        <v>2019</v>
      </c>
      <c r="F3302" s="17">
        <f>Tabel14[[#This Row],[Benaderend Verbruik (kWh)]]*2.5</f>
        <v>6831917.5</v>
      </c>
      <c r="G3302" s="17">
        <f>Tabel14[[#This Row],[Benaderend Verbruik (kWh)]]*0</f>
        <v>0</v>
      </c>
    </row>
    <row r="3303" spans="1:7" x14ac:dyDescent="0.35">
      <c r="A3303" s="2" t="s">
        <v>544</v>
      </c>
      <c r="B3303" s="2" t="s">
        <v>7</v>
      </c>
      <c r="C3303" s="2" t="s">
        <v>9</v>
      </c>
      <c r="D3303" s="17">
        <v>2515968.5247920523</v>
      </c>
      <c r="E3303" s="2">
        <v>2019</v>
      </c>
      <c r="F3303" s="17">
        <f>Tabel14[[#This Row],[Benaderend Verbruik (kWh)]]*2.5</f>
        <v>6289921.3119801311</v>
      </c>
      <c r="G3303" s="17">
        <f>Tabel14[[#This Row],[Benaderend Verbruik (kWh)]]*0</f>
        <v>0</v>
      </c>
    </row>
    <row r="3304" spans="1:7" x14ac:dyDescent="0.35">
      <c r="A3304" s="2" t="s">
        <v>1168</v>
      </c>
      <c r="B3304" s="2" t="s">
        <v>641</v>
      </c>
      <c r="C3304" s="2" t="s">
        <v>9</v>
      </c>
      <c r="D3304" s="17">
        <v>2104214.081996622</v>
      </c>
      <c r="E3304" s="2">
        <v>2022</v>
      </c>
      <c r="F3304" s="17">
        <f>Tabel14[[#This Row],[Benaderend Verbruik (kWh)]]*2.5</f>
        <v>5260535.2049915548</v>
      </c>
      <c r="G3304" s="17">
        <f>Tabel14[[#This Row],[Benaderend Verbruik (kWh)]]*0</f>
        <v>0</v>
      </c>
    </row>
    <row r="3305" spans="1:7" x14ac:dyDescent="0.35">
      <c r="A3305" s="2" t="s">
        <v>1168</v>
      </c>
      <c r="B3305" s="2" t="s">
        <v>641</v>
      </c>
      <c r="C3305" s="2" t="s">
        <v>10</v>
      </c>
      <c r="D3305" s="17">
        <v>2377452.9999999995</v>
      </c>
      <c r="E3305" s="2">
        <v>2022</v>
      </c>
      <c r="F3305" s="17">
        <f>Tabel14[[#This Row],[Benaderend Verbruik (kWh)]]*2.5</f>
        <v>5943632.4999999991</v>
      </c>
      <c r="G3305" s="17">
        <f>Tabel14[[#This Row],[Benaderend Verbruik (kWh)]]*0</f>
        <v>0</v>
      </c>
    </row>
    <row r="3306" spans="1:7" x14ac:dyDescent="0.35">
      <c r="A3306" s="2" t="s">
        <v>1168</v>
      </c>
      <c r="B3306" s="2" t="s">
        <v>641</v>
      </c>
      <c r="C3306" s="2" t="s">
        <v>8</v>
      </c>
      <c r="D3306" s="17">
        <v>7778148.7165576527</v>
      </c>
      <c r="E3306" s="2">
        <v>2022</v>
      </c>
      <c r="F3306" s="17">
        <f>Tabel14[[#This Row],[Benaderend Verbruik (kWh)]]</f>
        <v>7778148.7165576527</v>
      </c>
      <c r="G3306" s="17">
        <f>Tabel14[[#This Row],[Benaderend Verbruik (kWh)]]*0.000182</f>
        <v>1415.6230664134928</v>
      </c>
    </row>
    <row r="3307" spans="1:7" x14ac:dyDescent="0.35">
      <c r="A3307" s="2" t="s">
        <v>544</v>
      </c>
      <c r="B3307" s="2" t="s">
        <v>7</v>
      </c>
      <c r="C3307" s="2" t="s">
        <v>12</v>
      </c>
      <c r="D3307" s="17">
        <v>229599.20798812227</v>
      </c>
      <c r="E3307" s="2">
        <v>2019</v>
      </c>
      <c r="F3307" s="17">
        <f>Tabel14[[#This Row],[Benaderend Verbruik (kWh)]]</f>
        <v>229599.20798812227</v>
      </c>
      <c r="G3307" s="17">
        <f>Tabel14[[#This Row],[Benaderend Verbruik (kWh)]]*0.000267</f>
        <v>61.302988532828643</v>
      </c>
    </row>
    <row r="3308" spans="1:7" x14ac:dyDescent="0.35">
      <c r="A3308" s="2" t="s">
        <v>544</v>
      </c>
      <c r="B3308" s="2" t="s">
        <v>7</v>
      </c>
      <c r="C3308" s="2" t="s">
        <v>12</v>
      </c>
      <c r="D3308" s="17">
        <v>57938.867322070779</v>
      </c>
      <c r="E3308" s="2">
        <v>2022</v>
      </c>
      <c r="F3308" s="17">
        <f>Tabel14[[#This Row],[Benaderend Verbruik (kWh)]]</f>
        <v>57938.867322070779</v>
      </c>
      <c r="G3308" s="17">
        <f>Tabel14[[#This Row],[Benaderend Verbruik (kWh)]]*0.000267</f>
        <v>15.469677574992897</v>
      </c>
    </row>
    <row r="3309" spans="1:7" x14ac:dyDescent="0.35">
      <c r="A3309" s="11" t="s">
        <v>544</v>
      </c>
      <c r="B3309" s="11" t="s">
        <v>7</v>
      </c>
      <c r="C3309" s="2" t="s">
        <v>1262</v>
      </c>
      <c r="D3309" s="17"/>
      <c r="E3309" s="2">
        <v>2019</v>
      </c>
      <c r="F3309" s="2"/>
      <c r="G3309" s="17">
        <v>207.68884964000003</v>
      </c>
    </row>
    <row r="3310" spans="1:7" x14ac:dyDescent="0.35">
      <c r="A3310" s="11" t="s">
        <v>544</v>
      </c>
      <c r="B3310" s="11" t="s">
        <v>7</v>
      </c>
      <c r="C3310" s="2" t="s">
        <v>1262</v>
      </c>
      <c r="D3310" s="17"/>
      <c r="E3310" s="2">
        <v>2022</v>
      </c>
      <c r="F3310" s="2"/>
      <c r="G3310" s="17">
        <v>209.14896451999999</v>
      </c>
    </row>
    <row r="3311" spans="1:7" x14ac:dyDescent="0.35">
      <c r="A3311" s="2" t="s">
        <v>545</v>
      </c>
      <c r="B3311" s="2" t="s">
        <v>7</v>
      </c>
      <c r="C3311" s="2" t="s">
        <v>8</v>
      </c>
      <c r="D3311" s="17">
        <v>1218174.1100000001</v>
      </c>
      <c r="E3311" s="2">
        <v>2019</v>
      </c>
      <c r="F3311" s="17">
        <f>Tabel14[[#This Row],[Benaderend Verbruik (kWh)]]</f>
        <v>1218174.1100000001</v>
      </c>
      <c r="G3311" s="17">
        <f>Tabel14[[#This Row],[Benaderend Verbruik (kWh)]]*0.000182</f>
        <v>221.70768802000003</v>
      </c>
    </row>
    <row r="3312" spans="1:7" x14ac:dyDescent="0.35">
      <c r="A3312" s="2" t="s">
        <v>545</v>
      </c>
      <c r="B3312" s="2" t="s">
        <v>7</v>
      </c>
      <c r="C3312" s="2" t="s">
        <v>10</v>
      </c>
      <c r="D3312" s="17">
        <v>534556.647</v>
      </c>
      <c r="E3312" s="2">
        <v>2019</v>
      </c>
      <c r="F3312" s="17">
        <f>Tabel14[[#This Row],[Benaderend Verbruik (kWh)]]*2.5</f>
        <v>1336391.6174999999</v>
      </c>
      <c r="G3312" s="17">
        <f>Tabel14[[#This Row],[Benaderend Verbruik (kWh)]]*0</f>
        <v>0</v>
      </c>
    </row>
    <row r="3313" spans="1:7" x14ac:dyDescent="0.35">
      <c r="A3313" s="2" t="s">
        <v>545</v>
      </c>
      <c r="B3313" s="2" t="s">
        <v>7</v>
      </c>
      <c r="C3313" s="2" t="s">
        <v>9</v>
      </c>
      <c r="D3313" s="17">
        <v>394990.04499999993</v>
      </c>
      <c r="E3313" s="2">
        <v>2019</v>
      </c>
      <c r="F3313" s="17">
        <f>Tabel14[[#This Row],[Benaderend Verbruik (kWh)]]*2.5</f>
        <v>987475.11249999981</v>
      </c>
      <c r="G3313" s="17">
        <f>Tabel14[[#This Row],[Benaderend Verbruik (kWh)]]*0</f>
        <v>0</v>
      </c>
    </row>
    <row r="3314" spans="1:7" x14ac:dyDescent="0.35">
      <c r="A3314" s="2" t="s">
        <v>1169</v>
      </c>
      <c r="B3314" s="2" t="s">
        <v>641</v>
      </c>
      <c r="C3314" s="2" t="s">
        <v>9</v>
      </c>
      <c r="D3314" s="17">
        <v>333236.01841317152</v>
      </c>
      <c r="E3314" s="2">
        <v>2022</v>
      </c>
      <c r="F3314" s="17">
        <f>Tabel14[[#This Row],[Benaderend Verbruik (kWh)]]*2.5</f>
        <v>833090.04603292886</v>
      </c>
      <c r="G3314" s="17">
        <f>Tabel14[[#This Row],[Benaderend Verbruik (kWh)]]*0</f>
        <v>0</v>
      </c>
    </row>
    <row r="3315" spans="1:7" x14ac:dyDescent="0.35">
      <c r="A3315" s="2" t="s">
        <v>1169</v>
      </c>
      <c r="B3315" s="2" t="s">
        <v>641</v>
      </c>
      <c r="C3315" s="2" t="s">
        <v>10</v>
      </c>
      <c r="D3315" s="17">
        <v>467971.116322416</v>
      </c>
      <c r="E3315" s="2">
        <v>2022</v>
      </c>
      <c r="F3315" s="17">
        <f>Tabel14[[#This Row],[Benaderend Verbruik (kWh)]]*2.5</f>
        <v>1169927.7908060399</v>
      </c>
      <c r="G3315" s="17">
        <f>Tabel14[[#This Row],[Benaderend Verbruik (kWh)]]*0</f>
        <v>0</v>
      </c>
    </row>
    <row r="3316" spans="1:7" x14ac:dyDescent="0.35">
      <c r="A3316" s="2" t="s">
        <v>1169</v>
      </c>
      <c r="B3316" s="2" t="s">
        <v>641</v>
      </c>
      <c r="C3316" s="2" t="s">
        <v>8</v>
      </c>
      <c r="D3316" s="17">
        <v>927881.53798392823</v>
      </c>
      <c r="E3316" s="2">
        <v>2022</v>
      </c>
      <c r="F3316" s="17">
        <f>Tabel14[[#This Row],[Benaderend Verbruik (kWh)]]</f>
        <v>927881.53798392823</v>
      </c>
      <c r="G3316" s="17">
        <f>Tabel14[[#This Row],[Benaderend Verbruik (kWh)]]*0.000182</f>
        <v>168.87443991307495</v>
      </c>
    </row>
    <row r="3317" spans="1:7" x14ac:dyDescent="0.35">
      <c r="A3317" s="2" t="s">
        <v>545</v>
      </c>
      <c r="B3317" s="2" t="s">
        <v>7</v>
      </c>
      <c r="C3317" s="2" t="s">
        <v>12</v>
      </c>
      <c r="D3317" s="17">
        <v>10.152777777777779</v>
      </c>
      <c r="E3317" s="2">
        <v>2019</v>
      </c>
      <c r="F3317" s="17">
        <f>Tabel14[[#This Row],[Benaderend Verbruik (kWh)]]</f>
        <v>10.152777777777779</v>
      </c>
      <c r="G3317" s="17">
        <f>Tabel14[[#This Row],[Benaderend Verbruik (kWh)]]*0.000267</f>
        <v>2.7107916666666669E-3</v>
      </c>
    </row>
    <row r="3318" spans="1:7" x14ac:dyDescent="0.35">
      <c r="A3318" s="11" t="s">
        <v>545</v>
      </c>
      <c r="B3318" s="11" t="s">
        <v>7</v>
      </c>
      <c r="C3318" s="2" t="s">
        <v>1262</v>
      </c>
      <c r="D3318" s="17"/>
      <c r="E3318" s="2">
        <v>2019</v>
      </c>
      <c r="F3318" s="2"/>
      <c r="G3318" s="17">
        <v>40.240490319999999</v>
      </c>
    </row>
    <row r="3319" spans="1:7" x14ac:dyDescent="0.35">
      <c r="A3319" s="11" t="s">
        <v>545</v>
      </c>
      <c r="B3319" s="11" t="s">
        <v>7</v>
      </c>
      <c r="C3319" s="2" t="s">
        <v>1262</v>
      </c>
      <c r="D3319" s="17"/>
      <c r="E3319" s="2">
        <v>2022</v>
      </c>
      <c r="F3319" s="2"/>
      <c r="G3319" s="17">
        <v>35.694746689999995</v>
      </c>
    </row>
    <row r="3320" spans="1:7" x14ac:dyDescent="0.35">
      <c r="A3320" s="2" t="s">
        <v>546</v>
      </c>
      <c r="B3320" s="2" t="s">
        <v>208</v>
      </c>
      <c r="C3320" s="2" t="s">
        <v>8</v>
      </c>
      <c r="D3320" s="17">
        <v>1227039.1343109387</v>
      </c>
      <c r="E3320" s="2">
        <v>2019</v>
      </c>
      <c r="F3320" s="17">
        <f>Tabel14[[#This Row],[Benaderend Verbruik (kWh)]]</f>
        <v>1227039.1343109387</v>
      </c>
      <c r="G3320" s="17">
        <f>Tabel14[[#This Row],[Benaderend Verbruik (kWh)]]*0.000182</f>
        <v>223.32112244459086</v>
      </c>
    </row>
    <row r="3321" spans="1:7" x14ac:dyDescent="0.35">
      <c r="A3321" s="2" t="s">
        <v>546</v>
      </c>
      <c r="B3321" s="2" t="s">
        <v>208</v>
      </c>
      <c r="C3321" s="2" t="s">
        <v>9</v>
      </c>
      <c r="D3321" s="17">
        <v>134667.89253279628</v>
      </c>
      <c r="E3321" s="2">
        <v>2019</v>
      </c>
      <c r="F3321" s="17">
        <f>Tabel14[[#This Row],[Benaderend Verbruik (kWh)]]*2.5</f>
        <v>336669.73133199068</v>
      </c>
      <c r="G3321" s="17">
        <f>Tabel14[[#This Row],[Benaderend Verbruik (kWh)]]*0</f>
        <v>0</v>
      </c>
    </row>
    <row r="3322" spans="1:7" x14ac:dyDescent="0.35">
      <c r="A3322" s="2" t="s">
        <v>1170</v>
      </c>
      <c r="B3322" s="2" t="s">
        <v>208</v>
      </c>
      <c r="C3322" s="2" t="s">
        <v>9</v>
      </c>
      <c r="D3322" s="17">
        <v>139724.6015451962</v>
      </c>
      <c r="E3322" s="2">
        <v>2022</v>
      </c>
      <c r="F3322" s="17">
        <f>Tabel14[[#This Row],[Benaderend Verbruik (kWh)]]*2.5</f>
        <v>349311.50386299053</v>
      </c>
      <c r="G3322" s="17">
        <f>Tabel14[[#This Row],[Benaderend Verbruik (kWh)]]*0</f>
        <v>0</v>
      </c>
    </row>
    <row r="3323" spans="1:7" x14ac:dyDescent="0.35">
      <c r="A3323" s="2" t="s">
        <v>1170</v>
      </c>
      <c r="B3323" s="2" t="s">
        <v>208</v>
      </c>
      <c r="C3323" s="2" t="s">
        <v>8</v>
      </c>
      <c r="D3323" s="17">
        <v>1093316.6663961764</v>
      </c>
      <c r="E3323" s="2">
        <v>2022</v>
      </c>
      <c r="F3323" s="17">
        <f>Tabel14[[#This Row],[Benaderend Verbruik (kWh)]]</f>
        <v>1093316.6663961764</v>
      </c>
      <c r="G3323" s="17">
        <f>Tabel14[[#This Row],[Benaderend Verbruik (kWh)]]*0.000182</f>
        <v>198.98363328410412</v>
      </c>
    </row>
    <row r="3324" spans="1:7" x14ac:dyDescent="0.35">
      <c r="A3324" s="2" t="s">
        <v>547</v>
      </c>
      <c r="B3324" s="2" t="s">
        <v>7</v>
      </c>
      <c r="C3324" s="2" t="s">
        <v>8</v>
      </c>
      <c r="D3324" s="17">
        <v>3855366.3902163235</v>
      </c>
      <c r="E3324" s="2">
        <v>2019</v>
      </c>
      <c r="F3324" s="17">
        <f>Tabel14[[#This Row],[Benaderend Verbruik (kWh)]]</f>
        <v>3855366.3902163235</v>
      </c>
      <c r="G3324" s="17">
        <f>Tabel14[[#This Row],[Benaderend Verbruik (kWh)]]*0.000182</f>
        <v>701.6766830193709</v>
      </c>
    </row>
    <row r="3325" spans="1:7" x14ac:dyDescent="0.35">
      <c r="A3325" s="2" t="s">
        <v>547</v>
      </c>
      <c r="B3325" s="2" t="s">
        <v>7</v>
      </c>
      <c r="C3325" s="2" t="s">
        <v>9</v>
      </c>
      <c r="D3325" s="17">
        <v>1647676.5817574351</v>
      </c>
      <c r="E3325" s="2">
        <v>2019</v>
      </c>
      <c r="F3325" s="17">
        <f>Tabel14[[#This Row],[Benaderend Verbruik (kWh)]]*2.5</f>
        <v>4119191.454393588</v>
      </c>
      <c r="G3325" s="17">
        <f>Tabel14[[#This Row],[Benaderend Verbruik (kWh)]]*0</f>
        <v>0</v>
      </c>
    </row>
    <row r="3326" spans="1:7" x14ac:dyDescent="0.35">
      <c r="A3326" s="2" t="s">
        <v>547</v>
      </c>
      <c r="B3326" s="2" t="s">
        <v>7</v>
      </c>
      <c r="C3326" s="2" t="s">
        <v>10</v>
      </c>
      <c r="D3326" s="17">
        <v>1167270</v>
      </c>
      <c r="E3326" s="2">
        <v>2019</v>
      </c>
      <c r="F3326" s="17">
        <f>Tabel14[[#This Row],[Benaderend Verbruik (kWh)]]*2.5</f>
        <v>2918175</v>
      </c>
      <c r="G3326" s="17">
        <f>Tabel14[[#This Row],[Benaderend Verbruik (kWh)]]*0</f>
        <v>0</v>
      </c>
    </row>
    <row r="3327" spans="1:7" x14ac:dyDescent="0.35">
      <c r="A3327" s="2" t="s">
        <v>1171</v>
      </c>
      <c r="B3327" s="2" t="s">
        <v>641</v>
      </c>
      <c r="C3327" s="2" t="s">
        <v>9</v>
      </c>
      <c r="D3327" s="17">
        <v>1619483.2425959965</v>
      </c>
      <c r="E3327" s="2">
        <v>2022</v>
      </c>
      <c r="F3327" s="17">
        <f>Tabel14[[#This Row],[Benaderend Verbruik (kWh)]]*2.5</f>
        <v>4048708.1064899913</v>
      </c>
      <c r="G3327" s="17">
        <f>Tabel14[[#This Row],[Benaderend Verbruik (kWh)]]*0</f>
        <v>0</v>
      </c>
    </row>
    <row r="3328" spans="1:7" x14ac:dyDescent="0.35">
      <c r="A3328" s="2" t="s">
        <v>1171</v>
      </c>
      <c r="B3328" s="2" t="s">
        <v>641</v>
      </c>
      <c r="C3328" s="2" t="s">
        <v>10</v>
      </c>
      <c r="D3328" s="17">
        <v>1007027</v>
      </c>
      <c r="E3328" s="2">
        <v>2022</v>
      </c>
      <c r="F3328" s="17">
        <f>Tabel14[[#This Row],[Benaderend Verbruik (kWh)]]*2.5</f>
        <v>2517567.5</v>
      </c>
      <c r="G3328" s="17">
        <f>Tabel14[[#This Row],[Benaderend Verbruik (kWh)]]*0</f>
        <v>0</v>
      </c>
    </row>
    <row r="3329" spans="1:7" x14ac:dyDescent="0.35">
      <c r="A3329" s="2" t="s">
        <v>1171</v>
      </c>
      <c r="B3329" s="2" t="s">
        <v>641</v>
      </c>
      <c r="C3329" s="2" t="s">
        <v>8</v>
      </c>
      <c r="D3329" s="17">
        <v>3960256.1189962826</v>
      </c>
      <c r="E3329" s="2">
        <v>2022</v>
      </c>
      <c r="F3329" s="17">
        <f>Tabel14[[#This Row],[Benaderend Verbruik (kWh)]]</f>
        <v>3960256.1189962826</v>
      </c>
      <c r="G3329" s="17">
        <f>Tabel14[[#This Row],[Benaderend Verbruik (kWh)]]*0.000182</f>
        <v>720.76661365732343</v>
      </c>
    </row>
    <row r="3330" spans="1:7" x14ac:dyDescent="0.35">
      <c r="A3330" s="11" t="s">
        <v>547</v>
      </c>
      <c r="B3330" s="11" t="s">
        <v>7</v>
      </c>
      <c r="C3330" s="2" t="s">
        <v>1262</v>
      </c>
      <c r="D3330" s="17"/>
      <c r="E3330" s="2">
        <v>2019</v>
      </c>
      <c r="F3330" s="2"/>
      <c r="G3330" s="17">
        <v>55.640426865000009</v>
      </c>
    </row>
    <row r="3331" spans="1:7" x14ac:dyDescent="0.35">
      <c r="A3331" s="11" t="s">
        <v>547</v>
      </c>
      <c r="B3331" s="11" t="s">
        <v>7</v>
      </c>
      <c r="C3331" s="2" t="s">
        <v>1262</v>
      </c>
      <c r="D3331" s="17"/>
      <c r="E3331" s="2">
        <v>2022</v>
      </c>
      <c r="F3331" s="2"/>
      <c r="G3331" s="17">
        <v>43.883382194999996</v>
      </c>
    </row>
    <row r="3332" spans="1:7" x14ac:dyDescent="0.35">
      <c r="A3332" s="2" t="s">
        <v>548</v>
      </c>
      <c r="B3332" s="2" t="s">
        <v>7</v>
      </c>
      <c r="C3332" s="2" t="s">
        <v>8</v>
      </c>
      <c r="D3332" s="17">
        <v>3581427.7975261803</v>
      </c>
      <c r="E3332" s="2">
        <v>2019</v>
      </c>
      <c r="F3332" s="17">
        <f>Tabel14[[#This Row],[Benaderend Verbruik (kWh)]]</f>
        <v>3581427.7975261803</v>
      </c>
      <c r="G3332" s="17">
        <f>Tabel14[[#This Row],[Benaderend Verbruik (kWh)]]*0.000182</f>
        <v>651.81985914976485</v>
      </c>
    </row>
    <row r="3333" spans="1:7" x14ac:dyDescent="0.35">
      <c r="A3333" s="2" t="s">
        <v>548</v>
      </c>
      <c r="B3333" s="2" t="s">
        <v>7</v>
      </c>
      <c r="C3333" s="2" t="s">
        <v>10</v>
      </c>
      <c r="D3333" s="17">
        <v>1268657</v>
      </c>
      <c r="E3333" s="2">
        <v>2019</v>
      </c>
      <c r="F3333" s="17">
        <f>Tabel14[[#This Row],[Benaderend Verbruik (kWh)]]*2.5</f>
        <v>3171642.5</v>
      </c>
      <c r="G3333" s="17">
        <f>Tabel14[[#This Row],[Benaderend Verbruik (kWh)]]*0</f>
        <v>0</v>
      </c>
    </row>
    <row r="3334" spans="1:7" x14ac:dyDescent="0.35">
      <c r="A3334" s="2" t="s">
        <v>548</v>
      </c>
      <c r="B3334" s="2" t="s">
        <v>7</v>
      </c>
      <c r="C3334" s="2" t="s">
        <v>9</v>
      </c>
      <c r="D3334" s="17">
        <v>1108861.9239616531</v>
      </c>
      <c r="E3334" s="2">
        <v>2019</v>
      </c>
      <c r="F3334" s="17">
        <f>Tabel14[[#This Row],[Benaderend Verbruik (kWh)]]*2.5</f>
        <v>2772154.809904133</v>
      </c>
      <c r="G3334" s="17">
        <f>Tabel14[[#This Row],[Benaderend Verbruik (kWh)]]*0</f>
        <v>0</v>
      </c>
    </row>
    <row r="3335" spans="1:7" x14ac:dyDescent="0.35">
      <c r="A3335" s="2" t="s">
        <v>1172</v>
      </c>
      <c r="B3335" s="2" t="s">
        <v>641</v>
      </c>
      <c r="C3335" s="2" t="s">
        <v>9</v>
      </c>
      <c r="D3335" s="17">
        <v>876913.05103381572</v>
      </c>
      <c r="E3335" s="2">
        <v>2022</v>
      </c>
      <c r="F3335" s="17">
        <f>Tabel14[[#This Row],[Benaderend Verbruik (kWh)]]*2.5</f>
        <v>2192282.6275845394</v>
      </c>
      <c r="G3335" s="17">
        <f>Tabel14[[#This Row],[Benaderend Verbruik (kWh)]]*0</f>
        <v>0</v>
      </c>
    </row>
    <row r="3336" spans="1:7" x14ac:dyDescent="0.35">
      <c r="A3336" s="2" t="s">
        <v>1172</v>
      </c>
      <c r="B3336" s="2" t="s">
        <v>641</v>
      </c>
      <c r="C3336" s="2" t="s">
        <v>10</v>
      </c>
      <c r="D3336" s="17">
        <v>1233172</v>
      </c>
      <c r="E3336" s="2">
        <v>2022</v>
      </c>
      <c r="F3336" s="17">
        <f>Tabel14[[#This Row],[Benaderend Verbruik (kWh)]]*2.5</f>
        <v>3082930</v>
      </c>
      <c r="G3336" s="17">
        <f>Tabel14[[#This Row],[Benaderend Verbruik (kWh)]]*0</f>
        <v>0</v>
      </c>
    </row>
    <row r="3337" spans="1:7" x14ac:dyDescent="0.35">
      <c r="A3337" s="2" t="s">
        <v>1172</v>
      </c>
      <c r="B3337" s="2" t="s">
        <v>641</v>
      </c>
      <c r="C3337" s="2" t="s">
        <v>8</v>
      </c>
      <c r="D3337" s="17">
        <v>2603337.3803743939</v>
      </c>
      <c r="E3337" s="2">
        <v>2022</v>
      </c>
      <c r="F3337" s="17">
        <f>Tabel14[[#This Row],[Benaderend Verbruik (kWh)]]</f>
        <v>2603337.3803743939</v>
      </c>
      <c r="G3337" s="17">
        <f>Tabel14[[#This Row],[Benaderend Verbruik (kWh)]]*0.000182</f>
        <v>473.80740322813972</v>
      </c>
    </row>
    <row r="3338" spans="1:7" x14ac:dyDescent="0.35">
      <c r="A3338" s="2" t="s">
        <v>548</v>
      </c>
      <c r="B3338" s="2" t="s">
        <v>7</v>
      </c>
      <c r="C3338" s="2" t="s">
        <v>106</v>
      </c>
      <c r="D3338" s="17">
        <v>19157</v>
      </c>
      <c r="E3338" s="2">
        <v>2019</v>
      </c>
      <c r="F3338" s="17">
        <f>Tabel14[[#This Row],[Benaderend Verbruik (kWh)]]</f>
        <v>19157</v>
      </c>
      <c r="G3338" s="17">
        <f>Tabel14[[#This Row],[Benaderend Verbruik (kWh)]]*0.000182</f>
        <v>3.4865740000000001</v>
      </c>
    </row>
    <row r="3339" spans="1:7" x14ac:dyDescent="0.35">
      <c r="A3339" s="2" t="s">
        <v>548</v>
      </c>
      <c r="B3339" s="2" t="s">
        <v>7</v>
      </c>
      <c r="C3339" s="2" t="s">
        <v>106</v>
      </c>
      <c r="D3339" s="17">
        <v>17358</v>
      </c>
      <c r="E3339" s="2">
        <v>2022</v>
      </c>
      <c r="F3339" s="17">
        <f>Tabel14[[#This Row],[Benaderend Verbruik (kWh)]]</f>
        <v>17358</v>
      </c>
      <c r="G3339" s="17">
        <f>Tabel14[[#This Row],[Benaderend Verbruik (kWh)]]*0.000182</f>
        <v>3.1591560000000003</v>
      </c>
    </row>
    <row r="3340" spans="1:7" x14ac:dyDescent="0.35">
      <c r="A3340" s="11" t="s">
        <v>548</v>
      </c>
      <c r="B3340" s="11" t="s">
        <v>7</v>
      </c>
      <c r="C3340" s="2" t="s">
        <v>1262</v>
      </c>
      <c r="D3340" s="17"/>
      <c r="E3340" s="2">
        <v>2019</v>
      </c>
      <c r="F3340" s="2"/>
      <c r="G3340" s="17">
        <v>85.356662080000007</v>
      </c>
    </row>
    <row r="3341" spans="1:7" x14ac:dyDescent="0.35">
      <c r="A3341" s="11" t="s">
        <v>548</v>
      </c>
      <c r="B3341" s="11" t="s">
        <v>7</v>
      </c>
      <c r="C3341" s="2" t="s">
        <v>1262</v>
      </c>
      <c r="D3341" s="17"/>
      <c r="E3341" s="2">
        <v>2022</v>
      </c>
      <c r="F3341" s="2"/>
      <c r="G3341" s="17">
        <v>63.73322091</v>
      </c>
    </row>
    <row r="3342" spans="1:7" x14ac:dyDescent="0.35">
      <c r="A3342" s="2" t="s">
        <v>549</v>
      </c>
      <c r="B3342" s="2" t="s">
        <v>7</v>
      </c>
      <c r="C3342" s="2" t="s">
        <v>8</v>
      </c>
      <c r="D3342" s="17">
        <v>5209288.2717245808</v>
      </c>
      <c r="E3342" s="2">
        <v>2019</v>
      </c>
      <c r="F3342" s="17">
        <f>Tabel14[[#This Row],[Benaderend Verbruik (kWh)]]</f>
        <v>5209288.2717245808</v>
      </c>
      <c r="G3342" s="17">
        <f>Tabel14[[#This Row],[Benaderend Verbruik (kWh)]]*0.000182</f>
        <v>948.09046545387378</v>
      </c>
    </row>
    <row r="3343" spans="1:7" x14ac:dyDescent="0.35">
      <c r="A3343" s="2" t="s">
        <v>549</v>
      </c>
      <c r="B3343" s="2" t="s">
        <v>7</v>
      </c>
      <c r="C3343" s="2" t="s">
        <v>9</v>
      </c>
      <c r="D3343" s="17">
        <v>1904185.3353486434</v>
      </c>
      <c r="E3343" s="2">
        <v>2019</v>
      </c>
      <c r="F3343" s="17">
        <f>Tabel14[[#This Row],[Benaderend Verbruik (kWh)]]*2.5</f>
        <v>4760463.3383716084</v>
      </c>
      <c r="G3343" s="17">
        <f>Tabel14[[#This Row],[Benaderend Verbruik (kWh)]]*0</f>
        <v>0</v>
      </c>
    </row>
    <row r="3344" spans="1:7" x14ac:dyDescent="0.35">
      <c r="A3344" s="2" t="s">
        <v>549</v>
      </c>
      <c r="B3344" s="2" t="s">
        <v>7</v>
      </c>
      <c r="C3344" s="2" t="s">
        <v>10</v>
      </c>
      <c r="D3344" s="17">
        <v>1870608</v>
      </c>
      <c r="E3344" s="2">
        <v>2019</v>
      </c>
      <c r="F3344" s="17">
        <f>Tabel14[[#This Row],[Benaderend Verbruik (kWh)]]*2.5</f>
        <v>4676520</v>
      </c>
      <c r="G3344" s="17">
        <f>Tabel14[[#This Row],[Benaderend Verbruik (kWh)]]*0</f>
        <v>0</v>
      </c>
    </row>
    <row r="3345" spans="1:7" x14ac:dyDescent="0.35">
      <c r="A3345" s="2" t="s">
        <v>1173</v>
      </c>
      <c r="B3345" s="2" t="s">
        <v>641</v>
      </c>
      <c r="C3345" s="2" t="s">
        <v>9</v>
      </c>
      <c r="D3345" s="17">
        <v>1721390.8221955467</v>
      </c>
      <c r="E3345" s="2">
        <v>2022</v>
      </c>
      <c r="F3345" s="17">
        <f>Tabel14[[#This Row],[Benaderend Verbruik (kWh)]]*2.5</f>
        <v>4303477.0554888668</v>
      </c>
      <c r="G3345" s="17">
        <f>Tabel14[[#This Row],[Benaderend Verbruik (kWh)]]*0</f>
        <v>0</v>
      </c>
    </row>
    <row r="3346" spans="1:7" x14ac:dyDescent="0.35">
      <c r="A3346" s="2" t="s">
        <v>1173</v>
      </c>
      <c r="B3346" s="2" t="s">
        <v>641</v>
      </c>
      <c r="C3346" s="2" t="s">
        <v>10</v>
      </c>
      <c r="D3346" s="17">
        <v>1573877</v>
      </c>
      <c r="E3346" s="2">
        <v>2022</v>
      </c>
      <c r="F3346" s="17">
        <f>Tabel14[[#This Row],[Benaderend Verbruik (kWh)]]*2.5</f>
        <v>3934692.5</v>
      </c>
      <c r="G3346" s="17">
        <f>Tabel14[[#This Row],[Benaderend Verbruik (kWh)]]*0</f>
        <v>0</v>
      </c>
    </row>
    <row r="3347" spans="1:7" x14ac:dyDescent="0.35">
      <c r="A3347" s="2" t="s">
        <v>1173</v>
      </c>
      <c r="B3347" s="2" t="s">
        <v>641</v>
      </c>
      <c r="C3347" s="2" t="s">
        <v>8</v>
      </c>
      <c r="D3347" s="17">
        <v>4774407.358725626</v>
      </c>
      <c r="E3347" s="2">
        <v>2022</v>
      </c>
      <c r="F3347" s="17">
        <f>Tabel14[[#This Row],[Benaderend Verbruik (kWh)]]</f>
        <v>4774407.358725626</v>
      </c>
      <c r="G3347" s="17">
        <f>Tabel14[[#This Row],[Benaderend Verbruik (kWh)]]*0.000182</f>
        <v>868.94213928806391</v>
      </c>
    </row>
    <row r="3348" spans="1:7" x14ac:dyDescent="0.35">
      <c r="A3348" s="11" t="s">
        <v>549</v>
      </c>
      <c r="B3348" s="11" t="s">
        <v>7</v>
      </c>
      <c r="C3348" s="2" t="s">
        <v>1262</v>
      </c>
      <c r="D3348" s="17"/>
      <c r="E3348" s="2">
        <v>2019</v>
      </c>
      <c r="F3348" s="2"/>
      <c r="G3348" s="17">
        <v>209.03730268000001</v>
      </c>
    </row>
    <row r="3349" spans="1:7" x14ac:dyDescent="0.35">
      <c r="A3349" s="11" t="s">
        <v>549</v>
      </c>
      <c r="B3349" s="11" t="s">
        <v>7</v>
      </c>
      <c r="C3349" s="2" t="s">
        <v>1262</v>
      </c>
      <c r="D3349" s="17"/>
      <c r="E3349" s="2">
        <v>2022</v>
      </c>
      <c r="F3349" s="2"/>
      <c r="G3349" s="17">
        <v>310.91694267999998</v>
      </c>
    </row>
    <row r="3350" spans="1:7" x14ac:dyDescent="0.35">
      <c r="A3350" s="2" t="s">
        <v>550</v>
      </c>
      <c r="B3350" s="2" t="s">
        <v>551</v>
      </c>
      <c r="C3350" s="2" t="s">
        <v>8</v>
      </c>
      <c r="D3350" s="17">
        <v>206004.20166697216</v>
      </c>
      <c r="E3350" s="2">
        <v>2019</v>
      </c>
      <c r="F3350" s="17">
        <f>Tabel14[[#This Row],[Benaderend Verbruik (kWh)]]</f>
        <v>206004.20166697216</v>
      </c>
      <c r="G3350" s="17">
        <f>Tabel14[[#This Row],[Benaderend Verbruik (kWh)]]*0.000182</f>
        <v>37.492764703388936</v>
      </c>
    </row>
    <row r="3351" spans="1:7" x14ac:dyDescent="0.35">
      <c r="A3351" s="2" t="s">
        <v>550</v>
      </c>
      <c r="B3351" s="2" t="s">
        <v>551</v>
      </c>
      <c r="C3351" s="2" t="s">
        <v>9</v>
      </c>
      <c r="D3351" s="17">
        <v>142680.0112677814</v>
      </c>
      <c r="E3351" s="2">
        <v>2019</v>
      </c>
      <c r="F3351" s="17">
        <f>Tabel14[[#This Row],[Benaderend Verbruik (kWh)]]*2.5</f>
        <v>356700.02816945349</v>
      </c>
      <c r="G3351" s="17">
        <f>Tabel14[[#This Row],[Benaderend Verbruik (kWh)]]*0</f>
        <v>0</v>
      </c>
    </row>
    <row r="3352" spans="1:7" x14ac:dyDescent="0.35">
      <c r="A3352" s="2" t="s">
        <v>1174</v>
      </c>
      <c r="B3352" s="2" t="s">
        <v>551</v>
      </c>
      <c r="C3352" s="2" t="s">
        <v>9</v>
      </c>
      <c r="D3352" s="17">
        <v>124331.4850846372</v>
      </c>
      <c r="E3352" s="2">
        <v>2022</v>
      </c>
      <c r="F3352" s="17">
        <f>Tabel14[[#This Row],[Benaderend Verbruik (kWh)]]*2.5</f>
        <v>310828.71271159302</v>
      </c>
      <c r="G3352" s="17">
        <f>Tabel14[[#This Row],[Benaderend Verbruik (kWh)]]*0</f>
        <v>0</v>
      </c>
    </row>
    <row r="3353" spans="1:7" x14ac:dyDescent="0.35">
      <c r="A3353" s="2" t="s">
        <v>1174</v>
      </c>
      <c r="B3353" s="2" t="s">
        <v>551</v>
      </c>
      <c r="C3353" s="2" t="s">
        <v>8</v>
      </c>
      <c r="D3353" s="17">
        <v>145070.3651402299</v>
      </c>
      <c r="E3353" s="2">
        <v>2022</v>
      </c>
      <c r="F3353" s="17">
        <f>Tabel14[[#This Row],[Benaderend Verbruik (kWh)]]</f>
        <v>145070.3651402299</v>
      </c>
      <c r="G3353" s="17">
        <f>Tabel14[[#This Row],[Benaderend Verbruik (kWh)]]*0.000182</f>
        <v>26.402806455521844</v>
      </c>
    </row>
    <row r="3354" spans="1:7" x14ac:dyDescent="0.35">
      <c r="A3354" s="2" t="s">
        <v>552</v>
      </c>
      <c r="B3354" s="2" t="s">
        <v>7</v>
      </c>
      <c r="C3354" s="2" t="s">
        <v>8</v>
      </c>
      <c r="D3354" s="17">
        <v>3053163.7301998171</v>
      </c>
      <c r="E3354" s="2">
        <v>2019</v>
      </c>
      <c r="F3354" s="17">
        <f>Tabel14[[#This Row],[Benaderend Verbruik (kWh)]]</f>
        <v>3053163.7301998171</v>
      </c>
      <c r="G3354" s="17">
        <f>Tabel14[[#This Row],[Benaderend Verbruik (kWh)]]*0.000182</f>
        <v>555.6757988963667</v>
      </c>
    </row>
    <row r="3355" spans="1:7" x14ac:dyDescent="0.35">
      <c r="A3355" s="2" t="s">
        <v>552</v>
      </c>
      <c r="B3355" s="2" t="s">
        <v>7</v>
      </c>
      <c r="C3355" s="2" t="s">
        <v>9</v>
      </c>
      <c r="D3355" s="17">
        <v>1858241.8559638774</v>
      </c>
      <c r="E3355" s="2">
        <v>2019</v>
      </c>
      <c r="F3355" s="17">
        <f>Tabel14[[#This Row],[Benaderend Verbruik (kWh)]]*2.5</f>
        <v>4645604.639909694</v>
      </c>
      <c r="G3355" s="17">
        <f>Tabel14[[#This Row],[Benaderend Verbruik (kWh)]]*0</f>
        <v>0</v>
      </c>
    </row>
    <row r="3356" spans="1:7" x14ac:dyDescent="0.35">
      <c r="A3356" s="2" t="s">
        <v>552</v>
      </c>
      <c r="B3356" s="2" t="s">
        <v>7</v>
      </c>
      <c r="C3356" s="2" t="s">
        <v>10</v>
      </c>
      <c r="D3356" s="17">
        <v>1826369</v>
      </c>
      <c r="E3356" s="2">
        <v>2019</v>
      </c>
      <c r="F3356" s="17">
        <f>Tabel14[[#This Row],[Benaderend Verbruik (kWh)]]*2.5</f>
        <v>4565922.5</v>
      </c>
      <c r="G3356" s="17">
        <f>Tabel14[[#This Row],[Benaderend Verbruik (kWh)]]*0</f>
        <v>0</v>
      </c>
    </row>
    <row r="3357" spans="1:7" x14ac:dyDescent="0.35">
      <c r="A3357" s="2" t="s">
        <v>1175</v>
      </c>
      <c r="B3357" s="2" t="s">
        <v>641</v>
      </c>
      <c r="C3357" s="2" t="s">
        <v>9</v>
      </c>
      <c r="D3357" s="17">
        <v>1811713.297893666</v>
      </c>
      <c r="E3357" s="2">
        <v>2022</v>
      </c>
      <c r="F3357" s="17">
        <f>Tabel14[[#This Row],[Benaderend Verbruik (kWh)]]*2.5</f>
        <v>4529283.2447341653</v>
      </c>
      <c r="G3357" s="17">
        <f>Tabel14[[#This Row],[Benaderend Verbruik (kWh)]]*0</f>
        <v>0</v>
      </c>
    </row>
    <row r="3358" spans="1:7" x14ac:dyDescent="0.35">
      <c r="A3358" s="2" t="s">
        <v>1175</v>
      </c>
      <c r="B3358" s="2" t="s">
        <v>641</v>
      </c>
      <c r="C3358" s="2" t="s">
        <v>10</v>
      </c>
      <c r="D3358" s="17">
        <v>1458337.9999999998</v>
      </c>
      <c r="E3358" s="2">
        <v>2022</v>
      </c>
      <c r="F3358" s="17">
        <f>Tabel14[[#This Row],[Benaderend Verbruik (kWh)]]*2.5</f>
        <v>3645844.9999999995</v>
      </c>
      <c r="G3358" s="17">
        <f>Tabel14[[#This Row],[Benaderend Verbruik (kWh)]]*0</f>
        <v>0</v>
      </c>
    </row>
    <row r="3359" spans="1:7" x14ac:dyDescent="0.35">
      <c r="A3359" s="2" t="s">
        <v>1175</v>
      </c>
      <c r="B3359" s="2" t="s">
        <v>641</v>
      </c>
      <c r="C3359" s="2" t="s">
        <v>8</v>
      </c>
      <c r="D3359" s="17">
        <v>2957723.0254104403</v>
      </c>
      <c r="E3359" s="2">
        <v>2022</v>
      </c>
      <c r="F3359" s="17">
        <f>Tabel14[[#This Row],[Benaderend Verbruik (kWh)]]</f>
        <v>2957723.0254104403</v>
      </c>
      <c r="G3359" s="17">
        <f>Tabel14[[#This Row],[Benaderend Verbruik (kWh)]]*0.000182</f>
        <v>538.30559062470013</v>
      </c>
    </row>
    <row r="3360" spans="1:7" x14ac:dyDescent="0.35">
      <c r="A3360" s="11" t="s">
        <v>552</v>
      </c>
      <c r="B3360" s="11" t="s">
        <v>7</v>
      </c>
      <c r="C3360" s="2" t="s">
        <v>1262</v>
      </c>
      <c r="D3360" s="17"/>
      <c r="E3360" s="2">
        <v>2019</v>
      </c>
      <c r="F3360" s="2"/>
      <c r="G3360" s="17">
        <v>135.74838804000001</v>
      </c>
    </row>
    <row r="3361" spans="1:7" x14ac:dyDescent="0.35">
      <c r="A3361" s="11" t="s">
        <v>552</v>
      </c>
      <c r="B3361" s="11" t="s">
        <v>7</v>
      </c>
      <c r="C3361" s="2" t="s">
        <v>1262</v>
      </c>
      <c r="D3361" s="17"/>
      <c r="E3361" s="2">
        <v>2022</v>
      </c>
      <c r="F3361" s="2"/>
      <c r="G3361" s="17">
        <v>108.94811023999999</v>
      </c>
    </row>
    <row r="3362" spans="1:7" x14ac:dyDescent="0.35">
      <c r="A3362" s="2" t="s">
        <v>553</v>
      </c>
      <c r="B3362" s="2" t="s">
        <v>7</v>
      </c>
      <c r="C3362" s="2" t="s">
        <v>8</v>
      </c>
      <c r="D3362" s="17">
        <v>7982421.1930722948</v>
      </c>
      <c r="E3362" s="2">
        <v>2019</v>
      </c>
      <c r="F3362" s="17">
        <f>Tabel14[[#This Row],[Benaderend Verbruik (kWh)]]</f>
        <v>7982421.1930722948</v>
      </c>
      <c r="G3362" s="17">
        <f>Tabel14[[#This Row],[Benaderend Verbruik (kWh)]]*0.000182</f>
        <v>1452.8006571391577</v>
      </c>
    </row>
    <row r="3363" spans="1:7" x14ac:dyDescent="0.35">
      <c r="A3363" s="2" t="s">
        <v>553</v>
      </c>
      <c r="B3363" s="2" t="s">
        <v>7</v>
      </c>
      <c r="C3363" s="2" t="s">
        <v>9</v>
      </c>
      <c r="D3363" s="17">
        <v>3118757.5780000011</v>
      </c>
      <c r="E3363" s="2">
        <v>2019</v>
      </c>
      <c r="F3363" s="17">
        <f>Tabel14[[#This Row],[Benaderend Verbruik (kWh)]]*2.5</f>
        <v>7796893.9450000031</v>
      </c>
      <c r="G3363" s="17">
        <f>Tabel14[[#This Row],[Benaderend Verbruik (kWh)]]*0</f>
        <v>0</v>
      </c>
    </row>
    <row r="3364" spans="1:7" x14ac:dyDescent="0.35">
      <c r="A3364" s="2" t="s">
        <v>553</v>
      </c>
      <c r="B3364" s="2" t="s">
        <v>7</v>
      </c>
      <c r="C3364" s="2" t="s">
        <v>10</v>
      </c>
      <c r="D3364" s="17">
        <v>1984428.672</v>
      </c>
      <c r="E3364" s="2">
        <v>2019</v>
      </c>
      <c r="F3364" s="17">
        <f>Tabel14[[#This Row],[Benaderend Verbruik (kWh)]]*2.5</f>
        <v>4961071.68</v>
      </c>
      <c r="G3364" s="17">
        <f>Tabel14[[#This Row],[Benaderend Verbruik (kWh)]]*0</f>
        <v>0</v>
      </c>
    </row>
    <row r="3365" spans="1:7" x14ac:dyDescent="0.35">
      <c r="A3365" s="2" t="s">
        <v>1176</v>
      </c>
      <c r="B3365" s="2" t="s">
        <v>641</v>
      </c>
      <c r="C3365" s="2" t="s">
        <v>9</v>
      </c>
      <c r="D3365" s="17">
        <v>2739071.982264454</v>
      </c>
      <c r="E3365" s="2">
        <v>2022</v>
      </c>
      <c r="F3365" s="17">
        <f>Tabel14[[#This Row],[Benaderend Verbruik (kWh)]]*2.5</f>
        <v>6847679.9556611348</v>
      </c>
      <c r="G3365" s="17">
        <f>Tabel14[[#This Row],[Benaderend Verbruik (kWh)]]*0</f>
        <v>0</v>
      </c>
    </row>
    <row r="3366" spans="1:7" x14ac:dyDescent="0.35">
      <c r="A3366" s="2" t="s">
        <v>1176</v>
      </c>
      <c r="B3366" s="2" t="s">
        <v>641</v>
      </c>
      <c r="C3366" s="2" t="s">
        <v>10</v>
      </c>
      <c r="D3366" s="17">
        <v>1345315.9488081033</v>
      </c>
      <c r="E3366" s="2">
        <v>2022</v>
      </c>
      <c r="F3366" s="17">
        <f>Tabel14[[#This Row],[Benaderend Verbruik (kWh)]]*2.5</f>
        <v>3363289.8720202586</v>
      </c>
      <c r="G3366" s="17">
        <f>Tabel14[[#This Row],[Benaderend Verbruik (kWh)]]*0</f>
        <v>0</v>
      </c>
    </row>
    <row r="3367" spans="1:7" x14ac:dyDescent="0.35">
      <c r="A3367" s="2" t="s">
        <v>1176</v>
      </c>
      <c r="B3367" s="2" t="s">
        <v>641</v>
      </c>
      <c r="C3367" s="2" t="s">
        <v>8</v>
      </c>
      <c r="D3367" s="17">
        <v>7156038.2388159959</v>
      </c>
      <c r="E3367" s="2">
        <v>2022</v>
      </c>
      <c r="F3367" s="17">
        <f>Tabel14[[#This Row],[Benaderend Verbruik (kWh)]]</f>
        <v>7156038.2388159959</v>
      </c>
      <c r="G3367" s="17">
        <f>Tabel14[[#This Row],[Benaderend Verbruik (kWh)]]*0.000182</f>
        <v>1302.3989594645113</v>
      </c>
    </row>
    <row r="3368" spans="1:7" x14ac:dyDescent="0.35">
      <c r="A3368" s="2" t="s">
        <v>553</v>
      </c>
      <c r="B3368" s="2" t="s">
        <v>7</v>
      </c>
      <c r="C3368" s="2" t="s">
        <v>12</v>
      </c>
      <c r="D3368" s="17">
        <v>58288.919360448614</v>
      </c>
      <c r="E3368" s="2">
        <v>2019</v>
      </c>
      <c r="F3368" s="17">
        <f>Tabel14[[#This Row],[Benaderend Verbruik (kWh)]]</f>
        <v>58288.919360448614</v>
      </c>
      <c r="G3368" s="17">
        <f>Tabel14[[#This Row],[Benaderend Verbruik (kWh)]]*0.000267</f>
        <v>15.563141469239779</v>
      </c>
    </row>
    <row r="3369" spans="1:7" x14ac:dyDescent="0.35">
      <c r="A3369" s="2" t="s">
        <v>553</v>
      </c>
      <c r="B3369" s="2" t="s">
        <v>7</v>
      </c>
      <c r="C3369" s="2" t="s">
        <v>183</v>
      </c>
      <c r="D3369" s="17">
        <v>52476.263236044208</v>
      </c>
      <c r="E3369" s="2">
        <v>2022</v>
      </c>
      <c r="F3369" s="17">
        <f>Tabel14[[#This Row],[Benaderend Verbruik (kWh)]]</f>
        <v>52476.263236044208</v>
      </c>
      <c r="G3369" s="17">
        <f>Tabel14[[#This Row],[Benaderend Verbruik (kWh)]]*0.000227</f>
        <v>11.912111754582034</v>
      </c>
    </row>
    <row r="3370" spans="1:7" x14ac:dyDescent="0.35">
      <c r="A3370" s="11" t="s">
        <v>553</v>
      </c>
      <c r="B3370" s="11" t="s">
        <v>7</v>
      </c>
      <c r="C3370" s="2" t="s">
        <v>1262</v>
      </c>
      <c r="D3370" s="17"/>
      <c r="E3370" s="2">
        <v>2019</v>
      </c>
      <c r="F3370" s="2"/>
      <c r="G3370" s="17">
        <v>116.67029903999999</v>
      </c>
    </row>
    <row r="3371" spans="1:7" x14ac:dyDescent="0.35">
      <c r="A3371" s="11" t="s">
        <v>553</v>
      </c>
      <c r="B3371" s="11" t="s">
        <v>7</v>
      </c>
      <c r="C3371" s="2" t="s">
        <v>1262</v>
      </c>
      <c r="D3371" s="17"/>
      <c r="E3371" s="2">
        <v>2022</v>
      </c>
      <c r="F3371" s="2"/>
      <c r="G3371" s="17">
        <v>88.318041230000006</v>
      </c>
    </row>
    <row r="3372" spans="1:7" x14ac:dyDescent="0.35">
      <c r="A3372" s="2" t="s">
        <v>554</v>
      </c>
      <c r="B3372" s="2" t="s">
        <v>7</v>
      </c>
      <c r="C3372" s="2" t="s">
        <v>8</v>
      </c>
      <c r="D3372" s="17">
        <v>1394473.737692917</v>
      </c>
      <c r="E3372" s="2">
        <v>2019</v>
      </c>
      <c r="F3372" s="17">
        <f>Tabel14[[#This Row],[Benaderend Verbruik (kWh)]]</f>
        <v>1394473.737692917</v>
      </c>
      <c r="G3372" s="17">
        <f>Tabel14[[#This Row],[Benaderend Verbruik (kWh)]]*0.000182</f>
        <v>253.7942202601109</v>
      </c>
    </row>
    <row r="3373" spans="1:7" x14ac:dyDescent="0.35">
      <c r="A3373" s="2" t="s">
        <v>554</v>
      </c>
      <c r="B3373" s="2" t="s">
        <v>7</v>
      </c>
      <c r="C3373" s="2" t="s">
        <v>10</v>
      </c>
      <c r="D3373" s="17">
        <v>1004186</v>
      </c>
      <c r="E3373" s="2">
        <v>2019</v>
      </c>
      <c r="F3373" s="17">
        <f>Tabel14[[#This Row],[Benaderend Verbruik (kWh)]]*2.5</f>
        <v>2510465</v>
      </c>
      <c r="G3373" s="17">
        <f>Tabel14[[#This Row],[Benaderend Verbruik (kWh)]]*0</f>
        <v>0</v>
      </c>
    </row>
    <row r="3374" spans="1:7" x14ac:dyDescent="0.35">
      <c r="A3374" s="2" t="s">
        <v>554</v>
      </c>
      <c r="B3374" s="2" t="s">
        <v>7</v>
      </c>
      <c r="C3374" s="2" t="s">
        <v>9</v>
      </c>
      <c r="D3374" s="17">
        <v>603547.72072240023</v>
      </c>
      <c r="E3374" s="2">
        <v>2019</v>
      </c>
      <c r="F3374" s="17">
        <f>Tabel14[[#This Row],[Benaderend Verbruik (kWh)]]*2.5</f>
        <v>1508869.3018060005</v>
      </c>
      <c r="G3374" s="17">
        <f>Tabel14[[#This Row],[Benaderend Verbruik (kWh)]]*0</f>
        <v>0</v>
      </c>
    </row>
    <row r="3375" spans="1:7" x14ac:dyDescent="0.35">
      <c r="A3375" s="2" t="s">
        <v>1177</v>
      </c>
      <c r="B3375" s="2" t="s">
        <v>641</v>
      </c>
      <c r="C3375" s="2" t="s">
        <v>9</v>
      </c>
      <c r="D3375" s="17">
        <v>826587.31434829987</v>
      </c>
      <c r="E3375" s="2">
        <v>2022</v>
      </c>
      <c r="F3375" s="17">
        <f>Tabel14[[#This Row],[Benaderend Verbruik (kWh)]]*2.5</f>
        <v>2066468.2858707497</v>
      </c>
      <c r="G3375" s="17">
        <f>Tabel14[[#This Row],[Benaderend Verbruik (kWh)]]*0</f>
        <v>0</v>
      </c>
    </row>
    <row r="3376" spans="1:7" x14ac:dyDescent="0.35">
      <c r="A3376" s="2" t="s">
        <v>1177</v>
      </c>
      <c r="B3376" s="2" t="s">
        <v>641</v>
      </c>
      <c r="C3376" s="2" t="s">
        <v>10</v>
      </c>
      <c r="D3376" s="17">
        <v>739729</v>
      </c>
      <c r="E3376" s="2">
        <v>2022</v>
      </c>
      <c r="F3376" s="17">
        <f>Tabel14[[#This Row],[Benaderend Verbruik (kWh)]]*2.5</f>
        <v>1849322.5</v>
      </c>
      <c r="G3376" s="17">
        <f>Tabel14[[#This Row],[Benaderend Verbruik (kWh)]]*0</f>
        <v>0</v>
      </c>
    </row>
    <row r="3377" spans="1:7" x14ac:dyDescent="0.35">
      <c r="A3377" s="2" t="s">
        <v>1177</v>
      </c>
      <c r="B3377" s="2" t="s">
        <v>641</v>
      </c>
      <c r="C3377" s="2" t="s">
        <v>8</v>
      </c>
      <c r="D3377" s="17">
        <v>1216250.6443998206</v>
      </c>
      <c r="E3377" s="2">
        <v>2022</v>
      </c>
      <c r="F3377" s="17">
        <f>Tabel14[[#This Row],[Benaderend Verbruik (kWh)]]</f>
        <v>1216250.6443998206</v>
      </c>
      <c r="G3377" s="17">
        <f>Tabel14[[#This Row],[Benaderend Verbruik (kWh)]]*0.000182</f>
        <v>221.35761728076736</v>
      </c>
    </row>
    <row r="3378" spans="1:7" x14ac:dyDescent="0.35">
      <c r="A3378" s="11" t="s">
        <v>554</v>
      </c>
      <c r="B3378" s="11" t="s">
        <v>7</v>
      </c>
      <c r="C3378" s="2" t="s">
        <v>1262</v>
      </c>
      <c r="D3378" s="17"/>
      <c r="E3378" s="2">
        <v>2019</v>
      </c>
      <c r="F3378" s="2"/>
      <c r="G3378" s="17">
        <v>65.212711279999994</v>
      </c>
    </row>
    <row r="3379" spans="1:7" x14ac:dyDescent="0.35">
      <c r="A3379" s="11" t="s">
        <v>554</v>
      </c>
      <c r="B3379" s="11" t="s">
        <v>7</v>
      </c>
      <c r="C3379" s="2" t="s">
        <v>1262</v>
      </c>
      <c r="D3379" s="17"/>
      <c r="E3379" s="2">
        <v>2022</v>
      </c>
      <c r="F3379" s="2"/>
      <c r="G3379" s="17">
        <v>52.821131619999996</v>
      </c>
    </row>
    <row r="3380" spans="1:7" x14ac:dyDescent="0.35">
      <c r="A3380" s="2" t="s">
        <v>555</v>
      </c>
      <c r="B3380" s="2" t="s">
        <v>7</v>
      </c>
      <c r="C3380" s="2" t="s">
        <v>8</v>
      </c>
      <c r="D3380" s="17">
        <v>1714767.7254728179</v>
      </c>
      <c r="E3380" s="2">
        <v>2019</v>
      </c>
      <c r="F3380" s="17">
        <f>Tabel14[[#This Row],[Benaderend Verbruik (kWh)]]</f>
        <v>1714767.7254728179</v>
      </c>
      <c r="G3380" s="17">
        <f>Tabel14[[#This Row],[Benaderend Verbruik (kWh)]]*0.000182</f>
        <v>312.08772603605286</v>
      </c>
    </row>
    <row r="3381" spans="1:7" x14ac:dyDescent="0.35">
      <c r="A3381" s="2" t="s">
        <v>555</v>
      </c>
      <c r="B3381" s="2" t="s">
        <v>7</v>
      </c>
      <c r="C3381" s="2" t="s">
        <v>9</v>
      </c>
      <c r="D3381" s="17">
        <v>923545.60994544183</v>
      </c>
      <c r="E3381" s="2">
        <v>2019</v>
      </c>
      <c r="F3381" s="17">
        <f>Tabel14[[#This Row],[Benaderend Verbruik (kWh)]]*2.5</f>
        <v>2308864.0248636045</v>
      </c>
      <c r="G3381" s="17">
        <f>Tabel14[[#This Row],[Benaderend Verbruik (kWh)]]*0</f>
        <v>0</v>
      </c>
    </row>
    <row r="3382" spans="1:7" x14ac:dyDescent="0.35">
      <c r="A3382" s="2" t="s">
        <v>555</v>
      </c>
      <c r="B3382" s="2" t="s">
        <v>7</v>
      </c>
      <c r="C3382" s="2" t="s">
        <v>10</v>
      </c>
      <c r="D3382" s="17">
        <v>809190</v>
      </c>
      <c r="E3382" s="2">
        <v>2019</v>
      </c>
      <c r="F3382" s="17">
        <f>Tabel14[[#This Row],[Benaderend Verbruik (kWh)]]*2.5</f>
        <v>2022975</v>
      </c>
      <c r="G3382" s="17">
        <f>Tabel14[[#This Row],[Benaderend Verbruik (kWh)]]*0</f>
        <v>0</v>
      </c>
    </row>
    <row r="3383" spans="1:7" x14ac:dyDescent="0.35">
      <c r="A3383" s="2" t="s">
        <v>1178</v>
      </c>
      <c r="B3383" s="2" t="s">
        <v>641</v>
      </c>
      <c r="C3383" s="2" t="s">
        <v>9</v>
      </c>
      <c r="D3383" s="17">
        <v>936448.41417429515</v>
      </c>
      <c r="E3383" s="2">
        <v>2022</v>
      </c>
      <c r="F3383" s="17">
        <f>Tabel14[[#This Row],[Benaderend Verbruik (kWh)]]*2.5</f>
        <v>2341121.035435738</v>
      </c>
      <c r="G3383" s="17">
        <f>Tabel14[[#This Row],[Benaderend Verbruik (kWh)]]*0</f>
        <v>0</v>
      </c>
    </row>
    <row r="3384" spans="1:7" x14ac:dyDescent="0.35">
      <c r="A3384" s="2" t="s">
        <v>1178</v>
      </c>
      <c r="B3384" s="2" t="s">
        <v>641</v>
      </c>
      <c r="C3384" s="2" t="s">
        <v>10</v>
      </c>
      <c r="D3384" s="17">
        <v>666774.99999999965</v>
      </c>
      <c r="E3384" s="2">
        <v>2022</v>
      </c>
      <c r="F3384" s="17">
        <f>Tabel14[[#This Row],[Benaderend Verbruik (kWh)]]*2.5</f>
        <v>1666937.4999999991</v>
      </c>
      <c r="G3384" s="17">
        <f>Tabel14[[#This Row],[Benaderend Verbruik (kWh)]]*0</f>
        <v>0</v>
      </c>
    </row>
    <row r="3385" spans="1:7" x14ac:dyDescent="0.35">
      <c r="A3385" s="2" t="s">
        <v>1178</v>
      </c>
      <c r="B3385" s="2" t="s">
        <v>641</v>
      </c>
      <c r="C3385" s="2" t="s">
        <v>8</v>
      </c>
      <c r="D3385" s="17">
        <v>1549594.5702849836</v>
      </c>
      <c r="E3385" s="2">
        <v>2022</v>
      </c>
      <c r="F3385" s="17">
        <f>Tabel14[[#This Row],[Benaderend Verbruik (kWh)]]</f>
        <v>1549594.5702849836</v>
      </c>
      <c r="G3385" s="17">
        <f>Tabel14[[#This Row],[Benaderend Verbruik (kWh)]]*0.000182</f>
        <v>282.02621179186701</v>
      </c>
    </row>
    <row r="3386" spans="1:7" x14ac:dyDescent="0.35">
      <c r="A3386" s="2" t="s">
        <v>556</v>
      </c>
      <c r="B3386" s="2" t="s">
        <v>7</v>
      </c>
      <c r="C3386" s="2" t="s">
        <v>8</v>
      </c>
      <c r="D3386" s="17">
        <v>980454.93956636591</v>
      </c>
      <c r="E3386" s="2">
        <v>2019</v>
      </c>
      <c r="F3386" s="17">
        <f>Tabel14[[#This Row],[Benaderend Verbruik (kWh)]]</f>
        <v>980454.93956636591</v>
      </c>
      <c r="G3386" s="17">
        <f>Tabel14[[#This Row],[Benaderend Verbruik (kWh)]]*0.000182</f>
        <v>178.44279900107861</v>
      </c>
    </row>
    <row r="3387" spans="1:7" x14ac:dyDescent="0.35">
      <c r="A3387" s="2" t="s">
        <v>556</v>
      </c>
      <c r="B3387" s="2" t="s">
        <v>7</v>
      </c>
      <c r="C3387" s="2" t="s">
        <v>10</v>
      </c>
      <c r="D3387" s="17">
        <v>915560</v>
      </c>
      <c r="E3387" s="2">
        <v>2019</v>
      </c>
      <c r="F3387" s="17">
        <f>Tabel14[[#This Row],[Benaderend Verbruik (kWh)]]*2.5</f>
        <v>2288900</v>
      </c>
      <c r="G3387" s="17">
        <f>Tabel14[[#This Row],[Benaderend Verbruik (kWh)]]*0</f>
        <v>0</v>
      </c>
    </row>
    <row r="3388" spans="1:7" x14ac:dyDescent="0.35">
      <c r="A3388" s="2" t="s">
        <v>556</v>
      </c>
      <c r="B3388" s="2" t="s">
        <v>7</v>
      </c>
      <c r="C3388" s="2" t="s">
        <v>9</v>
      </c>
      <c r="D3388" s="17">
        <v>346635.13626738597</v>
      </c>
      <c r="E3388" s="2">
        <v>2019</v>
      </c>
      <c r="F3388" s="17">
        <f>Tabel14[[#This Row],[Benaderend Verbruik (kWh)]]*2.5</f>
        <v>866587.84066846489</v>
      </c>
      <c r="G3388" s="17">
        <f>Tabel14[[#This Row],[Benaderend Verbruik (kWh)]]*0</f>
        <v>0</v>
      </c>
    </row>
    <row r="3389" spans="1:7" x14ac:dyDescent="0.35">
      <c r="A3389" s="2" t="s">
        <v>1179</v>
      </c>
      <c r="B3389" s="2" t="s">
        <v>641</v>
      </c>
      <c r="C3389" s="2" t="s">
        <v>9</v>
      </c>
      <c r="D3389" s="17">
        <v>307130.12355158513</v>
      </c>
      <c r="E3389" s="2">
        <v>2022</v>
      </c>
      <c r="F3389" s="17">
        <f>Tabel14[[#This Row],[Benaderend Verbruik (kWh)]]*2.5</f>
        <v>767825.30887896288</v>
      </c>
      <c r="G3389" s="17">
        <f>Tabel14[[#This Row],[Benaderend Verbruik (kWh)]]*0</f>
        <v>0</v>
      </c>
    </row>
    <row r="3390" spans="1:7" x14ac:dyDescent="0.35">
      <c r="A3390" s="2" t="s">
        <v>1179</v>
      </c>
      <c r="B3390" s="2" t="s">
        <v>641</v>
      </c>
      <c r="C3390" s="2" t="s">
        <v>10</v>
      </c>
      <c r="D3390" s="17">
        <v>744574.99999999977</v>
      </c>
      <c r="E3390" s="2">
        <v>2022</v>
      </c>
      <c r="F3390" s="17">
        <f>Tabel14[[#This Row],[Benaderend Verbruik (kWh)]]*2.5</f>
        <v>1861437.4999999995</v>
      </c>
      <c r="G3390" s="17">
        <f>Tabel14[[#This Row],[Benaderend Verbruik (kWh)]]*0</f>
        <v>0</v>
      </c>
    </row>
    <row r="3391" spans="1:7" x14ac:dyDescent="0.35">
      <c r="A3391" s="2" t="s">
        <v>1179</v>
      </c>
      <c r="B3391" s="2" t="s">
        <v>641</v>
      </c>
      <c r="C3391" s="2" t="s">
        <v>8</v>
      </c>
      <c r="D3391" s="17">
        <v>793650.39261001744</v>
      </c>
      <c r="E3391" s="2">
        <v>2022</v>
      </c>
      <c r="F3391" s="17">
        <f>Tabel14[[#This Row],[Benaderend Verbruik (kWh)]]</f>
        <v>793650.39261001744</v>
      </c>
      <c r="G3391" s="17">
        <f>Tabel14[[#This Row],[Benaderend Verbruik (kWh)]]*0.000182</f>
        <v>144.44437145502317</v>
      </c>
    </row>
    <row r="3392" spans="1:7" x14ac:dyDescent="0.35">
      <c r="A3392" s="11" t="s">
        <v>556</v>
      </c>
      <c r="B3392" s="11" t="s">
        <v>7</v>
      </c>
      <c r="C3392" s="2" t="s">
        <v>1262</v>
      </c>
      <c r="D3392" s="17"/>
      <c r="E3392" s="2">
        <v>2019</v>
      </c>
      <c r="F3392" s="2"/>
      <c r="G3392" s="17">
        <v>38.241357720000003</v>
      </c>
    </row>
    <row r="3393" spans="1:7" x14ac:dyDescent="0.35">
      <c r="A3393" s="11" t="s">
        <v>556</v>
      </c>
      <c r="B3393" s="11" t="s">
        <v>7</v>
      </c>
      <c r="C3393" s="2" t="s">
        <v>1262</v>
      </c>
      <c r="D3393" s="17"/>
      <c r="E3393" s="2">
        <v>2022</v>
      </c>
      <c r="F3393" s="2"/>
      <c r="G3393" s="17">
        <v>34.411352409999999</v>
      </c>
    </row>
    <row r="3394" spans="1:7" x14ac:dyDescent="0.35">
      <c r="A3394" s="2" t="s">
        <v>557</v>
      </c>
      <c r="B3394" s="2" t="s">
        <v>7</v>
      </c>
      <c r="C3394" s="2" t="s">
        <v>8</v>
      </c>
      <c r="D3394" s="17">
        <v>4255253.4551169844</v>
      </c>
      <c r="E3394" s="2">
        <v>2019</v>
      </c>
      <c r="F3394" s="17">
        <f>Tabel14[[#This Row],[Benaderend Verbruik (kWh)]]</f>
        <v>4255253.4551169844</v>
      </c>
      <c r="G3394" s="17">
        <f>Tabel14[[#This Row],[Benaderend Verbruik (kWh)]]*0.000182</f>
        <v>774.45612883129115</v>
      </c>
    </row>
    <row r="3395" spans="1:7" x14ac:dyDescent="0.35">
      <c r="A3395" s="2" t="s">
        <v>557</v>
      </c>
      <c r="B3395" s="2" t="s">
        <v>7</v>
      </c>
      <c r="C3395" s="2" t="s">
        <v>9</v>
      </c>
      <c r="D3395" s="17">
        <v>1026014.6530991747</v>
      </c>
      <c r="E3395" s="2">
        <v>2019</v>
      </c>
      <c r="F3395" s="17">
        <f>Tabel14[[#This Row],[Benaderend Verbruik (kWh)]]*2.5</f>
        <v>2565036.632747937</v>
      </c>
      <c r="G3395" s="17">
        <f>Tabel14[[#This Row],[Benaderend Verbruik (kWh)]]*0</f>
        <v>0</v>
      </c>
    </row>
    <row r="3396" spans="1:7" x14ac:dyDescent="0.35">
      <c r="A3396" s="2" t="s">
        <v>557</v>
      </c>
      <c r="B3396" s="2" t="s">
        <v>7</v>
      </c>
      <c r="C3396" s="2" t="s">
        <v>10</v>
      </c>
      <c r="D3396" s="17">
        <v>670050</v>
      </c>
      <c r="E3396" s="2">
        <v>2019</v>
      </c>
      <c r="F3396" s="17">
        <f>Tabel14[[#This Row],[Benaderend Verbruik (kWh)]]*2.5</f>
        <v>1675125</v>
      </c>
      <c r="G3396" s="17">
        <f>Tabel14[[#This Row],[Benaderend Verbruik (kWh)]]*0</f>
        <v>0</v>
      </c>
    </row>
    <row r="3397" spans="1:7" x14ac:dyDescent="0.35">
      <c r="A3397" s="2" t="s">
        <v>1180</v>
      </c>
      <c r="B3397" s="2" t="s">
        <v>641</v>
      </c>
      <c r="C3397" s="2" t="s">
        <v>9</v>
      </c>
      <c r="D3397" s="17">
        <v>735739.7895793909</v>
      </c>
      <c r="E3397" s="2">
        <v>2022</v>
      </c>
      <c r="F3397" s="17">
        <f>Tabel14[[#This Row],[Benaderend Verbruik (kWh)]]*2.5</f>
        <v>1839349.4739484773</v>
      </c>
      <c r="G3397" s="17">
        <f>Tabel14[[#This Row],[Benaderend Verbruik (kWh)]]*0</f>
        <v>0</v>
      </c>
    </row>
    <row r="3398" spans="1:7" x14ac:dyDescent="0.35">
      <c r="A3398" s="2" t="s">
        <v>1180</v>
      </c>
      <c r="B3398" s="2" t="s">
        <v>641</v>
      </c>
      <c r="C3398" s="2" t="s">
        <v>10</v>
      </c>
      <c r="D3398" s="17">
        <v>585211</v>
      </c>
      <c r="E3398" s="2">
        <v>2022</v>
      </c>
      <c r="F3398" s="17">
        <f>Tabel14[[#This Row],[Benaderend Verbruik (kWh)]]*2.5</f>
        <v>1463027.5</v>
      </c>
      <c r="G3398" s="17">
        <f>Tabel14[[#This Row],[Benaderend Verbruik (kWh)]]*0</f>
        <v>0</v>
      </c>
    </row>
    <row r="3399" spans="1:7" x14ac:dyDescent="0.35">
      <c r="A3399" s="2" t="s">
        <v>1180</v>
      </c>
      <c r="B3399" s="2" t="s">
        <v>641</v>
      </c>
      <c r="C3399" s="2" t="s">
        <v>8</v>
      </c>
      <c r="D3399" s="17">
        <v>2966528.4556346163</v>
      </c>
      <c r="E3399" s="2">
        <v>2022</v>
      </c>
      <c r="F3399" s="17">
        <f>Tabel14[[#This Row],[Benaderend Verbruik (kWh)]]</f>
        <v>2966528.4556346163</v>
      </c>
      <c r="G3399" s="17">
        <f>Tabel14[[#This Row],[Benaderend Verbruik (kWh)]]*0.000182</f>
        <v>539.90817892550024</v>
      </c>
    </row>
    <row r="3400" spans="1:7" x14ac:dyDescent="0.35">
      <c r="A3400" s="11" t="s">
        <v>557</v>
      </c>
      <c r="B3400" s="11" t="s">
        <v>7</v>
      </c>
      <c r="C3400" s="2" t="s">
        <v>1262</v>
      </c>
      <c r="D3400" s="17"/>
      <c r="E3400" s="2">
        <v>2019</v>
      </c>
      <c r="F3400" s="2"/>
      <c r="G3400" s="17">
        <v>168.71524112337187</v>
      </c>
    </row>
    <row r="3401" spans="1:7" x14ac:dyDescent="0.35">
      <c r="A3401" s="11" t="s">
        <v>557</v>
      </c>
      <c r="B3401" s="11" t="s">
        <v>7</v>
      </c>
      <c r="C3401" s="2" t="s">
        <v>1262</v>
      </c>
      <c r="D3401" s="17"/>
      <c r="E3401" s="2">
        <v>2022</v>
      </c>
      <c r="F3401" s="2"/>
      <c r="G3401" s="17">
        <v>71.188043540655755</v>
      </c>
    </row>
    <row r="3402" spans="1:7" x14ac:dyDescent="0.35">
      <c r="A3402" s="2" t="s">
        <v>558</v>
      </c>
      <c r="B3402" s="2" t="s">
        <v>7</v>
      </c>
      <c r="C3402" s="2" t="s">
        <v>8</v>
      </c>
      <c r="D3402" s="17">
        <v>4017146.2260605833</v>
      </c>
      <c r="E3402" s="2">
        <v>2019</v>
      </c>
      <c r="F3402" s="17">
        <f>Tabel14[[#This Row],[Benaderend Verbruik (kWh)]]</f>
        <v>4017146.2260605833</v>
      </c>
      <c r="G3402" s="17">
        <f>Tabel14[[#This Row],[Benaderend Verbruik (kWh)]]*0.000182</f>
        <v>731.12061314302616</v>
      </c>
    </row>
    <row r="3403" spans="1:7" x14ac:dyDescent="0.35">
      <c r="A3403" s="2" t="s">
        <v>558</v>
      </c>
      <c r="B3403" s="2" t="s">
        <v>7</v>
      </c>
      <c r="C3403" s="2" t="s">
        <v>9</v>
      </c>
      <c r="D3403" s="17">
        <v>1563531.1659656893</v>
      </c>
      <c r="E3403" s="2">
        <v>2019</v>
      </c>
      <c r="F3403" s="17">
        <f>Tabel14[[#This Row],[Benaderend Verbruik (kWh)]]*2.5</f>
        <v>3908827.9149142234</v>
      </c>
      <c r="G3403" s="17">
        <f>Tabel14[[#This Row],[Benaderend Verbruik (kWh)]]*0</f>
        <v>0</v>
      </c>
    </row>
    <row r="3404" spans="1:7" x14ac:dyDescent="0.35">
      <c r="A3404" s="2" t="s">
        <v>558</v>
      </c>
      <c r="B3404" s="2" t="s">
        <v>7</v>
      </c>
      <c r="C3404" s="2" t="s">
        <v>10</v>
      </c>
      <c r="D3404" s="17">
        <v>1507759</v>
      </c>
      <c r="E3404" s="2">
        <v>2019</v>
      </c>
      <c r="F3404" s="17">
        <f>Tabel14[[#This Row],[Benaderend Verbruik (kWh)]]*2.5</f>
        <v>3769397.5</v>
      </c>
      <c r="G3404" s="17">
        <f>Tabel14[[#This Row],[Benaderend Verbruik (kWh)]]*0</f>
        <v>0</v>
      </c>
    </row>
    <row r="3405" spans="1:7" x14ac:dyDescent="0.35">
      <c r="A3405" s="2" t="s">
        <v>1181</v>
      </c>
      <c r="B3405" s="2" t="s">
        <v>641</v>
      </c>
      <c r="C3405" s="2" t="s">
        <v>9</v>
      </c>
      <c r="D3405" s="17">
        <v>1418373.5185278682</v>
      </c>
      <c r="E3405" s="2">
        <v>2022</v>
      </c>
      <c r="F3405" s="17">
        <f>Tabel14[[#This Row],[Benaderend Verbruik (kWh)]]*2.5</f>
        <v>3545933.7963196705</v>
      </c>
      <c r="G3405" s="17">
        <f>Tabel14[[#This Row],[Benaderend Verbruik (kWh)]]*0</f>
        <v>0</v>
      </c>
    </row>
    <row r="3406" spans="1:7" x14ac:dyDescent="0.35">
      <c r="A3406" s="2" t="s">
        <v>1181</v>
      </c>
      <c r="B3406" s="2" t="s">
        <v>641</v>
      </c>
      <c r="C3406" s="2" t="s">
        <v>10</v>
      </c>
      <c r="D3406" s="17">
        <v>1197311</v>
      </c>
      <c r="E3406" s="2">
        <v>2022</v>
      </c>
      <c r="F3406" s="17">
        <f>Tabel14[[#This Row],[Benaderend Verbruik (kWh)]]*2.5</f>
        <v>2993277.5</v>
      </c>
      <c r="G3406" s="17">
        <f>Tabel14[[#This Row],[Benaderend Verbruik (kWh)]]*0</f>
        <v>0</v>
      </c>
    </row>
    <row r="3407" spans="1:7" x14ac:dyDescent="0.35">
      <c r="A3407" s="2" t="s">
        <v>1181</v>
      </c>
      <c r="B3407" s="2" t="s">
        <v>641</v>
      </c>
      <c r="C3407" s="2" t="s">
        <v>8</v>
      </c>
      <c r="D3407" s="17">
        <v>2958851.9767484157</v>
      </c>
      <c r="E3407" s="2">
        <v>2022</v>
      </c>
      <c r="F3407" s="17">
        <f>Tabel14[[#This Row],[Benaderend Verbruik (kWh)]]</f>
        <v>2958851.9767484157</v>
      </c>
      <c r="G3407" s="17">
        <f>Tabel14[[#This Row],[Benaderend Verbruik (kWh)]]*0.000182</f>
        <v>538.51105976821168</v>
      </c>
    </row>
    <row r="3408" spans="1:7" x14ac:dyDescent="0.35">
      <c r="A3408" s="11" t="s">
        <v>558</v>
      </c>
      <c r="B3408" s="11" t="s">
        <v>7</v>
      </c>
      <c r="C3408" s="2" t="s">
        <v>1262</v>
      </c>
      <c r="D3408" s="17"/>
      <c r="E3408" s="2">
        <v>2019</v>
      </c>
      <c r="F3408" s="2"/>
      <c r="G3408" s="17">
        <v>142.17122750499999</v>
      </c>
    </row>
    <row r="3409" spans="1:7" x14ac:dyDescent="0.35">
      <c r="A3409" s="11" t="s">
        <v>558</v>
      </c>
      <c r="B3409" s="11" t="s">
        <v>7</v>
      </c>
      <c r="C3409" s="2" t="s">
        <v>1262</v>
      </c>
      <c r="D3409" s="17"/>
      <c r="E3409" s="2">
        <v>2022</v>
      </c>
      <c r="F3409" s="2"/>
      <c r="G3409" s="17">
        <v>149.366217495</v>
      </c>
    </row>
    <row r="3410" spans="1:7" x14ac:dyDescent="0.35">
      <c r="A3410" s="2" t="s">
        <v>559</v>
      </c>
      <c r="B3410" s="2" t="s">
        <v>7</v>
      </c>
      <c r="C3410" s="2" t="s">
        <v>8</v>
      </c>
      <c r="D3410" s="17">
        <v>1223112.967245627</v>
      </c>
      <c r="E3410" s="2">
        <v>2019</v>
      </c>
      <c r="F3410" s="17">
        <f>Tabel14[[#This Row],[Benaderend Verbruik (kWh)]]</f>
        <v>1223112.967245627</v>
      </c>
      <c r="G3410" s="17">
        <f>Tabel14[[#This Row],[Benaderend Verbruik (kWh)]]*0.000182</f>
        <v>222.60656003870412</v>
      </c>
    </row>
    <row r="3411" spans="1:7" x14ac:dyDescent="0.35">
      <c r="A3411" s="2" t="s">
        <v>559</v>
      </c>
      <c r="B3411" s="2" t="s">
        <v>7</v>
      </c>
      <c r="C3411" s="2" t="s">
        <v>10</v>
      </c>
      <c r="D3411" s="17">
        <v>976727</v>
      </c>
      <c r="E3411" s="2">
        <v>2019</v>
      </c>
      <c r="F3411" s="17">
        <f>Tabel14[[#This Row],[Benaderend Verbruik (kWh)]]*2.5</f>
        <v>2441817.5</v>
      </c>
      <c r="G3411" s="17">
        <f>Tabel14[[#This Row],[Benaderend Verbruik (kWh)]]*0</f>
        <v>0</v>
      </c>
    </row>
    <row r="3412" spans="1:7" x14ac:dyDescent="0.35">
      <c r="A3412" s="2" t="s">
        <v>559</v>
      </c>
      <c r="B3412" s="2" t="s">
        <v>7</v>
      </c>
      <c r="C3412" s="2" t="s">
        <v>9</v>
      </c>
      <c r="D3412" s="17">
        <v>293117.30326070968</v>
      </c>
      <c r="E3412" s="2">
        <v>2019</v>
      </c>
      <c r="F3412" s="17">
        <f>Tabel14[[#This Row],[Benaderend Verbruik (kWh)]]*2.5</f>
        <v>732793.25815177418</v>
      </c>
      <c r="G3412" s="17">
        <f>Tabel14[[#This Row],[Benaderend Verbruik (kWh)]]*0</f>
        <v>0</v>
      </c>
    </row>
    <row r="3413" spans="1:7" x14ac:dyDescent="0.35">
      <c r="A3413" s="2" t="s">
        <v>1182</v>
      </c>
      <c r="B3413" s="2" t="s">
        <v>641</v>
      </c>
      <c r="C3413" s="2" t="s">
        <v>9</v>
      </c>
      <c r="D3413" s="17">
        <v>214715.61721123022</v>
      </c>
      <c r="E3413" s="2">
        <v>2022</v>
      </c>
      <c r="F3413" s="17">
        <f>Tabel14[[#This Row],[Benaderend Verbruik (kWh)]]*2.5</f>
        <v>536789.04302807548</v>
      </c>
      <c r="G3413" s="17">
        <f>Tabel14[[#This Row],[Benaderend Verbruik (kWh)]]*0</f>
        <v>0</v>
      </c>
    </row>
    <row r="3414" spans="1:7" x14ac:dyDescent="0.35">
      <c r="A3414" s="2" t="s">
        <v>1182</v>
      </c>
      <c r="B3414" s="2" t="s">
        <v>641</v>
      </c>
      <c r="C3414" s="2" t="s">
        <v>10</v>
      </c>
      <c r="D3414" s="17">
        <v>876340.99999999988</v>
      </c>
      <c r="E3414" s="2">
        <v>2022</v>
      </c>
      <c r="F3414" s="17">
        <f>Tabel14[[#This Row],[Benaderend Verbruik (kWh)]]*2.5</f>
        <v>2190852.4999999995</v>
      </c>
      <c r="G3414" s="17">
        <f>Tabel14[[#This Row],[Benaderend Verbruik (kWh)]]*0</f>
        <v>0</v>
      </c>
    </row>
    <row r="3415" spans="1:7" x14ac:dyDescent="0.35">
      <c r="A3415" s="2" t="s">
        <v>1182</v>
      </c>
      <c r="B3415" s="2" t="s">
        <v>641</v>
      </c>
      <c r="C3415" s="2" t="s">
        <v>8</v>
      </c>
      <c r="D3415" s="17">
        <v>969637.30948116037</v>
      </c>
      <c r="E3415" s="2">
        <v>2022</v>
      </c>
      <c r="F3415" s="17">
        <f>Tabel14[[#This Row],[Benaderend Verbruik (kWh)]]</f>
        <v>969637.30948116037</v>
      </c>
      <c r="G3415" s="17">
        <f>Tabel14[[#This Row],[Benaderend Verbruik (kWh)]]*0.000182</f>
        <v>176.47399032557118</v>
      </c>
    </row>
    <row r="3416" spans="1:7" x14ac:dyDescent="0.35">
      <c r="A3416" s="11" t="s">
        <v>559</v>
      </c>
      <c r="B3416" s="11" t="s">
        <v>7</v>
      </c>
      <c r="C3416" s="2" t="s">
        <v>1262</v>
      </c>
      <c r="D3416" s="17"/>
      <c r="E3416" s="2">
        <v>2019</v>
      </c>
      <c r="F3416" s="2"/>
      <c r="G3416" s="17">
        <v>65.78940995887595</v>
      </c>
    </row>
    <row r="3417" spans="1:7" x14ac:dyDescent="0.35">
      <c r="A3417" s="11" t="s">
        <v>559</v>
      </c>
      <c r="B3417" s="11" t="s">
        <v>7</v>
      </c>
      <c r="C3417" s="2" t="s">
        <v>1262</v>
      </c>
      <c r="D3417" s="17"/>
      <c r="E3417" s="2">
        <v>2022</v>
      </c>
      <c r="F3417" s="2"/>
      <c r="G3417" s="17">
        <v>52.753735864495638</v>
      </c>
    </row>
    <row r="3418" spans="1:7" x14ac:dyDescent="0.35">
      <c r="A3418" s="2" t="s">
        <v>560</v>
      </c>
      <c r="B3418" s="2" t="s">
        <v>7</v>
      </c>
      <c r="C3418" s="2" t="s">
        <v>8</v>
      </c>
      <c r="D3418" s="17">
        <v>1966504.6455553616</v>
      </c>
      <c r="E3418" s="2">
        <v>2019</v>
      </c>
      <c r="F3418" s="17">
        <f>Tabel14[[#This Row],[Benaderend Verbruik (kWh)]]</f>
        <v>1966504.6455553616</v>
      </c>
      <c r="G3418" s="17">
        <f>Tabel14[[#This Row],[Benaderend Verbruik (kWh)]]*0.000182</f>
        <v>357.90384549107586</v>
      </c>
    </row>
    <row r="3419" spans="1:7" x14ac:dyDescent="0.35">
      <c r="A3419" s="2" t="s">
        <v>560</v>
      </c>
      <c r="B3419" s="2" t="s">
        <v>7</v>
      </c>
      <c r="C3419" s="2" t="s">
        <v>10</v>
      </c>
      <c r="D3419" s="17">
        <v>867414</v>
      </c>
      <c r="E3419" s="2">
        <v>2019</v>
      </c>
      <c r="F3419" s="17">
        <f>Tabel14[[#This Row],[Benaderend Verbruik (kWh)]]*2.5</f>
        <v>2168535</v>
      </c>
      <c r="G3419" s="17">
        <f>Tabel14[[#This Row],[Benaderend Verbruik (kWh)]]*0</f>
        <v>0</v>
      </c>
    </row>
    <row r="3420" spans="1:7" x14ac:dyDescent="0.35">
      <c r="A3420" s="2" t="s">
        <v>560</v>
      </c>
      <c r="B3420" s="2" t="s">
        <v>7</v>
      </c>
      <c r="C3420" s="2" t="s">
        <v>9</v>
      </c>
      <c r="D3420" s="17">
        <v>794431.12555288896</v>
      </c>
      <c r="E3420" s="2">
        <v>2019</v>
      </c>
      <c r="F3420" s="17">
        <f>Tabel14[[#This Row],[Benaderend Verbruik (kWh)]]*2.5</f>
        <v>1986077.8138822224</v>
      </c>
      <c r="G3420" s="17">
        <f>Tabel14[[#This Row],[Benaderend Verbruik (kWh)]]*0</f>
        <v>0</v>
      </c>
    </row>
    <row r="3421" spans="1:7" x14ac:dyDescent="0.35">
      <c r="A3421" s="2" t="s">
        <v>1183</v>
      </c>
      <c r="B3421" s="2" t="s">
        <v>641</v>
      </c>
      <c r="C3421" s="2" t="s">
        <v>9</v>
      </c>
      <c r="D3421" s="17">
        <v>667481.1299611103</v>
      </c>
      <c r="E3421" s="2">
        <v>2022</v>
      </c>
      <c r="F3421" s="17">
        <f>Tabel14[[#This Row],[Benaderend Verbruik (kWh)]]*2.5</f>
        <v>1668702.8249027757</v>
      </c>
      <c r="G3421" s="17">
        <f>Tabel14[[#This Row],[Benaderend Verbruik (kWh)]]*0</f>
        <v>0</v>
      </c>
    </row>
    <row r="3422" spans="1:7" x14ac:dyDescent="0.35">
      <c r="A3422" s="2" t="s">
        <v>1183</v>
      </c>
      <c r="B3422" s="2" t="s">
        <v>641</v>
      </c>
      <c r="C3422" s="2" t="s">
        <v>10</v>
      </c>
      <c r="D3422" s="17">
        <v>854995</v>
      </c>
      <c r="E3422" s="2">
        <v>2022</v>
      </c>
      <c r="F3422" s="17">
        <f>Tabel14[[#This Row],[Benaderend Verbruik (kWh)]]*2.5</f>
        <v>2137487.5</v>
      </c>
      <c r="G3422" s="17">
        <f>Tabel14[[#This Row],[Benaderend Verbruik (kWh)]]*0</f>
        <v>0</v>
      </c>
    </row>
    <row r="3423" spans="1:7" x14ac:dyDescent="0.35">
      <c r="A3423" s="2" t="s">
        <v>1183</v>
      </c>
      <c r="B3423" s="2" t="s">
        <v>641</v>
      </c>
      <c r="C3423" s="2" t="s">
        <v>8</v>
      </c>
      <c r="D3423" s="17">
        <v>1725009.3468075518</v>
      </c>
      <c r="E3423" s="2">
        <v>2022</v>
      </c>
      <c r="F3423" s="17">
        <f>Tabel14[[#This Row],[Benaderend Verbruik (kWh)]]</f>
        <v>1725009.3468075518</v>
      </c>
      <c r="G3423" s="17">
        <f>Tabel14[[#This Row],[Benaderend Verbruik (kWh)]]*0.000182</f>
        <v>313.95170111897443</v>
      </c>
    </row>
    <row r="3424" spans="1:7" x14ac:dyDescent="0.35">
      <c r="A3424" s="11" t="s">
        <v>560</v>
      </c>
      <c r="B3424" s="11" t="s">
        <v>7</v>
      </c>
      <c r="C3424" s="2" t="s">
        <v>1262</v>
      </c>
      <c r="D3424" s="17"/>
      <c r="E3424" s="2">
        <v>2019</v>
      </c>
      <c r="F3424" s="2"/>
      <c r="G3424" s="17">
        <v>43.239240650000006</v>
      </c>
    </row>
    <row r="3425" spans="1:7" x14ac:dyDescent="0.35">
      <c r="A3425" s="11" t="s">
        <v>560</v>
      </c>
      <c r="B3425" s="11" t="s">
        <v>7</v>
      </c>
      <c r="C3425" s="2" t="s">
        <v>1262</v>
      </c>
      <c r="D3425" s="17"/>
      <c r="E3425" s="2">
        <v>2022</v>
      </c>
      <c r="F3425" s="2"/>
      <c r="G3425" s="17">
        <v>33.837069639999996</v>
      </c>
    </row>
    <row r="3426" spans="1:7" x14ac:dyDescent="0.35">
      <c r="A3426" s="2" t="s">
        <v>561</v>
      </c>
      <c r="B3426" s="2" t="s">
        <v>7</v>
      </c>
      <c r="C3426" s="2" t="s">
        <v>10</v>
      </c>
      <c r="D3426" s="17">
        <v>588173</v>
      </c>
      <c r="E3426" s="2">
        <v>2019</v>
      </c>
      <c r="F3426" s="17">
        <f>Tabel14[[#This Row],[Benaderend Verbruik (kWh)]]*2.5</f>
        <v>1470432.5</v>
      </c>
      <c r="G3426" s="17">
        <f>Tabel14[[#This Row],[Benaderend Verbruik (kWh)]]*0</f>
        <v>0</v>
      </c>
    </row>
    <row r="3427" spans="1:7" x14ac:dyDescent="0.35">
      <c r="A3427" s="2" t="s">
        <v>561</v>
      </c>
      <c r="B3427" s="2" t="s">
        <v>7</v>
      </c>
      <c r="C3427" s="2" t="s">
        <v>8</v>
      </c>
      <c r="D3427" s="17">
        <v>344113.11332633224</v>
      </c>
      <c r="E3427" s="2">
        <v>2019</v>
      </c>
      <c r="F3427" s="17">
        <f>Tabel14[[#This Row],[Benaderend Verbruik (kWh)]]</f>
        <v>344113.11332633224</v>
      </c>
      <c r="G3427" s="17">
        <f>Tabel14[[#This Row],[Benaderend Verbruik (kWh)]]*0.000182</f>
        <v>62.628586625392472</v>
      </c>
    </row>
    <row r="3428" spans="1:7" x14ac:dyDescent="0.35">
      <c r="A3428" s="2" t="s">
        <v>561</v>
      </c>
      <c r="B3428" s="2" t="s">
        <v>7</v>
      </c>
      <c r="C3428" s="2" t="s">
        <v>9</v>
      </c>
      <c r="D3428" s="17">
        <v>317542.37643787824</v>
      </c>
      <c r="E3428" s="2">
        <v>2019</v>
      </c>
      <c r="F3428" s="17">
        <f>Tabel14[[#This Row],[Benaderend Verbruik (kWh)]]*2.5</f>
        <v>793855.94109469559</v>
      </c>
      <c r="G3428" s="17">
        <f>Tabel14[[#This Row],[Benaderend Verbruik (kWh)]]*0</f>
        <v>0</v>
      </c>
    </row>
    <row r="3429" spans="1:7" x14ac:dyDescent="0.35">
      <c r="A3429" s="2" t="s">
        <v>1184</v>
      </c>
      <c r="B3429" s="2" t="s">
        <v>641</v>
      </c>
      <c r="C3429" s="2" t="s">
        <v>9</v>
      </c>
      <c r="D3429" s="17">
        <v>290120.94522476371</v>
      </c>
      <c r="E3429" s="2">
        <v>2022</v>
      </c>
      <c r="F3429" s="17">
        <f>Tabel14[[#This Row],[Benaderend Verbruik (kWh)]]*2.5</f>
        <v>725302.36306190933</v>
      </c>
      <c r="G3429" s="17">
        <f>Tabel14[[#This Row],[Benaderend Verbruik (kWh)]]*0</f>
        <v>0</v>
      </c>
    </row>
    <row r="3430" spans="1:7" x14ac:dyDescent="0.35">
      <c r="A3430" s="2" t="s">
        <v>1184</v>
      </c>
      <c r="B3430" s="2" t="s">
        <v>641</v>
      </c>
      <c r="C3430" s="2" t="s">
        <v>10</v>
      </c>
      <c r="D3430" s="17">
        <v>491430</v>
      </c>
      <c r="E3430" s="2">
        <v>2022</v>
      </c>
      <c r="F3430" s="17">
        <f>Tabel14[[#This Row],[Benaderend Verbruik (kWh)]]*2.5</f>
        <v>1228575</v>
      </c>
      <c r="G3430" s="17">
        <f>Tabel14[[#This Row],[Benaderend Verbruik (kWh)]]*0</f>
        <v>0</v>
      </c>
    </row>
    <row r="3431" spans="1:7" x14ac:dyDescent="0.35">
      <c r="A3431" s="2" t="s">
        <v>1184</v>
      </c>
      <c r="B3431" s="2" t="s">
        <v>641</v>
      </c>
      <c r="C3431" s="2" t="s">
        <v>8</v>
      </c>
      <c r="D3431" s="17">
        <v>302828.37019858917</v>
      </c>
      <c r="E3431" s="2">
        <v>2022</v>
      </c>
      <c r="F3431" s="17">
        <f>Tabel14[[#This Row],[Benaderend Verbruik (kWh)]]</f>
        <v>302828.37019858917</v>
      </c>
      <c r="G3431" s="17">
        <f>Tabel14[[#This Row],[Benaderend Verbruik (kWh)]]*0.000182</f>
        <v>55.11476337614323</v>
      </c>
    </row>
    <row r="3432" spans="1:7" x14ac:dyDescent="0.35">
      <c r="A3432" s="2" t="s">
        <v>561</v>
      </c>
      <c r="B3432" s="2" t="s">
        <v>7</v>
      </c>
      <c r="C3432" s="2" t="s">
        <v>12</v>
      </c>
      <c r="D3432" s="17">
        <v>40611.102463089155</v>
      </c>
      <c r="E3432" s="2">
        <v>2019</v>
      </c>
      <c r="F3432" s="17">
        <f>Tabel14[[#This Row],[Benaderend Verbruik (kWh)]]</f>
        <v>40611.102463089155</v>
      </c>
      <c r="G3432" s="17">
        <f>Tabel14[[#This Row],[Benaderend Verbruik (kWh)]]*0.000267</f>
        <v>10.843164357644804</v>
      </c>
    </row>
    <row r="3433" spans="1:7" x14ac:dyDescent="0.35">
      <c r="A3433" s="2" t="s">
        <v>561</v>
      </c>
      <c r="B3433" s="2" t="s">
        <v>7</v>
      </c>
      <c r="C3433" s="2" t="s">
        <v>12</v>
      </c>
      <c r="D3433" s="17">
        <v>5076.3871592844962</v>
      </c>
      <c r="E3433" s="2">
        <v>2022</v>
      </c>
      <c r="F3433" s="17">
        <f>Tabel14[[#This Row],[Benaderend Verbruik (kWh)]]</f>
        <v>5076.3871592844962</v>
      </c>
      <c r="G3433" s="17">
        <f>Tabel14[[#This Row],[Benaderend Verbruik (kWh)]]*0.000267</f>
        <v>1.3553953715289604</v>
      </c>
    </row>
    <row r="3434" spans="1:7" x14ac:dyDescent="0.35">
      <c r="A3434" s="11" t="s">
        <v>561</v>
      </c>
      <c r="B3434" s="11" t="s">
        <v>7</v>
      </c>
      <c r="C3434" s="2" t="s">
        <v>1262</v>
      </c>
      <c r="D3434" s="17"/>
      <c r="E3434" s="2">
        <v>2019</v>
      </c>
      <c r="F3434" s="2"/>
      <c r="G3434" s="17">
        <v>64.23981947</v>
      </c>
    </row>
    <row r="3435" spans="1:7" x14ac:dyDescent="0.35">
      <c r="A3435" s="11" t="s">
        <v>561</v>
      </c>
      <c r="B3435" s="11" t="s">
        <v>7</v>
      </c>
      <c r="C3435" s="2" t="s">
        <v>1262</v>
      </c>
      <c r="D3435" s="17"/>
      <c r="E3435" s="2">
        <v>2022</v>
      </c>
      <c r="F3435" s="2"/>
      <c r="G3435" s="17">
        <v>43.23613829</v>
      </c>
    </row>
    <row r="3436" spans="1:7" x14ac:dyDescent="0.35">
      <c r="A3436" s="2" t="s">
        <v>562</v>
      </c>
      <c r="B3436" s="2" t="s">
        <v>7</v>
      </c>
      <c r="C3436" s="2" t="s">
        <v>8</v>
      </c>
      <c r="D3436" s="17">
        <v>2775306.3413329329</v>
      </c>
      <c r="E3436" s="2">
        <v>2019</v>
      </c>
      <c r="F3436" s="17">
        <f>Tabel14[[#This Row],[Benaderend Verbruik (kWh)]]</f>
        <v>2775306.3413329329</v>
      </c>
      <c r="G3436" s="17">
        <f>Tabel14[[#This Row],[Benaderend Verbruik (kWh)]]*0.000182</f>
        <v>505.10575412259379</v>
      </c>
    </row>
    <row r="3437" spans="1:7" x14ac:dyDescent="0.35">
      <c r="A3437" s="2" t="s">
        <v>562</v>
      </c>
      <c r="B3437" s="2" t="s">
        <v>7</v>
      </c>
      <c r="C3437" s="2" t="s">
        <v>10</v>
      </c>
      <c r="D3437" s="17">
        <v>938150</v>
      </c>
      <c r="E3437" s="2">
        <v>2019</v>
      </c>
      <c r="F3437" s="17">
        <f>Tabel14[[#This Row],[Benaderend Verbruik (kWh)]]*2.5</f>
        <v>2345375</v>
      </c>
      <c r="G3437" s="17">
        <f>Tabel14[[#This Row],[Benaderend Verbruik (kWh)]]*0</f>
        <v>0</v>
      </c>
    </row>
    <row r="3438" spans="1:7" x14ac:dyDescent="0.35">
      <c r="A3438" s="2" t="s">
        <v>562</v>
      </c>
      <c r="B3438" s="2" t="s">
        <v>7</v>
      </c>
      <c r="C3438" s="2" t="s">
        <v>9</v>
      </c>
      <c r="D3438" s="17">
        <v>868734.54056471935</v>
      </c>
      <c r="E3438" s="2">
        <v>2019</v>
      </c>
      <c r="F3438" s="17">
        <f>Tabel14[[#This Row],[Benaderend Verbruik (kWh)]]*2.5</f>
        <v>2171836.3514117985</v>
      </c>
      <c r="G3438" s="17">
        <f>Tabel14[[#This Row],[Benaderend Verbruik (kWh)]]*0</f>
        <v>0</v>
      </c>
    </row>
    <row r="3439" spans="1:7" x14ac:dyDescent="0.35">
      <c r="A3439" s="2" t="s">
        <v>1185</v>
      </c>
      <c r="B3439" s="2" t="s">
        <v>641</v>
      </c>
      <c r="C3439" s="2" t="s">
        <v>9</v>
      </c>
      <c r="D3439" s="17">
        <v>902379.26868074783</v>
      </c>
      <c r="E3439" s="2">
        <v>2022</v>
      </c>
      <c r="F3439" s="17">
        <f>Tabel14[[#This Row],[Benaderend Verbruik (kWh)]]*2.5</f>
        <v>2255948.1717018695</v>
      </c>
      <c r="G3439" s="17">
        <f>Tabel14[[#This Row],[Benaderend Verbruik (kWh)]]*0</f>
        <v>0</v>
      </c>
    </row>
    <row r="3440" spans="1:7" x14ac:dyDescent="0.35">
      <c r="A3440" s="2" t="s">
        <v>1185</v>
      </c>
      <c r="B3440" s="2" t="s">
        <v>641</v>
      </c>
      <c r="C3440" s="2" t="s">
        <v>10</v>
      </c>
      <c r="D3440" s="17">
        <v>756756.99999999988</v>
      </c>
      <c r="E3440" s="2">
        <v>2022</v>
      </c>
      <c r="F3440" s="17">
        <f>Tabel14[[#This Row],[Benaderend Verbruik (kWh)]]*2.5</f>
        <v>1891892.4999999998</v>
      </c>
      <c r="G3440" s="17">
        <f>Tabel14[[#This Row],[Benaderend Verbruik (kWh)]]*0</f>
        <v>0</v>
      </c>
    </row>
    <row r="3441" spans="1:7" x14ac:dyDescent="0.35">
      <c r="A3441" s="2" t="s">
        <v>1185</v>
      </c>
      <c r="B3441" s="2" t="s">
        <v>641</v>
      </c>
      <c r="C3441" s="2" t="s">
        <v>8</v>
      </c>
      <c r="D3441" s="17">
        <v>3305610.6702713217</v>
      </c>
      <c r="E3441" s="2">
        <v>2022</v>
      </c>
      <c r="F3441" s="17">
        <f>Tabel14[[#This Row],[Benaderend Verbruik (kWh)]]</f>
        <v>3305610.6702713217</v>
      </c>
      <c r="G3441" s="17">
        <f>Tabel14[[#This Row],[Benaderend Verbruik (kWh)]]*0.000182</f>
        <v>601.62114198938059</v>
      </c>
    </row>
    <row r="3442" spans="1:7" x14ac:dyDescent="0.35">
      <c r="A3442" s="2" t="s">
        <v>563</v>
      </c>
      <c r="B3442" s="2" t="s">
        <v>7</v>
      </c>
      <c r="C3442" s="2" t="s">
        <v>8</v>
      </c>
      <c r="D3442" s="17">
        <v>1700836.741466434</v>
      </c>
      <c r="E3442" s="2">
        <v>2019</v>
      </c>
      <c r="F3442" s="17">
        <f>Tabel14[[#This Row],[Benaderend Verbruik (kWh)]]</f>
        <v>1700836.741466434</v>
      </c>
      <c r="G3442" s="17">
        <f>Tabel14[[#This Row],[Benaderend Verbruik (kWh)]]*0.000182</f>
        <v>309.552286946891</v>
      </c>
    </row>
    <row r="3443" spans="1:7" x14ac:dyDescent="0.35">
      <c r="A3443" s="2" t="s">
        <v>563</v>
      </c>
      <c r="B3443" s="2" t="s">
        <v>7</v>
      </c>
      <c r="C3443" s="2" t="s">
        <v>10</v>
      </c>
      <c r="D3443" s="17">
        <v>622339</v>
      </c>
      <c r="E3443" s="2">
        <v>2019</v>
      </c>
      <c r="F3443" s="17">
        <f>Tabel14[[#This Row],[Benaderend Verbruik (kWh)]]*2.5</f>
        <v>1555847.5</v>
      </c>
      <c r="G3443" s="17">
        <f>Tabel14[[#This Row],[Benaderend Verbruik (kWh)]]*0</f>
        <v>0</v>
      </c>
    </row>
    <row r="3444" spans="1:7" x14ac:dyDescent="0.35">
      <c r="A3444" s="2" t="s">
        <v>563</v>
      </c>
      <c r="B3444" s="2" t="s">
        <v>7</v>
      </c>
      <c r="C3444" s="2" t="s">
        <v>9</v>
      </c>
      <c r="D3444" s="17">
        <v>374454.65194841905</v>
      </c>
      <c r="E3444" s="2">
        <v>2019</v>
      </c>
      <c r="F3444" s="17">
        <f>Tabel14[[#This Row],[Benaderend Verbruik (kWh)]]*2.5</f>
        <v>936136.62987104757</v>
      </c>
      <c r="G3444" s="17">
        <f>Tabel14[[#This Row],[Benaderend Verbruik (kWh)]]*0</f>
        <v>0</v>
      </c>
    </row>
    <row r="3445" spans="1:7" x14ac:dyDescent="0.35">
      <c r="A3445" s="2" t="s">
        <v>1186</v>
      </c>
      <c r="B3445" s="2" t="s">
        <v>641</v>
      </c>
      <c r="C3445" s="2" t="s">
        <v>9</v>
      </c>
      <c r="D3445" s="17">
        <v>310359.96004581387</v>
      </c>
      <c r="E3445" s="2">
        <v>2022</v>
      </c>
      <c r="F3445" s="17">
        <f>Tabel14[[#This Row],[Benaderend Verbruik (kWh)]]*2.5</f>
        <v>775899.90011453466</v>
      </c>
      <c r="G3445" s="17">
        <f>Tabel14[[#This Row],[Benaderend Verbruik (kWh)]]*0</f>
        <v>0</v>
      </c>
    </row>
    <row r="3446" spans="1:7" x14ac:dyDescent="0.35">
      <c r="A3446" s="2" t="s">
        <v>1186</v>
      </c>
      <c r="B3446" s="2" t="s">
        <v>641</v>
      </c>
      <c r="C3446" s="2" t="s">
        <v>10</v>
      </c>
      <c r="D3446" s="17">
        <v>487796.99999999971</v>
      </c>
      <c r="E3446" s="2">
        <v>2022</v>
      </c>
      <c r="F3446" s="17">
        <f>Tabel14[[#This Row],[Benaderend Verbruik (kWh)]]*2.5</f>
        <v>1219492.4999999993</v>
      </c>
      <c r="G3446" s="17">
        <f>Tabel14[[#This Row],[Benaderend Verbruik (kWh)]]*0</f>
        <v>0</v>
      </c>
    </row>
    <row r="3447" spans="1:7" x14ac:dyDescent="0.35">
      <c r="A3447" s="2" t="s">
        <v>1186</v>
      </c>
      <c r="B3447" s="2" t="s">
        <v>641</v>
      </c>
      <c r="C3447" s="2" t="s">
        <v>8</v>
      </c>
      <c r="D3447" s="17">
        <v>1460958.0928454581</v>
      </c>
      <c r="E3447" s="2">
        <v>2022</v>
      </c>
      <c r="F3447" s="17">
        <f>Tabel14[[#This Row],[Benaderend Verbruik (kWh)]]</f>
        <v>1460958.0928454581</v>
      </c>
      <c r="G3447" s="17">
        <f>Tabel14[[#This Row],[Benaderend Verbruik (kWh)]]*0.000182</f>
        <v>265.89437289787338</v>
      </c>
    </row>
    <row r="3448" spans="1:7" x14ac:dyDescent="0.35">
      <c r="A3448" s="2" t="s">
        <v>564</v>
      </c>
      <c r="B3448" s="2" t="s">
        <v>7</v>
      </c>
      <c r="C3448" s="2" t="s">
        <v>8</v>
      </c>
      <c r="D3448" s="17">
        <v>5161735.2328941105</v>
      </c>
      <c r="E3448" s="2">
        <v>2019</v>
      </c>
      <c r="F3448" s="17">
        <f>Tabel14[[#This Row],[Benaderend Verbruik (kWh)]]</f>
        <v>5161735.2328941105</v>
      </c>
      <c r="G3448" s="17">
        <f>Tabel14[[#This Row],[Benaderend Verbruik (kWh)]]*0.000182</f>
        <v>939.43581238672812</v>
      </c>
    </row>
    <row r="3449" spans="1:7" x14ac:dyDescent="0.35">
      <c r="A3449" s="2" t="s">
        <v>564</v>
      </c>
      <c r="B3449" s="2" t="s">
        <v>7</v>
      </c>
      <c r="C3449" s="2" t="s">
        <v>10</v>
      </c>
      <c r="D3449" s="17">
        <v>2616565</v>
      </c>
      <c r="E3449" s="2">
        <v>2019</v>
      </c>
      <c r="F3449" s="17">
        <f>Tabel14[[#This Row],[Benaderend Verbruik (kWh)]]*2.5</f>
        <v>6541412.5</v>
      </c>
      <c r="G3449" s="17">
        <f>Tabel14[[#This Row],[Benaderend Verbruik (kWh)]]*0</f>
        <v>0</v>
      </c>
    </row>
    <row r="3450" spans="1:7" x14ac:dyDescent="0.35">
      <c r="A3450" s="2" t="s">
        <v>564</v>
      </c>
      <c r="B3450" s="2" t="s">
        <v>7</v>
      </c>
      <c r="C3450" s="2" t="s">
        <v>9</v>
      </c>
      <c r="D3450" s="17">
        <v>2355310.6021041065</v>
      </c>
      <c r="E3450" s="2">
        <v>2019</v>
      </c>
      <c r="F3450" s="17">
        <f>Tabel14[[#This Row],[Benaderend Verbruik (kWh)]]*2.5</f>
        <v>5888276.5052602664</v>
      </c>
      <c r="G3450" s="17">
        <f>Tabel14[[#This Row],[Benaderend Verbruik (kWh)]]*0</f>
        <v>0</v>
      </c>
    </row>
    <row r="3451" spans="1:7" x14ac:dyDescent="0.35">
      <c r="A3451" s="2" t="s">
        <v>1187</v>
      </c>
      <c r="B3451" s="2" t="s">
        <v>641</v>
      </c>
      <c r="C3451" s="2" t="s">
        <v>9</v>
      </c>
      <c r="D3451" s="17">
        <v>1894406.1858824911</v>
      </c>
      <c r="E3451" s="2">
        <v>2022</v>
      </c>
      <c r="F3451" s="17">
        <f>Tabel14[[#This Row],[Benaderend Verbruik (kWh)]]*2.5</f>
        <v>4736015.4647062272</v>
      </c>
      <c r="G3451" s="17">
        <f>Tabel14[[#This Row],[Benaderend Verbruik (kWh)]]*0</f>
        <v>0</v>
      </c>
    </row>
    <row r="3452" spans="1:7" x14ac:dyDescent="0.35">
      <c r="A3452" s="2" t="s">
        <v>1187</v>
      </c>
      <c r="B3452" s="2" t="s">
        <v>641</v>
      </c>
      <c r="C3452" s="2" t="s">
        <v>10</v>
      </c>
      <c r="D3452" s="17">
        <v>1720443.9999999998</v>
      </c>
      <c r="E3452" s="2">
        <v>2022</v>
      </c>
      <c r="F3452" s="17">
        <f>Tabel14[[#This Row],[Benaderend Verbruik (kWh)]]*2.5</f>
        <v>4301109.9999999991</v>
      </c>
      <c r="G3452" s="17">
        <f>Tabel14[[#This Row],[Benaderend Verbruik (kWh)]]*0</f>
        <v>0</v>
      </c>
    </row>
    <row r="3453" spans="1:7" x14ac:dyDescent="0.35">
      <c r="A3453" s="2" t="s">
        <v>1187</v>
      </c>
      <c r="B3453" s="2" t="s">
        <v>641</v>
      </c>
      <c r="C3453" s="2" t="s">
        <v>8</v>
      </c>
      <c r="D3453" s="17">
        <v>3869673.4919143459</v>
      </c>
      <c r="E3453" s="2">
        <v>2022</v>
      </c>
      <c r="F3453" s="17">
        <f>Tabel14[[#This Row],[Benaderend Verbruik (kWh)]]</f>
        <v>3869673.4919143459</v>
      </c>
      <c r="G3453" s="17">
        <f>Tabel14[[#This Row],[Benaderend Verbruik (kWh)]]*0.000182</f>
        <v>704.28057552841096</v>
      </c>
    </row>
    <row r="3454" spans="1:7" x14ac:dyDescent="0.35">
      <c r="A3454" s="11" t="s">
        <v>564</v>
      </c>
      <c r="B3454" s="11" t="s">
        <v>7</v>
      </c>
      <c r="C3454" s="2" t="s">
        <v>1262</v>
      </c>
      <c r="D3454" s="17"/>
      <c r="E3454" s="2">
        <v>2019</v>
      </c>
      <c r="F3454" s="2"/>
      <c r="G3454" s="17">
        <v>246.20573612000001</v>
      </c>
    </row>
    <row r="3455" spans="1:7" x14ac:dyDescent="0.35">
      <c r="A3455" s="11" t="s">
        <v>564</v>
      </c>
      <c r="B3455" s="11" t="s">
        <v>7</v>
      </c>
      <c r="C3455" s="2" t="s">
        <v>1262</v>
      </c>
      <c r="D3455" s="17"/>
      <c r="E3455" s="2">
        <v>2022</v>
      </c>
      <c r="F3455" s="2"/>
      <c r="G3455" s="17">
        <v>124.02109331999999</v>
      </c>
    </row>
    <row r="3456" spans="1:7" x14ac:dyDescent="0.35">
      <c r="A3456" s="2" t="s">
        <v>565</v>
      </c>
      <c r="B3456" s="2" t="s">
        <v>7</v>
      </c>
      <c r="C3456" s="2" t="s">
        <v>8</v>
      </c>
      <c r="D3456" s="17">
        <v>4275115.9871022506</v>
      </c>
      <c r="E3456" s="2">
        <v>2019</v>
      </c>
      <c r="F3456" s="17">
        <f>Tabel14[[#This Row],[Benaderend Verbruik (kWh)]]</f>
        <v>4275115.9871022506</v>
      </c>
      <c r="G3456" s="17">
        <f>Tabel14[[#This Row],[Benaderend Verbruik (kWh)]]*0.000182</f>
        <v>778.07110965260961</v>
      </c>
    </row>
    <row r="3457" spans="1:7" x14ac:dyDescent="0.35">
      <c r="A3457" s="2" t="s">
        <v>565</v>
      </c>
      <c r="B3457" s="2" t="s">
        <v>7</v>
      </c>
      <c r="C3457" s="2" t="s">
        <v>10</v>
      </c>
      <c r="D3457" s="17">
        <v>1546419.3027300572</v>
      </c>
      <c r="E3457" s="2">
        <v>2019</v>
      </c>
      <c r="F3457" s="17">
        <f>Tabel14[[#This Row],[Benaderend Verbruik (kWh)]]*2.5</f>
        <v>3866048.256825143</v>
      </c>
      <c r="G3457" s="17">
        <f>Tabel14[[#This Row],[Benaderend Verbruik (kWh)]]*0</f>
        <v>0</v>
      </c>
    </row>
    <row r="3458" spans="1:7" x14ac:dyDescent="0.35">
      <c r="A3458" s="2" t="s">
        <v>565</v>
      </c>
      <c r="B3458" s="2" t="s">
        <v>7</v>
      </c>
      <c r="C3458" s="2" t="s">
        <v>9</v>
      </c>
      <c r="D3458" s="17">
        <v>1439815.9321531993</v>
      </c>
      <c r="E3458" s="2">
        <v>2019</v>
      </c>
      <c r="F3458" s="17">
        <f>Tabel14[[#This Row],[Benaderend Verbruik (kWh)]]*2.5</f>
        <v>3599539.8303829981</v>
      </c>
      <c r="G3458" s="17">
        <f>Tabel14[[#This Row],[Benaderend Verbruik (kWh)]]*0</f>
        <v>0</v>
      </c>
    </row>
    <row r="3459" spans="1:7" x14ac:dyDescent="0.35">
      <c r="A3459" s="2" t="s">
        <v>1188</v>
      </c>
      <c r="B3459" s="2" t="s">
        <v>641</v>
      </c>
      <c r="C3459" s="2" t="s">
        <v>9</v>
      </c>
      <c r="D3459" s="17">
        <v>1189912.5738266655</v>
      </c>
      <c r="E3459" s="2">
        <v>2022</v>
      </c>
      <c r="F3459" s="17">
        <f>Tabel14[[#This Row],[Benaderend Verbruik (kWh)]]*2.5</f>
        <v>2974781.4345666636</v>
      </c>
      <c r="G3459" s="17">
        <f>Tabel14[[#This Row],[Benaderend Verbruik (kWh)]]*0</f>
        <v>0</v>
      </c>
    </row>
    <row r="3460" spans="1:7" x14ac:dyDescent="0.35">
      <c r="A3460" s="2" t="s">
        <v>1188</v>
      </c>
      <c r="B3460" s="2" t="s">
        <v>641</v>
      </c>
      <c r="C3460" s="2" t="s">
        <v>10</v>
      </c>
      <c r="D3460" s="17">
        <v>1450895.9631162984</v>
      </c>
      <c r="E3460" s="2">
        <v>2022</v>
      </c>
      <c r="F3460" s="17">
        <f>Tabel14[[#This Row],[Benaderend Verbruik (kWh)]]*2.5</f>
        <v>3627239.9077907461</v>
      </c>
      <c r="G3460" s="17">
        <f>Tabel14[[#This Row],[Benaderend Verbruik (kWh)]]*0</f>
        <v>0</v>
      </c>
    </row>
    <row r="3461" spans="1:7" x14ac:dyDescent="0.35">
      <c r="A3461" s="2" t="s">
        <v>1188</v>
      </c>
      <c r="B3461" s="2" t="s">
        <v>641</v>
      </c>
      <c r="C3461" s="2" t="s">
        <v>8</v>
      </c>
      <c r="D3461" s="17">
        <v>3545812.5474695293</v>
      </c>
      <c r="E3461" s="2">
        <v>2022</v>
      </c>
      <c r="F3461" s="17">
        <f>Tabel14[[#This Row],[Benaderend Verbruik (kWh)]]</f>
        <v>3545812.5474695293</v>
      </c>
      <c r="G3461" s="17">
        <f>Tabel14[[#This Row],[Benaderend Verbruik (kWh)]]*0.000182</f>
        <v>645.33788363945439</v>
      </c>
    </row>
    <row r="3462" spans="1:7" x14ac:dyDescent="0.35">
      <c r="A3462" s="2" t="s">
        <v>566</v>
      </c>
      <c r="B3462" s="2" t="s">
        <v>7</v>
      </c>
      <c r="C3462" s="2" t="s">
        <v>8</v>
      </c>
      <c r="D3462" s="17">
        <v>3218845.600633109</v>
      </c>
      <c r="E3462" s="2">
        <v>2019</v>
      </c>
      <c r="F3462" s="17">
        <f>Tabel14[[#This Row],[Benaderend Verbruik (kWh)]]</f>
        <v>3218845.600633109</v>
      </c>
      <c r="G3462" s="17">
        <f>Tabel14[[#This Row],[Benaderend Verbruik (kWh)]]*0.000182</f>
        <v>585.82989931522582</v>
      </c>
    </row>
    <row r="3463" spans="1:7" x14ac:dyDescent="0.35">
      <c r="A3463" s="2" t="s">
        <v>566</v>
      </c>
      <c r="B3463" s="2" t="s">
        <v>7</v>
      </c>
      <c r="C3463" s="2" t="s">
        <v>9</v>
      </c>
      <c r="D3463" s="17">
        <v>1767129.0091482573</v>
      </c>
      <c r="E3463" s="2">
        <v>2019</v>
      </c>
      <c r="F3463" s="17">
        <f>Tabel14[[#This Row],[Benaderend Verbruik (kWh)]]*2.5</f>
        <v>4417822.5228706431</v>
      </c>
      <c r="G3463" s="17">
        <f>Tabel14[[#This Row],[Benaderend Verbruik (kWh)]]*0</f>
        <v>0</v>
      </c>
    </row>
    <row r="3464" spans="1:7" x14ac:dyDescent="0.35">
      <c r="A3464" s="2" t="s">
        <v>566</v>
      </c>
      <c r="B3464" s="2" t="s">
        <v>7</v>
      </c>
      <c r="C3464" s="2" t="s">
        <v>10</v>
      </c>
      <c r="D3464" s="17">
        <v>1347011</v>
      </c>
      <c r="E3464" s="2">
        <v>2019</v>
      </c>
      <c r="F3464" s="17">
        <f>Tabel14[[#This Row],[Benaderend Verbruik (kWh)]]*2.5</f>
        <v>3367527.5</v>
      </c>
      <c r="G3464" s="17">
        <f>Tabel14[[#This Row],[Benaderend Verbruik (kWh)]]*0</f>
        <v>0</v>
      </c>
    </row>
    <row r="3465" spans="1:7" x14ac:dyDescent="0.35">
      <c r="A3465" s="2" t="s">
        <v>1189</v>
      </c>
      <c r="B3465" s="2" t="s">
        <v>641</v>
      </c>
      <c r="C3465" s="2" t="s">
        <v>9</v>
      </c>
      <c r="D3465" s="17">
        <v>1572314.6982168783</v>
      </c>
      <c r="E3465" s="2">
        <v>2022</v>
      </c>
      <c r="F3465" s="17">
        <f>Tabel14[[#This Row],[Benaderend Verbruik (kWh)]]*2.5</f>
        <v>3930786.7455421956</v>
      </c>
      <c r="G3465" s="17">
        <f>Tabel14[[#This Row],[Benaderend Verbruik (kWh)]]*0</f>
        <v>0</v>
      </c>
    </row>
    <row r="3466" spans="1:7" x14ac:dyDescent="0.35">
      <c r="A3466" s="2" t="s">
        <v>1189</v>
      </c>
      <c r="B3466" s="2" t="s">
        <v>641</v>
      </c>
      <c r="C3466" s="2" t="s">
        <v>10</v>
      </c>
      <c r="D3466" s="17">
        <v>1258829.9999999993</v>
      </c>
      <c r="E3466" s="2">
        <v>2022</v>
      </c>
      <c r="F3466" s="17">
        <f>Tabel14[[#This Row],[Benaderend Verbruik (kWh)]]*2.5</f>
        <v>3147074.9999999981</v>
      </c>
      <c r="G3466" s="17">
        <f>Tabel14[[#This Row],[Benaderend Verbruik (kWh)]]*0</f>
        <v>0</v>
      </c>
    </row>
    <row r="3467" spans="1:7" x14ac:dyDescent="0.35">
      <c r="A3467" s="2" t="s">
        <v>1189</v>
      </c>
      <c r="B3467" s="2" t="s">
        <v>641</v>
      </c>
      <c r="C3467" s="2" t="s">
        <v>8</v>
      </c>
      <c r="D3467" s="17">
        <v>2336262.9152642479</v>
      </c>
      <c r="E3467" s="2">
        <v>2022</v>
      </c>
      <c r="F3467" s="17">
        <f>Tabel14[[#This Row],[Benaderend Verbruik (kWh)]]</f>
        <v>2336262.9152642479</v>
      </c>
      <c r="G3467" s="17">
        <f>Tabel14[[#This Row],[Benaderend Verbruik (kWh)]]*0.000182</f>
        <v>425.19985057809316</v>
      </c>
    </row>
    <row r="3468" spans="1:7" x14ac:dyDescent="0.35">
      <c r="A3468" s="2" t="s">
        <v>567</v>
      </c>
      <c r="B3468" s="2" t="s">
        <v>7</v>
      </c>
      <c r="C3468" s="2" t="s">
        <v>8</v>
      </c>
      <c r="D3468" s="17">
        <v>2071370.8550000002</v>
      </c>
      <c r="E3468" s="2">
        <v>2019</v>
      </c>
      <c r="F3468" s="17">
        <f>Tabel14[[#This Row],[Benaderend Verbruik (kWh)]]</f>
        <v>2071370.8550000002</v>
      </c>
      <c r="G3468" s="17">
        <f>Tabel14[[#This Row],[Benaderend Verbruik (kWh)]]*0.000182</f>
        <v>376.98949561000006</v>
      </c>
    </row>
    <row r="3469" spans="1:7" x14ac:dyDescent="0.35">
      <c r="A3469" s="2" t="s">
        <v>567</v>
      </c>
      <c r="B3469" s="2" t="s">
        <v>7</v>
      </c>
      <c r="C3469" s="2" t="s">
        <v>10</v>
      </c>
      <c r="D3469" s="17">
        <v>705904</v>
      </c>
      <c r="E3469" s="2">
        <v>2019</v>
      </c>
      <c r="F3469" s="17">
        <f>Tabel14[[#This Row],[Benaderend Verbruik (kWh)]]*2.5</f>
        <v>1764760</v>
      </c>
      <c r="G3469" s="17">
        <f>Tabel14[[#This Row],[Benaderend Verbruik (kWh)]]*0</f>
        <v>0</v>
      </c>
    </row>
    <row r="3470" spans="1:7" x14ac:dyDescent="0.35">
      <c r="A3470" s="2" t="s">
        <v>567</v>
      </c>
      <c r="B3470" s="2" t="s">
        <v>7</v>
      </c>
      <c r="C3470" s="2" t="s">
        <v>9</v>
      </c>
      <c r="D3470" s="17">
        <v>423876.72</v>
      </c>
      <c r="E3470" s="2">
        <v>2019</v>
      </c>
      <c r="F3470" s="17">
        <f>Tabel14[[#This Row],[Benaderend Verbruik (kWh)]]*2.5</f>
        <v>1059691.7999999998</v>
      </c>
      <c r="G3470" s="17">
        <f>Tabel14[[#This Row],[Benaderend Verbruik (kWh)]]*0</f>
        <v>0</v>
      </c>
    </row>
    <row r="3471" spans="1:7" x14ac:dyDescent="0.35">
      <c r="A3471" s="2" t="s">
        <v>1190</v>
      </c>
      <c r="B3471" s="2" t="s">
        <v>641</v>
      </c>
      <c r="C3471" s="2" t="s">
        <v>9</v>
      </c>
      <c r="D3471" s="17">
        <v>282149.24628348666</v>
      </c>
      <c r="E3471" s="2">
        <v>2022</v>
      </c>
      <c r="F3471" s="17">
        <f>Tabel14[[#This Row],[Benaderend Verbruik (kWh)]]*2.5</f>
        <v>705373.11570871668</v>
      </c>
      <c r="G3471" s="17">
        <f>Tabel14[[#This Row],[Benaderend Verbruik (kWh)]]*0</f>
        <v>0</v>
      </c>
    </row>
    <row r="3472" spans="1:7" x14ac:dyDescent="0.35">
      <c r="A3472" s="2" t="s">
        <v>1190</v>
      </c>
      <c r="B3472" s="2" t="s">
        <v>641</v>
      </c>
      <c r="C3472" s="2" t="s">
        <v>10</v>
      </c>
      <c r="D3472" s="17">
        <v>799191.53680300002</v>
      </c>
      <c r="E3472" s="2">
        <v>2022</v>
      </c>
      <c r="F3472" s="17">
        <f>Tabel14[[#This Row],[Benaderend Verbruik (kWh)]]*2.5</f>
        <v>1997978.8420075001</v>
      </c>
      <c r="G3472" s="17">
        <f>Tabel14[[#This Row],[Benaderend Verbruik (kWh)]]*0</f>
        <v>0</v>
      </c>
    </row>
    <row r="3473" spans="1:7" x14ac:dyDescent="0.35">
      <c r="A3473" s="2" t="s">
        <v>1190</v>
      </c>
      <c r="B3473" s="2" t="s">
        <v>641</v>
      </c>
      <c r="C3473" s="2" t="s">
        <v>8</v>
      </c>
      <c r="D3473" s="17">
        <v>1461517.3393405173</v>
      </c>
      <c r="E3473" s="2">
        <v>2022</v>
      </c>
      <c r="F3473" s="17">
        <f>Tabel14[[#This Row],[Benaderend Verbruik (kWh)]]</f>
        <v>1461517.3393405173</v>
      </c>
      <c r="G3473" s="17">
        <f>Tabel14[[#This Row],[Benaderend Verbruik (kWh)]]*0.000182</f>
        <v>265.99615575997416</v>
      </c>
    </row>
    <row r="3474" spans="1:7" x14ac:dyDescent="0.35">
      <c r="A3474" s="11" t="s">
        <v>567</v>
      </c>
      <c r="B3474" s="11" t="s">
        <v>7</v>
      </c>
      <c r="C3474" s="2" t="s">
        <v>1262</v>
      </c>
      <c r="D3474" s="17"/>
      <c r="E3474" s="2">
        <v>2019</v>
      </c>
      <c r="F3474" s="2"/>
      <c r="G3474" s="17">
        <v>14.192066800000001</v>
      </c>
    </row>
    <row r="3475" spans="1:7" x14ac:dyDescent="0.35">
      <c r="A3475" s="11" t="s">
        <v>567</v>
      </c>
      <c r="B3475" s="11" t="s">
        <v>7</v>
      </c>
      <c r="C3475" s="2" t="s">
        <v>1262</v>
      </c>
      <c r="D3475" s="17"/>
      <c r="E3475" s="2">
        <v>2022</v>
      </c>
      <c r="F3475" s="2"/>
      <c r="G3475" s="17">
        <v>16.018763790000001</v>
      </c>
    </row>
    <row r="3476" spans="1:7" x14ac:dyDescent="0.35">
      <c r="A3476" s="2" t="s">
        <v>568</v>
      </c>
      <c r="B3476" s="2" t="s">
        <v>7</v>
      </c>
      <c r="C3476" s="2" t="s">
        <v>8</v>
      </c>
      <c r="D3476" s="17">
        <v>3288651.8480964606</v>
      </c>
      <c r="E3476" s="2">
        <v>2019</v>
      </c>
      <c r="F3476" s="17">
        <f>Tabel14[[#This Row],[Benaderend Verbruik (kWh)]]</f>
        <v>3288651.8480964606</v>
      </c>
      <c r="G3476" s="17">
        <f>Tabel14[[#This Row],[Benaderend Verbruik (kWh)]]*0.000182</f>
        <v>598.53463635355581</v>
      </c>
    </row>
    <row r="3477" spans="1:7" x14ac:dyDescent="0.35">
      <c r="A3477" s="2" t="s">
        <v>568</v>
      </c>
      <c r="B3477" s="2" t="s">
        <v>7</v>
      </c>
      <c r="C3477" s="2" t="s">
        <v>10</v>
      </c>
      <c r="D3477" s="17">
        <v>1788156</v>
      </c>
      <c r="E3477" s="2">
        <v>2019</v>
      </c>
      <c r="F3477" s="17">
        <f>Tabel14[[#This Row],[Benaderend Verbruik (kWh)]]*2.5</f>
        <v>4470390</v>
      </c>
      <c r="G3477" s="17">
        <f>Tabel14[[#This Row],[Benaderend Verbruik (kWh)]]*0</f>
        <v>0</v>
      </c>
    </row>
    <row r="3478" spans="1:7" x14ac:dyDescent="0.35">
      <c r="A3478" s="2" t="s">
        <v>568</v>
      </c>
      <c r="B3478" s="2" t="s">
        <v>7</v>
      </c>
      <c r="C3478" s="2" t="s">
        <v>9</v>
      </c>
      <c r="D3478" s="17">
        <v>994546.69765722903</v>
      </c>
      <c r="E3478" s="2">
        <v>2019</v>
      </c>
      <c r="F3478" s="17">
        <f>Tabel14[[#This Row],[Benaderend Verbruik (kWh)]]*2.5</f>
        <v>2486366.7441430725</v>
      </c>
      <c r="G3478" s="17">
        <f>Tabel14[[#This Row],[Benaderend Verbruik (kWh)]]*0</f>
        <v>0</v>
      </c>
    </row>
    <row r="3479" spans="1:7" x14ac:dyDescent="0.35">
      <c r="A3479" s="2" t="s">
        <v>1191</v>
      </c>
      <c r="B3479" s="2" t="s">
        <v>641</v>
      </c>
      <c r="C3479" s="2" t="s">
        <v>9</v>
      </c>
      <c r="D3479" s="17">
        <v>776993.92159735423</v>
      </c>
      <c r="E3479" s="2">
        <v>2022</v>
      </c>
      <c r="F3479" s="17">
        <f>Tabel14[[#This Row],[Benaderend Verbruik (kWh)]]*2.5</f>
        <v>1942484.8039933855</v>
      </c>
      <c r="G3479" s="17">
        <f>Tabel14[[#This Row],[Benaderend Verbruik (kWh)]]*0</f>
        <v>0</v>
      </c>
    </row>
    <row r="3480" spans="1:7" x14ac:dyDescent="0.35">
      <c r="A3480" s="2" t="s">
        <v>1191</v>
      </c>
      <c r="B3480" s="2" t="s">
        <v>641</v>
      </c>
      <c r="C3480" s="2" t="s">
        <v>10</v>
      </c>
      <c r="D3480" s="17">
        <v>1323531</v>
      </c>
      <c r="E3480" s="2">
        <v>2022</v>
      </c>
      <c r="F3480" s="17">
        <f>Tabel14[[#This Row],[Benaderend Verbruik (kWh)]]*2.5</f>
        <v>3308827.5</v>
      </c>
      <c r="G3480" s="17">
        <f>Tabel14[[#This Row],[Benaderend Verbruik (kWh)]]*0</f>
        <v>0</v>
      </c>
    </row>
    <row r="3481" spans="1:7" x14ac:dyDescent="0.35">
      <c r="A3481" s="2" t="s">
        <v>1191</v>
      </c>
      <c r="B3481" s="2" t="s">
        <v>641</v>
      </c>
      <c r="C3481" s="2" t="s">
        <v>8</v>
      </c>
      <c r="D3481" s="17">
        <v>2972632.7146160174</v>
      </c>
      <c r="E3481" s="2">
        <v>2022</v>
      </c>
      <c r="F3481" s="17">
        <f>Tabel14[[#This Row],[Benaderend Verbruik (kWh)]]</f>
        <v>2972632.7146160174</v>
      </c>
      <c r="G3481" s="17">
        <f>Tabel14[[#This Row],[Benaderend Verbruik (kWh)]]*0.000182</f>
        <v>541.01915406011517</v>
      </c>
    </row>
    <row r="3482" spans="1:7" x14ac:dyDescent="0.35">
      <c r="A3482" s="2" t="s">
        <v>569</v>
      </c>
      <c r="B3482" s="2" t="s">
        <v>7</v>
      </c>
      <c r="C3482" s="2" t="s">
        <v>8</v>
      </c>
      <c r="D3482" s="17">
        <v>3229165.1854417589</v>
      </c>
      <c r="E3482" s="2">
        <v>2019</v>
      </c>
      <c r="F3482" s="17">
        <f>Tabel14[[#This Row],[Benaderend Verbruik (kWh)]]</f>
        <v>3229165.1854417589</v>
      </c>
      <c r="G3482" s="17">
        <f>Tabel14[[#This Row],[Benaderend Verbruik (kWh)]]*0.000182</f>
        <v>587.70806375040013</v>
      </c>
    </row>
    <row r="3483" spans="1:7" x14ac:dyDescent="0.35">
      <c r="A3483" s="2" t="s">
        <v>569</v>
      </c>
      <c r="B3483" s="2" t="s">
        <v>7</v>
      </c>
      <c r="C3483" s="2" t="s">
        <v>9</v>
      </c>
      <c r="D3483" s="17">
        <v>1035144.7455093431</v>
      </c>
      <c r="E3483" s="2">
        <v>2019</v>
      </c>
      <c r="F3483" s="17">
        <f>Tabel14[[#This Row],[Benaderend Verbruik (kWh)]]*2.5</f>
        <v>2587861.8637733576</v>
      </c>
      <c r="G3483" s="17">
        <f>Tabel14[[#This Row],[Benaderend Verbruik (kWh)]]*0</f>
        <v>0</v>
      </c>
    </row>
    <row r="3484" spans="1:7" x14ac:dyDescent="0.35">
      <c r="A3484" s="2" t="s">
        <v>569</v>
      </c>
      <c r="B3484" s="2" t="s">
        <v>7</v>
      </c>
      <c r="C3484" s="2" t="s">
        <v>10</v>
      </c>
      <c r="D3484" s="17">
        <v>830766</v>
      </c>
      <c r="E3484" s="2">
        <v>2019</v>
      </c>
      <c r="F3484" s="17">
        <f>Tabel14[[#This Row],[Benaderend Verbruik (kWh)]]*2.5</f>
        <v>2076915</v>
      </c>
      <c r="G3484" s="17">
        <f>Tabel14[[#This Row],[Benaderend Verbruik (kWh)]]*0</f>
        <v>0</v>
      </c>
    </row>
    <row r="3485" spans="1:7" x14ac:dyDescent="0.35">
      <c r="A3485" s="2" t="s">
        <v>1192</v>
      </c>
      <c r="B3485" s="2" t="s">
        <v>641</v>
      </c>
      <c r="C3485" s="2" t="s">
        <v>9</v>
      </c>
      <c r="D3485" s="17">
        <v>978106.21333165921</v>
      </c>
      <c r="E3485" s="2">
        <v>2022</v>
      </c>
      <c r="F3485" s="17">
        <f>Tabel14[[#This Row],[Benaderend Verbruik (kWh)]]*2.5</f>
        <v>2445265.5333291478</v>
      </c>
      <c r="G3485" s="17">
        <f>Tabel14[[#This Row],[Benaderend Verbruik (kWh)]]*0</f>
        <v>0</v>
      </c>
    </row>
    <row r="3486" spans="1:7" x14ac:dyDescent="0.35">
      <c r="A3486" s="2" t="s">
        <v>1192</v>
      </c>
      <c r="B3486" s="2" t="s">
        <v>641</v>
      </c>
      <c r="C3486" s="2" t="s">
        <v>10</v>
      </c>
      <c r="D3486" s="17">
        <v>660104.55531258066</v>
      </c>
      <c r="E3486" s="2">
        <v>2022</v>
      </c>
      <c r="F3486" s="17">
        <f>Tabel14[[#This Row],[Benaderend Verbruik (kWh)]]*2.5</f>
        <v>1650261.3882814515</v>
      </c>
      <c r="G3486" s="17">
        <f>Tabel14[[#This Row],[Benaderend Verbruik (kWh)]]*0</f>
        <v>0</v>
      </c>
    </row>
    <row r="3487" spans="1:7" x14ac:dyDescent="0.35">
      <c r="A3487" s="2" t="s">
        <v>1192</v>
      </c>
      <c r="B3487" s="2" t="s">
        <v>641</v>
      </c>
      <c r="C3487" s="2" t="s">
        <v>8</v>
      </c>
      <c r="D3487" s="17">
        <v>2882470.013339093</v>
      </c>
      <c r="E3487" s="2">
        <v>2022</v>
      </c>
      <c r="F3487" s="17">
        <f>Tabel14[[#This Row],[Benaderend Verbruik (kWh)]]</f>
        <v>2882470.013339093</v>
      </c>
      <c r="G3487" s="17">
        <f>Tabel14[[#This Row],[Benaderend Verbruik (kWh)]]*0.000182</f>
        <v>524.60954242771493</v>
      </c>
    </row>
    <row r="3488" spans="1:7" x14ac:dyDescent="0.35">
      <c r="A3488" s="11" t="s">
        <v>569</v>
      </c>
      <c r="B3488" s="11" t="s">
        <v>7</v>
      </c>
      <c r="C3488" s="2" t="s">
        <v>1262</v>
      </c>
      <c r="D3488" s="17"/>
      <c r="E3488" s="2">
        <v>2019</v>
      </c>
      <c r="F3488" s="2"/>
      <c r="G3488" s="17">
        <v>92.253984919999994</v>
      </c>
    </row>
    <row r="3489" spans="1:7" x14ac:dyDescent="0.35">
      <c r="A3489" s="11" t="s">
        <v>569</v>
      </c>
      <c r="B3489" s="11" t="s">
        <v>7</v>
      </c>
      <c r="C3489" s="2" t="s">
        <v>1262</v>
      </c>
      <c r="D3489" s="17"/>
      <c r="E3489" s="2">
        <v>2022</v>
      </c>
      <c r="F3489" s="2"/>
      <c r="G3489" s="17">
        <v>81.888168399999998</v>
      </c>
    </row>
    <row r="3490" spans="1:7" x14ac:dyDescent="0.35">
      <c r="A3490" s="2" t="s">
        <v>570</v>
      </c>
      <c r="B3490" s="2" t="s">
        <v>7</v>
      </c>
      <c r="C3490" s="2" t="s">
        <v>8</v>
      </c>
      <c r="D3490" s="17">
        <v>2179087.7930000001</v>
      </c>
      <c r="E3490" s="2">
        <v>2019</v>
      </c>
      <c r="F3490" s="17">
        <f>Tabel14[[#This Row],[Benaderend Verbruik (kWh)]]</f>
        <v>2179087.7930000001</v>
      </c>
      <c r="G3490" s="17">
        <f>Tabel14[[#This Row],[Benaderend Verbruik (kWh)]]*0.000182</f>
        <v>396.59397832600001</v>
      </c>
    </row>
    <row r="3491" spans="1:7" x14ac:dyDescent="0.35">
      <c r="A3491" s="2" t="s">
        <v>570</v>
      </c>
      <c r="B3491" s="2" t="s">
        <v>7</v>
      </c>
      <c r="C3491" s="2" t="s">
        <v>10</v>
      </c>
      <c r="D3491" s="17">
        <v>1259870.9849999999</v>
      </c>
      <c r="E3491" s="2">
        <v>2019</v>
      </c>
      <c r="F3491" s="17">
        <f>Tabel14[[#This Row],[Benaderend Verbruik (kWh)]]*2.5</f>
        <v>3149677.4624999994</v>
      </c>
      <c r="G3491" s="17">
        <f>Tabel14[[#This Row],[Benaderend Verbruik (kWh)]]*0</f>
        <v>0</v>
      </c>
    </row>
    <row r="3492" spans="1:7" x14ac:dyDescent="0.35">
      <c r="A3492" s="2" t="s">
        <v>570</v>
      </c>
      <c r="B3492" s="2" t="s">
        <v>7</v>
      </c>
      <c r="C3492" s="2" t="s">
        <v>9</v>
      </c>
      <c r="D3492" s="17">
        <v>1226252.0569999996</v>
      </c>
      <c r="E3492" s="2">
        <v>2019</v>
      </c>
      <c r="F3492" s="17">
        <f>Tabel14[[#This Row],[Benaderend Verbruik (kWh)]]*2.5</f>
        <v>3065630.1424999991</v>
      </c>
      <c r="G3492" s="17">
        <f>Tabel14[[#This Row],[Benaderend Verbruik (kWh)]]*0</f>
        <v>0</v>
      </c>
    </row>
    <row r="3493" spans="1:7" x14ac:dyDescent="0.35">
      <c r="A3493" s="2" t="s">
        <v>1193</v>
      </c>
      <c r="B3493" s="2" t="s">
        <v>641</v>
      </c>
      <c r="C3493" s="2" t="s">
        <v>9</v>
      </c>
      <c r="D3493" s="17">
        <v>972742.61711992987</v>
      </c>
      <c r="E3493" s="2">
        <v>2022</v>
      </c>
      <c r="F3493" s="17">
        <f>Tabel14[[#This Row],[Benaderend Verbruik (kWh)]]*2.5</f>
        <v>2431856.5427998248</v>
      </c>
      <c r="G3493" s="17">
        <f>Tabel14[[#This Row],[Benaderend Verbruik (kWh)]]*0</f>
        <v>0</v>
      </c>
    </row>
    <row r="3494" spans="1:7" x14ac:dyDescent="0.35">
      <c r="A3494" s="2" t="s">
        <v>1193</v>
      </c>
      <c r="B3494" s="2" t="s">
        <v>641</v>
      </c>
      <c r="C3494" s="2" t="s">
        <v>10</v>
      </c>
      <c r="D3494" s="17">
        <v>1299673.379156525</v>
      </c>
      <c r="E3494" s="2">
        <v>2022</v>
      </c>
      <c r="F3494" s="17">
        <f>Tabel14[[#This Row],[Benaderend Verbruik (kWh)]]*2.5</f>
        <v>3249183.4478913127</v>
      </c>
      <c r="G3494" s="17">
        <f>Tabel14[[#This Row],[Benaderend Verbruik (kWh)]]*0</f>
        <v>0</v>
      </c>
    </row>
    <row r="3495" spans="1:7" x14ac:dyDescent="0.35">
      <c r="A3495" s="2" t="s">
        <v>1193</v>
      </c>
      <c r="B3495" s="2" t="s">
        <v>641</v>
      </c>
      <c r="C3495" s="2" t="s">
        <v>8</v>
      </c>
      <c r="D3495" s="17">
        <v>1576561.3759318127</v>
      </c>
      <c r="E3495" s="2">
        <v>2022</v>
      </c>
      <c r="F3495" s="17">
        <f>Tabel14[[#This Row],[Benaderend Verbruik (kWh)]]</f>
        <v>1576561.3759318127</v>
      </c>
      <c r="G3495" s="17">
        <f>Tabel14[[#This Row],[Benaderend Verbruik (kWh)]]*0.000182</f>
        <v>286.93417041958992</v>
      </c>
    </row>
    <row r="3496" spans="1:7" x14ac:dyDescent="0.35">
      <c r="A3496" s="2" t="s">
        <v>570</v>
      </c>
      <c r="B3496" s="2" t="s">
        <v>7</v>
      </c>
      <c r="C3496" s="2" t="s">
        <v>12</v>
      </c>
      <c r="D3496" s="17">
        <v>376202.61901381786</v>
      </c>
      <c r="E3496" s="2">
        <v>2019</v>
      </c>
      <c r="F3496" s="17">
        <f>Tabel14[[#This Row],[Benaderend Verbruik (kWh)]]</f>
        <v>376202.61901381786</v>
      </c>
      <c r="G3496" s="17">
        <f>Tabel14[[#This Row],[Benaderend Verbruik (kWh)]]*0.000267</f>
        <v>100.44609927668937</v>
      </c>
    </row>
    <row r="3497" spans="1:7" x14ac:dyDescent="0.35">
      <c r="A3497" s="2" t="s">
        <v>570</v>
      </c>
      <c r="B3497" s="2" t="s">
        <v>7</v>
      </c>
      <c r="C3497" s="2" t="s">
        <v>12</v>
      </c>
      <c r="D3497" s="17">
        <v>211744.34515308536</v>
      </c>
      <c r="E3497" s="2">
        <v>2022</v>
      </c>
      <c r="F3497" s="17">
        <f>Tabel14[[#This Row],[Benaderend Verbruik (kWh)]]</f>
        <v>211744.34515308536</v>
      </c>
      <c r="G3497" s="17">
        <f>Tabel14[[#This Row],[Benaderend Verbruik (kWh)]]*0.000267</f>
        <v>56.535740155873789</v>
      </c>
    </row>
    <row r="3498" spans="1:7" x14ac:dyDescent="0.35">
      <c r="A3498" s="11" t="s">
        <v>570</v>
      </c>
      <c r="B3498" s="11" t="s">
        <v>7</v>
      </c>
      <c r="C3498" s="2" t="s">
        <v>1262</v>
      </c>
      <c r="D3498" s="17"/>
      <c r="E3498" s="2">
        <v>2019</v>
      </c>
      <c r="F3498" s="2"/>
      <c r="G3498" s="17">
        <v>37.240434156970693</v>
      </c>
    </row>
    <row r="3499" spans="1:7" x14ac:dyDescent="0.35">
      <c r="A3499" s="11" t="s">
        <v>570</v>
      </c>
      <c r="B3499" s="11" t="s">
        <v>7</v>
      </c>
      <c r="C3499" s="2" t="s">
        <v>1262</v>
      </c>
      <c r="D3499" s="17"/>
      <c r="E3499" s="2">
        <v>2022</v>
      </c>
      <c r="F3499" s="2"/>
      <c r="G3499" s="17">
        <v>22.340618454448219</v>
      </c>
    </row>
    <row r="3500" spans="1:7" x14ac:dyDescent="0.35">
      <c r="A3500" s="2" t="s">
        <v>571</v>
      </c>
      <c r="B3500" s="2" t="s">
        <v>7</v>
      </c>
      <c r="C3500" s="2" t="s">
        <v>8</v>
      </c>
      <c r="D3500" s="17">
        <v>1885017.8875170418</v>
      </c>
      <c r="E3500" s="2">
        <v>2019</v>
      </c>
      <c r="F3500" s="17">
        <f>Tabel14[[#This Row],[Benaderend Verbruik (kWh)]]</f>
        <v>1885017.8875170418</v>
      </c>
      <c r="G3500" s="17">
        <f>Tabel14[[#This Row],[Benaderend Verbruik (kWh)]]*0.000182</f>
        <v>343.07325552810158</v>
      </c>
    </row>
    <row r="3501" spans="1:7" x14ac:dyDescent="0.35">
      <c r="A3501" s="2" t="s">
        <v>571</v>
      </c>
      <c r="B3501" s="2" t="s">
        <v>7</v>
      </c>
      <c r="C3501" s="2" t="s">
        <v>10</v>
      </c>
      <c r="D3501" s="17">
        <v>731402</v>
      </c>
      <c r="E3501" s="2">
        <v>2019</v>
      </c>
      <c r="F3501" s="17">
        <f>Tabel14[[#This Row],[Benaderend Verbruik (kWh)]]*2.5</f>
        <v>1828505</v>
      </c>
      <c r="G3501" s="17">
        <f>Tabel14[[#This Row],[Benaderend Verbruik (kWh)]]*0</f>
        <v>0</v>
      </c>
    </row>
    <row r="3502" spans="1:7" x14ac:dyDescent="0.35">
      <c r="A3502" s="2" t="s">
        <v>571</v>
      </c>
      <c r="B3502" s="2" t="s">
        <v>7</v>
      </c>
      <c r="C3502" s="2" t="s">
        <v>9</v>
      </c>
      <c r="D3502" s="17">
        <v>529306.80293413391</v>
      </c>
      <c r="E3502" s="2">
        <v>2019</v>
      </c>
      <c r="F3502" s="17">
        <f>Tabel14[[#This Row],[Benaderend Verbruik (kWh)]]*2.5</f>
        <v>1323267.0073353348</v>
      </c>
      <c r="G3502" s="17">
        <f>Tabel14[[#This Row],[Benaderend Verbruik (kWh)]]*0</f>
        <v>0</v>
      </c>
    </row>
    <row r="3503" spans="1:7" x14ac:dyDescent="0.35">
      <c r="A3503" s="2" t="s">
        <v>1194</v>
      </c>
      <c r="B3503" s="2" t="s">
        <v>641</v>
      </c>
      <c r="C3503" s="2" t="s">
        <v>9</v>
      </c>
      <c r="D3503" s="17">
        <v>424282.12897415832</v>
      </c>
      <c r="E3503" s="2">
        <v>2022</v>
      </c>
      <c r="F3503" s="17">
        <f>Tabel14[[#This Row],[Benaderend Verbruik (kWh)]]*2.5</f>
        <v>1060705.3224353958</v>
      </c>
      <c r="G3503" s="17">
        <f>Tabel14[[#This Row],[Benaderend Verbruik (kWh)]]*0</f>
        <v>0</v>
      </c>
    </row>
    <row r="3504" spans="1:7" x14ac:dyDescent="0.35">
      <c r="A3504" s="2" t="s">
        <v>1194</v>
      </c>
      <c r="B3504" s="2" t="s">
        <v>641</v>
      </c>
      <c r="C3504" s="2" t="s">
        <v>10</v>
      </c>
      <c r="D3504" s="17">
        <v>705985</v>
      </c>
      <c r="E3504" s="2">
        <v>2022</v>
      </c>
      <c r="F3504" s="17">
        <f>Tabel14[[#This Row],[Benaderend Verbruik (kWh)]]*2.5</f>
        <v>1764962.5</v>
      </c>
      <c r="G3504" s="17">
        <f>Tabel14[[#This Row],[Benaderend Verbruik (kWh)]]*0</f>
        <v>0</v>
      </c>
    </row>
    <row r="3505" spans="1:7" x14ac:dyDescent="0.35">
      <c r="A3505" s="2" t="s">
        <v>1194</v>
      </c>
      <c r="B3505" s="2" t="s">
        <v>641</v>
      </c>
      <c r="C3505" s="2" t="s">
        <v>8</v>
      </c>
      <c r="D3505" s="17">
        <v>1572770.5583433229</v>
      </c>
      <c r="E3505" s="2">
        <v>2022</v>
      </c>
      <c r="F3505" s="17">
        <f>Tabel14[[#This Row],[Benaderend Verbruik (kWh)]]</f>
        <v>1572770.5583433229</v>
      </c>
      <c r="G3505" s="17">
        <f>Tabel14[[#This Row],[Benaderend Verbruik (kWh)]]*0.000182</f>
        <v>286.24424161848481</v>
      </c>
    </row>
    <row r="3506" spans="1:7" x14ac:dyDescent="0.35">
      <c r="A3506" s="2" t="s">
        <v>572</v>
      </c>
      <c r="B3506" s="2" t="s">
        <v>7</v>
      </c>
      <c r="C3506" s="2" t="s">
        <v>8</v>
      </c>
      <c r="D3506" s="17">
        <v>5770614.7842105059</v>
      </c>
      <c r="E3506" s="2">
        <v>2019</v>
      </c>
      <c r="F3506" s="17">
        <f>Tabel14[[#This Row],[Benaderend Verbruik (kWh)]]</f>
        <v>5770614.7842105059</v>
      </c>
      <c r="G3506" s="17">
        <f>Tabel14[[#This Row],[Benaderend Verbruik (kWh)]]*0.000182</f>
        <v>1050.251890726312</v>
      </c>
    </row>
    <row r="3507" spans="1:7" x14ac:dyDescent="0.35">
      <c r="A3507" s="2" t="s">
        <v>572</v>
      </c>
      <c r="B3507" s="2" t="s">
        <v>7</v>
      </c>
      <c r="C3507" s="2" t="s">
        <v>10</v>
      </c>
      <c r="D3507" s="17">
        <v>1690627</v>
      </c>
      <c r="E3507" s="2">
        <v>2019</v>
      </c>
      <c r="F3507" s="17">
        <f>Tabel14[[#This Row],[Benaderend Verbruik (kWh)]]*2.5</f>
        <v>4226567.5</v>
      </c>
      <c r="G3507" s="17">
        <f>Tabel14[[#This Row],[Benaderend Verbruik (kWh)]]*0</f>
        <v>0</v>
      </c>
    </row>
    <row r="3508" spans="1:7" x14ac:dyDescent="0.35">
      <c r="A3508" s="2" t="s">
        <v>572</v>
      </c>
      <c r="B3508" s="2" t="s">
        <v>7</v>
      </c>
      <c r="C3508" s="2" t="s">
        <v>9</v>
      </c>
      <c r="D3508" s="17">
        <v>1501098.173010906</v>
      </c>
      <c r="E3508" s="2">
        <v>2019</v>
      </c>
      <c r="F3508" s="17">
        <f>Tabel14[[#This Row],[Benaderend Verbruik (kWh)]]*2.5</f>
        <v>3752745.432527265</v>
      </c>
      <c r="G3508" s="17">
        <f>Tabel14[[#This Row],[Benaderend Verbruik (kWh)]]*0</f>
        <v>0</v>
      </c>
    </row>
    <row r="3509" spans="1:7" x14ac:dyDescent="0.35">
      <c r="A3509" s="2" t="s">
        <v>1195</v>
      </c>
      <c r="B3509" s="2" t="s">
        <v>641</v>
      </c>
      <c r="C3509" s="2" t="s">
        <v>9</v>
      </c>
      <c r="D3509" s="17">
        <v>1419682.9814592698</v>
      </c>
      <c r="E3509" s="2">
        <v>2022</v>
      </c>
      <c r="F3509" s="17">
        <f>Tabel14[[#This Row],[Benaderend Verbruik (kWh)]]*2.5</f>
        <v>3549207.4536481742</v>
      </c>
      <c r="G3509" s="17">
        <f>Tabel14[[#This Row],[Benaderend Verbruik (kWh)]]*0</f>
        <v>0</v>
      </c>
    </row>
    <row r="3510" spans="1:7" x14ac:dyDescent="0.35">
      <c r="A3510" s="2" t="s">
        <v>1195</v>
      </c>
      <c r="B3510" s="2" t="s">
        <v>641</v>
      </c>
      <c r="C3510" s="2" t="s">
        <v>10</v>
      </c>
      <c r="D3510" s="17">
        <v>1270467.9999999995</v>
      </c>
      <c r="E3510" s="2">
        <v>2022</v>
      </c>
      <c r="F3510" s="17">
        <f>Tabel14[[#This Row],[Benaderend Verbruik (kWh)]]*2.5</f>
        <v>3176169.9999999991</v>
      </c>
      <c r="G3510" s="17">
        <f>Tabel14[[#This Row],[Benaderend Verbruik (kWh)]]*0</f>
        <v>0</v>
      </c>
    </row>
    <row r="3511" spans="1:7" x14ac:dyDescent="0.35">
      <c r="A3511" s="2" t="s">
        <v>1195</v>
      </c>
      <c r="B3511" s="2" t="s">
        <v>641</v>
      </c>
      <c r="C3511" s="2" t="s">
        <v>8</v>
      </c>
      <c r="D3511" s="17">
        <v>4417758.3562987288</v>
      </c>
      <c r="E3511" s="2">
        <v>2022</v>
      </c>
      <c r="F3511" s="17">
        <f>Tabel14[[#This Row],[Benaderend Verbruik (kWh)]]</f>
        <v>4417758.3562987288</v>
      </c>
      <c r="G3511" s="17">
        <f>Tabel14[[#This Row],[Benaderend Verbruik (kWh)]]*0.000182</f>
        <v>804.03202084636871</v>
      </c>
    </row>
    <row r="3512" spans="1:7" x14ac:dyDescent="0.35">
      <c r="A3512" s="2" t="s">
        <v>572</v>
      </c>
      <c r="B3512" s="2" t="s">
        <v>7</v>
      </c>
      <c r="C3512" s="2" t="s">
        <v>170</v>
      </c>
      <c r="D3512" s="17">
        <v>52454.304585386766</v>
      </c>
      <c r="E3512" s="2">
        <v>2019</v>
      </c>
      <c r="F3512" s="17">
        <f>Tabel14[[#This Row],[Benaderend Verbruik (kWh)]]</f>
        <v>52454.304585386766</v>
      </c>
      <c r="G3512" s="17">
        <f>Tabel14[[#This Row],[Benaderend Verbruik (kWh)]]*0</f>
        <v>0</v>
      </c>
    </row>
    <row r="3513" spans="1:7" x14ac:dyDescent="0.35">
      <c r="A3513" s="2" t="s">
        <v>572</v>
      </c>
      <c r="B3513" s="2" t="s">
        <v>7</v>
      </c>
      <c r="C3513" s="2" t="s">
        <v>170</v>
      </c>
      <c r="D3513" s="17">
        <v>103776.66666666667</v>
      </c>
      <c r="E3513" s="2">
        <v>2022</v>
      </c>
      <c r="F3513" s="17">
        <f>Tabel14[[#This Row],[Benaderend Verbruik (kWh)]]</f>
        <v>103776.66666666667</v>
      </c>
      <c r="G3513" s="17">
        <f>Tabel14[[#This Row],[Benaderend Verbruik (kWh)]]*0</f>
        <v>0</v>
      </c>
    </row>
    <row r="3514" spans="1:7" x14ac:dyDescent="0.35">
      <c r="A3514" s="2" t="s">
        <v>573</v>
      </c>
      <c r="B3514" s="2" t="s">
        <v>7</v>
      </c>
      <c r="C3514" s="2" t="s">
        <v>8</v>
      </c>
      <c r="D3514" s="17">
        <v>1901738.9020000002</v>
      </c>
      <c r="E3514" s="2">
        <v>2019</v>
      </c>
      <c r="F3514" s="17">
        <f>Tabel14[[#This Row],[Benaderend Verbruik (kWh)]]</f>
        <v>1901738.9020000002</v>
      </c>
      <c r="G3514" s="17">
        <f>Tabel14[[#This Row],[Benaderend Verbruik (kWh)]]*0.000182</f>
        <v>346.11648016400005</v>
      </c>
    </row>
    <row r="3515" spans="1:7" x14ac:dyDescent="0.35">
      <c r="A3515" s="2" t="s">
        <v>573</v>
      </c>
      <c r="B3515" s="2" t="s">
        <v>7</v>
      </c>
      <c r="C3515" s="2" t="s">
        <v>9</v>
      </c>
      <c r="D3515" s="17">
        <v>794105.38399999985</v>
      </c>
      <c r="E3515" s="2">
        <v>2019</v>
      </c>
      <c r="F3515" s="17">
        <f>Tabel14[[#This Row],[Benaderend Verbruik (kWh)]]*2.5</f>
        <v>1985263.4599999995</v>
      </c>
      <c r="G3515" s="17">
        <f>Tabel14[[#This Row],[Benaderend Verbruik (kWh)]]*0</f>
        <v>0</v>
      </c>
    </row>
    <row r="3516" spans="1:7" x14ac:dyDescent="0.35">
      <c r="A3516" s="2" t="s">
        <v>573</v>
      </c>
      <c r="B3516" s="2" t="s">
        <v>7</v>
      </c>
      <c r="C3516" s="2" t="s">
        <v>10</v>
      </c>
      <c r="D3516" s="17">
        <v>572458</v>
      </c>
      <c r="E3516" s="2">
        <v>2019</v>
      </c>
      <c r="F3516" s="17">
        <f>Tabel14[[#This Row],[Benaderend Verbruik (kWh)]]*2.5</f>
        <v>1431145</v>
      </c>
      <c r="G3516" s="17">
        <f>Tabel14[[#This Row],[Benaderend Verbruik (kWh)]]*0</f>
        <v>0</v>
      </c>
    </row>
    <row r="3517" spans="1:7" x14ac:dyDescent="0.35">
      <c r="A3517" s="2" t="s">
        <v>1196</v>
      </c>
      <c r="B3517" s="2" t="s">
        <v>641</v>
      </c>
      <c r="C3517" s="2" t="s">
        <v>9</v>
      </c>
      <c r="D3517" s="17">
        <v>797336.8162642495</v>
      </c>
      <c r="E3517" s="2">
        <v>2022</v>
      </c>
      <c r="F3517" s="17">
        <f>Tabel14[[#This Row],[Benaderend Verbruik (kWh)]]*2.5</f>
        <v>1993342.0406606237</v>
      </c>
      <c r="G3517" s="17">
        <f>Tabel14[[#This Row],[Benaderend Verbruik (kWh)]]*0</f>
        <v>0</v>
      </c>
    </row>
    <row r="3518" spans="1:7" x14ac:dyDescent="0.35">
      <c r="A3518" s="2" t="s">
        <v>1196</v>
      </c>
      <c r="B3518" s="2" t="s">
        <v>641</v>
      </c>
      <c r="C3518" s="2" t="s">
        <v>10</v>
      </c>
      <c r="D3518" s="17">
        <v>511739.2387483826</v>
      </c>
      <c r="E3518" s="2">
        <v>2022</v>
      </c>
      <c r="F3518" s="17">
        <f>Tabel14[[#This Row],[Benaderend Verbruik (kWh)]]*2.5</f>
        <v>1279348.0968709565</v>
      </c>
      <c r="G3518" s="17">
        <f>Tabel14[[#This Row],[Benaderend Verbruik (kWh)]]*0</f>
        <v>0</v>
      </c>
    </row>
    <row r="3519" spans="1:7" x14ac:dyDescent="0.35">
      <c r="A3519" s="2" t="s">
        <v>1196</v>
      </c>
      <c r="B3519" s="2" t="s">
        <v>641</v>
      </c>
      <c r="C3519" s="2" t="s">
        <v>8</v>
      </c>
      <c r="D3519" s="17">
        <v>1100529.1898680329</v>
      </c>
      <c r="E3519" s="2">
        <v>2022</v>
      </c>
      <c r="F3519" s="17">
        <f>Tabel14[[#This Row],[Benaderend Verbruik (kWh)]]</f>
        <v>1100529.1898680329</v>
      </c>
      <c r="G3519" s="17">
        <f>Tabel14[[#This Row],[Benaderend Verbruik (kWh)]]*0.000182</f>
        <v>200.29631255598201</v>
      </c>
    </row>
    <row r="3520" spans="1:7" x14ac:dyDescent="0.35">
      <c r="A3520" s="2" t="s">
        <v>574</v>
      </c>
      <c r="B3520" s="2" t="s">
        <v>7</v>
      </c>
      <c r="C3520" s="2" t="s">
        <v>8</v>
      </c>
      <c r="D3520" s="17">
        <v>422402.45537217206</v>
      </c>
      <c r="E3520" s="2">
        <v>2019</v>
      </c>
      <c r="F3520" s="17">
        <f>Tabel14[[#This Row],[Benaderend Verbruik (kWh)]]</f>
        <v>422402.45537217206</v>
      </c>
      <c r="G3520" s="17">
        <f>Tabel14[[#This Row],[Benaderend Verbruik (kWh)]]*0.000182</f>
        <v>76.877246877735317</v>
      </c>
    </row>
    <row r="3521" spans="1:7" x14ac:dyDescent="0.35">
      <c r="A3521" s="2" t="s">
        <v>574</v>
      </c>
      <c r="B3521" s="2" t="s">
        <v>7</v>
      </c>
      <c r="C3521" s="2" t="s">
        <v>10</v>
      </c>
      <c r="D3521" s="17">
        <v>217577</v>
      </c>
      <c r="E3521" s="2">
        <v>2019</v>
      </c>
      <c r="F3521" s="17">
        <f>Tabel14[[#This Row],[Benaderend Verbruik (kWh)]]*2.5</f>
        <v>543942.5</v>
      </c>
      <c r="G3521" s="17">
        <f>Tabel14[[#This Row],[Benaderend Verbruik (kWh)]]*0</f>
        <v>0</v>
      </c>
    </row>
    <row r="3522" spans="1:7" x14ac:dyDescent="0.35">
      <c r="A3522" s="2" t="s">
        <v>574</v>
      </c>
      <c r="B3522" s="2" t="s">
        <v>7</v>
      </c>
      <c r="C3522" s="2" t="s">
        <v>9</v>
      </c>
      <c r="D3522" s="17">
        <v>101604.1474005036</v>
      </c>
      <c r="E3522" s="2">
        <v>2019</v>
      </c>
      <c r="F3522" s="17">
        <f>Tabel14[[#This Row],[Benaderend Verbruik (kWh)]]*2.5</f>
        <v>254010.36850125901</v>
      </c>
      <c r="G3522" s="17">
        <f>Tabel14[[#This Row],[Benaderend Verbruik (kWh)]]*0</f>
        <v>0</v>
      </c>
    </row>
    <row r="3523" spans="1:7" x14ac:dyDescent="0.35">
      <c r="A3523" s="2" t="s">
        <v>1197</v>
      </c>
      <c r="B3523" s="2" t="s">
        <v>641</v>
      </c>
      <c r="C3523" s="2" t="s">
        <v>9</v>
      </c>
      <c r="D3523" s="17">
        <v>86731.984702455098</v>
      </c>
      <c r="E3523" s="2">
        <v>2022</v>
      </c>
      <c r="F3523" s="17">
        <f>Tabel14[[#This Row],[Benaderend Verbruik (kWh)]]*2.5</f>
        <v>216829.96175613775</v>
      </c>
      <c r="G3523" s="17">
        <f>Tabel14[[#This Row],[Benaderend Verbruik (kWh)]]*0</f>
        <v>0</v>
      </c>
    </row>
    <row r="3524" spans="1:7" x14ac:dyDescent="0.35">
      <c r="A3524" s="2" t="s">
        <v>1197</v>
      </c>
      <c r="B3524" s="2" t="s">
        <v>641</v>
      </c>
      <c r="C3524" s="2" t="s">
        <v>10</v>
      </c>
      <c r="D3524" s="17">
        <v>185448.9999999993</v>
      </c>
      <c r="E3524" s="2">
        <v>2022</v>
      </c>
      <c r="F3524" s="17">
        <f>Tabel14[[#This Row],[Benaderend Verbruik (kWh)]]*2.5</f>
        <v>463622.49999999825</v>
      </c>
      <c r="G3524" s="17">
        <f>Tabel14[[#This Row],[Benaderend Verbruik (kWh)]]*0</f>
        <v>0</v>
      </c>
    </row>
    <row r="3525" spans="1:7" x14ac:dyDescent="0.35">
      <c r="A3525" s="2" t="s">
        <v>1197</v>
      </c>
      <c r="B3525" s="2" t="s">
        <v>641</v>
      </c>
      <c r="C3525" s="2" t="s">
        <v>8</v>
      </c>
      <c r="D3525" s="17">
        <v>363483.54611720971</v>
      </c>
      <c r="E3525" s="2">
        <v>2022</v>
      </c>
      <c r="F3525" s="17">
        <f>Tabel14[[#This Row],[Benaderend Verbruik (kWh)]]</f>
        <v>363483.54611720971</v>
      </c>
      <c r="G3525" s="17">
        <f>Tabel14[[#This Row],[Benaderend Verbruik (kWh)]]*0.000182</f>
        <v>66.15400539333217</v>
      </c>
    </row>
    <row r="3526" spans="1:7" x14ac:dyDescent="0.35">
      <c r="A3526" s="2" t="s">
        <v>575</v>
      </c>
      <c r="B3526" s="2" t="s">
        <v>7</v>
      </c>
      <c r="C3526" s="2" t="s">
        <v>8</v>
      </c>
      <c r="D3526" s="17">
        <v>1617236.626585315</v>
      </c>
      <c r="E3526" s="2">
        <v>2019</v>
      </c>
      <c r="F3526" s="17">
        <f>Tabel14[[#This Row],[Benaderend Verbruik (kWh)]]</f>
        <v>1617236.626585315</v>
      </c>
      <c r="G3526" s="17">
        <f>Tabel14[[#This Row],[Benaderend Verbruik (kWh)]]*0.000182</f>
        <v>294.33706603852733</v>
      </c>
    </row>
    <row r="3527" spans="1:7" x14ac:dyDescent="0.35">
      <c r="A3527" s="2" t="s">
        <v>575</v>
      </c>
      <c r="B3527" s="2" t="s">
        <v>7</v>
      </c>
      <c r="C3527" s="2" t="s">
        <v>10</v>
      </c>
      <c r="D3527" s="17">
        <v>925676</v>
      </c>
      <c r="E3527" s="2">
        <v>2019</v>
      </c>
      <c r="F3527" s="17">
        <f>Tabel14[[#This Row],[Benaderend Verbruik (kWh)]]*2.5</f>
        <v>2314190</v>
      </c>
      <c r="G3527" s="17">
        <f>Tabel14[[#This Row],[Benaderend Verbruik (kWh)]]*0</f>
        <v>0</v>
      </c>
    </row>
    <row r="3528" spans="1:7" x14ac:dyDescent="0.35">
      <c r="A3528" s="2" t="s">
        <v>575</v>
      </c>
      <c r="B3528" s="2" t="s">
        <v>7</v>
      </c>
      <c r="C3528" s="2" t="s">
        <v>9</v>
      </c>
      <c r="D3528" s="17">
        <v>778294.87117565621</v>
      </c>
      <c r="E3528" s="2">
        <v>2019</v>
      </c>
      <c r="F3528" s="17">
        <f>Tabel14[[#This Row],[Benaderend Verbruik (kWh)]]*2.5</f>
        <v>1945737.1779391405</v>
      </c>
      <c r="G3528" s="17">
        <f>Tabel14[[#This Row],[Benaderend Verbruik (kWh)]]*0</f>
        <v>0</v>
      </c>
    </row>
    <row r="3529" spans="1:7" x14ac:dyDescent="0.35">
      <c r="A3529" s="2" t="s">
        <v>1198</v>
      </c>
      <c r="B3529" s="2" t="s">
        <v>641</v>
      </c>
      <c r="C3529" s="2" t="s">
        <v>9</v>
      </c>
      <c r="D3529" s="17">
        <v>623809.18844180123</v>
      </c>
      <c r="E3529" s="2">
        <v>2022</v>
      </c>
      <c r="F3529" s="17">
        <f>Tabel14[[#This Row],[Benaderend Verbruik (kWh)]]*2.5</f>
        <v>1559522.9711045031</v>
      </c>
      <c r="G3529" s="17">
        <f>Tabel14[[#This Row],[Benaderend Verbruik (kWh)]]*0</f>
        <v>0</v>
      </c>
    </row>
    <row r="3530" spans="1:7" x14ac:dyDescent="0.35">
      <c r="A3530" s="2" t="s">
        <v>1198</v>
      </c>
      <c r="B3530" s="2" t="s">
        <v>641</v>
      </c>
      <c r="C3530" s="2" t="s">
        <v>10</v>
      </c>
      <c r="D3530" s="17">
        <v>793395</v>
      </c>
      <c r="E3530" s="2">
        <v>2022</v>
      </c>
      <c r="F3530" s="17">
        <f>Tabel14[[#This Row],[Benaderend Verbruik (kWh)]]*2.5</f>
        <v>1983487.5</v>
      </c>
      <c r="G3530" s="17">
        <f>Tabel14[[#This Row],[Benaderend Verbruik (kWh)]]*0</f>
        <v>0</v>
      </c>
    </row>
    <row r="3531" spans="1:7" x14ac:dyDescent="0.35">
      <c r="A3531" s="2" t="s">
        <v>1198</v>
      </c>
      <c r="B3531" s="2" t="s">
        <v>641</v>
      </c>
      <c r="C3531" s="2" t="s">
        <v>8</v>
      </c>
      <c r="D3531" s="17">
        <v>1266549.1603130559</v>
      </c>
      <c r="E3531" s="2">
        <v>2022</v>
      </c>
      <c r="F3531" s="17">
        <f>Tabel14[[#This Row],[Benaderend Verbruik (kWh)]]</f>
        <v>1266549.1603130559</v>
      </c>
      <c r="G3531" s="17">
        <f>Tabel14[[#This Row],[Benaderend Verbruik (kWh)]]*0.000182</f>
        <v>230.51194717697618</v>
      </c>
    </row>
    <row r="3532" spans="1:7" x14ac:dyDescent="0.35">
      <c r="A3532" s="11" t="s">
        <v>575</v>
      </c>
      <c r="B3532" s="11" t="s">
        <v>7</v>
      </c>
      <c r="C3532" s="2" t="s">
        <v>1262</v>
      </c>
      <c r="D3532" s="17"/>
      <c r="E3532" s="2">
        <v>2019</v>
      </c>
      <c r="F3532" s="2"/>
      <c r="G3532" s="17">
        <v>82.133261815000012</v>
      </c>
    </row>
    <row r="3533" spans="1:7" x14ac:dyDescent="0.35">
      <c r="A3533" s="11" t="s">
        <v>575</v>
      </c>
      <c r="B3533" s="11" t="s">
        <v>7</v>
      </c>
      <c r="C3533" s="2" t="s">
        <v>1262</v>
      </c>
      <c r="D3533" s="17"/>
      <c r="E3533" s="2">
        <v>2022</v>
      </c>
      <c r="F3533" s="2"/>
      <c r="G3533" s="17">
        <v>58.423603999999997</v>
      </c>
    </row>
    <row r="3534" spans="1:7" x14ac:dyDescent="0.35">
      <c r="A3534" s="2" t="s">
        <v>576</v>
      </c>
      <c r="B3534" s="2" t="s">
        <v>7</v>
      </c>
      <c r="C3534" s="2" t="s">
        <v>10</v>
      </c>
      <c r="D3534" s="17">
        <v>700427.14300000016</v>
      </c>
      <c r="E3534" s="2">
        <v>2019</v>
      </c>
      <c r="F3534" s="17">
        <f>Tabel14[[#This Row],[Benaderend Verbruik (kWh)]]*2.5</f>
        <v>1751067.8575000004</v>
      </c>
      <c r="G3534" s="17">
        <f>Tabel14[[#This Row],[Benaderend Verbruik (kWh)]]*0</f>
        <v>0</v>
      </c>
    </row>
    <row r="3535" spans="1:7" x14ac:dyDescent="0.35">
      <c r="A3535" s="2" t="s">
        <v>576</v>
      </c>
      <c r="B3535" s="2" t="s">
        <v>7</v>
      </c>
      <c r="C3535" s="2" t="s">
        <v>8</v>
      </c>
      <c r="D3535" s="17">
        <v>454245.25799999991</v>
      </c>
      <c r="E3535" s="2">
        <v>2019</v>
      </c>
      <c r="F3535" s="17">
        <f>Tabel14[[#This Row],[Benaderend Verbruik (kWh)]]</f>
        <v>454245.25799999991</v>
      </c>
      <c r="G3535" s="17">
        <f>Tabel14[[#This Row],[Benaderend Verbruik (kWh)]]*0.000182</f>
        <v>82.672636955999991</v>
      </c>
    </row>
    <row r="3536" spans="1:7" x14ac:dyDescent="0.35">
      <c r="A3536" s="2" t="s">
        <v>576</v>
      </c>
      <c r="B3536" s="2" t="s">
        <v>7</v>
      </c>
      <c r="C3536" s="2" t="s">
        <v>9</v>
      </c>
      <c r="D3536" s="17">
        <v>397041.99100000004</v>
      </c>
      <c r="E3536" s="2">
        <v>2019</v>
      </c>
      <c r="F3536" s="17">
        <f>Tabel14[[#This Row],[Benaderend Verbruik (kWh)]]*2.5</f>
        <v>992604.97750000004</v>
      </c>
      <c r="G3536" s="17">
        <f>Tabel14[[#This Row],[Benaderend Verbruik (kWh)]]*0</f>
        <v>0</v>
      </c>
    </row>
    <row r="3537" spans="1:7" x14ac:dyDescent="0.35">
      <c r="A3537" s="2" t="s">
        <v>1199</v>
      </c>
      <c r="B3537" s="2" t="s">
        <v>641</v>
      </c>
      <c r="C3537" s="2" t="s">
        <v>9</v>
      </c>
      <c r="D3537" s="17">
        <v>320756.80786286399</v>
      </c>
      <c r="E3537" s="2">
        <v>2022</v>
      </c>
      <c r="F3537" s="17">
        <f>Tabel14[[#This Row],[Benaderend Verbruik (kWh)]]*2.5</f>
        <v>801892.01965715992</v>
      </c>
      <c r="G3537" s="17">
        <f>Tabel14[[#This Row],[Benaderend Verbruik (kWh)]]*0</f>
        <v>0</v>
      </c>
    </row>
    <row r="3538" spans="1:7" x14ac:dyDescent="0.35">
      <c r="A3538" s="2" t="s">
        <v>1199</v>
      </c>
      <c r="B3538" s="2" t="s">
        <v>641</v>
      </c>
      <c r="C3538" s="2" t="s">
        <v>10</v>
      </c>
      <c r="D3538" s="17">
        <v>659900.38332103519</v>
      </c>
      <c r="E3538" s="2">
        <v>2022</v>
      </c>
      <c r="F3538" s="17">
        <f>Tabel14[[#This Row],[Benaderend Verbruik (kWh)]]*2.5</f>
        <v>1649750.958302588</v>
      </c>
      <c r="G3538" s="17">
        <f>Tabel14[[#This Row],[Benaderend Verbruik (kWh)]]*0</f>
        <v>0</v>
      </c>
    </row>
    <row r="3539" spans="1:7" x14ac:dyDescent="0.35">
      <c r="A3539" s="2" t="s">
        <v>1199</v>
      </c>
      <c r="B3539" s="2" t="s">
        <v>641</v>
      </c>
      <c r="C3539" s="2" t="s">
        <v>8</v>
      </c>
      <c r="D3539" s="17">
        <v>484347.50931602175</v>
      </c>
      <c r="E3539" s="2">
        <v>2022</v>
      </c>
      <c r="F3539" s="17">
        <f>Tabel14[[#This Row],[Benaderend Verbruik (kWh)]]</f>
        <v>484347.50931602175</v>
      </c>
      <c r="G3539" s="17">
        <f>Tabel14[[#This Row],[Benaderend Verbruik (kWh)]]*0.000182</f>
        <v>88.151246695515965</v>
      </c>
    </row>
    <row r="3540" spans="1:7" x14ac:dyDescent="0.35">
      <c r="A3540" s="2" t="s">
        <v>577</v>
      </c>
      <c r="B3540" s="2" t="s">
        <v>7</v>
      </c>
      <c r="C3540" s="2" t="s">
        <v>8</v>
      </c>
      <c r="D3540" s="17">
        <v>536166.23862572922</v>
      </c>
      <c r="E3540" s="2">
        <v>2019</v>
      </c>
      <c r="F3540" s="17">
        <f>Tabel14[[#This Row],[Benaderend Verbruik (kWh)]]</f>
        <v>536166.23862572922</v>
      </c>
      <c r="G3540" s="17">
        <f>Tabel14[[#This Row],[Benaderend Verbruik (kWh)]]*0.000182</f>
        <v>97.582255429882721</v>
      </c>
    </row>
    <row r="3541" spans="1:7" x14ac:dyDescent="0.35">
      <c r="A3541" s="2" t="s">
        <v>577</v>
      </c>
      <c r="B3541" s="2" t="s">
        <v>7</v>
      </c>
      <c r="C3541" s="2" t="s">
        <v>10</v>
      </c>
      <c r="D3541" s="17">
        <v>472478</v>
      </c>
      <c r="E3541" s="2">
        <v>2019</v>
      </c>
      <c r="F3541" s="17">
        <f>Tabel14[[#This Row],[Benaderend Verbruik (kWh)]]*2.5</f>
        <v>1181195</v>
      </c>
      <c r="G3541" s="17">
        <f>Tabel14[[#This Row],[Benaderend Verbruik (kWh)]]*0</f>
        <v>0</v>
      </c>
    </row>
    <row r="3542" spans="1:7" x14ac:dyDescent="0.35">
      <c r="A3542" s="2" t="s">
        <v>577</v>
      </c>
      <c r="B3542" s="2" t="s">
        <v>7</v>
      </c>
      <c r="C3542" s="2" t="s">
        <v>9</v>
      </c>
      <c r="D3542" s="17">
        <v>143030.12771310622</v>
      </c>
      <c r="E3542" s="2">
        <v>2019</v>
      </c>
      <c r="F3542" s="17">
        <f>Tabel14[[#This Row],[Benaderend Verbruik (kWh)]]*2.5</f>
        <v>357575.31928276556</v>
      </c>
      <c r="G3542" s="17">
        <f>Tabel14[[#This Row],[Benaderend Verbruik (kWh)]]*0</f>
        <v>0</v>
      </c>
    </row>
    <row r="3543" spans="1:7" x14ac:dyDescent="0.35">
      <c r="A3543" s="2" t="s">
        <v>1200</v>
      </c>
      <c r="B3543" s="2" t="s">
        <v>641</v>
      </c>
      <c r="C3543" s="2" t="s">
        <v>9</v>
      </c>
      <c r="D3543" s="17">
        <v>138404.66304655111</v>
      </c>
      <c r="E3543" s="2">
        <v>2022</v>
      </c>
      <c r="F3543" s="17">
        <f>Tabel14[[#This Row],[Benaderend Verbruik (kWh)]]*2.5</f>
        <v>346011.65761637781</v>
      </c>
      <c r="G3543" s="17">
        <f>Tabel14[[#This Row],[Benaderend Verbruik (kWh)]]*0</f>
        <v>0</v>
      </c>
    </row>
    <row r="3544" spans="1:7" x14ac:dyDescent="0.35">
      <c r="A3544" s="2" t="s">
        <v>1200</v>
      </c>
      <c r="B3544" s="2" t="s">
        <v>641</v>
      </c>
      <c r="C3544" s="2" t="s">
        <v>10</v>
      </c>
      <c r="D3544" s="17">
        <v>441752.99999999959</v>
      </c>
      <c r="E3544" s="2">
        <v>2022</v>
      </c>
      <c r="F3544" s="17">
        <f>Tabel14[[#This Row],[Benaderend Verbruik (kWh)]]*2.5</f>
        <v>1104382.4999999991</v>
      </c>
      <c r="G3544" s="17">
        <f>Tabel14[[#This Row],[Benaderend Verbruik (kWh)]]*0</f>
        <v>0</v>
      </c>
    </row>
    <row r="3545" spans="1:7" x14ac:dyDescent="0.35">
      <c r="A3545" s="2" t="s">
        <v>1200</v>
      </c>
      <c r="B3545" s="2" t="s">
        <v>641</v>
      </c>
      <c r="C3545" s="2" t="s">
        <v>8</v>
      </c>
      <c r="D3545" s="17">
        <v>448613.6521702545</v>
      </c>
      <c r="E3545" s="2">
        <v>2022</v>
      </c>
      <c r="F3545" s="17">
        <f>Tabel14[[#This Row],[Benaderend Verbruik (kWh)]]</f>
        <v>448613.6521702545</v>
      </c>
      <c r="G3545" s="17">
        <f>Tabel14[[#This Row],[Benaderend Verbruik (kWh)]]*0.000182</f>
        <v>81.647684694986324</v>
      </c>
    </row>
    <row r="3546" spans="1:7" x14ac:dyDescent="0.35">
      <c r="A3546" s="11" t="s">
        <v>577</v>
      </c>
      <c r="B3546" s="11" t="s">
        <v>7</v>
      </c>
      <c r="C3546" s="2" t="s">
        <v>1262</v>
      </c>
      <c r="D3546" s="17"/>
      <c r="E3546" s="2">
        <v>2019</v>
      </c>
      <c r="F3546" s="2"/>
      <c r="G3546" s="17">
        <v>64.676740059152152</v>
      </c>
    </row>
    <row r="3547" spans="1:7" x14ac:dyDescent="0.35">
      <c r="A3547" s="11" t="s">
        <v>577</v>
      </c>
      <c r="B3547" s="11" t="s">
        <v>7</v>
      </c>
      <c r="C3547" s="2" t="s">
        <v>1262</v>
      </c>
      <c r="D3547" s="17"/>
      <c r="E3547" s="2">
        <v>2022</v>
      </c>
      <c r="F3547" s="2"/>
      <c r="G3547" s="17">
        <v>49.051696908771042</v>
      </c>
    </row>
    <row r="3548" spans="1:7" x14ac:dyDescent="0.35">
      <c r="A3548" s="2" t="s">
        <v>578</v>
      </c>
      <c r="B3548" s="2" t="s">
        <v>7</v>
      </c>
      <c r="C3548" s="2" t="s">
        <v>8</v>
      </c>
      <c r="D3548" s="17">
        <v>5037958.1277381442</v>
      </c>
      <c r="E3548" s="2">
        <v>2019</v>
      </c>
      <c r="F3548" s="17">
        <f>Tabel14[[#This Row],[Benaderend Verbruik (kWh)]]</f>
        <v>5037958.1277381442</v>
      </c>
      <c r="G3548" s="17">
        <f>Tabel14[[#This Row],[Benaderend Verbruik (kWh)]]*0.000182</f>
        <v>916.90837924834227</v>
      </c>
    </row>
    <row r="3549" spans="1:7" x14ac:dyDescent="0.35">
      <c r="A3549" s="2" t="s">
        <v>578</v>
      </c>
      <c r="B3549" s="2" t="s">
        <v>7</v>
      </c>
      <c r="C3549" s="2" t="s">
        <v>9</v>
      </c>
      <c r="D3549" s="17">
        <v>2080655.658576739</v>
      </c>
      <c r="E3549" s="2">
        <v>2019</v>
      </c>
      <c r="F3549" s="17">
        <f>Tabel14[[#This Row],[Benaderend Verbruik (kWh)]]*2.5</f>
        <v>5201639.1464418471</v>
      </c>
      <c r="G3549" s="17">
        <f>Tabel14[[#This Row],[Benaderend Verbruik (kWh)]]*0</f>
        <v>0</v>
      </c>
    </row>
    <row r="3550" spans="1:7" x14ac:dyDescent="0.35">
      <c r="A3550" s="2" t="s">
        <v>578</v>
      </c>
      <c r="B3550" s="2" t="s">
        <v>7</v>
      </c>
      <c r="C3550" s="2" t="s">
        <v>10</v>
      </c>
      <c r="D3550" s="17">
        <v>1654137</v>
      </c>
      <c r="E3550" s="2">
        <v>2019</v>
      </c>
      <c r="F3550" s="17">
        <f>Tabel14[[#This Row],[Benaderend Verbruik (kWh)]]*2.5</f>
        <v>4135342.5</v>
      </c>
      <c r="G3550" s="17">
        <f>Tabel14[[#This Row],[Benaderend Verbruik (kWh)]]*0</f>
        <v>0</v>
      </c>
    </row>
    <row r="3551" spans="1:7" x14ac:dyDescent="0.35">
      <c r="A3551" s="2" t="s">
        <v>1201</v>
      </c>
      <c r="B3551" s="2" t="s">
        <v>641</v>
      </c>
      <c r="C3551" s="2" t="s">
        <v>9</v>
      </c>
      <c r="D3551" s="17">
        <v>1847002.8107320494</v>
      </c>
      <c r="E3551" s="2">
        <v>2022</v>
      </c>
      <c r="F3551" s="17">
        <f>Tabel14[[#This Row],[Benaderend Verbruik (kWh)]]*2.5</f>
        <v>4617507.0268301237</v>
      </c>
      <c r="G3551" s="17">
        <f>Tabel14[[#This Row],[Benaderend Verbruik (kWh)]]*0</f>
        <v>0</v>
      </c>
    </row>
    <row r="3552" spans="1:7" x14ac:dyDescent="0.35">
      <c r="A3552" s="2" t="s">
        <v>1201</v>
      </c>
      <c r="B3552" s="2" t="s">
        <v>641</v>
      </c>
      <c r="C3552" s="2" t="s">
        <v>10</v>
      </c>
      <c r="D3552" s="17">
        <v>1325334.9999999998</v>
      </c>
      <c r="E3552" s="2">
        <v>2022</v>
      </c>
      <c r="F3552" s="17">
        <f>Tabel14[[#This Row],[Benaderend Verbruik (kWh)]]*2.5</f>
        <v>3313337.4999999995</v>
      </c>
      <c r="G3552" s="17">
        <f>Tabel14[[#This Row],[Benaderend Verbruik (kWh)]]*0</f>
        <v>0</v>
      </c>
    </row>
    <row r="3553" spans="1:7" x14ac:dyDescent="0.35">
      <c r="A3553" s="2" t="s">
        <v>1201</v>
      </c>
      <c r="B3553" s="2" t="s">
        <v>641</v>
      </c>
      <c r="C3553" s="2" t="s">
        <v>8</v>
      </c>
      <c r="D3553" s="17">
        <v>5013674.5557399048</v>
      </c>
      <c r="E3553" s="2">
        <v>2022</v>
      </c>
      <c r="F3553" s="17">
        <f>Tabel14[[#This Row],[Benaderend Verbruik (kWh)]]</f>
        <v>5013674.5557399048</v>
      </c>
      <c r="G3553" s="17">
        <f>Tabel14[[#This Row],[Benaderend Verbruik (kWh)]]*0.000182</f>
        <v>912.48876914466268</v>
      </c>
    </row>
    <row r="3554" spans="1:7" x14ac:dyDescent="0.35">
      <c r="A3554" s="11" t="s">
        <v>578</v>
      </c>
      <c r="B3554" s="11" t="s">
        <v>7</v>
      </c>
      <c r="C3554" s="2" t="s">
        <v>1262</v>
      </c>
      <c r="D3554" s="17"/>
      <c r="E3554" s="2">
        <v>2019</v>
      </c>
      <c r="F3554" s="2"/>
      <c r="G3554" s="17">
        <v>105.03064172271911</v>
      </c>
    </row>
    <row r="3555" spans="1:7" x14ac:dyDescent="0.35">
      <c r="A3555" s="11" t="s">
        <v>578</v>
      </c>
      <c r="B3555" s="11" t="s">
        <v>7</v>
      </c>
      <c r="C3555" s="2" t="s">
        <v>1262</v>
      </c>
      <c r="D3555" s="17"/>
      <c r="E3555" s="2">
        <v>2022</v>
      </c>
      <c r="F3555" s="2"/>
      <c r="G3555" s="17">
        <v>96.168597129999995</v>
      </c>
    </row>
    <row r="3556" spans="1:7" x14ac:dyDescent="0.35">
      <c r="A3556" s="2" t="s">
        <v>579</v>
      </c>
      <c r="B3556" s="2" t="s">
        <v>7</v>
      </c>
      <c r="C3556" s="2" t="s">
        <v>8</v>
      </c>
      <c r="D3556" s="17">
        <v>1493351.0177378932</v>
      </c>
      <c r="E3556" s="2">
        <v>2019</v>
      </c>
      <c r="F3556" s="17">
        <f>Tabel14[[#This Row],[Benaderend Verbruik (kWh)]]</f>
        <v>1493351.0177378932</v>
      </c>
      <c r="G3556" s="17">
        <f>Tabel14[[#This Row],[Benaderend Verbruik (kWh)]]*0.000182</f>
        <v>271.78988522829655</v>
      </c>
    </row>
    <row r="3557" spans="1:7" x14ac:dyDescent="0.35">
      <c r="A3557" s="2" t="s">
        <v>579</v>
      </c>
      <c r="B3557" s="2" t="s">
        <v>7</v>
      </c>
      <c r="C3557" s="2" t="s">
        <v>10</v>
      </c>
      <c r="D3557" s="17">
        <v>991914</v>
      </c>
      <c r="E3557" s="2">
        <v>2019</v>
      </c>
      <c r="F3557" s="17">
        <f>Tabel14[[#This Row],[Benaderend Verbruik (kWh)]]*2.5</f>
        <v>2479785</v>
      </c>
      <c r="G3557" s="17">
        <f>Tabel14[[#This Row],[Benaderend Verbruik (kWh)]]*0</f>
        <v>0</v>
      </c>
    </row>
    <row r="3558" spans="1:7" x14ac:dyDescent="0.35">
      <c r="A3558" s="2" t="s">
        <v>579</v>
      </c>
      <c r="B3558" s="2" t="s">
        <v>7</v>
      </c>
      <c r="C3558" s="2" t="s">
        <v>9</v>
      </c>
      <c r="D3558" s="17">
        <v>901666.16151069093</v>
      </c>
      <c r="E3558" s="2">
        <v>2019</v>
      </c>
      <c r="F3558" s="17">
        <f>Tabel14[[#This Row],[Benaderend Verbruik (kWh)]]*2.5</f>
        <v>2254165.4037767272</v>
      </c>
      <c r="G3558" s="17">
        <f>Tabel14[[#This Row],[Benaderend Verbruik (kWh)]]*0</f>
        <v>0</v>
      </c>
    </row>
    <row r="3559" spans="1:7" x14ac:dyDescent="0.35">
      <c r="A3559" s="2" t="s">
        <v>1202</v>
      </c>
      <c r="B3559" s="2" t="s">
        <v>641</v>
      </c>
      <c r="C3559" s="2" t="s">
        <v>9</v>
      </c>
      <c r="D3559" s="17">
        <v>947855.95886596921</v>
      </c>
      <c r="E3559" s="2">
        <v>2022</v>
      </c>
      <c r="F3559" s="17">
        <f>Tabel14[[#This Row],[Benaderend Verbruik (kWh)]]*2.5</f>
        <v>2369639.8971649231</v>
      </c>
      <c r="G3559" s="17">
        <f>Tabel14[[#This Row],[Benaderend Verbruik (kWh)]]*0</f>
        <v>0</v>
      </c>
    </row>
    <row r="3560" spans="1:7" x14ac:dyDescent="0.35">
      <c r="A3560" s="2" t="s">
        <v>1202</v>
      </c>
      <c r="B3560" s="2" t="s">
        <v>641</v>
      </c>
      <c r="C3560" s="2" t="s">
        <v>10</v>
      </c>
      <c r="D3560" s="17">
        <v>884975</v>
      </c>
      <c r="E3560" s="2">
        <v>2022</v>
      </c>
      <c r="F3560" s="17">
        <f>Tabel14[[#This Row],[Benaderend Verbruik (kWh)]]*2.5</f>
        <v>2212437.5</v>
      </c>
      <c r="G3560" s="17">
        <f>Tabel14[[#This Row],[Benaderend Verbruik (kWh)]]*0</f>
        <v>0</v>
      </c>
    </row>
    <row r="3561" spans="1:7" x14ac:dyDescent="0.35">
      <c r="A3561" s="2" t="s">
        <v>1202</v>
      </c>
      <c r="B3561" s="2" t="s">
        <v>641</v>
      </c>
      <c r="C3561" s="2" t="s">
        <v>8</v>
      </c>
      <c r="D3561" s="17">
        <v>1450058.8320796618</v>
      </c>
      <c r="E3561" s="2">
        <v>2022</v>
      </c>
      <c r="F3561" s="17">
        <f>Tabel14[[#This Row],[Benaderend Verbruik (kWh)]]</f>
        <v>1450058.8320796618</v>
      </c>
      <c r="G3561" s="17">
        <f>Tabel14[[#This Row],[Benaderend Verbruik (kWh)]]*0.000182</f>
        <v>263.91070743849843</v>
      </c>
    </row>
    <row r="3562" spans="1:7" x14ac:dyDescent="0.35">
      <c r="A3562" s="2" t="s">
        <v>579</v>
      </c>
      <c r="B3562" s="2" t="s">
        <v>7</v>
      </c>
      <c r="C3562" s="2" t="s">
        <v>12</v>
      </c>
      <c r="D3562" s="17">
        <v>137941.01795854629</v>
      </c>
      <c r="E3562" s="2">
        <v>2019</v>
      </c>
      <c r="F3562" s="17">
        <f>Tabel14[[#This Row],[Benaderend Verbruik (kWh)]]</f>
        <v>137941.01795854629</v>
      </c>
      <c r="G3562" s="17">
        <f>Tabel14[[#This Row],[Benaderend Verbruik (kWh)]]*0.000267</f>
        <v>36.830251794931854</v>
      </c>
    </row>
    <row r="3563" spans="1:7" x14ac:dyDescent="0.35">
      <c r="A3563" s="2" t="s">
        <v>579</v>
      </c>
      <c r="B3563" s="2" t="s">
        <v>7</v>
      </c>
      <c r="C3563" s="2" t="s">
        <v>12</v>
      </c>
      <c r="D3563" s="17">
        <v>65780.919576944914</v>
      </c>
      <c r="E3563" s="2">
        <v>2022</v>
      </c>
      <c r="F3563" s="17">
        <f>Tabel14[[#This Row],[Benaderend Verbruik (kWh)]]</f>
        <v>65780.919576944914</v>
      </c>
      <c r="G3563" s="17">
        <f>Tabel14[[#This Row],[Benaderend Verbruik (kWh)]]*0.000267</f>
        <v>17.563505527044292</v>
      </c>
    </row>
    <row r="3564" spans="1:7" x14ac:dyDescent="0.35">
      <c r="A3564" s="11" t="s">
        <v>579</v>
      </c>
      <c r="B3564" s="11" t="s">
        <v>7</v>
      </c>
      <c r="C3564" s="2" t="s">
        <v>1262</v>
      </c>
      <c r="D3564" s="17"/>
      <c r="E3564" s="2">
        <v>2019</v>
      </c>
      <c r="F3564" s="2"/>
      <c r="G3564" s="17">
        <v>53.452869925000002</v>
      </c>
    </row>
    <row r="3565" spans="1:7" x14ac:dyDescent="0.35">
      <c r="A3565" s="11" t="s">
        <v>579</v>
      </c>
      <c r="B3565" s="11" t="s">
        <v>7</v>
      </c>
      <c r="C3565" s="2" t="s">
        <v>1262</v>
      </c>
      <c r="D3565" s="17"/>
      <c r="E3565" s="2">
        <v>2022</v>
      </c>
      <c r="F3565" s="2"/>
      <c r="G3565" s="17">
        <v>38.444002020000006</v>
      </c>
    </row>
    <row r="3566" spans="1:7" x14ac:dyDescent="0.35">
      <c r="A3566" s="6"/>
      <c r="B3566" s="6"/>
      <c r="C3566" s="6"/>
      <c r="D3566" s="6"/>
      <c r="E3566" s="6"/>
      <c r="F3566" s="7"/>
      <c r="G3566" s="7"/>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6</vt:i4>
      </vt:variant>
    </vt:vector>
  </HeadingPairs>
  <TitlesOfParts>
    <vt:vector size="6" baseType="lpstr">
      <vt:lpstr>GEB&amp;TECH evolutie</vt:lpstr>
      <vt:lpstr>GEB&amp;TECH detail</vt:lpstr>
      <vt:lpstr>MOB evolutie</vt:lpstr>
      <vt:lpstr>MOB detail</vt:lpstr>
      <vt:lpstr>Geconsolideerd CO2-rapport</vt:lpstr>
      <vt:lpstr>Globaal detail (incl. mob)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Snyers, Kobe</dc:creator>
  <cp:keywords/>
  <dc:description/>
  <cp:lastModifiedBy>Snyers Kobe</cp:lastModifiedBy>
  <cp:revision/>
  <dcterms:created xsi:type="dcterms:W3CDTF">2022-06-20T16:02:29Z</dcterms:created>
  <dcterms:modified xsi:type="dcterms:W3CDTF">2024-08-08T14:36:40Z</dcterms:modified>
  <cp:category/>
  <cp:contentStatus/>
</cp:coreProperties>
</file>