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medartsa\Downloads\"/>
    </mc:Choice>
  </mc:AlternateContent>
  <xr:revisionPtr revIDLastSave="0" documentId="13_ncr:1_{005AB7BA-1790-48A9-AB01-777E7B0367A9}" xr6:coauthVersionLast="47" xr6:coauthVersionMax="47" xr10:uidLastSave="{00000000-0000-0000-0000-000000000000}"/>
  <bookViews>
    <workbookView xWindow="-108" yWindow="-108" windowWidth="23256" windowHeight="12576" xr2:uid="{00000000-000D-0000-FFFF-FFFF00000000}"/>
  </bookViews>
  <sheets>
    <sheet name="individ. emissies &amp; verlening" sheetId="1" r:id="rId1"/>
    <sheet name="individ. inlevering &amp; naleving" sheetId="5" r:id="rId2"/>
    <sheet name="sectoraal overzicht" sheetId="4" r:id="rId3"/>
    <sheet name="ETS grafieken" sheetId="6" r:id="rId4"/>
  </sheets>
  <definedNames>
    <definedName name="_xlnm._FilterDatabase" localSheetId="0" hidden="1">'individ. emissies &amp; verlening'!$A$4:$BC$298</definedName>
    <definedName name="_xlnm._FilterDatabase" localSheetId="1" hidden="1">'individ. inlevering &amp; naleving'!$A$4:$BL$297</definedName>
    <definedName name="_xlnm.Print_Titles" localSheetId="0">'individ. emissies &amp; verlening'!$4:$4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 i="4" l="1"/>
  <c r="U5" i="4"/>
  <c r="U7" i="4"/>
  <c r="U8" i="4"/>
  <c r="U9" i="4"/>
  <c r="U10" i="4"/>
  <c r="U11" i="4"/>
  <c r="U12" i="4"/>
  <c r="U13" i="4"/>
  <c r="U14" i="4"/>
  <c r="U15" i="4"/>
  <c r="U16" i="4"/>
  <c r="U17" i="4"/>
  <c r="U18" i="4"/>
  <c r="T5" i="4"/>
  <c r="U19" i="4" l="1"/>
  <c r="AG298" i="1" l="1"/>
  <c r="AN5" i="4"/>
  <c r="AO5" i="4"/>
  <c r="AN6" i="4"/>
  <c r="AO6" i="4"/>
  <c r="AN7" i="4"/>
  <c r="AO7" i="4"/>
  <c r="AN8" i="4"/>
  <c r="AO8" i="4"/>
  <c r="AN9" i="4"/>
  <c r="AO9" i="4"/>
  <c r="AN10" i="4"/>
  <c r="AO10" i="4"/>
  <c r="AN11" i="4"/>
  <c r="AO11" i="4"/>
  <c r="AN12" i="4"/>
  <c r="AO12" i="4"/>
  <c r="AN13" i="4"/>
  <c r="AO13" i="4"/>
  <c r="AN14" i="4"/>
  <c r="AO14" i="4"/>
  <c r="AN15" i="4"/>
  <c r="AO15" i="4"/>
  <c r="AN16" i="4"/>
  <c r="AO16" i="4"/>
  <c r="AN17" i="4"/>
  <c r="AO17" i="4"/>
  <c r="AN18" i="4"/>
  <c r="AO18" i="4"/>
  <c r="AO19" i="4" l="1"/>
  <c r="AN19" i="4"/>
  <c r="AZ298" i="1" l="1"/>
  <c r="BA298" i="1"/>
  <c r="BR6" i="5"/>
  <c r="BR7" i="5"/>
  <c r="BR8" i="5"/>
  <c r="BR9" i="5"/>
  <c r="BR10" i="5"/>
  <c r="BR11" i="5"/>
  <c r="BR12" i="5"/>
  <c r="BR13" i="5"/>
  <c r="BR14" i="5"/>
  <c r="BR15" i="5"/>
  <c r="BR16" i="5"/>
  <c r="BR17" i="5"/>
  <c r="BR18" i="5"/>
  <c r="BR19" i="5"/>
  <c r="BR20" i="5"/>
  <c r="BR21" i="5"/>
  <c r="BR22" i="5"/>
  <c r="BR23" i="5"/>
  <c r="BR24" i="5"/>
  <c r="BR25" i="5"/>
  <c r="BR26" i="5"/>
  <c r="BR27" i="5"/>
  <c r="BR28" i="5"/>
  <c r="BR29" i="5"/>
  <c r="BR30" i="5"/>
  <c r="BR31" i="5"/>
  <c r="BR32" i="5"/>
  <c r="BR33" i="5"/>
  <c r="BR34" i="5"/>
  <c r="BR35" i="5"/>
  <c r="BR36" i="5"/>
  <c r="BR37" i="5"/>
  <c r="BR38" i="5"/>
  <c r="BR39" i="5"/>
  <c r="BR40" i="5"/>
  <c r="BR41" i="5"/>
  <c r="BR42" i="5"/>
  <c r="BR43" i="5"/>
  <c r="BR44" i="5"/>
  <c r="BR45" i="5"/>
  <c r="BR46" i="5"/>
  <c r="BR47" i="5"/>
  <c r="BR48" i="5"/>
  <c r="BR49" i="5"/>
  <c r="BR50" i="5"/>
  <c r="BR51" i="5"/>
  <c r="BR52" i="5"/>
  <c r="BR53" i="5"/>
  <c r="BR54" i="5"/>
  <c r="BR55" i="5"/>
  <c r="BR57" i="5"/>
  <c r="BR58" i="5"/>
  <c r="BR59" i="5"/>
  <c r="BR60" i="5"/>
  <c r="BR61" i="5"/>
  <c r="BR62" i="5"/>
  <c r="BR63" i="5"/>
  <c r="BR64" i="5"/>
  <c r="BR65" i="5"/>
  <c r="BR66" i="5"/>
  <c r="BR67" i="5"/>
  <c r="BR68" i="5"/>
  <c r="BR69" i="5"/>
  <c r="BR70" i="5"/>
  <c r="BR71" i="5"/>
  <c r="BR72" i="5"/>
  <c r="BR73" i="5"/>
  <c r="BR74" i="5"/>
  <c r="BR75" i="5"/>
  <c r="BR76" i="5"/>
  <c r="BR77" i="5"/>
  <c r="BR78" i="5"/>
  <c r="BR79" i="5"/>
  <c r="BR80" i="5"/>
  <c r="BR81" i="5"/>
  <c r="BR82" i="5"/>
  <c r="BR83" i="5"/>
  <c r="BR84" i="5"/>
  <c r="BR85" i="5"/>
  <c r="BR86" i="5"/>
  <c r="BR87" i="5"/>
  <c r="BR88" i="5"/>
  <c r="BR89" i="5"/>
  <c r="BR90" i="5"/>
  <c r="BR91" i="5"/>
  <c r="BR92" i="5"/>
  <c r="BR93" i="5"/>
  <c r="BR94" i="5"/>
  <c r="BR95" i="5"/>
  <c r="BR96" i="5"/>
  <c r="BR97" i="5"/>
  <c r="BR98" i="5"/>
  <c r="BR99" i="5"/>
  <c r="BR100" i="5"/>
  <c r="BR101" i="5"/>
  <c r="BR102" i="5"/>
  <c r="BR103" i="5"/>
  <c r="BR104" i="5"/>
  <c r="BR105" i="5"/>
  <c r="BR106" i="5"/>
  <c r="BR107" i="5"/>
  <c r="BR108" i="5"/>
  <c r="BR109" i="5"/>
  <c r="BR110" i="5"/>
  <c r="BR111" i="5"/>
  <c r="BR112" i="5"/>
  <c r="BR113" i="5"/>
  <c r="BR114" i="5"/>
  <c r="BR115" i="5"/>
  <c r="BR116" i="5"/>
  <c r="BR117" i="5"/>
  <c r="BR118" i="5"/>
  <c r="BR119" i="5"/>
  <c r="BR120" i="5"/>
  <c r="BR121" i="5"/>
  <c r="BR122" i="5"/>
  <c r="BR123" i="5"/>
  <c r="BR124" i="5"/>
  <c r="BR125" i="5"/>
  <c r="BR126" i="5"/>
  <c r="BR127" i="5"/>
  <c r="BR128" i="5"/>
  <c r="BR129" i="5"/>
  <c r="BR130" i="5"/>
  <c r="BR131" i="5"/>
  <c r="BR132" i="5"/>
  <c r="BR133" i="5"/>
  <c r="BR134" i="5"/>
  <c r="BR135" i="5"/>
  <c r="BR136" i="5"/>
  <c r="BR137" i="5"/>
  <c r="BR138" i="5"/>
  <c r="BR139" i="5"/>
  <c r="BR140" i="5"/>
  <c r="BR141" i="5"/>
  <c r="BR142" i="5"/>
  <c r="BR143" i="5"/>
  <c r="BR144" i="5"/>
  <c r="BR145" i="5"/>
  <c r="BR146" i="5"/>
  <c r="BR147" i="5"/>
  <c r="BR148" i="5"/>
  <c r="BR149" i="5"/>
  <c r="BR150" i="5"/>
  <c r="BR151" i="5"/>
  <c r="BR152" i="5"/>
  <c r="BR153" i="5"/>
  <c r="BR154" i="5"/>
  <c r="BR155" i="5"/>
  <c r="BR156" i="5"/>
  <c r="BR157" i="5"/>
  <c r="BR158" i="5"/>
  <c r="BR159" i="5"/>
  <c r="BR160" i="5"/>
  <c r="BR161" i="5"/>
  <c r="BR162" i="5"/>
  <c r="BR163" i="5"/>
  <c r="BR164" i="5"/>
  <c r="BR165" i="5"/>
  <c r="BR166" i="5"/>
  <c r="BR167" i="5"/>
  <c r="BR168" i="5"/>
  <c r="BR169" i="5"/>
  <c r="BR170" i="5"/>
  <c r="BR171" i="5"/>
  <c r="BR172" i="5"/>
  <c r="BR173" i="5"/>
  <c r="BR174" i="5"/>
  <c r="BR175" i="5"/>
  <c r="BR176" i="5"/>
  <c r="BR177" i="5"/>
  <c r="BR178" i="5"/>
  <c r="BR179" i="5"/>
  <c r="BR180" i="5"/>
  <c r="BR181" i="5"/>
  <c r="BR182" i="5"/>
  <c r="BR183" i="5"/>
  <c r="BR184" i="5"/>
  <c r="BR185" i="5"/>
  <c r="BR186" i="5"/>
  <c r="BR187" i="5"/>
  <c r="BR188" i="5"/>
  <c r="BR189" i="5"/>
  <c r="BR190" i="5"/>
  <c r="BR191" i="5"/>
  <c r="BR192" i="5"/>
  <c r="BR193" i="5"/>
  <c r="BR194" i="5"/>
  <c r="BR195" i="5"/>
  <c r="BR196" i="5"/>
  <c r="BR197" i="5"/>
  <c r="BR198" i="5"/>
  <c r="BR199" i="5"/>
  <c r="BR200" i="5"/>
  <c r="BR201" i="5"/>
  <c r="BR202" i="5"/>
  <c r="BR203" i="5"/>
  <c r="BR204" i="5"/>
  <c r="BR205" i="5"/>
  <c r="BR206" i="5"/>
  <c r="BR207" i="5"/>
  <c r="BR208" i="5"/>
  <c r="BR209" i="5"/>
  <c r="BR210" i="5"/>
  <c r="BR211" i="5"/>
  <c r="BR212" i="5"/>
  <c r="BR213" i="5"/>
  <c r="BR214" i="5"/>
  <c r="BR215" i="5"/>
  <c r="BR216" i="5"/>
  <c r="BR217" i="5"/>
  <c r="BR218" i="5"/>
  <c r="BR219" i="5"/>
  <c r="BR220" i="5"/>
  <c r="BR221" i="5"/>
  <c r="BR222" i="5"/>
  <c r="BR223" i="5"/>
  <c r="BR224" i="5"/>
  <c r="BR225" i="5"/>
  <c r="BR226" i="5"/>
  <c r="BR227" i="5"/>
  <c r="BR228" i="5"/>
  <c r="BR229" i="5"/>
  <c r="BR230" i="5"/>
  <c r="BR231" i="5"/>
  <c r="BR232" i="5"/>
  <c r="BR233" i="5"/>
  <c r="BR234" i="5"/>
  <c r="BR235" i="5"/>
  <c r="BR236" i="5"/>
  <c r="BR237" i="5"/>
  <c r="BR238" i="5"/>
  <c r="BR239" i="5"/>
  <c r="BR240" i="5"/>
  <c r="BR241" i="5"/>
  <c r="BR242" i="5"/>
  <c r="BR243" i="5"/>
  <c r="BR244" i="5"/>
  <c r="BR245" i="5"/>
  <c r="BR246" i="5"/>
  <c r="BR247" i="5"/>
  <c r="BR248" i="5"/>
  <c r="BR249" i="5"/>
  <c r="BR250" i="5"/>
  <c r="BR251" i="5"/>
  <c r="BR252" i="5"/>
  <c r="BR253" i="5"/>
  <c r="BR254" i="5"/>
  <c r="BR255" i="5"/>
  <c r="BR256" i="5"/>
  <c r="BR258" i="5"/>
  <c r="BR259" i="5"/>
  <c r="BR260" i="5"/>
  <c r="BR261" i="5"/>
  <c r="BR262" i="5"/>
  <c r="BR263" i="5"/>
  <c r="BR264" i="5"/>
  <c r="BR265" i="5"/>
  <c r="BR266" i="5"/>
  <c r="BR267" i="5"/>
  <c r="BR268" i="5"/>
  <c r="BR269" i="5"/>
  <c r="BR270" i="5"/>
  <c r="BR271" i="5"/>
  <c r="BR272" i="5"/>
  <c r="BR273" i="5"/>
  <c r="BR274" i="5"/>
  <c r="BR275" i="5"/>
  <c r="BR276" i="5"/>
  <c r="BR277" i="5"/>
  <c r="BR278" i="5"/>
  <c r="BR279" i="5"/>
  <c r="BR280" i="5"/>
  <c r="BR281" i="5"/>
  <c r="BR282" i="5"/>
  <c r="BR283" i="5"/>
  <c r="BR284" i="5"/>
  <c r="BR285" i="5"/>
  <c r="BR286" i="5"/>
  <c r="BR287" i="5"/>
  <c r="BR288" i="5"/>
  <c r="BR289" i="5"/>
  <c r="BR290" i="5"/>
  <c r="BR291" i="5"/>
  <c r="BR292" i="5"/>
  <c r="BR293" i="5"/>
  <c r="BR294" i="5"/>
  <c r="BR295" i="5"/>
  <c r="BR296" i="5"/>
  <c r="BR297" i="5"/>
  <c r="BR5" i="5"/>
  <c r="BO5" i="5"/>
  <c r="BQ298" i="5"/>
  <c r="BP298" i="5"/>
  <c r="BO6" i="5"/>
  <c r="BO7" i="5"/>
  <c r="BO8" i="5"/>
  <c r="BO9" i="5"/>
  <c r="BO10" i="5"/>
  <c r="BO11" i="5"/>
  <c r="BO12" i="5"/>
  <c r="BO13" i="5"/>
  <c r="BO14" i="5"/>
  <c r="BO15" i="5"/>
  <c r="BO16" i="5"/>
  <c r="BO17" i="5"/>
  <c r="BO18" i="5"/>
  <c r="BO19" i="5"/>
  <c r="BO20" i="5"/>
  <c r="BO21" i="5"/>
  <c r="BO22" i="5"/>
  <c r="BO23" i="5"/>
  <c r="BO24" i="5"/>
  <c r="BO25" i="5"/>
  <c r="BO26" i="5"/>
  <c r="BO27" i="5"/>
  <c r="BO28" i="5"/>
  <c r="BO29" i="5"/>
  <c r="BO30" i="5"/>
  <c r="BO31" i="5"/>
  <c r="BO32" i="5"/>
  <c r="BO33" i="5"/>
  <c r="BO34" i="5"/>
  <c r="BO35" i="5"/>
  <c r="BO36" i="5"/>
  <c r="BO37" i="5"/>
  <c r="BO38" i="5"/>
  <c r="BO39" i="5"/>
  <c r="BO40" i="5"/>
  <c r="BO41" i="5"/>
  <c r="BO42" i="5"/>
  <c r="BO43" i="5"/>
  <c r="BO44" i="5"/>
  <c r="BO45" i="5"/>
  <c r="BO46" i="5"/>
  <c r="BO47" i="5"/>
  <c r="BO48" i="5"/>
  <c r="BO49" i="5"/>
  <c r="BO50" i="5"/>
  <c r="BO51" i="5"/>
  <c r="BO52" i="5"/>
  <c r="BO53" i="5"/>
  <c r="BO54" i="5"/>
  <c r="BO55" i="5"/>
  <c r="BO57" i="5"/>
  <c r="BO58" i="5"/>
  <c r="BO59" i="5"/>
  <c r="BO60" i="5"/>
  <c r="BO61" i="5"/>
  <c r="BO62" i="5"/>
  <c r="BO63" i="5"/>
  <c r="BO64" i="5"/>
  <c r="BO65" i="5"/>
  <c r="BO66" i="5"/>
  <c r="BO67" i="5"/>
  <c r="BO68" i="5"/>
  <c r="BO69" i="5"/>
  <c r="BO70" i="5"/>
  <c r="BO71" i="5"/>
  <c r="BO72" i="5"/>
  <c r="BO73" i="5"/>
  <c r="BO74" i="5"/>
  <c r="BO75" i="5"/>
  <c r="BO76" i="5"/>
  <c r="BO77" i="5"/>
  <c r="BO78" i="5"/>
  <c r="BO79" i="5"/>
  <c r="BO80" i="5"/>
  <c r="BO81" i="5"/>
  <c r="BO82" i="5"/>
  <c r="BO83" i="5"/>
  <c r="BO84" i="5"/>
  <c r="BO85" i="5"/>
  <c r="BO86" i="5"/>
  <c r="BO87" i="5"/>
  <c r="BO88" i="5"/>
  <c r="BO89" i="5"/>
  <c r="BO90" i="5"/>
  <c r="BO91" i="5"/>
  <c r="BO92" i="5"/>
  <c r="BO93" i="5"/>
  <c r="BO94" i="5"/>
  <c r="BO95" i="5"/>
  <c r="BO96" i="5"/>
  <c r="BO97" i="5"/>
  <c r="BO98" i="5"/>
  <c r="BO99" i="5"/>
  <c r="BO100" i="5"/>
  <c r="BO101" i="5"/>
  <c r="BO102" i="5"/>
  <c r="BO103" i="5"/>
  <c r="BO104" i="5"/>
  <c r="BO105" i="5"/>
  <c r="BO106" i="5"/>
  <c r="BO107" i="5"/>
  <c r="BO108" i="5"/>
  <c r="BO109" i="5"/>
  <c r="BO110" i="5"/>
  <c r="BO111" i="5"/>
  <c r="BO112" i="5"/>
  <c r="BO113" i="5"/>
  <c r="BO114" i="5"/>
  <c r="BO115" i="5"/>
  <c r="BO116" i="5"/>
  <c r="BO117" i="5"/>
  <c r="BO118" i="5"/>
  <c r="BO119" i="5"/>
  <c r="BO120" i="5"/>
  <c r="BO121" i="5"/>
  <c r="BO122" i="5"/>
  <c r="BO123" i="5"/>
  <c r="BO124" i="5"/>
  <c r="BO125" i="5"/>
  <c r="BO126" i="5"/>
  <c r="BO127" i="5"/>
  <c r="BO128" i="5"/>
  <c r="BO129" i="5"/>
  <c r="BO130" i="5"/>
  <c r="BO131" i="5"/>
  <c r="BO132" i="5"/>
  <c r="BO133" i="5"/>
  <c r="BO134" i="5"/>
  <c r="BO135" i="5"/>
  <c r="BO136" i="5"/>
  <c r="BO137" i="5"/>
  <c r="BO138" i="5"/>
  <c r="BO139" i="5"/>
  <c r="BO140" i="5"/>
  <c r="BO141" i="5"/>
  <c r="BO142" i="5"/>
  <c r="BO143" i="5"/>
  <c r="BO144" i="5"/>
  <c r="BO145" i="5"/>
  <c r="BO146" i="5"/>
  <c r="BO147" i="5"/>
  <c r="BO148" i="5"/>
  <c r="BO149" i="5"/>
  <c r="BO150" i="5"/>
  <c r="BO151" i="5"/>
  <c r="BO152" i="5"/>
  <c r="BO153" i="5"/>
  <c r="BO154" i="5"/>
  <c r="BO155" i="5"/>
  <c r="BO156" i="5"/>
  <c r="BO157" i="5"/>
  <c r="BO158" i="5"/>
  <c r="BO159" i="5"/>
  <c r="BO160" i="5"/>
  <c r="BO161" i="5"/>
  <c r="BO162" i="5"/>
  <c r="BO163" i="5"/>
  <c r="BO164" i="5"/>
  <c r="BO165" i="5"/>
  <c r="BO166" i="5"/>
  <c r="BO167" i="5"/>
  <c r="BO168" i="5"/>
  <c r="BO169" i="5"/>
  <c r="BO170" i="5"/>
  <c r="BO171" i="5"/>
  <c r="BO172" i="5"/>
  <c r="BO173" i="5"/>
  <c r="BO174" i="5"/>
  <c r="BO175" i="5"/>
  <c r="BO176" i="5"/>
  <c r="BO177" i="5"/>
  <c r="BO178" i="5"/>
  <c r="BO179" i="5"/>
  <c r="BO180" i="5"/>
  <c r="BO181" i="5"/>
  <c r="BO182" i="5"/>
  <c r="BO183" i="5"/>
  <c r="BO184" i="5"/>
  <c r="BO185" i="5"/>
  <c r="BO186" i="5"/>
  <c r="BO187" i="5"/>
  <c r="BO188" i="5"/>
  <c r="BO189" i="5"/>
  <c r="BO190" i="5"/>
  <c r="BO191" i="5"/>
  <c r="BO192" i="5"/>
  <c r="BO193" i="5"/>
  <c r="BO194" i="5"/>
  <c r="BO195" i="5"/>
  <c r="BO196" i="5"/>
  <c r="BO197" i="5"/>
  <c r="BO198" i="5"/>
  <c r="BO199" i="5"/>
  <c r="BO200" i="5"/>
  <c r="BO201" i="5"/>
  <c r="BO202" i="5"/>
  <c r="BO203" i="5"/>
  <c r="BO204" i="5"/>
  <c r="BO205" i="5"/>
  <c r="BO206" i="5"/>
  <c r="BO207" i="5"/>
  <c r="BO208" i="5"/>
  <c r="BO209" i="5"/>
  <c r="BO210" i="5"/>
  <c r="BO211" i="5"/>
  <c r="BO212" i="5"/>
  <c r="BO213" i="5"/>
  <c r="BO214" i="5"/>
  <c r="BO215" i="5"/>
  <c r="BO216" i="5"/>
  <c r="BO217" i="5"/>
  <c r="BO218" i="5"/>
  <c r="BO219" i="5"/>
  <c r="BO220" i="5"/>
  <c r="BO221" i="5"/>
  <c r="BO222" i="5"/>
  <c r="BO223" i="5"/>
  <c r="BO224" i="5"/>
  <c r="BO225" i="5"/>
  <c r="BO226" i="5"/>
  <c r="BO227" i="5"/>
  <c r="BO228" i="5"/>
  <c r="BO229" i="5"/>
  <c r="BO230" i="5"/>
  <c r="BO231" i="5"/>
  <c r="BO232" i="5"/>
  <c r="BO233" i="5"/>
  <c r="BO234" i="5"/>
  <c r="BO235" i="5"/>
  <c r="BO236" i="5"/>
  <c r="BO237" i="5"/>
  <c r="BO238" i="5"/>
  <c r="BO239" i="5"/>
  <c r="BO240" i="5"/>
  <c r="BO241" i="5"/>
  <c r="BO242" i="5"/>
  <c r="BO243" i="5"/>
  <c r="BO244" i="5"/>
  <c r="BO245" i="5"/>
  <c r="BO246" i="5"/>
  <c r="BO247" i="5"/>
  <c r="BO248" i="5"/>
  <c r="BO249" i="5"/>
  <c r="BO250" i="5"/>
  <c r="BO251" i="5"/>
  <c r="BO252" i="5"/>
  <c r="BO253" i="5"/>
  <c r="BO254" i="5"/>
  <c r="BO255" i="5"/>
  <c r="BO256" i="5"/>
  <c r="BO258" i="5"/>
  <c r="BO259" i="5"/>
  <c r="BO260" i="5"/>
  <c r="BO261" i="5"/>
  <c r="BO262" i="5"/>
  <c r="BO263" i="5"/>
  <c r="BO264" i="5"/>
  <c r="BO265" i="5"/>
  <c r="BO266" i="5"/>
  <c r="BO267" i="5"/>
  <c r="BO268" i="5"/>
  <c r="BO269" i="5"/>
  <c r="BO270" i="5"/>
  <c r="BO271" i="5"/>
  <c r="BO272" i="5"/>
  <c r="BO273" i="5"/>
  <c r="BO274" i="5"/>
  <c r="BO275" i="5"/>
  <c r="BO276" i="5"/>
  <c r="BO277" i="5"/>
  <c r="BO278" i="5"/>
  <c r="BO279" i="5"/>
  <c r="BO280" i="5"/>
  <c r="BO281" i="5"/>
  <c r="BO282" i="5"/>
  <c r="BO283" i="5"/>
  <c r="BO284" i="5"/>
  <c r="BO285" i="5"/>
  <c r="BO286" i="5"/>
  <c r="BO287" i="5"/>
  <c r="BO288" i="5"/>
  <c r="BO289" i="5"/>
  <c r="BO290" i="5"/>
  <c r="BO291" i="5"/>
  <c r="BO292" i="5"/>
  <c r="BO293" i="5"/>
  <c r="BO294" i="5"/>
  <c r="BO295" i="5"/>
  <c r="BO296" i="5"/>
  <c r="BO297" i="5"/>
  <c r="BN298" i="5"/>
  <c r="BM298" i="5"/>
  <c r="AU298" i="1"/>
  <c r="AT298" i="1"/>
  <c r="AS298" i="1"/>
  <c r="AR298" i="1"/>
  <c r="AQ298" i="1"/>
  <c r="AP298" i="1"/>
  <c r="AY298" i="1"/>
  <c r="O298" i="1"/>
  <c r="P298" i="1"/>
  <c r="Q298" i="1"/>
  <c r="R298" i="1"/>
  <c r="S298" i="1"/>
  <c r="T298" i="1"/>
  <c r="U298" i="1"/>
  <c r="V298" i="1"/>
  <c r="W298" i="1"/>
  <c r="Y298" i="1"/>
  <c r="Z298" i="1"/>
  <c r="AA298" i="1"/>
  <c r="AB298" i="1"/>
  <c r="AC298" i="1"/>
  <c r="AD298" i="1"/>
  <c r="AF298" i="1"/>
  <c r="T18" i="4"/>
  <c r="T17" i="4"/>
  <c r="T16" i="4"/>
  <c r="T15" i="4"/>
  <c r="T14" i="4"/>
  <c r="T13" i="4"/>
  <c r="T12" i="4"/>
  <c r="T11" i="4"/>
  <c r="T10" i="4"/>
  <c r="T9" i="4"/>
  <c r="T8" i="4"/>
  <c r="T7" i="4"/>
  <c r="T6" i="4"/>
  <c r="C18" i="4"/>
  <c r="D18" i="4"/>
  <c r="E18" i="4"/>
  <c r="F18" i="4"/>
  <c r="G18" i="4"/>
  <c r="H18" i="4"/>
  <c r="I18" i="4"/>
  <c r="J18" i="4"/>
  <c r="K18" i="4"/>
  <c r="L18" i="4"/>
  <c r="M18" i="4"/>
  <c r="N18" i="4"/>
  <c r="O18" i="4"/>
  <c r="P18" i="4"/>
  <c r="Q18" i="4"/>
  <c r="R18" i="4"/>
  <c r="C17" i="4"/>
  <c r="D17" i="4"/>
  <c r="E17" i="4"/>
  <c r="F17" i="4"/>
  <c r="G17" i="4"/>
  <c r="H17" i="4"/>
  <c r="I17" i="4"/>
  <c r="J17" i="4"/>
  <c r="K17" i="4"/>
  <c r="L17" i="4"/>
  <c r="M17" i="4"/>
  <c r="N17" i="4"/>
  <c r="O17" i="4"/>
  <c r="P17" i="4"/>
  <c r="Q17" i="4"/>
  <c r="R17" i="4"/>
  <c r="C16" i="4"/>
  <c r="D16" i="4"/>
  <c r="E16" i="4"/>
  <c r="F16" i="4"/>
  <c r="G16" i="4"/>
  <c r="H16" i="4"/>
  <c r="I16" i="4"/>
  <c r="J16" i="4"/>
  <c r="K16" i="4"/>
  <c r="L16" i="4"/>
  <c r="M16" i="4"/>
  <c r="N16" i="4"/>
  <c r="O16" i="4"/>
  <c r="P16" i="4"/>
  <c r="Q16" i="4"/>
  <c r="R16" i="4"/>
  <c r="C15" i="4"/>
  <c r="D15" i="4"/>
  <c r="E15" i="4"/>
  <c r="F15" i="4"/>
  <c r="G15" i="4"/>
  <c r="H15" i="4"/>
  <c r="I15" i="4"/>
  <c r="J15" i="4"/>
  <c r="K15" i="4"/>
  <c r="L15" i="4"/>
  <c r="M15" i="4"/>
  <c r="N15" i="4"/>
  <c r="O15" i="4"/>
  <c r="P15" i="4"/>
  <c r="Q15" i="4"/>
  <c r="R15" i="4"/>
  <c r="C14" i="4"/>
  <c r="D14" i="4"/>
  <c r="E14" i="4"/>
  <c r="F14" i="4"/>
  <c r="G14" i="4"/>
  <c r="H14" i="4"/>
  <c r="I14" i="4"/>
  <c r="J14" i="4"/>
  <c r="K14" i="4"/>
  <c r="L14" i="4"/>
  <c r="M14" i="4"/>
  <c r="N14" i="4"/>
  <c r="O14" i="4"/>
  <c r="P14" i="4"/>
  <c r="Q14" i="4"/>
  <c r="R14" i="4"/>
  <c r="C13" i="4"/>
  <c r="D13" i="4"/>
  <c r="E13" i="4"/>
  <c r="F13" i="4"/>
  <c r="G13" i="4"/>
  <c r="H13" i="4"/>
  <c r="I13" i="4"/>
  <c r="J13" i="4"/>
  <c r="K13" i="4"/>
  <c r="L13" i="4"/>
  <c r="M13" i="4"/>
  <c r="N13" i="4"/>
  <c r="O13" i="4"/>
  <c r="P13" i="4"/>
  <c r="Q13" i="4"/>
  <c r="R13" i="4"/>
  <c r="C12" i="4"/>
  <c r="D12" i="4"/>
  <c r="E12" i="4"/>
  <c r="F12" i="4"/>
  <c r="G12" i="4"/>
  <c r="H12" i="4"/>
  <c r="I12" i="4"/>
  <c r="J12" i="4"/>
  <c r="K12" i="4"/>
  <c r="L12" i="4"/>
  <c r="M12" i="4"/>
  <c r="N12" i="4"/>
  <c r="O12" i="4"/>
  <c r="P12" i="4"/>
  <c r="Q12" i="4"/>
  <c r="R12" i="4"/>
  <c r="C11" i="4"/>
  <c r="D11" i="4"/>
  <c r="E11" i="4"/>
  <c r="F11" i="4"/>
  <c r="G11" i="4"/>
  <c r="H11" i="4"/>
  <c r="I11" i="4"/>
  <c r="J11" i="4"/>
  <c r="K11" i="4"/>
  <c r="L11" i="4"/>
  <c r="M11" i="4"/>
  <c r="N11" i="4"/>
  <c r="O11" i="4"/>
  <c r="P11" i="4"/>
  <c r="Q11" i="4"/>
  <c r="R11" i="4"/>
  <c r="C10" i="4"/>
  <c r="D10" i="4"/>
  <c r="E10" i="4"/>
  <c r="F10" i="4"/>
  <c r="G10" i="4"/>
  <c r="H10" i="4"/>
  <c r="I10" i="4"/>
  <c r="J10" i="4"/>
  <c r="K10" i="4"/>
  <c r="L10" i="4"/>
  <c r="M10" i="4"/>
  <c r="N10" i="4"/>
  <c r="O10" i="4"/>
  <c r="P10" i="4"/>
  <c r="Q10" i="4"/>
  <c r="R10" i="4"/>
  <c r="C9" i="4"/>
  <c r="D9" i="4"/>
  <c r="E9" i="4"/>
  <c r="F9" i="4"/>
  <c r="G9" i="4"/>
  <c r="H9" i="4"/>
  <c r="I9" i="4"/>
  <c r="J9" i="4"/>
  <c r="K9" i="4"/>
  <c r="L9" i="4"/>
  <c r="M9" i="4"/>
  <c r="N9" i="4"/>
  <c r="O9" i="4"/>
  <c r="P9" i="4"/>
  <c r="Q9" i="4"/>
  <c r="R9" i="4"/>
  <c r="C8" i="4"/>
  <c r="D8" i="4"/>
  <c r="E8" i="4"/>
  <c r="F8" i="4"/>
  <c r="G8" i="4"/>
  <c r="H8" i="4"/>
  <c r="I8" i="4"/>
  <c r="J8" i="4"/>
  <c r="K8" i="4"/>
  <c r="M8" i="4"/>
  <c r="N8" i="4"/>
  <c r="O8" i="4"/>
  <c r="P8" i="4"/>
  <c r="Q8" i="4"/>
  <c r="R8" i="4"/>
  <c r="C7" i="4"/>
  <c r="D7" i="4"/>
  <c r="E7" i="4"/>
  <c r="F7" i="4"/>
  <c r="G7" i="4"/>
  <c r="H7" i="4"/>
  <c r="I7" i="4"/>
  <c r="J7" i="4"/>
  <c r="K7" i="4"/>
  <c r="L7" i="4"/>
  <c r="M7" i="4"/>
  <c r="N7" i="4"/>
  <c r="O7" i="4"/>
  <c r="P7" i="4"/>
  <c r="Q7" i="4"/>
  <c r="R7" i="4"/>
  <c r="C6" i="4"/>
  <c r="D6" i="4"/>
  <c r="E6" i="4"/>
  <c r="F6" i="4"/>
  <c r="G6" i="4"/>
  <c r="H6" i="4"/>
  <c r="I6" i="4"/>
  <c r="J6" i="4"/>
  <c r="K6" i="4"/>
  <c r="L6" i="4"/>
  <c r="M6" i="4"/>
  <c r="N6" i="4"/>
  <c r="O6" i="4"/>
  <c r="P6" i="4"/>
  <c r="Q6" i="4"/>
  <c r="R6" i="4"/>
  <c r="C5" i="4"/>
  <c r="D5" i="4"/>
  <c r="E5" i="4"/>
  <c r="F5" i="4"/>
  <c r="G5" i="4"/>
  <c r="H5" i="4"/>
  <c r="T19" i="4" l="1"/>
  <c r="BK298" i="5" l="1"/>
  <c r="BJ6" i="5"/>
  <c r="BJ7" i="5"/>
  <c r="BJ8" i="5"/>
  <c r="BJ9" i="5"/>
  <c r="BJ10" i="5"/>
  <c r="BJ11" i="5"/>
  <c r="BJ12" i="5"/>
  <c r="BJ13" i="5"/>
  <c r="BJ14" i="5"/>
  <c r="BJ15" i="5"/>
  <c r="BJ16" i="5"/>
  <c r="BJ17" i="5"/>
  <c r="BJ18" i="5"/>
  <c r="BJ19" i="5"/>
  <c r="BJ20" i="5"/>
  <c r="BJ21" i="5"/>
  <c r="BJ22" i="5"/>
  <c r="BJ23" i="5"/>
  <c r="BJ24" i="5"/>
  <c r="BJ25" i="5"/>
  <c r="BJ26" i="5"/>
  <c r="BJ27" i="5"/>
  <c r="BJ28" i="5"/>
  <c r="BJ29" i="5"/>
  <c r="BJ30" i="5"/>
  <c r="BJ31" i="5"/>
  <c r="BJ32" i="5"/>
  <c r="BJ33" i="5"/>
  <c r="BJ34" i="5"/>
  <c r="BJ35" i="5"/>
  <c r="BJ36" i="5"/>
  <c r="BJ37" i="5"/>
  <c r="BJ38" i="5"/>
  <c r="BJ39" i="5"/>
  <c r="BJ40" i="5"/>
  <c r="BJ41" i="5"/>
  <c r="BJ42" i="5"/>
  <c r="BJ43" i="5"/>
  <c r="BJ44" i="5"/>
  <c r="BJ45" i="5"/>
  <c r="BJ46" i="5"/>
  <c r="BJ47" i="5"/>
  <c r="BJ48" i="5"/>
  <c r="BJ49" i="5"/>
  <c r="BJ50" i="5"/>
  <c r="BJ51" i="5"/>
  <c r="BJ52" i="5"/>
  <c r="BJ53" i="5"/>
  <c r="BJ54" i="5"/>
  <c r="BJ55" i="5"/>
  <c r="BJ56" i="5"/>
  <c r="BJ57" i="5"/>
  <c r="BJ58" i="5"/>
  <c r="BJ59" i="5"/>
  <c r="BJ60" i="5"/>
  <c r="BJ61" i="5"/>
  <c r="BJ62" i="5"/>
  <c r="BJ63" i="5"/>
  <c r="BJ64" i="5"/>
  <c r="BJ65" i="5"/>
  <c r="BJ66" i="5"/>
  <c r="BJ67" i="5"/>
  <c r="BJ68" i="5"/>
  <c r="BJ69" i="5"/>
  <c r="BJ70" i="5"/>
  <c r="BJ71" i="5"/>
  <c r="BJ72" i="5"/>
  <c r="BJ73" i="5"/>
  <c r="BJ74" i="5"/>
  <c r="BJ75" i="5"/>
  <c r="BJ76" i="5"/>
  <c r="BJ77" i="5"/>
  <c r="BJ78" i="5"/>
  <c r="BJ79" i="5"/>
  <c r="BJ80" i="5"/>
  <c r="BJ81" i="5"/>
  <c r="BJ82" i="5"/>
  <c r="BJ83" i="5"/>
  <c r="BJ84" i="5"/>
  <c r="BJ85" i="5"/>
  <c r="BJ86" i="5"/>
  <c r="BJ87" i="5"/>
  <c r="BJ88" i="5"/>
  <c r="BJ89" i="5"/>
  <c r="BJ90" i="5"/>
  <c r="BJ91" i="5"/>
  <c r="BJ92" i="5"/>
  <c r="BJ93" i="5"/>
  <c r="BJ94" i="5"/>
  <c r="BJ95" i="5"/>
  <c r="BJ96" i="5"/>
  <c r="BJ97" i="5"/>
  <c r="BJ98" i="5"/>
  <c r="BJ99" i="5"/>
  <c r="BJ100" i="5"/>
  <c r="BJ101" i="5"/>
  <c r="BJ102" i="5"/>
  <c r="BJ103" i="5"/>
  <c r="BJ104" i="5"/>
  <c r="BJ105" i="5"/>
  <c r="BJ106" i="5"/>
  <c r="BJ107" i="5"/>
  <c r="BJ108" i="5"/>
  <c r="BJ109" i="5"/>
  <c r="BJ110" i="5"/>
  <c r="BJ111" i="5"/>
  <c r="BJ112" i="5"/>
  <c r="BJ113" i="5"/>
  <c r="BJ114" i="5"/>
  <c r="BJ115" i="5"/>
  <c r="BJ116" i="5"/>
  <c r="BJ117" i="5"/>
  <c r="BJ118" i="5"/>
  <c r="BJ119" i="5"/>
  <c r="BJ120" i="5"/>
  <c r="BJ121" i="5"/>
  <c r="BJ122" i="5"/>
  <c r="BJ123" i="5"/>
  <c r="BJ124" i="5"/>
  <c r="BJ125" i="5"/>
  <c r="BJ126" i="5"/>
  <c r="BJ127" i="5"/>
  <c r="BJ128" i="5"/>
  <c r="BJ129" i="5"/>
  <c r="BJ130" i="5"/>
  <c r="BJ131" i="5"/>
  <c r="BJ132" i="5"/>
  <c r="BJ133" i="5"/>
  <c r="BJ134" i="5"/>
  <c r="BJ135" i="5"/>
  <c r="BJ136" i="5"/>
  <c r="BJ137" i="5"/>
  <c r="BJ138" i="5"/>
  <c r="BJ139" i="5"/>
  <c r="BJ140" i="5"/>
  <c r="BJ141" i="5"/>
  <c r="BJ142" i="5"/>
  <c r="BJ143" i="5"/>
  <c r="BJ144" i="5"/>
  <c r="BJ146" i="5"/>
  <c r="BJ147" i="5"/>
  <c r="BJ148" i="5"/>
  <c r="BJ149" i="5"/>
  <c r="BJ150" i="5"/>
  <c r="BJ151" i="5"/>
  <c r="BJ152" i="5"/>
  <c r="BJ153" i="5"/>
  <c r="BJ154" i="5"/>
  <c r="BJ155" i="5"/>
  <c r="BJ156" i="5"/>
  <c r="BJ157" i="5"/>
  <c r="BJ158" i="5"/>
  <c r="BJ159" i="5"/>
  <c r="BJ160" i="5"/>
  <c r="BJ161" i="5"/>
  <c r="BJ162" i="5"/>
  <c r="BJ163" i="5"/>
  <c r="BJ164" i="5"/>
  <c r="BJ165" i="5"/>
  <c r="BJ166" i="5"/>
  <c r="BJ167" i="5"/>
  <c r="BJ168" i="5"/>
  <c r="BJ169" i="5"/>
  <c r="BJ170" i="5"/>
  <c r="BJ171" i="5"/>
  <c r="BJ172" i="5"/>
  <c r="BJ173" i="5"/>
  <c r="BJ174" i="5"/>
  <c r="BJ175" i="5"/>
  <c r="BJ176" i="5"/>
  <c r="BJ177" i="5"/>
  <c r="BJ178" i="5"/>
  <c r="BJ179" i="5"/>
  <c r="BJ180" i="5"/>
  <c r="BJ181" i="5"/>
  <c r="BJ182" i="5"/>
  <c r="BJ183" i="5"/>
  <c r="BJ184" i="5"/>
  <c r="BJ185" i="5"/>
  <c r="BJ186" i="5"/>
  <c r="BJ187" i="5"/>
  <c r="BJ188" i="5"/>
  <c r="BJ189" i="5"/>
  <c r="BJ190" i="5"/>
  <c r="BJ191" i="5"/>
  <c r="BJ192" i="5"/>
  <c r="BJ193" i="5"/>
  <c r="BJ194" i="5"/>
  <c r="BJ195" i="5"/>
  <c r="BJ196" i="5"/>
  <c r="BJ197" i="5"/>
  <c r="BJ198" i="5"/>
  <c r="BJ199" i="5"/>
  <c r="BJ200" i="5"/>
  <c r="BJ201" i="5"/>
  <c r="BJ202" i="5"/>
  <c r="BJ203" i="5"/>
  <c r="BJ204" i="5"/>
  <c r="BJ205" i="5"/>
  <c r="BJ206" i="5"/>
  <c r="BJ207" i="5"/>
  <c r="BJ208" i="5"/>
  <c r="BJ209" i="5"/>
  <c r="BJ210" i="5"/>
  <c r="BJ211" i="5"/>
  <c r="BJ212" i="5"/>
  <c r="BJ213" i="5"/>
  <c r="BJ214" i="5"/>
  <c r="BJ215" i="5"/>
  <c r="BJ216" i="5"/>
  <c r="BJ217" i="5"/>
  <c r="BJ218" i="5"/>
  <c r="BJ219" i="5"/>
  <c r="BJ220" i="5"/>
  <c r="BJ221" i="5"/>
  <c r="BJ222" i="5"/>
  <c r="BJ223" i="5"/>
  <c r="BJ224" i="5"/>
  <c r="BJ225" i="5"/>
  <c r="BJ226" i="5"/>
  <c r="BJ227" i="5"/>
  <c r="BJ228" i="5"/>
  <c r="BJ229" i="5"/>
  <c r="BJ230" i="5"/>
  <c r="BJ231" i="5"/>
  <c r="BJ232" i="5"/>
  <c r="BJ233" i="5"/>
  <c r="BJ234" i="5"/>
  <c r="BJ235" i="5"/>
  <c r="BJ236" i="5"/>
  <c r="BJ237" i="5"/>
  <c r="BJ238" i="5"/>
  <c r="BJ239" i="5"/>
  <c r="BJ240" i="5"/>
  <c r="BJ241" i="5"/>
  <c r="BJ242" i="5"/>
  <c r="BJ243" i="5"/>
  <c r="BJ244" i="5"/>
  <c r="BJ245" i="5"/>
  <c r="BJ246" i="5"/>
  <c r="BJ247" i="5"/>
  <c r="BJ248" i="5"/>
  <c r="BJ249" i="5"/>
  <c r="BJ250" i="5"/>
  <c r="BJ251" i="5"/>
  <c r="BJ252" i="5"/>
  <c r="BJ253" i="5"/>
  <c r="BJ254" i="5"/>
  <c r="BJ255" i="5"/>
  <c r="BJ256" i="5"/>
  <c r="BJ257" i="5"/>
  <c r="BJ258" i="5"/>
  <c r="BJ259" i="5"/>
  <c r="BJ260" i="5"/>
  <c r="BJ261" i="5"/>
  <c r="BJ262" i="5"/>
  <c r="BJ263" i="5"/>
  <c r="BJ264" i="5"/>
  <c r="BJ265" i="5"/>
  <c r="BJ266" i="5"/>
  <c r="BJ267" i="5"/>
  <c r="BJ268" i="5"/>
  <c r="BJ269" i="5"/>
  <c r="BJ270" i="5"/>
  <c r="BJ271" i="5"/>
  <c r="BJ272" i="5"/>
  <c r="BJ273" i="5"/>
  <c r="BJ274" i="5"/>
  <c r="BJ275" i="5"/>
  <c r="BJ276" i="5"/>
  <c r="BJ277" i="5"/>
  <c r="BJ278" i="5"/>
  <c r="BJ279" i="5"/>
  <c r="BJ280" i="5"/>
  <c r="BJ281" i="5"/>
  <c r="BJ282" i="5"/>
  <c r="BJ283" i="5"/>
  <c r="BJ284" i="5"/>
  <c r="BJ285" i="5"/>
  <c r="BJ286" i="5"/>
  <c r="BJ287" i="5"/>
  <c r="BJ288" i="5"/>
  <c r="BJ289" i="5"/>
  <c r="BJ290" i="5"/>
  <c r="BJ291" i="5"/>
  <c r="BJ292" i="5"/>
  <c r="BJ293" i="5"/>
  <c r="BJ294" i="5"/>
  <c r="BJ295" i="5"/>
  <c r="BJ296" i="5"/>
  <c r="BJ297" i="5"/>
  <c r="BJ5" i="5"/>
  <c r="I5" i="4"/>
  <c r="J5" i="4"/>
  <c r="K5" i="4"/>
  <c r="L5" i="4"/>
  <c r="M5" i="4"/>
  <c r="N5" i="4"/>
  <c r="O5" i="4"/>
  <c r="P5" i="4"/>
  <c r="Q5" i="4"/>
  <c r="BJ298" i="5" l="1"/>
  <c r="AM6" i="4"/>
  <c r="AM7" i="4"/>
  <c r="AM8" i="4"/>
  <c r="AM9" i="4"/>
  <c r="AM10" i="4"/>
  <c r="AM11" i="4"/>
  <c r="AM12" i="4"/>
  <c r="AM13" i="4"/>
  <c r="AM14" i="4"/>
  <c r="AM15" i="4"/>
  <c r="AM16" i="4"/>
  <c r="AM17" i="4"/>
  <c r="AM18" i="4"/>
  <c r="AM5" i="4"/>
  <c r="AL5" i="4"/>
  <c r="R5" i="4"/>
  <c r="S6" i="4"/>
  <c r="S7" i="4"/>
  <c r="S8" i="4"/>
  <c r="S9" i="4"/>
  <c r="S10" i="4"/>
  <c r="S11" i="4"/>
  <c r="S12" i="4"/>
  <c r="S13" i="4"/>
  <c r="S14" i="4"/>
  <c r="S15" i="4"/>
  <c r="S16" i="4"/>
  <c r="S17" i="4"/>
  <c r="S18" i="4"/>
  <c r="S5" i="4"/>
  <c r="AM19" i="4" l="1"/>
  <c r="S19" i="4"/>
  <c r="AE298" i="1" l="1"/>
  <c r="AL18" i="4"/>
  <c r="AL16" i="4"/>
  <c r="AL15" i="4"/>
  <c r="AL14" i="4"/>
  <c r="AL13" i="4"/>
  <c r="AL12" i="4"/>
  <c r="AL11" i="4"/>
  <c r="AL8" i="4"/>
  <c r="AL7" i="4"/>
  <c r="AL6" i="4"/>
  <c r="AV215" i="1" l="1"/>
  <c r="AX194" i="1"/>
  <c r="AL10" i="4" s="1"/>
  <c r="AW194" i="1"/>
  <c r="AX128" i="1"/>
  <c r="AW128" i="1"/>
  <c r="AX211" i="1"/>
  <c r="AL17" i="4" s="1"/>
  <c r="AW211" i="1"/>
  <c r="AV211" i="1"/>
  <c r="AV298" i="1" s="1"/>
  <c r="BG5" i="5" l="1"/>
  <c r="BG6" i="5"/>
  <c r="BG7" i="5"/>
  <c r="BG8"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9" i="5"/>
  <c r="BG80" i="5"/>
  <c r="BG81" i="5"/>
  <c r="BG82" i="5"/>
  <c r="BG83" i="5"/>
  <c r="BG84" i="5"/>
  <c r="BG85" i="5"/>
  <c r="BG86"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BG142" i="5"/>
  <c r="BG143" i="5"/>
  <c r="BG146" i="5"/>
  <c r="BG147" i="5"/>
  <c r="BG148" i="5"/>
  <c r="BG149" i="5"/>
  <c r="BG150" i="5"/>
  <c r="BG151" i="5"/>
  <c r="BG152" i="5"/>
  <c r="BG153" i="5"/>
  <c r="BG154" i="5"/>
  <c r="BG155" i="5"/>
  <c r="BG156" i="5"/>
  <c r="BG157" i="5"/>
  <c r="BG158" i="5"/>
  <c r="BG159" i="5"/>
  <c r="BG160" i="5"/>
  <c r="BG161" i="5"/>
  <c r="BG162" i="5"/>
  <c r="BG163" i="5"/>
  <c r="BG164" i="5"/>
  <c r="BG165" i="5"/>
  <c r="BG166" i="5"/>
  <c r="BG167" i="5"/>
  <c r="BG168" i="5"/>
  <c r="BG169" i="5"/>
  <c r="BG170" i="5"/>
  <c r="BG171" i="5"/>
  <c r="BG172" i="5"/>
  <c r="BG173" i="5"/>
  <c r="BG174" i="5"/>
  <c r="BG175" i="5"/>
  <c r="BG176" i="5"/>
  <c r="BG177" i="5"/>
  <c r="BG178" i="5"/>
  <c r="BG179" i="5"/>
  <c r="BG180" i="5"/>
  <c r="BG181" i="5"/>
  <c r="BG182" i="5"/>
  <c r="BG183" i="5"/>
  <c r="BG184" i="5"/>
  <c r="BG185" i="5"/>
  <c r="BG186" i="5"/>
  <c r="BG187" i="5"/>
  <c r="BG188" i="5"/>
  <c r="BG189" i="5"/>
  <c r="BG190" i="5"/>
  <c r="BG191" i="5"/>
  <c r="BG192" i="5"/>
  <c r="BG193" i="5"/>
  <c r="BG194" i="5"/>
  <c r="BG195" i="5"/>
  <c r="BG196" i="5"/>
  <c r="BG197" i="5"/>
  <c r="BG198" i="5"/>
  <c r="BG199" i="5"/>
  <c r="BG200" i="5"/>
  <c r="BG201" i="5"/>
  <c r="BG202" i="5"/>
  <c r="BG203" i="5"/>
  <c r="BG204" i="5"/>
  <c r="BG205" i="5"/>
  <c r="BG206" i="5"/>
  <c r="BG207" i="5"/>
  <c r="BG208" i="5"/>
  <c r="BG209" i="5"/>
  <c r="BG210" i="5"/>
  <c r="BG211" i="5"/>
  <c r="BG212" i="5"/>
  <c r="BG213" i="5"/>
  <c r="BG214" i="5"/>
  <c r="BG215" i="5"/>
  <c r="BG216" i="5"/>
  <c r="BG217" i="5"/>
  <c r="BG218" i="5"/>
  <c r="BG219" i="5"/>
  <c r="BG220" i="5"/>
  <c r="BG221" i="5"/>
  <c r="BG222" i="5"/>
  <c r="BG223" i="5"/>
  <c r="BG224" i="5"/>
  <c r="BG225" i="5"/>
  <c r="BG226" i="5"/>
  <c r="BG227" i="5"/>
  <c r="BG228" i="5"/>
  <c r="BG229" i="5"/>
  <c r="BG230" i="5"/>
  <c r="BG231" i="5"/>
  <c r="BG232" i="5"/>
  <c r="BG233" i="5"/>
  <c r="BG234" i="5"/>
  <c r="BG235" i="5"/>
  <c r="BG236" i="5"/>
  <c r="BG237" i="5"/>
  <c r="BG239" i="5"/>
  <c r="BG240" i="5"/>
  <c r="BG241" i="5"/>
  <c r="BG242" i="5"/>
  <c r="BG243" i="5"/>
  <c r="BG244" i="5"/>
  <c r="BG245" i="5"/>
  <c r="BG246" i="5"/>
  <c r="BG247" i="5"/>
  <c r="BG248" i="5"/>
  <c r="BG249" i="5"/>
  <c r="BG250" i="5"/>
  <c r="BG251" i="5"/>
  <c r="BG252" i="5"/>
  <c r="BG253" i="5"/>
  <c r="BG254" i="5"/>
  <c r="BG255" i="5"/>
  <c r="BG256" i="5"/>
  <c r="BG257" i="5"/>
  <c r="BG258" i="5"/>
  <c r="BG259" i="5"/>
  <c r="BG260" i="5"/>
  <c r="BG261" i="5"/>
  <c r="BG262" i="5"/>
  <c r="BG263" i="5"/>
  <c r="BG264" i="5"/>
  <c r="BG265" i="5"/>
  <c r="BG266" i="5"/>
  <c r="BG267" i="5"/>
  <c r="BG268" i="5"/>
  <c r="BG269" i="5"/>
  <c r="BG270" i="5"/>
  <c r="BG271" i="5"/>
  <c r="BG272" i="5"/>
  <c r="BG273" i="5"/>
  <c r="BG274" i="5"/>
  <c r="BG275" i="5"/>
  <c r="BG276" i="5"/>
  <c r="BG277" i="5"/>
  <c r="BG278" i="5"/>
  <c r="BG279" i="5"/>
  <c r="BG280" i="5"/>
  <c r="BG281" i="5"/>
  <c r="BG282" i="5"/>
  <c r="BG283" i="5"/>
  <c r="BG284" i="5"/>
  <c r="BG285" i="5"/>
  <c r="BG286" i="5"/>
  <c r="BG287" i="5"/>
  <c r="BG288" i="5"/>
  <c r="BG289" i="5"/>
  <c r="BG291" i="5"/>
  <c r="BG292" i="5"/>
  <c r="BG296" i="5"/>
  <c r="BH298" i="5" l="1"/>
  <c r="BG298" i="5"/>
  <c r="AU16" i="4" l="1"/>
  <c r="AT16" i="4"/>
  <c r="AS16" i="4"/>
  <c r="AR16" i="4"/>
  <c r="AQ16" i="4"/>
  <c r="AK16" i="4"/>
  <c r="AJ16" i="4"/>
  <c r="AI16" i="4"/>
  <c r="AH16" i="4"/>
  <c r="AG16" i="4"/>
  <c r="AF16" i="4"/>
  <c r="AE16" i="4"/>
  <c r="AD16" i="4"/>
  <c r="AC16" i="4"/>
  <c r="AB16" i="4"/>
  <c r="AA16" i="4"/>
  <c r="Z16" i="4"/>
  <c r="Y16" i="4"/>
  <c r="X16" i="4"/>
  <c r="W16" i="4"/>
  <c r="AI117" i="1"/>
  <c r="AI298" i="1" s="1"/>
  <c r="AI185" i="1"/>
  <c r="AI215" i="1"/>
  <c r="Q19" i="4" l="1"/>
  <c r="AI10" i="4"/>
  <c r="L229" i="5" l="1"/>
  <c r="M229" i="5" s="1"/>
  <c r="I229" i="5"/>
  <c r="J229" i="5" s="1"/>
  <c r="F229" i="5"/>
  <c r="BD6" i="5" l="1"/>
  <c r="BD7" i="5"/>
  <c r="BD8" i="5"/>
  <c r="BD11" i="5"/>
  <c r="BD12" i="5"/>
  <c r="BD13" i="5"/>
  <c r="BD14" i="5"/>
  <c r="BD15" i="5"/>
  <c r="BD16" i="5"/>
  <c r="BD17" i="5"/>
  <c r="BD18" i="5"/>
  <c r="BD19" i="5"/>
  <c r="BD20" i="5"/>
  <c r="BD21" i="5"/>
  <c r="BD22" i="5"/>
  <c r="BD23" i="5"/>
  <c r="BD24" i="5"/>
  <c r="BD25" i="5"/>
  <c r="BD26" i="5"/>
  <c r="BD27" i="5"/>
  <c r="BD28" i="5"/>
  <c r="BD29" i="5"/>
  <c r="BD30" i="5"/>
  <c r="BD31" i="5"/>
  <c r="BD32" i="5"/>
  <c r="BD33" i="5"/>
  <c r="BD34" i="5"/>
  <c r="BD35" i="5"/>
  <c r="BD36" i="5"/>
  <c r="BD37" i="5"/>
  <c r="BD38" i="5"/>
  <c r="BD39" i="5"/>
  <c r="BD40" i="5"/>
  <c r="BD41" i="5"/>
  <c r="BD42" i="5"/>
  <c r="BD43" i="5"/>
  <c r="BD44" i="5"/>
  <c r="BD45" i="5"/>
  <c r="BD46" i="5"/>
  <c r="BD47" i="5"/>
  <c r="BD48" i="5"/>
  <c r="BD51" i="5"/>
  <c r="BD52" i="5"/>
  <c r="BD53" i="5"/>
  <c r="BD54" i="5"/>
  <c r="BD55" i="5"/>
  <c r="BD56" i="5"/>
  <c r="BD57" i="5"/>
  <c r="BD58" i="5"/>
  <c r="BD59" i="5"/>
  <c r="BD60" i="5"/>
  <c r="BD61" i="5"/>
  <c r="BD62" i="5"/>
  <c r="BD63" i="5"/>
  <c r="BD64" i="5"/>
  <c r="BD65" i="5"/>
  <c r="BD66" i="5"/>
  <c r="BD67" i="5"/>
  <c r="BD68" i="5"/>
  <c r="BD69" i="5"/>
  <c r="BD70" i="5"/>
  <c r="BD71" i="5"/>
  <c r="BD72" i="5"/>
  <c r="BD73" i="5"/>
  <c r="BD74" i="5"/>
  <c r="BD75" i="5"/>
  <c r="BD76" i="5"/>
  <c r="BD77" i="5"/>
  <c r="BD79" i="5"/>
  <c r="BD80" i="5"/>
  <c r="BD81" i="5"/>
  <c r="BD82" i="5"/>
  <c r="BD83" i="5"/>
  <c r="BD84" i="5"/>
  <c r="BD85" i="5"/>
  <c r="BD86" i="5"/>
  <c r="BD89" i="5"/>
  <c r="BD90" i="5"/>
  <c r="BD91" i="5"/>
  <c r="BD92" i="5"/>
  <c r="BD93" i="5"/>
  <c r="BD94" i="5"/>
  <c r="BD95" i="5"/>
  <c r="BD96" i="5"/>
  <c r="BD97" i="5"/>
  <c r="BD98" i="5"/>
  <c r="BD99" i="5"/>
  <c r="BD100" i="5"/>
  <c r="BD101" i="5"/>
  <c r="BD102" i="5"/>
  <c r="BD103" i="5"/>
  <c r="BD104" i="5"/>
  <c r="BD105" i="5"/>
  <c r="BD106" i="5"/>
  <c r="BD107" i="5"/>
  <c r="BD108" i="5"/>
  <c r="BD109" i="5"/>
  <c r="BD110" i="5"/>
  <c r="BD111" i="5"/>
  <c r="BD112" i="5"/>
  <c r="BD113" i="5"/>
  <c r="BD114" i="5"/>
  <c r="BD115" i="5"/>
  <c r="BD116" i="5"/>
  <c r="BD117" i="5"/>
  <c r="BD118" i="5"/>
  <c r="BD119" i="5"/>
  <c r="BD120" i="5"/>
  <c r="BD121" i="5"/>
  <c r="BD122" i="5"/>
  <c r="BD123" i="5"/>
  <c r="BD124" i="5"/>
  <c r="BD125" i="5"/>
  <c r="BD126" i="5"/>
  <c r="BD127" i="5"/>
  <c r="BD128" i="5"/>
  <c r="BD129" i="5"/>
  <c r="BD130" i="5"/>
  <c r="BD131" i="5"/>
  <c r="BD132" i="5"/>
  <c r="BD133" i="5"/>
  <c r="BD134" i="5"/>
  <c r="BD135" i="5"/>
  <c r="BD136" i="5"/>
  <c r="BD137" i="5"/>
  <c r="BD138" i="5"/>
  <c r="BD139" i="5"/>
  <c r="BD140" i="5"/>
  <c r="BD141" i="5"/>
  <c r="BD142" i="5"/>
  <c r="BD143" i="5"/>
  <c r="BD146" i="5"/>
  <c r="BD147" i="5"/>
  <c r="BD148" i="5"/>
  <c r="BD149" i="5"/>
  <c r="BD150" i="5"/>
  <c r="BD151" i="5"/>
  <c r="BD152" i="5"/>
  <c r="BD153" i="5"/>
  <c r="BD154" i="5"/>
  <c r="BD155" i="5"/>
  <c r="BD156" i="5"/>
  <c r="BD157" i="5"/>
  <c r="BD158" i="5"/>
  <c r="BD159" i="5"/>
  <c r="BD160" i="5"/>
  <c r="BD161" i="5"/>
  <c r="BD162" i="5"/>
  <c r="BD163" i="5"/>
  <c r="BD164" i="5"/>
  <c r="BD165" i="5"/>
  <c r="BD166" i="5"/>
  <c r="BD167" i="5"/>
  <c r="BD168" i="5"/>
  <c r="BD169" i="5"/>
  <c r="BD170" i="5"/>
  <c r="BD171" i="5"/>
  <c r="BD172" i="5"/>
  <c r="BD173" i="5"/>
  <c r="BD174" i="5"/>
  <c r="BD175" i="5"/>
  <c r="BD176" i="5"/>
  <c r="BD177" i="5"/>
  <c r="BD178" i="5"/>
  <c r="BD179" i="5"/>
  <c r="BD180" i="5"/>
  <c r="BD181" i="5"/>
  <c r="BD182" i="5"/>
  <c r="BD183" i="5"/>
  <c r="BD184" i="5"/>
  <c r="BD185" i="5"/>
  <c r="BD186" i="5"/>
  <c r="BD187" i="5"/>
  <c r="BD188" i="5"/>
  <c r="BD189" i="5"/>
  <c r="BD190" i="5"/>
  <c r="BD191" i="5"/>
  <c r="BD192" i="5"/>
  <c r="BD193" i="5"/>
  <c r="BD194" i="5"/>
  <c r="BD195" i="5"/>
  <c r="BD196" i="5"/>
  <c r="BD197" i="5"/>
  <c r="BD198" i="5"/>
  <c r="BD199" i="5"/>
  <c r="BD200" i="5"/>
  <c r="BD201" i="5"/>
  <c r="BD202" i="5"/>
  <c r="BD203" i="5"/>
  <c r="BD204" i="5"/>
  <c r="BD205" i="5"/>
  <c r="BD206" i="5"/>
  <c r="BD207" i="5"/>
  <c r="BD208" i="5"/>
  <c r="BD209" i="5"/>
  <c r="BD210" i="5"/>
  <c r="BD211" i="5"/>
  <c r="BD212" i="5"/>
  <c r="BD213" i="5"/>
  <c r="BD214" i="5"/>
  <c r="BD215" i="5"/>
  <c r="BD216" i="5"/>
  <c r="BD217" i="5"/>
  <c r="BD218" i="5"/>
  <c r="BD219" i="5"/>
  <c r="BD220" i="5"/>
  <c r="BD221" i="5"/>
  <c r="BD224" i="5"/>
  <c r="BD225" i="5"/>
  <c r="BD226" i="5"/>
  <c r="BD227" i="5"/>
  <c r="BD228" i="5"/>
  <c r="BD230" i="5"/>
  <c r="BD231" i="5"/>
  <c r="BD232" i="5"/>
  <c r="BD233" i="5"/>
  <c r="BD234" i="5"/>
  <c r="BD235" i="5"/>
  <c r="BD236" i="5"/>
  <c r="BD237" i="5"/>
  <c r="BD239" i="5"/>
  <c r="BD240" i="5"/>
  <c r="BD241" i="5"/>
  <c r="BD242" i="5"/>
  <c r="BD243" i="5"/>
  <c r="BD244" i="5"/>
  <c r="BD245" i="5"/>
  <c r="BD246" i="5"/>
  <c r="BD247" i="5"/>
  <c r="BD248" i="5"/>
  <c r="BD249" i="5"/>
  <c r="BD250" i="5"/>
  <c r="BD251" i="5"/>
  <c r="BD252" i="5"/>
  <c r="BD253" i="5"/>
  <c r="BD254" i="5"/>
  <c r="BD255" i="5"/>
  <c r="BD256" i="5"/>
  <c r="BD257" i="5"/>
  <c r="BD258" i="5"/>
  <c r="BD259" i="5"/>
  <c r="BD260" i="5"/>
  <c r="BD261" i="5"/>
  <c r="BD262" i="5"/>
  <c r="BD263" i="5"/>
  <c r="BD264" i="5"/>
  <c r="BD265" i="5"/>
  <c r="BD266" i="5"/>
  <c r="BD267" i="5"/>
  <c r="BD268" i="5"/>
  <c r="BD269" i="5"/>
  <c r="BD271" i="5"/>
  <c r="BD272" i="5"/>
  <c r="BD273" i="5"/>
  <c r="BD274" i="5"/>
  <c r="BD275" i="5"/>
  <c r="BD276" i="5"/>
  <c r="BD277" i="5"/>
  <c r="BD278" i="5"/>
  <c r="BD279" i="5"/>
  <c r="BD280" i="5"/>
  <c r="BD281" i="5"/>
  <c r="BD282" i="5"/>
  <c r="BD283" i="5"/>
  <c r="BD284" i="5"/>
  <c r="BD285" i="5"/>
  <c r="BD286" i="5"/>
  <c r="BD287" i="5"/>
  <c r="BD288" i="5"/>
  <c r="BD289" i="5"/>
  <c r="BD291" i="5"/>
  <c r="BD292" i="5"/>
  <c r="BD296" i="5"/>
  <c r="BD5" i="5"/>
  <c r="L267" i="5"/>
  <c r="M267" i="5" s="1"/>
  <c r="I267" i="5"/>
  <c r="J267" i="5" s="1"/>
  <c r="F267" i="5"/>
  <c r="BD298" i="5" l="1"/>
  <c r="BE298" i="5"/>
  <c r="BA298" i="5"/>
  <c r="BB298" i="5"/>
  <c r="L296" i="5"/>
  <c r="M296" i="5" s="1"/>
  <c r="I296" i="5"/>
  <c r="J296" i="5" s="1"/>
  <c r="F296" i="5"/>
  <c r="L292" i="5"/>
  <c r="M292" i="5" s="1"/>
  <c r="I292" i="5"/>
  <c r="J292" i="5" s="1"/>
  <c r="F292" i="5"/>
  <c r="L291" i="5"/>
  <c r="M291" i="5" s="1"/>
  <c r="I291" i="5"/>
  <c r="J291" i="5" s="1"/>
  <c r="F291" i="5"/>
  <c r="AK14" i="4" l="1"/>
  <c r="AK18" i="4" l="1"/>
  <c r="AK17" i="4"/>
  <c r="AK15" i="4"/>
  <c r="AK13" i="4"/>
  <c r="AK12" i="4"/>
  <c r="AK11" i="4"/>
  <c r="AK10" i="4"/>
  <c r="AK8" i="4"/>
  <c r="AK7" i="4"/>
  <c r="AK6" i="4"/>
  <c r="AK5" i="4"/>
  <c r="AX127" i="1"/>
  <c r="AX298" i="1" s="1"/>
  <c r="AW127" i="1"/>
  <c r="AK9" i="4" l="1"/>
  <c r="AK19" i="4" s="1"/>
  <c r="AW298" i="1"/>
  <c r="AL9" i="4"/>
  <c r="AL19" i="4" s="1"/>
  <c r="AJ5" i="4"/>
  <c r="AI5" i="4"/>
  <c r="AH5" i="4"/>
  <c r="AG5" i="4"/>
  <c r="AF5" i="4"/>
  <c r="AE5" i="4"/>
  <c r="AD5" i="4"/>
  <c r="Y5" i="4"/>
  <c r="X5" i="4"/>
  <c r="W5" i="4"/>
  <c r="AU9" i="4"/>
  <c r="AT9" i="4"/>
  <c r="AS9" i="4"/>
  <c r="AR9" i="4"/>
  <c r="AQ9" i="4"/>
  <c r="AJ9" i="4"/>
  <c r="AI9" i="4"/>
  <c r="AH9" i="4"/>
  <c r="AG9" i="4"/>
  <c r="AF9" i="4"/>
  <c r="AE9" i="4"/>
  <c r="AD9" i="4"/>
  <c r="P19" i="4" l="1"/>
  <c r="AJ18" i="4" l="1"/>
  <c r="AJ17" i="4"/>
  <c r="AJ15" i="4"/>
  <c r="AJ14" i="4"/>
  <c r="AJ13" i="4"/>
  <c r="AJ12" i="4"/>
  <c r="AJ11" i="4"/>
  <c r="AJ10" i="4"/>
  <c r="AJ8" i="4"/>
  <c r="AJ7" i="4"/>
  <c r="AJ6" i="4"/>
  <c r="AI18" i="4"/>
  <c r="AI17" i="4"/>
  <c r="AI15" i="4"/>
  <c r="AI14" i="4"/>
  <c r="AI13" i="4"/>
  <c r="AI12" i="4"/>
  <c r="AI11" i="4"/>
  <c r="AI8" i="4"/>
  <c r="AI7" i="4"/>
  <c r="AI6" i="4"/>
  <c r="AJ19" i="4" l="1"/>
  <c r="AI19" i="4"/>
  <c r="O19" i="4" l="1"/>
  <c r="AX298" i="5"/>
  <c r="AY298" i="5"/>
  <c r="AH18" i="4" l="1"/>
  <c r="AH17" i="4"/>
  <c r="AH15" i="4"/>
  <c r="AH14" i="4"/>
  <c r="AH13" i="4"/>
  <c r="AH12" i="4"/>
  <c r="AH11" i="4"/>
  <c r="AH10" i="4"/>
  <c r="AH8" i="4"/>
  <c r="AH7" i="4"/>
  <c r="AH6" i="4"/>
  <c r="AH19" i="4" l="1"/>
  <c r="N19" i="4" l="1"/>
  <c r="AU18" i="4"/>
  <c r="AT18" i="4"/>
  <c r="AS18" i="4"/>
  <c r="AR18" i="4"/>
  <c r="AQ18" i="4"/>
  <c r="AU17" i="4"/>
  <c r="AT17" i="4"/>
  <c r="AS17" i="4"/>
  <c r="AR17" i="4"/>
  <c r="AQ17" i="4"/>
  <c r="AU15" i="4"/>
  <c r="AT15" i="4"/>
  <c r="AS15" i="4"/>
  <c r="AR15" i="4"/>
  <c r="AQ15" i="4"/>
  <c r="AU14" i="4"/>
  <c r="AT14" i="4"/>
  <c r="AS14" i="4"/>
  <c r="AR14" i="4"/>
  <c r="AQ14" i="4"/>
  <c r="AU13" i="4"/>
  <c r="AT13" i="4"/>
  <c r="AS13" i="4"/>
  <c r="AR13" i="4"/>
  <c r="AQ13" i="4"/>
  <c r="AU12" i="4"/>
  <c r="AT12" i="4"/>
  <c r="AS12" i="4"/>
  <c r="AR12" i="4"/>
  <c r="AQ12" i="4"/>
  <c r="AU11" i="4"/>
  <c r="AT11" i="4"/>
  <c r="AS11" i="4"/>
  <c r="AR11" i="4"/>
  <c r="AQ11" i="4"/>
  <c r="AU10" i="4"/>
  <c r="AT10" i="4"/>
  <c r="AS10" i="4"/>
  <c r="AR10" i="4"/>
  <c r="AQ10" i="4"/>
  <c r="AU8" i="4"/>
  <c r="AT8" i="4"/>
  <c r="AS8" i="4"/>
  <c r="AR8" i="4"/>
  <c r="AQ8" i="4"/>
  <c r="AU7" i="4"/>
  <c r="AT7" i="4"/>
  <c r="AS7" i="4"/>
  <c r="AR7" i="4"/>
  <c r="AQ7" i="4"/>
  <c r="AU6" i="4"/>
  <c r="AT6" i="4"/>
  <c r="AS6" i="4"/>
  <c r="AR6" i="4"/>
  <c r="AQ6" i="4"/>
  <c r="AU5" i="4"/>
  <c r="AT5" i="4"/>
  <c r="AS5" i="4"/>
  <c r="AR5" i="4"/>
  <c r="AQ5" i="4"/>
  <c r="AS19" i="4" l="1"/>
  <c r="AR19" i="4"/>
  <c r="AQ19" i="4"/>
  <c r="AU19" i="4"/>
  <c r="AT19" i="4"/>
  <c r="AV298" i="5"/>
  <c r="AS298" i="5" l="1"/>
  <c r="AP298" i="5"/>
  <c r="I5" i="5" l="1"/>
  <c r="L5" i="5"/>
  <c r="I6" i="5"/>
  <c r="L6" i="5"/>
  <c r="I7" i="5"/>
  <c r="I8" i="5"/>
  <c r="J8" i="5" s="1"/>
  <c r="I11" i="5"/>
  <c r="I12" i="5"/>
  <c r="I13" i="5"/>
  <c r="I14" i="5"/>
  <c r="I15" i="5"/>
  <c r="I16" i="5"/>
  <c r="J16" i="5" s="1"/>
  <c r="I17" i="5"/>
  <c r="I18" i="5"/>
  <c r="I19" i="5"/>
  <c r="J19" i="5" s="1"/>
  <c r="I20" i="5"/>
  <c r="J20" i="5" s="1"/>
  <c r="I21" i="5"/>
  <c r="I22" i="5"/>
  <c r="J22" i="5" s="1"/>
  <c r="I23" i="5"/>
  <c r="I24" i="5"/>
  <c r="J24" i="5" s="1"/>
  <c r="I25" i="5"/>
  <c r="I26" i="5"/>
  <c r="I27" i="5"/>
  <c r="I28" i="5"/>
  <c r="I29" i="5"/>
  <c r="I30" i="5"/>
  <c r="I31" i="5"/>
  <c r="I32" i="5"/>
  <c r="I33" i="5"/>
  <c r="I34" i="5"/>
  <c r="I35" i="5"/>
  <c r="J35" i="5" s="1"/>
  <c r="I36" i="5"/>
  <c r="J36" i="5" s="1"/>
  <c r="I37" i="5"/>
  <c r="J37" i="5" s="1"/>
  <c r="I38" i="5"/>
  <c r="J38" i="5" s="1"/>
  <c r="I39" i="5"/>
  <c r="I40" i="5"/>
  <c r="I41" i="5"/>
  <c r="I42" i="5"/>
  <c r="I43" i="5"/>
  <c r="I44" i="5"/>
  <c r="J44" i="5" s="1"/>
  <c r="I45" i="5"/>
  <c r="J45" i="5" s="1"/>
  <c r="I46" i="5"/>
  <c r="I47" i="5"/>
  <c r="I48" i="5"/>
  <c r="I51" i="5"/>
  <c r="I52" i="5"/>
  <c r="I53" i="5"/>
  <c r="I54" i="5"/>
  <c r="I55" i="5"/>
  <c r="J55" i="5" s="1"/>
  <c r="I56" i="5"/>
  <c r="I57" i="5"/>
  <c r="I58" i="5"/>
  <c r="I59" i="5"/>
  <c r="I60" i="5"/>
  <c r="J60" i="5" s="1"/>
  <c r="I61" i="5"/>
  <c r="J61" i="5" s="1"/>
  <c r="I62" i="5"/>
  <c r="J62" i="5" s="1"/>
  <c r="I63" i="5"/>
  <c r="I64" i="5"/>
  <c r="J64" i="5" s="1"/>
  <c r="I65" i="5"/>
  <c r="J65" i="5" s="1"/>
  <c r="I66" i="5"/>
  <c r="J66" i="5" s="1"/>
  <c r="I67" i="5"/>
  <c r="J67" i="5" s="1"/>
  <c r="I68" i="5"/>
  <c r="J68" i="5" s="1"/>
  <c r="I69" i="5"/>
  <c r="J69" i="5" s="1"/>
  <c r="I70" i="5"/>
  <c r="I71" i="5"/>
  <c r="J71" i="5" s="1"/>
  <c r="I72" i="5"/>
  <c r="J72" i="5" s="1"/>
  <c r="I73" i="5"/>
  <c r="J73" i="5" s="1"/>
  <c r="I74" i="5"/>
  <c r="J74" i="5" s="1"/>
  <c r="I75" i="5"/>
  <c r="J75" i="5" s="1"/>
  <c r="I76" i="5"/>
  <c r="J76" i="5" s="1"/>
  <c r="I77" i="5"/>
  <c r="J77" i="5" s="1"/>
  <c r="I79" i="5"/>
  <c r="J79" i="5" s="1"/>
  <c r="I80" i="5"/>
  <c r="J80" i="5" s="1"/>
  <c r="I81" i="5"/>
  <c r="J81" i="5" s="1"/>
  <c r="I82" i="5"/>
  <c r="J82" i="5" s="1"/>
  <c r="I83" i="5"/>
  <c r="J83" i="5" s="1"/>
  <c r="I84" i="5"/>
  <c r="J84" i="5" s="1"/>
  <c r="I85" i="5"/>
  <c r="J85" i="5" s="1"/>
  <c r="I86" i="5"/>
  <c r="J86" i="5" s="1"/>
  <c r="I89" i="5"/>
  <c r="I90" i="5"/>
  <c r="I91" i="5"/>
  <c r="I92" i="5"/>
  <c r="I93" i="5"/>
  <c r="I94" i="5"/>
  <c r="I95" i="5"/>
  <c r="J95" i="5" s="1"/>
  <c r="I96" i="5"/>
  <c r="J96" i="5" s="1"/>
  <c r="I97" i="5"/>
  <c r="I98" i="5"/>
  <c r="I99" i="5"/>
  <c r="I100" i="5"/>
  <c r="I101" i="5"/>
  <c r="I102" i="5"/>
  <c r="I103" i="5"/>
  <c r="I104" i="5"/>
  <c r="I105" i="5"/>
  <c r="I106" i="5"/>
  <c r="I107" i="5"/>
  <c r="I108" i="5"/>
  <c r="I109" i="5"/>
  <c r="I110" i="5"/>
  <c r="J110" i="5" s="1"/>
  <c r="I111" i="5"/>
  <c r="I112" i="5"/>
  <c r="I113" i="5"/>
  <c r="I114" i="5"/>
  <c r="I115" i="5"/>
  <c r="I116" i="5"/>
  <c r="I117" i="5"/>
  <c r="I118" i="5"/>
  <c r="I119" i="5"/>
  <c r="I120" i="5"/>
  <c r="I121" i="5"/>
  <c r="I122" i="5"/>
  <c r="I123" i="5"/>
  <c r="I124" i="5"/>
  <c r="I125" i="5"/>
  <c r="I126" i="5"/>
  <c r="J126" i="5" s="1"/>
  <c r="I127" i="5"/>
  <c r="I128" i="5"/>
  <c r="I129" i="5"/>
  <c r="I130" i="5"/>
  <c r="J130" i="5" s="1"/>
  <c r="I131" i="5"/>
  <c r="J131" i="5" s="1"/>
  <c r="I132" i="5"/>
  <c r="I133" i="5"/>
  <c r="I134" i="5"/>
  <c r="I135" i="5"/>
  <c r="I136" i="5"/>
  <c r="J136" i="5" s="1"/>
  <c r="I137" i="5"/>
  <c r="I138" i="5"/>
  <c r="I139" i="5"/>
  <c r="J139" i="5" s="1"/>
  <c r="I140" i="5"/>
  <c r="J140" i="5" s="1"/>
  <c r="I146" i="5"/>
  <c r="I147" i="5"/>
  <c r="I148" i="5"/>
  <c r="I149" i="5"/>
  <c r="I150" i="5"/>
  <c r="I151" i="5"/>
  <c r="J151" i="5" s="1"/>
  <c r="I152" i="5"/>
  <c r="I153" i="5"/>
  <c r="I154" i="5"/>
  <c r="J154" i="5" s="1"/>
  <c r="I155" i="5"/>
  <c r="J155" i="5" s="1"/>
  <c r="I156" i="5"/>
  <c r="I157" i="5"/>
  <c r="I158" i="5"/>
  <c r="I159" i="5"/>
  <c r="I160" i="5"/>
  <c r="I161" i="5"/>
  <c r="I162" i="5"/>
  <c r="I163" i="5"/>
  <c r="I164" i="5"/>
  <c r="I165" i="5"/>
  <c r="J165" i="5" s="1"/>
  <c r="I166" i="5"/>
  <c r="I167" i="5"/>
  <c r="I168" i="5"/>
  <c r="I169" i="5"/>
  <c r="J169" i="5" s="1"/>
  <c r="I170" i="5"/>
  <c r="I171" i="5"/>
  <c r="I172" i="5"/>
  <c r="I173" i="5"/>
  <c r="I174" i="5"/>
  <c r="I175" i="5"/>
  <c r="I176" i="5"/>
  <c r="I177" i="5"/>
  <c r="I178" i="5"/>
  <c r="I179" i="5"/>
  <c r="J179" i="5" s="1"/>
  <c r="I180" i="5"/>
  <c r="I181" i="5"/>
  <c r="I182" i="5"/>
  <c r="I183" i="5"/>
  <c r="I184" i="5"/>
  <c r="J184" i="5" s="1"/>
  <c r="I185" i="5"/>
  <c r="I186" i="5"/>
  <c r="I187" i="5"/>
  <c r="I188" i="5"/>
  <c r="I189" i="5"/>
  <c r="I190" i="5"/>
  <c r="I191" i="5"/>
  <c r="I192" i="5"/>
  <c r="I193" i="5"/>
  <c r="I194" i="5"/>
  <c r="I195" i="5"/>
  <c r="I196" i="5"/>
  <c r="I197" i="5"/>
  <c r="I198" i="5"/>
  <c r="I199" i="5"/>
  <c r="I200" i="5"/>
  <c r="I201" i="5"/>
  <c r="I202" i="5"/>
  <c r="I203" i="5"/>
  <c r="I204" i="5"/>
  <c r="I205" i="5"/>
  <c r="I206" i="5"/>
  <c r="J206" i="5" s="1"/>
  <c r="I207" i="5"/>
  <c r="J207" i="5" s="1"/>
  <c r="I208" i="5"/>
  <c r="I209" i="5"/>
  <c r="I210" i="5"/>
  <c r="J210" i="5" s="1"/>
  <c r="I211" i="5"/>
  <c r="I212" i="5"/>
  <c r="I213" i="5"/>
  <c r="J213" i="5" s="1"/>
  <c r="I214" i="5"/>
  <c r="J214" i="5" s="1"/>
  <c r="I215" i="5"/>
  <c r="I216" i="5"/>
  <c r="J216" i="5" s="1"/>
  <c r="I217" i="5"/>
  <c r="J217" i="5" s="1"/>
  <c r="I218" i="5"/>
  <c r="J218" i="5" s="1"/>
  <c r="I219" i="5"/>
  <c r="J219" i="5" s="1"/>
  <c r="I220" i="5"/>
  <c r="J220" i="5" s="1"/>
  <c r="I221" i="5"/>
  <c r="J221" i="5" s="1"/>
  <c r="I222" i="5"/>
  <c r="J222" i="5" s="1"/>
  <c r="I223" i="5"/>
  <c r="J223" i="5" s="1"/>
  <c r="I224" i="5"/>
  <c r="J224" i="5" s="1"/>
  <c r="I225" i="5"/>
  <c r="J225" i="5" s="1"/>
  <c r="I226" i="5"/>
  <c r="J226" i="5" s="1"/>
  <c r="I227" i="5"/>
  <c r="J227" i="5" s="1"/>
  <c r="I228" i="5"/>
  <c r="J228" i="5" s="1"/>
  <c r="I230" i="5"/>
  <c r="I231" i="5"/>
  <c r="I232" i="5"/>
  <c r="I233" i="5"/>
  <c r="I234" i="5"/>
  <c r="J234" i="5" s="1"/>
  <c r="I235" i="5"/>
  <c r="J235" i="5" s="1"/>
  <c r="I236" i="5"/>
  <c r="I237" i="5"/>
  <c r="I239" i="5"/>
  <c r="J239" i="5" s="1"/>
  <c r="I240" i="5"/>
  <c r="I241" i="5"/>
  <c r="I242" i="5"/>
  <c r="I243" i="5"/>
  <c r="J243" i="5" s="1"/>
  <c r="I244" i="5"/>
  <c r="J244" i="5" s="1"/>
  <c r="I245" i="5"/>
  <c r="J245" i="5" s="1"/>
  <c r="I246" i="5"/>
  <c r="J246" i="5" s="1"/>
  <c r="I247" i="5"/>
  <c r="J247" i="5" s="1"/>
  <c r="I248" i="5"/>
  <c r="I249" i="5"/>
  <c r="I250" i="5"/>
  <c r="I251" i="5"/>
  <c r="I252" i="5"/>
  <c r="I253" i="5"/>
  <c r="I254" i="5"/>
  <c r="I255" i="5"/>
  <c r="I256" i="5"/>
  <c r="I257" i="5"/>
  <c r="I258" i="5"/>
  <c r="I259" i="5"/>
  <c r="I260" i="5"/>
  <c r="I261" i="5"/>
  <c r="I262" i="5"/>
  <c r="I263" i="5"/>
  <c r="I264" i="5"/>
  <c r="I265" i="5"/>
  <c r="I266" i="5"/>
  <c r="J266" i="5" s="1"/>
  <c r="I268" i="5"/>
  <c r="I269" i="5"/>
  <c r="I270" i="5"/>
  <c r="I271" i="5"/>
  <c r="I272" i="5"/>
  <c r="J272" i="5" s="1"/>
  <c r="I273" i="5"/>
  <c r="I274" i="5"/>
  <c r="I275" i="5"/>
  <c r="I276" i="5"/>
  <c r="I277" i="5"/>
  <c r="I278" i="5"/>
  <c r="I279" i="5"/>
  <c r="I280" i="5"/>
  <c r="I281" i="5"/>
  <c r="J281" i="5" s="1"/>
  <c r="I282" i="5"/>
  <c r="J282" i="5" s="1"/>
  <c r="I283" i="5"/>
  <c r="J283" i="5" s="1"/>
  <c r="I284" i="5"/>
  <c r="J284" i="5" s="1"/>
  <c r="I285" i="5"/>
  <c r="J285" i="5" s="1"/>
  <c r="I286" i="5"/>
  <c r="J286" i="5" s="1"/>
  <c r="I287" i="5"/>
  <c r="J287" i="5" s="1"/>
  <c r="I288" i="5"/>
  <c r="J288" i="5" s="1"/>
  <c r="I289" i="5"/>
  <c r="J289" i="5" s="1"/>
  <c r="H298" i="5"/>
  <c r="V298" i="5"/>
  <c r="Q298" i="5"/>
  <c r="AL298" i="5" l="1"/>
  <c r="AB298" i="5"/>
  <c r="AK298" i="5"/>
  <c r="AF298" i="5"/>
  <c r="AG298" i="5"/>
  <c r="I298" i="5"/>
  <c r="AA298" i="5"/>
  <c r="W298" i="5"/>
  <c r="L7" i="5"/>
  <c r="L8" i="5"/>
  <c r="M8" i="5" s="1"/>
  <c r="L11" i="5"/>
  <c r="L12" i="5"/>
  <c r="L13" i="5"/>
  <c r="L14" i="5"/>
  <c r="L15" i="5"/>
  <c r="L16" i="5"/>
  <c r="M16" i="5" s="1"/>
  <c r="L17" i="5"/>
  <c r="L18" i="5"/>
  <c r="L19" i="5"/>
  <c r="M19" i="5" s="1"/>
  <c r="L20" i="5"/>
  <c r="M20" i="5" s="1"/>
  <c r="L21" i="5"/>
  <c r="L22" i="5"/>
  <c r="M22" i="5" s="1"/>
  <c r="L23" i="5"/>
  <c r="L24" i="5"/>
  <c r="M24" i="5" s="1"/>
  <c r="L25" i="5"/>
  <c r="L26" i="5"/>
  <c r="L27" i="5"/>
  <c r="L28" i="5"/>
  <c r="L29" i="5"/>
  <c r="L30" i="5"/>
  <c r="L31" i="5"/>
  <c r="L32" i="5"/>
  <c r="L33" i="5"/>
  <c r="L34" i="5"/>
  <c r="L35" i="5"/>
  <c r="M35" i="5" s="1"/>
  <c r="L36" i="5"/>
  <c r="M36" i="5" s="1"/>
  <c r="L37" i="5"/>
  <c r="M37" i="5" s="1"/>
  <c r="L38" i="5"/>
  <c r="M38" i="5" s="1"/>
  <c r="L39" i="5"/>
  <c r="L40" i="5"/>
  <c r="L41" i="5"/>
  <c r="L42" i="5"/>
  <c r="L43" i="5"/>
  <c r="L44" i="5"/>
  <c r="M44" i="5" s="1"/>
  <c r="L45" i="5"/>
  <c r="M45" i="5" s="1"/>
  <c r="L46" i="5"/>
  <c r="L47" i="5"/>
  <c r="L48" i="5"/>
  <c r="L51" i="5"/>
  <c r="L52" i="5"/>
  <c r="L53" i="5"/>
  <c r="L54" i="5"/>
  <c r="L55" i="5"/>
  <c r="M55" i="5" s="1"/>
  <c r="L56" i="5"/>
  <c r="L57" i="5"/>
  <c r="L58" i="5"/>
  <c r="L59" i="5"/>
  <c r="L60" i="5"/>
  <c r="M60" i="5" s="1"/>
  <c r="L61" i="5"/>
  <c r="M61" i="5" s="1"/>
  <c r="L62" i="5"/>
  <c r="M62" i="5" s="1"/>
  <c r="L63" i="5"/>
  <c r="L64" i="5"/>
  <c r="M64" i="5" s="1"/>
  <c r="L65" i="5"/>
  <c r="M65" i="5" s="1"/>
  <c r="L66" i="5"/>
  <c r="M66" i="5" s="1"/>
  <c r="L67" i="5"/>
  <c r="M67" i="5" s="1"/>
  <c r="L68" i="5"/>
  <c r="M68" i="5" s="1"/>
  <c r="L69" i="5"/>
  <c r="M69" i="5" s="1"/>
  <c r="L70" i="5"/>
  <c r="L71" i="5"/>
  <c r="M71" i="5" s="1"/>
  <c r="L72" i="5"/>
  <c r="M72" i="5" s="1"/>
  <c r="L73" i="5"/>
  <c r="M73" i="5" s="1"/>
  <c r="L74" i="5"/>
  <c r="M74" i="5" s="1"/>
  <c r="L75" i="5"/>
  <c r="M75" i="5" s="1"/>
  <c r="L76" i="5"/>
  <c r="M76" i="5" s="1"/>
  <c r="L77" i="5"/>
  <c r="M77" i="5" s="1"/>
  <c r="L79" i="5"/>
  <c r="M79" i="5" s="1"/>
  <c r="L80" i="5"/>
  <c r="M80" i="5" s="1"/>
  <c r="L81" i="5"/>
  <c r="M81" i="5" s="1"/>
  <c r="L82" i="5"/>
  <c r="M82" i="5" s="1"/>
  <c r="L83" i="5"/>
  <c r="M83" i="5" s="1"/>
  <c r="L84" i="5"/>
  <c r="M84" i="5" s="1"/>
  <c r="L85" i="5"/>
  <c r="M85" i="5" s="1"/>
  <c r="L86" i="5"/>
  <c r="M86" i="5" s="1"/>
  <c r="L89" i="5"/>
  <c r="L90" i="5"/>
  <c r="L91" i="5"/>
  <c r="L92" i="5"/>
  <c r="L93" i="5"/>
  <c r="L94" i="5"/>
  <c r="L95" i="5"/>
  <c r="M95" i="5" s="1"/>
  <c r="L96" i="5"/>
  <c r="M96" i="5" s="1"/>
  <c r="L97" i="5"/>
  <c r="L98" i="5"/>
  <c r="L99" i="5"/>
  <c r="L100" i="5"/>
  <c r="L101" i="5"/>
  <c r="L102" i="5"/>
  <c r="L103" i="5"/>
  <c r="L104" i="5"/>
  <c r="L105" i="5"/>
  <c r="L106" i="5"/>
  <c r="L107" i="5"/>
  <c r="L108" i="5"/>
  <c r="L109" i="5"/>
  <c r="L110" i="5"/>
  <c r="M110" i="5" s="1"/>
  <c r="L111" i="5"/>
  <c r="L112" i="5"/>
  <c r="L113" i="5"/>
  <c r="L114" i="5"/>
  <c r="L115" i="5"/>
  <c r="L116" i="5"/>
  <c r="L117" i="5"/>
  <c r="L118" i="5"/>
  <c r="L119" i="5"/>
  <c r="L120" i="5"/>
  <c r="L121" i="5"/>
  <c r="L122" i="5"/>
  <c r="L123" i="5"/>
  <c r="L124" i="5"/>
  <c r="L125" i="5"/>
  <c r="L126" i="5"/>
  <c r="M126" i="5" s="1"/>
  <c r="L127" i="5"/>
  <c r="L128" i="5"/>
  <c r="L129" i="5"/>
  <c r="L130" i="5"/>
  <c r="M130" i="5" s="1"/>
  <c r="L131" i="5"/>
  <c r="M131" i="5" s="1"/>
  <c r="L132" i="5"/>
  <c r="L133" i="5"/>
  <c r="L134" i="5"/>
  <c r="L135" i="5"/>
  <c r="L136" i="5"/>
  <c r="M136" i="5" s="1"/>
  <c r="L137" i="5"/>
  <c r="L138" i="5"/>
  <c r="L139" i="5"/>
  <c r="M139" i="5" s="1"/>
  <c r="L140" i="5"/>
  <c r="M140" i="5" s="1"/>
  <c r="L146" i="5"/>
  <c r="L147" i="5"/>
  <c r="L148" i="5"/>
  <c r="L149" i="5"/>
  <c r="L150" i="5"/>
  <c r="L151" i="5"/>
  <c r="M151" i="5" s="1"/>
  <c r="L152" i="5"/>
  <c r="L153" i="5"/>
  <c r="L154" i="5"/>
  <c r="M154" i="5" s="1"/>
  <c r="L155" i="5"/>
  <c r="M155" i="5" s="1"/>
  <c r="L156" i="5"/>
  <c r="L157" i="5"/>
  <c r="L158" i="5"/>
  <c r="L159" i="5"/>
  <c r="L160" i="5"/>
  <c r="L161" i="5"/>
  <c r="L162" i="5"/>
  <c r="L163" i="5"/>
  <c r="L164" i="5"/>
  <c r="L165" i="5"/>
  <c r="M165" i="5" s="1"/>
  <c r="L166" i="5"/>
  <c r="L167" i="5"/>
  <c r="L168" i="5"/>
  <c r="L169" i="5"/>
  <c r="M169" i="5" s="1"/>
  <c r="L170" i="5"/>
  <c r="L171" i="5"/>
  <c r="L172" i="5"/>
  <c r="L173" i="5"/>
  <c r="L174" i="5"/>
  <c r="L175" i="5"/>
  <c r="L176" i="5"/>
  <c r="L177" i="5"/>
  <c r="L178" i="5"/>
  <c r="L179" i="5"/>
  <c r="M179" i="5" s="1"/>
  <c r="L180" i="5"/>
  <c r="L181" i="5"/>
  <c r="L182" i="5"/>
  <c r="L183" i="5"/>
  <c r="L184" i="5"/>
  <c r="M184" i="5" s="1"/>
  <c r="L185" i="5"/>
  <c r="L186" i="5"/>
  <c r="L187" i="5"/>
  <c r="L188" i="5"/>
  <c r="L189" i="5"/>
  <c r="L190" i="5"/>
  <c r="L191" i="5"/>
  <c r="L192" i="5"/>
  <c r="L193" i="5"/>
  <c r="L194" i="5"/>
  <c r="L195" i="5"/>
  <c r="L196" i="5"/>
  <c r="L197" i="5"/>
  <c r="L198" i="5"/>
  <c r="L199" i="5"/>
  <c r="L200" i="5"/>
  <c r="L201" i="5"/>
  <c r="L202" i="5"/>
  <c r="L203" i="5"/>
  <c r="L204" i="5"/>
  <c r="L205" i="5"/>
  <c r="L206" i="5"/>
  <c r="M206" i="5" s="1"/>
  <c r="L207" i="5"/>
  <c r="M207" i="5" s="1"/>
  <c r="L208" i="5"/>
  <c r="L209" i="5"/>
  <c r="L210" i="5"/>
  <c r="M210" i="5" s="1"/>
  <c r="L211" i="5"/>
  <c r="L212" i="5"/>
  <c r="L213" i="5"/>
  <c r="M213" i="5" s="1"/>
  <c r="L214" i="5"/>
  <c r="M214" i="5" s="1"/>
  <c r="L215" i="5"/>
  <c r="L216" i="5"/>
  <c r="M216" i="5" s="1"/>
  <c r="L217" i="5"/>
  <c r="M217" i="5" s="1"/>
  <c r="L218" i="5"/>
  <c r="M218" i="5" s="1"/>
  <c r="L219" i="5"/>
  <c r="M219" i="5" s="1"/>
  <c r="L220" i="5"/>
  <c r="M220" i="5" s="1"/>
  <c r="L221" i="5"/>
  <c r="M221" i="5" s="1"/>
  <c r="L222" i="5"/>
  <c r="M222" i="5" s="1"/>
  <c r="L223" i="5"/>
  <c r="M223" i="5" s="1"/>
  <c r="L224" i="5"/>
  <c r="M224" i="5" s="1"/>
  <c r="L225" i="5"/>
  <c r="M225" i="5" s="1"/>
  <c r="L226" i="5"/>
  <c r="M226" i="5" s="1"/>
  <c r="L227" i="5"/>
  <c r="M227" i="5" s="1"/>
  <c r="L228" i="5"/>
  <c r="M228" i="5" s="1"/>
  <c r="L230" i="5"/>
  <c r="L231" i="5"/>
  <c r="L232" i="5"/>
  <c r="L233" i="5"/>
  <c r="L234" i="5"/>
  <c r="M234" i="5" s="1"/>
  <c r="L235" i="5"/>
  <c r="M235" i="5" s="1"/>
  <c r="L236" i="5"/>
  <c r="L237" i="5"/>
  <c r="L239" i="5"/>
  <c r="M239" i="5" s="1"/>
  <c r="L240" i="5"/>
  <c r="L241" i="5"/>
  <c r="L242" i="5"/>
  <c r="L243" i="5"/>
  <c r="M243" i="5" s="1"/>
  <c r="L244" i="5"/>
  <c r="M244" i="5" s="1"/>
  <c r="L245" i="5"/>
  <c r="M245" i="5" s="1"/>
  <c r="L246" i="5"/>
  <c r="M246" i="5" s="1"/>
  <c r="L247" i="5"/>
  <c r="M247" i="5" s="1"/>
  <c r="L248" i="5"/>
  <c r="L249" i="5"/>
  <c r="L250" i="5"/>
  <c r="L251" i="5"/>
  <c r="L252" i="5"/>
  <c r="L253" i="5"/>
  <c r="L254" i="5"/>
  <c r="L255" i="5"/>
  <c r="L256" i="5"/>
  <c r="L257" i="5"/>
  <c r="L258" i="5"/>
  <c r="L259" i="5"/>
  <c r="L260" i="5"/>
  <c r="L261" i="5"/>
  <c r="L262" i="5"/>
  <c r="L263" i="5"/>
  <c r="L264" i="5"/>
  <c r="L265" i="5"/>
  <c r="L266" i="5"/>
  <c r="M266" i="5" s="1"/>
  <c r="L268" i="5"/>
  <c r="L269" i="5"/>
  <c r="L270" i="5"/>
  <c r="L271" i="5"/>
  <c r="L272" i="5"/>
  <c r="M272" i="5" s="1"/>
  <c r="L273" i="5"/>
  <c r="L274" i="5"/>
  <c r="L275" i="5"/>
  <c r="L276" i="5"/>
  <c r="L277" i="5"/>
  <c r="L278" i="5"/>
  <c r="L279" i="5"/>
  <c r="L280" i="5"/>
  <c r="L281" i="5"/>
  <c r="M281" i="5" s="1"/>
  <c r="L282" i="5"/>
  <c r="M282" i="5" s="1"/>
  <c r="L283" i="5"/>
  <c r="M283" i="5" s="1"/>
  <c r="L284" i="5"/>
  <c r="M284" i="5" s="1"/>
  <c r="L285" i="5"/>
  <c r="M285" i="5" s="1"/>
  <c r="L286" i="5"/>
  <c r="M286" i="5" s="1"/>
  <c r="L287" i="5"/>
  <c r="M287" i="5" s="1"/>
  <c r="L288" i="5"/>
  <c r="M288" i="5" s="1"/>
  <c r="L289" i="5"/>
  <c r="M289" i="5" s="1"/>
  <c r="F6" i="5"/>
  <c r="F7" i="5"/>
  <c r="F8"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51" i="5"/>
  <c r="F52" i="5"/>
  <c r="F53" i="5"/>
  <c r="F54" i="5"/>
  <c r="F55" i="5"/>
  <c r="F56" i="5"/>
  <c r="F57" i="5"/>
  <c r="F58" i="5"/>
  <c r="F59" i="5"/>
  <c r="F60" i="5"/>
  <c r="F61" i="5"/>
  <c r="F62" i="5"/>
  <c r="F63" i="5"/>
  <c r="F64" i="5"/>
  <c r="F65" i="5"/>
  <c r="F66" i="5"/>
  <c r="F67" i="5"/>
  <c r="F68" i="5"/>
  <c r="F69" i="5"/>
  <c r="F70" i="5"/>
  <c r="F71" i="5"/>
  <c r="F72" i="5"/>
  <c r="F73" i="5"/>
  <c r="F74" i="5"/>
  <c r="F75" i="5"/>
  <c r="F76" i="5"/>
  <c r="F77" i="5"/>
  <c r="F79" i="5"/>
  <c r="F80" i="5"/>
  <c r="F81" i="5"/>
  <c r="F82" i="5"/>
  <c r="F83" i="5"/>
  <c r="F84" i="5"/>
  <c r="F85" i="5"/>
  <c r="F86"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30" i="5"/>
  <c r="F231" i="5"/>
  <c r="F232" i="5"/>
  <c r="F233" i="5"/>
  <c r="F234" i="5"/>
  <c r="F235" i="5"/>
  <c r="F236" i="5"/>
  <c r="F237"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8" i="5"/>
  <c r="F269" i="5"/>
  <c r="F270" i="5"/>
  <c r="F271" i="5"/>
  <c r="F272" i="5"/>
  <c r="F273" i="5"/>
  <c r="F274" i="5"/>
  <c r="F275" i="5"/>
  <c r="F276" i="5"/>
  <c r="F277" i="5"/>
  <c r="F278" i="5"/>
  <c r="F279" i="5"/>
  <c r="F280" i="5"/>
  <c r="F281" i="5"/>
  <c r="F282" i="5"/>
  <c r="F283" i="5"/>
  <c r="F284" i="5"/>
  <c r="F285" i="5"/>
  <c r="F286" i="5"/>
  <c r="F287" i="5"/>
  <c r="F288" i="5"/>
  <c r="F289" i="5"/>
  <c r="F5" i="5"/>
  <c r="AU298" i="5"/>
  <c r="AO298" i="5"/>
  <c r="AI298" i="5"/>
  <c r="AD298" i="5"/>
  <c r="Y298" i="5"/>
  <c r="T298" i="5"/>
  <c r="O298" i="5"/>
  <c r="K298" i="5"/>
  <c r="E298" i="5"/>
  <c r="AR35" i="5"/>
  <c r="AR298" i="5" s="1"/>
  <c r="AJ298" i="5" l="1"/>
  <c r="AE298" i="5"/>
  <c r="Z298" i="5"/>
  <c r="U298" i="5"/>
  <c r="F298" i="5"/>
  <c r="P298" i="5"/>
  <c r="R298" i="5"/>
  <c r="L298" i="5"/>
  <c r="AG18" i="4" l="1"/>
  <c r="AG17" i="4"/>
  <c r="AG15" i="4"/>
  <c r="AG14" i="4"/>
  <c r="AG13" i="4"/>
  <c r="AG12" i="4"/>
  <c r="AG11" i="4"/>
  <c r="AG10" i="4"/>
  <c r="AG8" i="4"/>
  <c r="AG7" i="4"/>
  <c r="AG6" i="4"/>
  <c r="AG19" i="4" l="1"/>
  <c r="M19" i="4" l="1"/>
  <c r="AF18" i="4"/>
  <c r="AE18" i="4"/>
  <c r="AD18" i="4"/>
  <c r="AC18" i="4"/>
  <c r="AB18" i="4"/>
  <c r="AA18" i="4"/>
  <c r="Z18" i="4"/>
  <c r="Y18" i="4"/>
  <c r="X18" i="4"/>
  <c r="W18" i="4"/>
  <c r="AF17" i="4"/>
  <c r="AE17" i="4"/>
  <c r="AD17" i="4"/>
  <c r="AC17" i="4"/>
  <c r="AB17" i="4"/>
  <c r="AA17" i="4"/>
  <c r="Z17" i="4"/>
  <c r="AF15" i="4"/>
  <c r="AE15" i="4"/>
  <c r="AD15" i="4"/>
  <c r="AC15" i="4"/>
  <c r="AB15" i="4"/>
  <c r="AA15" i="4"/>
  <c r="Z15" i="4"/>
  <c r="W15" i="4"/>
  <c r="AF14" i="4"/>
  <c r="AE14" i="4"/>
  <c r="AD14" i="4"/>
  <c r="AC14" i="4"/>
  <c r="AB14" i="4"/>
  <c r="AA14" i="4"/>
  <c r="Z14" i="4"/>
  <c r="Y14" i="4"/>
  <c r="X14" i="4"/>
  <c r="W14" i="4"/>
  <c r="AF13" i="4"/>
  <c r="AE13" i="4"/>
  <c r="AD13" i="4"/>
  <c r="AC13" i="4"/>
  <c r="AB13" i="4"/>
  <c r="AA13" i="4"/>
  <c r="Z13" i="4"/>
  <c r="Y13" i="4"/>
  <c r="X13" i="4"/>
  <c r="W13" i="4"/>
  <c r="AF12" i="4"/>
  <c r="AE12" i="4"/>
  <c r="AD12" i="4"/>
  <c r="AC12" i="4"/>
  <c r="AB12" i="4"/>
  <c r="AA12" i="4"/>
  <c r="Z12" i="4"/>
  <c r="Y12" i="4"/>
  <c r="X12" i="4"/>
  <c r="W12" i="4"/>
  <c r="AF11" i="4"/>
  <c r="AE11" i="4"/>
  <c r="AD11" i="4"/>
  <c r="AC11" i="4"/>
  <c r="AB11" i="4"/>
  <c r="AA11" i="4"/>
  <c r="Z11" i="4"/>
  <c r="W11" i="4"/>
  <c r="AF10" i="4"/>
  <c r="AE10" i="4"/>
  <c r="AD10" i="4"/>
  <c r="AF8" i="4"/>
  <c r="AE8" i="4"/>
  <c r="AD8" i="4"/>
  <c r="AC8" i="4"/>
  <c r="AB8" i="4"/>
  <c r="W8" i="4"/>
  <c r="AF7" i="4"/>
  <c r="AE7" i="4"/>
  <c r="AD7" i="4"/>
  <c r="AC7" i="4"/>
  <c r="AB7" i="4"/>
  <c r="AA7" i="4"/>
  <c r="Z7" i="4"/>
  <c r="Y7" i="4"/>
  <c r="X7" i="4"/>
  <c r="W7" i="4"/>
  <c r="AF6" i="4"/>
  <c r="AE6" i="4"/>
  <c r="AD6" i="4"/>
  <c r="AC6" i="4"/>
  <c r="AB6" i="4"/>
  <c r="AA6" i="4"/>
  <c r="Z6" i="4"/>
  <c r="Y6" i="4"/>
  <c r="X6" i="4"/>
  <c r="W6" i="4"/>
  <c r="X35" i="1"/>
  <c r="W10" i="4"/>
  <c r="AO271" i="1"/>
  <c r="AC5" i="4" s="1"/>
  <c r="AO193" i="1"/>
  <c r="AC10" i="4" s="1"/>
  <c r="AO108" i="1"/>
  <c r="AN108" i="1"/>
  <c r="AN193" i="1"/>
  <c r="AB10" i="4" s="1"/>
  <c r="AN271" i="1"/>
  <c r="AB5" i="4" s="1"/>
  <c r="AJ11" i="1"/>
  <c r="AJ298" i="1" s="1"/>
  <c r="AK11" i="1"/>
  <c r="AK18" i="1"/>
  <c r="AK43" i="1"/>
  <c r="AK48" i="1"/>
  <c r="AJ100" i="1"/>
  <c r="X11" i="4" s="1"/>
  <c r="AK100" i="1"/>
  <c r="Y11" i="4" s="1"/>
  <c r="AJ117" i="1"/>
  <c r="X9" i="4" s="1"/>
  <c r="AK117" i="1"/>
  <c r="Y9" i="4" s="1"/>
  <c r="AJ180" i="1"/>
  <c r="X15" i="4" s="1"/>
  <c r="AK180" i="1"/>
  <c r="Y15" i="4" s="1"/>
  <c r="AJ185" i="1"/>
  <c r="X10" i="4" s="1"/>
  <c r="AK185" i="1"/>
  <c r="AK202" i="1"/>
  <c r="W17" i="4"/>
  <c r="AJ215" i="1"/>
  <c r="X17" i="4" s="1"/>
  <c r="AK215" i="1"/>
  <c r="Y17" i="4" s="1"/>
  <c r="AM65" i="1"/>
  <c r="AM108" i="1"/>
  <c r="AA9" i="4" s="1"/>
  <c r="AM193" i="1"/>
  <c r="AA10" i="4" s="1"/>
  <c r="AM271" i="1"/>
  <c r="AA5" i="4" s="1"/>
  <c r="AL65" i="1"/>
  <c r="AL108" i="1"/>
  <c r="Z9" i="4" s="1"/>
  <c r="AL193" i="1"/>
  <c r="Z10" i="4" s="1"/>
  <c r="AL271" i="1"/>
  <c r="Z5" i="4" s="1"/>
  <c r="AN298" i="1" l="1"/>
  <c r="AL298" i="1"/>
  <c r="AM298" i="1"/>
  <c r="AK298" i="1"/>
  <c r="AO298" i="1"/>
  <c r="X298" i="1"/>
  <c r="L8" i="4"/>
  <c r="L19" i="4" s="1"/>
  <c r="AB9" i="4"/>
  <c r="AB19" i="4" s="1"/>
  <c r="AC9" i="4"/>
  <c r="AC19" i="4" s="1"/>
  <c r="W9" i="4"/>
  <c r="W19" i="4" s="1"/>
  <c r="Z8" i="4"/>
  <c r="Z19" i="4" s="1"/>
  <c r="AA8" i="4"/>
  <c r="AA19" i="4" s="1"/>
  <c r="X8" i="4"/>
  <c r="X19" i="4" s="1"/>
  <c r="Y8" i="4"/>
  <c r="AF19" i="4"/>
  <c r="G19" i="4"/>
  <c r="AE19" i="4"/>
  <c r="Y10" i="4"/>
  <c r="F19" i="4"/>
  <c r="AD19" i="4"/>
  <c r="D19" i="4"/>
  <c r="H19" i="4"/>
  <c r="J19" i="4"/>
  <c r="E19" i="4"/>
  <c r="I19" i="4"/>
  <c r="C19" i="4"/>
  <c r="K19" i="4"/>
  <c r="Y19" i="4" l="1"/>
  <c r="R1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VELGHE, Tomas</author>
    <author>Departement OMG</author>
    <author>Lemmens, Pieter-Willem</author>
  </authors>
  <commentList>
    <comment ref="AC35" authorId="0" shapeId="0" xr:uid="{5D7164C6-DBC4-48D5-BEDC-D224701045A5}">
      <text>
        <r>
          <rPr>
            <sz val="9"/>
            <color indexed="81"/>
            <rFont val="Tahoma"/>
            <family val="2"/>
          </rPr>
          <t>geverifieerd emissiecijfer gecorrigeerd n.a.v. steekproefsgewijze controle</t>
        </r>
      </text>
    </comment>
    <comment ref="AW46" authorId="1" shapeId="0" xr:uid="{99CE64C1-75E5-4C83-8FD0-D5BA50DCCAC9}">
      <text>
        <r>
          <rPr>
            <b/>
            <sz val="9"/>
            <color indexed="81"/>
            <rFont val="Tahoma"/>
            <family val="2"/>
          </rPr>
          <t>Departement OMG:</t>
        </r>
        <r>
          <rPr>
            <sz val="9"/>
            <color indexed="81"/>
            <rFont val="Tahoma"/>
            <family val="2"/>
          </rPr>
          <t xml:space="preserve">
Gedeeltelijke stopzetting in 2018 moet nog verwerkt worden. PB Gelatins zal een deel van zijn toewijzing voor 2019 moeten terugstorten, en de toewijzing voor 2020 zal nog naar beneden bijgesteld worden.</t>
        </r>
      </text>
    </comment>
    <comment ref="AX46" authorId="1" shapeId="0" xr:uid="{D11D31FB-A097-40AB-A561-79FF3F0573F2}">
      <text>
        <r>
          <rPr>
            <b/>
            <sz val="9"/>
            <color indexed="81"/>
            <rFont val="Tahoma"/>
            <family val="2"/>
          </rPr>
          <t>Departement OMG:</t>
        </r>
        <r>
          <rPr>
            <sz val="9"/>
            <color indexed="81"/>
            <rFont val="Tahoma"/>
            <family val="2"/>
          </rPr>
          <t xml:space="preserve">
Gedeeltelijke stopzetting in 2018 moet nog verwerkt worden. PB Gelatins zal een deel van zijn toewijzing voor 2019 moeten terugstorten, en de toewijzing voor 2020 zal nog naar beneden bijgesteld worden.</t>
        </r>
      </text>
    </comment>
    <comment ref="AS60" authorId="2" shapeId="0" xr:uid="{00000000-0006-0000-0000-000003000000}">
      <text>
        <r>
          <rPr>
            <b/>
            <sz val="9"/>
            <color indexed="81"/>
            <rFont val="Tahoma"/>
            <family val="2"/>
          </rPr>
          <t>Lemmens, Pieter-Willem:</t>
        </r>
        <r>
          <rPr>
            <sz val="9"/>
            <color indexed="81"/>
            <rFont val="Tahoma"/>
            <family val="2"/>
          </rPr>
          <t xml:space="preserve">
significante capaciteitsvermindering</t>
        </r>
      </text>
    </comment>
    <comment ref="AT60" authorId="2" shapeId="0" xr:uid="{00000000-0006-0000-0000-000004000000}">
      <text>
        <r>
          <rPr>
            <b/>
            <sz val="9"/>
            <color indexed="81"/>
            <rFont val="Tahoma"/>
            <family val="2"/>
          </rPr>
          <t>Lemmens, Pieter-Willem:</t>
        </r>
        <r>
          <rPr>
            <sz val="9"/>
            <color indexed="81"/>
            <rFont val="Tahoma"/>
            <family val="2"/>
          </rPr>
          <t xml:space="preserve">
Significante capaciteitsuitbreiding</t>
        </r>
      </text>
    </comment>
    <comment ref="AW154" authorId="1" shapeId="0" xr:uid="{3F8B4782-E8BB-41B7-9E60-564B642DFD31}">
      <text>
        <r>
          <rPr>
            <b/>
            <sz val="9"/>
            <color indexed="81"/>
            <rFont val="Tahoma"/>
            <family val="2"/>
          </rPr>
          <t>Departement OMG:</t>
        </r>
        <r>
          <rPr>
            <sz val="9"/>
            <color indexed="81"/>
            <rFont val="Tahoma"/>
            <family val="2"/>
          </rPr>
          <t xml:space="preserve">
Gedeeltelijke stopzetting in 2018 moet nog verwerkt worden. PB Gelatins zal een deel van zijn toewijzing voor 2019 moeten terugstorten, en de toewijzing voor 2020 zal nog naar beneden bijgesteld worden.</t>
        </r>
      </text>
    </comment>
    <comment ref="AX154" authorId="1" shapeId="0" xr:uid="{7678FD9A-CB36-44EE-93DA-ED226B1885C4}">
      <text>
        <r>
          <rPr>
            <b/>
            <sz val="9"/>
            <color indexed="81"/>
            <rFont val="Tahoma"/>
            <family val="2"/>
          </rPr>
          <t>Departement OMG:</t>
        </r>
        <r>
          <rPr>
            <sz val="9"/>
            <color indexed="81"/>
            <rFont val="Tahoma"/>
            <family val="2"/>
          </rPr>
          <t xml:space="preserve">
Gedeeltelijke stopzetting in 2018 moet nog verwerkt worden. PB Gelatins zal een deel van zijn toewijzing voor 2019 moeten terugstorten, en de toewijzing voor 2020 zal nog naar beneden bijgesteld worden.</t>
        </r>
      </text>
    </comment>
    <comment ref="AW184" authorId="1" shapeId="0" xr:uid="{662222BB-7102-4759-B73F-E94CC3B0E986}">
      <text>
        <r>
          <rPr>
            <b/>
            <sz val="9"/>
            <color indexed="81"/>
            <rFont val="Tahoma"/>
            <family val="2"/>
          </rPr>
          <t>Departement OMG:</t>
        </r>
        <r>
          <rPr>
            <sz val="9"/>
            <color indexed="81"/>
            <rFont val="Tahoma"/>
            <family val="2"/>
          </rPr>
          <t xml:space="preserve">
Gedeeltelijke stopzetting in 2018 moet nog verwerkt worden. PB Gelatins zal een deel van zijn toewijzing voor 2019 moeten terugstorten, en de toewijzing voor 2020 zal nog naar beneden bijgesteld worden.</t>
        </r>
      </text>
    </comment>
    <comment ref="AX184" authorId="1" shapeId="0" xr:uid="{31FB536C-5802-402E-96FA-6F5BE44ECB67}">
      <text>
        <r>
          <rPr>
            <b/>
            <sz val="9"/>
            <color indexed="81"/>
            <rFont val="Tahoma"/>
            <family val="2"/>
          </rPr>
          <t>Departement OMG:</t>
        </r>
        <r>
          <rPr>
            <sz val="9"/>
            <color indexed="81"/>
            <rFont val="Tahoma"/>
            <family val="2"/>
          </rPr>
          <t xml:space="preserve">
Gedeeltelijke stopzetting in 2018 moet nog verwerkt worden. PB Gelatins zal een deel van zijn toewijzing voor 2019 moeten terugstorten, en de toewijzing voor 2020 zal nog naar beneden bijgesteld worden.</t>
        </r>
      </text>
    </comment>
    <comment ref="AV194" authorId="1" shapeId="0" xr:uid="{0F481C82-356B-4B91-AF18-E41ED70D9C1F}">
      <text>
        <r>
          <rPr>
            <b/>
            <sz val="9"/>
            <color indexed="81"/>
            <rFont val="Tahoma"/>
            <family val="2"/>
          </rPr>
          <t>Departement OMG:</t>
        </r>
        <r>
          <rPr>
            <sz val="9"/>
            <color indexed="81"/>
            <rFont val="Tahoma"/>
            <family val="2"/>
          </rPr>
          <t xml:space="preserve">
herstel van activiteitsniveau in 2017 na gedeeltelijke stopzetting in 2016
</t>
        </r>
      </text>
    </comment>
    <comment ref="I257" authorId="0" shapeId="0" xr:uid="{A4F1868A-124E-4560-8AD9-E10ADDF5D2A9}">
      <text>
        <r>
          <rPr>
            <b/>
            <sz val="9"/>
            <color indexed="81"/>
            <rFont val="Tahoma"/>
            <family val="2"/>
          </rPr>
          <t>VELGHE, Tomas:</t>
        </r>
        <r>
          <rPr>
            <sz val="9"/>
            <color indexed="81"/>
            <rFont val="Tahoma"/>
            <family val="2"/>
          </rPr>
          <t xml:space="preserve">
vroeger: 0506817179</t>
        </r>
      </text>
    </comment>
  </commentList>
</comments>
</file>

<file path=xl/sharedStrings.xml><?xml version="1.0" encoding="utf-8"?>
<sst xmlns="http://schemas.openxmlformats.org/spreadsheetml/2006/main" count="15381" uniqueCount="1765">
  <si>
    <r>
      <t>Europese emissiehandel voor vaste BKG-installaties in het Vlaamse Gewest
Broeikasgasemissies</t>
    </r>
    <r>
      <rPr>
        <b/>
        <vertAlign val="superscript"/>
        <sz val="10"/>
        <color indexed="8"/>
        <rFont val="Arial"/>
        <family val="2"/>
      </rPr>
      <t>1</t>
    </r>
    <r>
      <rPr>
        <b/>
        <sz val="10"/>
        <color indexed="8"/>
        <rFont val="Arial"/>
        <family val="2"/>
      </rPr>
      <t xml:space="preserve"> (in tCO</t>
    </r>
    <r>
      <rPr>
        <b/>
        <vertAlign val="subscript"/>
        <sz val="10"/>
        <color indexed="8"/>
        <rFont val="Arial"/>
        <family val="2"/>
      </rPr>
      <t>2</t>
    </r>
    <r>
      <rPr>
        <b/>
        <sz val="10"/>
        <color indexed="8"/>
        <rFont val="Arial"/>
        <family val="2"/>
      </rPr>
      <t xml:space="preserve"> en tCO</t>
    </r>
    <r>
      <rPr>
        <b/>
        <vertAlign val="subscript"/>
        <sz val="10"/>
        <color indexed="8"/>
        <rFont val="Arial"/>
        <family val="2"/>
      </rPr>
      <t>2</t>
    </r>
    <r>
      <rPr>
        <b/>
        <sz val="10"/>
        <color indexed="8"/>
        <rFont val="Arial"/>
        <family val="2"/>
      </rPr>
      <t>eq) en gratis verleende emissierechten</t>
    </r>
    <r>
      <rPr>
        <b/>
        <vertAlign val="superscript"/>
        <sz val="10"/>
        <color indexed="8"/>
        <rFont val="Arial"/>
        <family val="2"/>
      </rPr>
      <t>3</t>
    </r>
    <r>
      <rPr>
        <b/>
        <sz val="10"/>
        <color indexed="8"/>
        <rFont val="Arial"/>
        <family val="2"/>
      </rPr>
      <t xml:space="preserve"> (in éénheid emissierecht) per individuele BKG-installatie</t>
    </r>
    <r>
      <rPr>
        <b/>
        <vertAlign val="superscript"/>
        <sz val="10"/>
        <color indexed="8"/>
        <rFont val="Arial"/>
        <family val="2"/>
      </rPr>
      <t>4</t>
    </r>
  </si>
  <si>
    <t>#</t>
  </si>
  <si>
    <t>permid ID</t>
  </si>
  <si>
    <t>registry installation ID</t>
  </si>
  <si>
    <t>NIMs installation ID
(periode 21-30)</t>
  </si>
  <si>
    <r>
      <t>BKG-Installatie</t>
    </r>
    <r>
      <rPr>
        <b/>
        <vertAlign val="superscript"/>
        <sz val="9"/>
        <color indexed="8"/>
        <rFont val="Arial"/>
        <family val="2"/>
      </rPr>
      <t>2</t>
    </r>
  </si>
  <si>
    <t>straatnaam + nr.</t>
  </si>
  <si>
    <t>Post-code</t>
  </si>
  <si>
    <t>Gemeente</t>
  </si>
  <si>
    <t>KBO-nummer maatschappelijke zetel</t>
  </si>
  <si>
    <t>vestigingséénheidsnummer KBO (Kruispuntbank van Ondernemingen)</t>
  </si>
  <si>
    <t>E-PRTR code (voor alle periodes)</t>
  </si>
  <si>
    <t>NACE-code van de installatie</t>
  </si>
  <si>
    <t>Sector aan wie de emissies en gratis verleende emissierechten worden toegewezen (tabblad "sectoraal overzicht")</t>
  </si>
  <si>
    <r>
      <t>goedgekeurde CO</t>
    </r>
    <r>
      <rPr>
        <b/>
        <vertAlign val="subscript"/>
        <sz val="8"/>
        <color indexed="8"/>
        <rFont val="Arial"/>
        <family val="2"/>
      </rPr>
      <t>2</t>
    </r>
    <r>
      <rPr>
        <b/>
        <sz val="8"/>
        <color indexed="8"/>
        <rFont val="Arial"/>
        <family val="2"/>
      </rPr>
      <t>-emissies 2005</t>
    </r>
  </si>
  <si>
    <r>
      <t>goedgekeurde CO</t>
    </r>
    <r>
      <rPr>
        <b/>
        <vertAlign val="subscript"/>
        <sz val="8"/>
        <color indexed="8"/>
        <rFont val="Arial"/>
        <family val="2"/>
      </rPr>
      <t>2</t>
    </r>
    <r>
      <rPr>
        <b/>
        <sz val="8"/>
        <color indexed="8"/>
        <rFont val="Arial"/>
        <family val="2"/>
      </rPr>
      <t>-emissies 2006</t>
    </r>
  </si>
  <si>
    <r>
      <t>goedgekeurde CO</t>
    </r>
    <r>
      <rPr>
        <b/>
        <vertAlign val="subscript"/>
        <sz val="8"/>
        <color indexed="8"/>
        <rFont val="Arial"/>
        <family val="2"/>
      </rPr>
      <t>2</t>
    </r>
    <r>
      <rPr>
        <b/>
        <sz val="8"/>
        <color indexed="8"/>
        <rFont val="Arial"/>
        <family val="2"/>
      </rPr>
      <t>-emissies 2007</t>
    </r>
  </si>
  <si>
    <r>
      <t>goedgekeurde CO</t>
    </r>
    <r>
      <rPr>
        <b/>
        <vertAlign val="subscript"/>
        <sz val="8"/>
        <color indexed="8"/>
        <rFont val="Arial"/>
        <family val="2"/>
      </rPr>
      <t>2</t>
    </r>
    <r>
      <rPr>
        <b/>
        <sz val="8"/>
        <color indexed="8"/>
        <rFont val="Arial"/>
        <family val="2"/>
      </rPr>
      <t>-emissies 2008</t>
    </r>
  </si>
  <si>
    <r>
      <t>goedgekeurde CO</t>
    </r>
    <r>
      <rPr>
        <b/>
        <vertAlign val="subscript"/>
        <sz val="8"/>
        <color indexed="8"/>
        <rFont val="Arial"/>
        <family val="2"/>
      </rPr>
      <t>2</t>
    </r>
    <r>
      <rPr>
        <b/>
        <sz val="8"/>
        <color indexed="8"/>
        <rFont val="Arial"/>
        <family val="2"/>
      </rPr>
      <t>-emissies 2009</t>
    </r>
    <r>
      <rPr>
        <sz val="10"/>
        <rFont val="Arial"/>
        <family val="2"/>
      </rPr>
      <t/>
    </r>
  </si>
  <si>
    <r>
      <t>goedgekeurde CO</t>
    </r>
    <r>
      <rPr>
        <b/>
        <vertAlign val="subscript"/>
        <sz val="8"/>
        <color indexed="8"/>
        <rFont val="Arial"/>
        <family val="2"/>
      </rPr>
      <t>2</t>
    </r>
    <r>
      <rPr>
        <b/>
        <sz val="8"/>
        <color indexed="8"/>
        <rFont val="Arial"/>
        <family val="2"/>
      </rPr>
      <t>-emissies 2010</t>
    </r>
    <r>
      <rPr>
        <sz val="10"/>
        <rFont val="Arial"/>
        <family val="2"/>
      </rPr>
      <t/>
    </r>
  </si>
  <si>
    <r>
      <t>goedgekeurde CO</t>
    </r>
    <r>
      <rPr>
        <b/>
        <vertAlign val="subscript"/>
        <sz val="8"/>
        <color indexed="8"/>
        <rFont val="Arial"/>
        <family val="2"/>
      </rPr>
      <t>2</t>
    </r>
    <r>
      <rPr>
        <b/>
        <sz val="8"/>
        <color indexed="8"/>
        <rFont val="Arial"/>
        <family val="2"/>
      </rPr>
      <t>-emissies 2011</t>
    </r>
  </si>
  <si>
    <r>
      <t>goedgekeurde CO</t>
    </r>
    <r>
      <rPr>
        <b/>
        <vertAlign val="subscript"/>
        <sz val="8"/>
        <color indexed="8"/>
        <rFont val="Arial"/>
        <family val="2"/>
      </rPr>
      <t>2</t>
    </r>
    <r>
      <rPr>
        <b/>
        <sz val="8"/>
        <color indexed="8"/>
        <rFont val="Arial"/>
        <family val="2"/>
      </rPr>
      <t>-emissies 2012</t>
    </r>
    <r>
      <rPr>
        <sz val="10"/>
        <rFont val="Arial"/>
        <family val="2"/>
      </rPr>
      <t/>
    </r>
  </si>
  <si>
    <r>
      <t>goedgekeurde CO</t>
    </r>
    <r>
      <rPr>
        <b/>
        <vertAlign val="subscript"/>
        <sz val="8"/>
        <color indexed="8"/>
        <rFont val="Arial"/>
        <family val="2"/>
      </rPr>
      <t>2</t>
    </r>
    <r>
      <rPr>
        <b/>
        <sz val="8"/>
        <color indexed="8"/>
        <rFont val="Arial"/>
        <family val="2"/>
      </rPr>
      <t>-eq emissies 2013</t>
    </r>
    <r>
      <rPr>
        <sz val="10"/>
        <rFont val="Arial"/>
        <family val="2"/>
      </rPr>
      <t/>
    </r>
  </si>
  <si>
    <r>
      <t>goedgekeurde CO</t>
    </r>
    <r>
      <rPr>
        <b/>
        <vertAlign val="subscript"/>
        <sz val="8"/>
        <color indexed="8"/>
        <rFont val="Arial"/>
        <family val="2"/>
      </rPr>
      <t>2</t>
    </r>
    <r>
      <rPr>
        <b/>
        <sz val="8"/>
        <color indexed="8"/>
        <rFont val="Arial"/>
        <family val="2"/>
      </rPr>
      <t>-eq emissies 2014</t>
    </r>
  </si>
  <si>
    <r>
      <t>goedgekeurde CO</t>
    </r>
    <r>
      <rPr>
        <b/>
        <vertAlign val="subscript"/>
        <sz val="8"/>
        <rFont val="Arial"/>
        <family val="2"/>
      </rPr>
      <t>2</t>
    </r>
    <r>
      <rPr>
        <b/>
        <sz val="8"/>
        <rFont val="Arial"/>
        <family val="2"/>
      </rPr>
      <t>-eq emissies 2015</t>
    </r>
  </si>
  <si>
    <r>
      <t>goedgekeurde CO</t>
    </r>
    <r>
      <rPr>
        <b/>
        <vertAlign val="subscript"/>
        <sz val="8"/>
        <rFont val="Arial"/>
        <family val="2"/>
      </rPr>
      <t>2</t>
    </r>
    <r>
      <rPr>
        <b/>
        <sz val="8"/>
        <rFont val="Arial"/>
        <family val="2"/>
      </rPr>
      <t>-eq emissies 2016</t>
    </r>
  </si>
  <si>
    <r>
      <t>goedgekeurde CO</t>
    </r>
    <r>
      <rPr>
        <b/>
        <vertAlign val="subscript"/>
        <sz val="8"/>
        <rFont val="Arial"/>
        <family val="2"/>
      </rPr>
      <t>2</t>
    </r>
    <r>
      <rPr>
        <b/>
        <sz val="8"/>
        <rFont val="Arial"/>
        <family val="2"/>
      </rPr>
      <t>-eq emissies 2017</t>
    </r>
  </si>
  <si>
    <r>
      <t>goedgekeurde CO</t>
    </r>
    <r>
      <rPr>
        <b/>
        <vertAlign val="subscript"/>
        <sz val="8"/>
        <rFont val="Arial"/>
        <family val="2"/>
      </rPr>
      <t>2</t>
    </r>
    <r>
      <rPr>
        <b/>
        <sz val="8"/>
        <rFont val="Arial"/>
        <family val="2"/>
      </rPr>
      <t>-eq emissies 2018</t>
    </r>
  </si>
  <si>
    <r>
      <t>goedgekeurde CO</t>
    </r>
    <r>
      <rPr>
        <b/>
        <vertAlign val="subscript"/>
        <sz val="8"/>
        <rFont val="Arial"/>
        <family val="2"/>
      </rPr>
      <t>2</t>
    </r>
    <r>
      <rPr>
        <b/>
        <sz val="8"/>
        <rFont val="Arial"/>
        <family val="2"/>
      </rPr>
      <t>-eq emissies 2019</t>
    </r>
  </si>
  <si>
    <t>goedgekeurde CO2-eq emissies 2020</t>
  </si>
  <si>
    <t>goedgekeurde CO2-eq emissies 2021</t>
  </si>
  <si>
    <t>geverifieerde
CO2-eq emissies 2022</t>
  </si>
  <si>
    <t>geverifieerde
CO2-eq emissies 2023</t>
  </si>
  <si>
    <t xml:space="preserve"> gratis verleende
emissie-
rechten
2005</t>
  </si>
  <si>
    <t xml:space="preserve"> gratis verleende
emissie-
rechten
2006</t>
  </si>
  <si>
    <t xml:space="preserve"> gratis verleende
emissie-
rechten
2007</t>
  </si>
  <si>
    <t xml:space="preserve"> gratis verleende
emissie-
rechten
2008</t>
  </si>
  <si>
    <t xml:space="preserve"> gratis verleende
emissie-
rechten
2009</t>
  </si>
  <si>
    <t xml:space="preserve"> gratis verleende
emissie-
rechten
2010</t>
  </si>
  <si>
    <t xml:space="preserve"> gratis verleende
emissie-
rechten
2011</t>
  </si>
  <si>
    <t xml:space="preserve"> gratis verleende
emissie-
rechten
2012</t>
  </si>
  <si>
    <t xml:space="preserve"> gratis verleende
emissie-
rechten
2013</t>
  </si>
  <si>
    <t xml:space="preserve"> gratis verleende
emissie-
rechten
2014</t>
  </si>
  <si>
    <t xml:space="preserve"> gratis verleende
emissie-
rechten
2015</t>
  </si>
  <si>
    <t xml:space="preserve"> gratis verleende
emissie-
rechten
2016</t>
  </si>
  <si>
    <t xml:space="preserve"> gratis verleende
emissie-
rechten
2017</t>
  </si>
  <si>
    <t xml:space="preserve"> gratis verleende
emissie-
rechten
2018</t>
  </si>
  <si>
    <t xml:space="preserve"> gratis verleende
emissie-
rechten
2019</t>
  </si>
  <si>
    <t xml:space="preserve"> gratis verleende
emissie-
rechten
2020</t>
  </si>
  <si>
    <t xml:space="preserve"> gratis verleende
emissie-
rechten
2021</t>
  </si>
  <si>
    <t xml:space="preserve"> gratis verleende
emissie-
rechten
2022</t>
  </si>
  <si>
    <t xml:space="preserve"> gratis verleende
emissie-
rechten
2023</t>
  </si>
  <si>
    <r>
      <t>Cumulatief kredietrecht
2008-2020</t>
    </r>
    <r>
      <rPr>
        <b/>
        <vertAlign val="superscript"/>
        <sz val="8"/>
        <color rgb="FF000000"/>
        <rFont val="Arial"/>
        <family val="2"/>
      </rPr>
      <t>5</t>
    </r>
  </si>
  <si>
    <t>VL101B</t>
  </si>
  <si>
    <t>BE000000000000760</t>
  </si>
  <si>
    <t>Rain Carbon</t>
  </si>
  <si>
    <t>Vredekaai 18</t>
  </si>
  <si>
    <t>Zelzate</t>
  </si>
  <si>
    <t>0401947808</t>
  </si>
  <si>
    <t>vl00086339000182</t>
  </si>
  <si>
    <t>20.14</t>
  </si>
  <si>
    <t>chemie</t>
  </si>
  <si>
    <t>3 MW-regel</t>
  </si>
  <si>
    <t>-</t>
  </si>
  <si>
    <t>VL102</t>
  </si>
  <si>
    <t>BE000000000205511</t>
  </si>
  <si>
    <t>Arlanxeo Belgium nv</t>
  </si>
  <si>
    <t>Canadastraat 21</t>
  </si>
  <si>
    <t>Zwijndrecht</t>
  </si>
  <si>
    <t>0404791094</t>
  </si>
  <si>
    <t>vl00112443000184</t>
  </si>
  <si>
    <t>20.17</t>
  </si>
  <si>
    <t>&lt; 20 MWth</t>
  </si>
  <si>
    <t>VL103</t>
  </si>
  <si>
    <t>BE000000000000313</t>
  </si>
  <si>
    <t>Taminco (Eastman)</t>
  </si>
  <si>
    <t>Pantserschipstraat 207</t>
  </si>
  <si>
    <t>Gent</t>
  </si>
  <si>
    <t>0859910443</t>
  </si>
  <si>
    <t>vl01849832000188</t>
  </si>
  <si>
    <t>VL104</t>
  </si>
  <si>
    <t>(zie VL104A en VL104B)</t>
  </si>
  <si>
    <t>gesplitst</t>
  </si>
  <si>
    <t>Kronos Europe</t>
  </si>
  <si>
    <t>Langerbruggekaai 10</t>
  </si>
  <si>
    <t>0449103862</t>
  </si>
  <si>
    <t>vl00488458000284</t>
  </si>
  <si>
    <t>20.12</t>
  </si>
  <si>
    <t>VL104A</t>
  </si>
  <si>
    <t>BE000000000215020</t>
  </si>
  <si>
    <t>Kronos Europe - 104A</t>
  </si>
  <si>
    <t>(zie VL104)</t>
  </si>
  <si>
    <t>VL104B</t>
  </si>
  <si>
    <t>BE000000000215021</t>
  </si>
  <si>
    <t>Kronos Europe - 104B</t>
  </si>
  <si>
    <t>VL105</t>
  </si>
  <si>
    <t>BE000000000000124</t>
  </si>
  <si>
    <t>Ineos Aromatics Belgium NV</t>
  </si>
  <si>
    <t>Amocolaan 2</t>
  </si>
  <si>
    <t>Geel</t>
  </si>
  <si>
    <t>0404137533</t>
  </si>
  <si>
    <t>vl00106451000188</t>
  </si>
  <si>
    <t>VL106A</t>
  </si>
  <si>
    <t>BE000000000000320</t>
  </si>
  <si>
    <t>Lanxess – Lillo</t>
  </si>
  <si>
    <t>Scheldelaan 420</t>
  </si>
  <si>
    <t>Antwerpen</t>
  </si>
  <si>
    <t>0867573542</t>
  </si>
  <si>
    <t>vl01856089000144</t>
  </si>
  <si>
    <t>VL106B</t>
  </si>
  <si>
    <t>BE000000000000319</t>
  </si>
  <si>
    <t>Lanxess – Kallo</t>
  </si>
  <si>
    <t>Ketenislaan 2</t>
  </si>
  <si>
    <t>Beveren</t>
  </si>
  <si>
    <t>vl01856089000245</t>
  </si>
  <si>
    <t>VL107</t>
  </si>
  <si>
    <t>BE000000000000281</t>
  </si>
  <si>
    <t>Borealis Polymers</t>
  </si>
  <si>
    <t>Industrieweg 148</t>
  </si>
  <si>
    <t>Beringen</t>
  </si>
  <si>
    <t>0457665893</t>
  </si>
  <si>
    <t>vl01851913000196</t>
  </si>
  <si>
    <t>20.16</t>
  </si>
  <si>
    <t>VL108</t>
  </si>
  <si>
    <t>BE000000000000221</t>
  </si>
  <si>
    <t>Borealis Kallo</t>
  </si>
  <si>
    <t>Sint Jansweg 2 - Haven 1568</t>
  </si>
  <si>
    <t>Kallo Kieldrecht</t>
  </si>
  <si>
    <t>0432746692</t>
  </si>
  <si>
    <t>vl01855217000153</t>
  </si>
  <si>
    <t>VL109</t>
  </si>
  <si>
    <t>BE000000000204193</t>
  </si>
  <si>
    <t>Borealis Antwerpen – Compounding (AntCo)</t>
  </si>
  <si>
    <t>Nieuwe Weg 1</t>
  </si>
  <si>
    <t>0472876879</t>
  </si>
  <si>
    <t>vl00652238000292</t>
  </si>
  <si>
    <t>VL110</t>
  </si>
  <si>
    <t>BE000000000000170</t>
  </si>
  <si>
    <t>ViskoTeepak</t>
  </si>
  <si>
    <t>Maatheide 81</t>
  </si>
  <si>
    <t>Lommel</t>
  </si>
  <si>
    <t>0414281258</t>
  </si>
  <si>
    <t>vl01788186000117</t>
  </si>
  <si>
    <t>VL111</t>
  </si>
  <si>
    <t>BE000000000215022</t>
  </si>
  <si>
    <t>Oleon Ertvelde</t>
  </si>
  <si>
    <t>Assenedestraat 2</t>
  </si>
  <si>
    <t>Ertvelde</t>
  </si>
  <si>
    <t>0406414162</t>
  </si>
  <si>
    <t>vl00127291000150</t>
  </si>
  <si>
    <t>opgesplitst</t>
  </si>
  <si>
    <t>VL111A</t>
  </si>
  <si>
    <t>(zie VL111)</t>
  </si>
  <si>
    <t>Oleon Ertvelde – installatie 1</t>
  </si>
  <si>
    <t>samengev.</t>
  </si>
  <si>
    <t>samengevoegd</t>
  </si>
  <si>
    <t>VL111B</t>
  </si>
  <si>
    <t>Oleon Ertvelde – installatie 2</t>
  </si>
  <si>
    <t>VL112</t>
  </si>
  <si>
    <t>BE000000000000154</t>
  </si>
  <si>
    <t>Oleon Oelegem</t>
  </si>
  <si>
    <t>Vaartstraat 130</t>
  </si>
  <si>
    <t>Oelegem</t>
  </si>
  <si>
    <t>vl00127291000251</t>
  </si>
  <si>
    <t>VL113</t>
  </si>
  <si>
    <t>(zie VL109)</t>
  </si>
  <si>
    <t>Borealis Antwerpen – Low Density Polyethylene (AntLD)</t>
  </si>
  <si>
    <t>Nieuwe Weg 1 bus 3</t>
  </si>
  <si>
    <t>VL114</t>
  </si>
  <si>
    <t>BE000000000000223</t>
  </si>
  <si>
    <t>Total Polymers Antwerpen</t>
  </si>
  <si>
    <t>Scheldelaan 4</t>
  </si>
  <si>
    <t>0433182895</t>
  </si>
  <si>
    <t>vl00356448000149</t>
  </si>
  <si>
    <t>VL116</t>
  </si>
  <si>
    <t>BE000000000205667</t>
  </si>
  <si>
    <t>Inovyn (ex Solvin)</t>
  </si>
  <si>
    <t>Haven 725, Scheldelaan 600</t>
  </si>
  <si>
    <t>0466279394</t>
  </si>
  <si>
    <t>vl00625535000133</t>
  </si>
  <si>
    <t>VL117</t>
  </si>
  <si>
    <t>BE000000000000312</t>
  </si>
  <si>
    <t>Allnex Belgium</t>
  </si>
  <si>
    <t>Anderlechtstraat 33</t>
  </si>
  <si>
    <t>Drogenbos</t>
  </si>
  <si>
    <t>0864542984</t>
  </si>
  <si>
    <t>vl01736906000123</t>
  </si>
  <si>
    <t>VL118</t>
  </si>
  <si>
    <t>gesloten</t>
  </si>
  <si>
    <t>Dow Belgium</t>
  </si>
  <si>
    <t>Havenlaan 7</t>
  </si>
  <si>
    <t>Tessenderlo</t>
  </si>
  <si>
    <t>geen/onbek./gesl.</t>
  </si>
  <si>
    <t>vl00096597000160</t>
  </si>
  <si>
    <t>sluiting</t>
  </si>
  <si>
    <t>VL119</t>
  </si>
  <si>
    <t>BE000000000000289</t>
  </si>
  <si>
    <t>Bayer Agriculture bv</t>
  </si>
  <si>
    <t>Scheldelaan 460 Haven 627</t>
  </si>
  <si>
    <t>0460474539</t>
  </si>
  <si>
    <t>vl00580748000182</t>
  </si>
  <si>
    <t>VL120</t>
  </si>
  <si>
    <t>BE000000000000282</t>
  </si>
  <si>
    <t>Ineos Manufacturing Belgium – Antwerpen</t>
  </si>
  <si>
    <t>Scheldelaan 482 - Haven 647</t>
  </si>
  <si>
    <t>0869926088</t>
  </si>
  <si>
    <t>vl01856206000130</t>
  </si>
  <si>
    <t>VL121</t>
  </si>
  <si>
    <t>BE000000000000101</t>
  </si>
  <si>
    <t>Janssen Pharmaceutica – Beerse</t>
  </si>
  <si>
    <t>Turnhoutseweg 30</t>
  </si>
  <si>
    <t>Beerse</t>
  </si>
  <si>
    <t>0403834160</t>
  </si>
  <si>
    <t>vl01747680000287</t>
  </si>
  <si>
    <t>21.20</t>
  </si>
  <si>
    <t>VL122</t>
  </si>
  <si>
    <t>BE000000000000102</t>
  </si>
  <si>
    <t>Janssen Pharmaceutica – Geel</t>
  </si>
  <si>
    <t>Janssen Pharmaceuticalaan 3a</t>
  </si>
  <si>
    <t>vl01747680000186</t>
  </si>
  <si>
    <t>VL123</t>
  </si>
  <si>
    <t>BE000000000000152</t>
  </si>
  <si>
    <t>Evonik Degussa Antwerpen – Oxeno Antwerpen</t>
  </si>
  <si>
    <t>Frans Tijsmanstunnel West</t>
  </si>
  <si>
    <t>0406183144</t>
  </si>
  <si>
    <t>vl00125118000187</t>
  </si>
  <si>
    <t>VL125</t>
  </si>
  <si>
    <t>BE000000000000157</t>
  </si>
  <si>
    <t>Kaneka Belgium</t>
  </si>
  <si>
    <t>Nijverheidstraat , 16</t>
  </si>
  <si>
    <t>Westerlo</t>
  </si>
  <si>
    <t>0407633194</t>
  </si>
  <si>
    <t>vl01787338000148</t>
  </si>
  <si>
    <t>VL126</t>
  </si>
  <si>
    <t>BE000000000000306</t>
  </si>
  <si>
    <t xml:space="preserve">Ostend Basis Chemicals/Proviron Functional Chemicals </t>
  </si>
  <si>
    <t>Stationsstraat 123</t>
  </si>
  <si>
    <t>Oostende</t>
  </si>
  <si>
    <t>0453390074</t>
  </si>
  <si>
    <t>vl01759137000289</t>
  </si>
  <si>
    <t>VL127</t>
  </si>
  <si>
    <t>203830 (check nodig)</t>
  </si>
  <si>
    <t>BE000000000215200</t>
  </si>
  <si>
    <t>BASF Antwerpen</t>
  </si>
  <si>
    <t>Scheldelaan 600, Haven 725</t>
  </si>
  <si>
    <t>0404754472</t>
  </si>
  <si>
    <t>vl00112120000187</t>
  </si>
  <si>
    <t>VL127A</t>
  </si>
  <si>
    <t>(zie VL127)</t>
  </si>
  <si>
    <t>BASF Antwerpen – 127A</t>
  </si>
  <si>
    <t>VL127C</t>
  </si>
  <si>
    <t>BASF Antwerpen – 127C</t>
  </si>
  <si>
    <t>VL127D</t>
  </si>
  <si>
    <t>BASF Antwerpen – 127D</t>
  </si>
  <si>
    <t>VL127E</t>
  </si>
  <si>
    <t>BASF Antwerpen – 127E</t>
  </si>
  <si>
    <t>VL129</t>
  </si>
  <si>
    <t>BE000000000000177</t>
  </si>
  <si>
    <t>Meerhout Polymers Plant</t>
  </si>
  <si>
    <t>Biezenhoed 2</t>
  </si>
  <si>
    <t>Meerhout</t>
  </si>
  <si>
    <t>0416375270</t>
  </si>
  <si>
    <t>vl01749024006928</t>
  </si>
  <si>
    <t>VL130</t>
  </si>
  <si>
    <t>BE000000000000175</t>
  </si>
  <si>
    <t>Antwerp Polymers Plant</t>
  </si>
  <si>
    <t>Canadastraat 20 - Haven 1007</t>
  </si>
  <si>
    <t>vl01749024006625</t>
  </si>
  <si>
    <t>VL131</t>
  </si>
  <si>
    <t>BE000000000000047</t>
  </si>
  <si>
    <t>3M Belgium</t>
  </si>
  <si>
    <t>Canadstraat 11, haven 1005</t>
  </si>
  <si>
    <t>0402683721</t>
  </si>
  <si>
    <t>vl01851258000121</t>
  </si>
  <si>
    <t>VL132</t>
  </si>
  <si>
    <t>BE000000000000222</t>
  </si>
  <si>
    <t>Total Olefins Antwerp</t>
  </si>
  <si>
    <t>Scheldelaan 10</t>
  </si>
  <si>
    <t>0433181610</t>
  </si>
  <si>
    <t>vl01753206000159</t>
  </si>
  <si>
    <t>VL133</t>
  </si>
  <si>
    <t>oud</t>
  </si>
  <si>
    <t>Agfa Gevaert</t>
  </si>
  <si>
    <t>Septestraat 27</t>
  </si>
  <si>
    <t>Mortsel</t>
  </si>
  <si>
    <t>0404021727</t>
  </si>
  <si>
    <t>20.59</t>
  </si>
  <si>
    <t>VL133A</t>
  </si>
  <si>
    <t>BE000000000203897</t>
  </si>
  <si>
    <t>Agfa Gevaert – Mortsel</t>
  </si>
  <si>
    <t>vl00105388000430</t>
  </si>
  <si>
    <t>VL133B</t>
  </si>
  <si>
    <t>Agfa Gevaert – Westerlo</t>
  </si>
  <si>
    <t>August Cannaertsstraat 125</t>
  </si>
  <si>
    <t>vl00105388000531</t>
  </si>
  <si>
    <t>VL134</t>
  </si>
  <si>
    <t>BE000000000000160</t>
  </si>
  <si>
    <t>PB Leiner</t>
  </si>
  <si>
    <t>Marius Duchéstraat 260</t>
  </si>
  <si>
    <t>Vilvoorde</t>
  </si>
  <si>
    <t>0412101728</t>
  </si>
  <si>
    <t>vl01748409000353</t>
  </si>
  <si>
    <t>VL135</t>
  </si>
  <si>
    <t>Total Petrochemicals Elastomers</t>
  </si>
  <si>
    <t>Scheldelaan 343/2</t>
  </si>
  <si>
    <t>not set</t>
  </si>
  <si>
    <t>VL136</t>
  </si>
  <si>
    <t>Prayon</t>
  </si>
  <si>
    <t>Gansbroekstraat 31</t>
  </si>
  <si>
    <t>Ruisbroek</t>
  </si>
  <si>
    <t>0405747040</t>
  </si>
  <si>
    <t>vl00121088000195</t>
  </si>
  <si>
    <t>20.13</t>
  </si>
  <si>
    <t>VL136A</t>
  </si>
  <si>
    <t>BE000000000215240</t>
  </si>
  <si>
    <t>Gansbroekstraat 32</t>
  </si>
  <si>
    <t>VL136B</t>
  </si>
  <si>
    <t>BE000000000215241</t>
  </si>
  <si>
    <t>Prayon - WKK</t>
  </si>
  <si>
    <t>Gansbroekstraat 33</t>
  </si>
  <si>
    <t>VL137</t>
  </si>
  <si>
    <t>BE000000000000171</t>
  </si>
  <si>
    <t>Rousselot</t>
  </si>
  <si>
    <t>Meulestedekaai 81</t>
  </si>
  <si>
    <t>0414560578</t>
  </si>
  <si>
    <t>vl01849833000100</t>
  </si>
  <si>
    <t>VL138</t>
  </si>
  <si>
    <t>BE000000000000276</t>
  </si>
  <si>
    <t>Ineos</t>
  </si>
  <si>
    <t>0454443614</t>
  </si>
  <si>
    <t>vl01759496000121</t>
  </si>
  <si>
    <t>VL139</t>
  </si>
  <si>
    <t>BE000000000000260</t>
  </si>
  <si>
    <t>Ineos Phenol Belgium</t>
  </si>
  <si>
    <t>Haven 1930 - Geslecht 1</t>
  </si>
  <si>
    <t>0888947788</t>
  </si>
  <si>
    <t>vl01856931000156</t>
  </si>
  <si>
    <t>VL140</t>
  </si>
  <si>
    <t>BE000000000000241</t>
  </si>
  <si>
    <t>Latexco</t>
  </si>
  <si>
    <t>St-Amandstraat 8bis</t>
  </si>
  <si>
    <t>Tielt</t>
  </si>
  <si>
    <t>0437860275</t>
  </si>
  <si>
    <t>vl01800275000383</t>
  </si>
  <si>
    <t>22.19</t>
  </si>
  <si>
    <t>VL141</t>
  </si>
  <si>
    <t>BE000000000205762</t>
  </si>
  <si>
    <t>Vynova Belgium ECU Plant</t>
  </si>
  <si>
    <t>Heilig Hartlaan 21</t>
  </si>
  <si>
    <t>0415505042</t>
  </si>
  <si>
    <t>vl00203969000194</t>
  </si>
  <si>
    <t>VL142</t>
  </si>
  <si>
    <t>Nesar</t>
  </si>
  <si>
    <t>Kuhlmannkaai 1</t>
  </si>
  <si>
    <t>vl01854188000107</t>
  </si>
  <si>
    <t>onbekend</t>
  </si>
  <si>
    <t>VL143</t>
  </si>
  <si>
    <t>BE000000000000173</t>
  </si>
  <si>
    <t>Vynova Belgium VCM Plant</t>
  </si>
  <si>
    <t>VL144</t>
  </si>
  <si>
    <t>Amcor Flexibles Transpac</t>
  </si>
  <si>
    <t>Ottergemsesteenweg-Zuid 801</t>
  </si>
  <si>
    <t>vl00100882000119</t>
  </si>
  <si>
    <t>22.22</t>
  </si>
  <si>
    <t>VL145</t>
  </si>
  <si>
    <t>BE000000000000156</t>
  </si>
  <si>
    <t>Monument Chemical</t>
  </si>
  <si>
    <t>Ketenislaan 3</t>
  </si>
  <si>
    <t>Kallo</t>
  </si>
  <si>
    <t>0407197981</t>
  </si>
  <si>
    <t>vl01852140000105</t>
  </si>
  <si>
    <t>VL146</t>
  </si>
  <si>
    <t>BE000000000000732</t>
  </si>
  <si>
    <t>Tessenderlo Chemie Ham</t>
  </si>
  <si>
    <t>Bergstraat 32</t>
  </si>
  <si>
    <t>Ham</t>
  </si>
  <si>
    <t>vl01748409000252</t>
  </si>
  <si>
    <t>VL147</t>
  </si>
  <si>
    <t>BE000000000204482</t>
  </si>
  <si>
    <t>Eval Europe</t>
  </si>
  <si>
    <t xml:space="preserve">Haven 1053 – Nieuwe weg 1, Bus 10 </t>
  </si>
  <si>
    <t>0461831747</t>
  </si>
  <si>
    <t>vl00591466000129</t>
  </si>
  <si>
    <t>VL148</t>
  </si>
  <si>
    <t>BE000000000205799</t>
  </si>
  <si>
    <t>Wimble Manufacturing Belgium</t>
  </si>
  <si>
    <t>Eggestraat 1</t>
  </si>
  <si>
    <t>Mechelen</t>
  </si>
  <si>
    <t>0838369020</t>
  </si>
  <si>
    <t>vl01864883000138</t>
  </si>
  <si>
    <t>10.31</t>
  </si>
  <si>
    <t>VL149</t>
  </si>
  <si>
    <t>BE000000000000061</t>
  </si>
  <si>
    <t>Ajinomoto Omnichem</t>
  </si>
  <si>
    <t>Cooppallaan 91</t>
  </si>
  <si>
    <t>Wetteren</t>
  </si>
  <si>
    <t>0403078352</t>
  </si>
  <si>
    <t>vl01853439000156</t>
  </si>
  <si>
    <t>21.10</t>
  </si>
  <si>
    <t>VL150</t>
  </si>
  <si>
    <t>BE000000000204481</t>
  </si>
  <si>
    <t>Nippon Shokubai Europe</t>
  </si>
  <si>
    <t>Nieuwe Weg 1 - Haven 1053</t>
  </si>
  <si>
    <t>0465267131</t>
  </si>
  <si>
    <t>vl00617958000131</t>
  </si>
  <si>
    <t>VL152</t>
  </si>
  <si>
    <t>Air Liquide Large Industry</t>
  </si>
  <si>
    <t>Scheldelaan 600</t>
  </si>
  <si>
    <t>0457652730</t>
  </si>
  <si>
    <t>20.11</t>
  </si>
  <si>
    <t>VL152A</t>
  </si>
  <si>
    <t>BE000000000205741</t>
  </si>
  <si>
    <t>Air Liquide Large Industry – Jupiter 1</t>
  </si>
  <si>
    <t>vl01764605000124</t>
  </si>
  <si>
    <t>VL152B</t>
  </si>
  <si>
    <t>BE000000000205743</t>
  </si>
  <si>
    <t>Air Liquide Large Industry – Jupiter 2</t>
  </si>
  <si>
    <t>VL152C</t>
  </si>
  <si>
    <t>Air Liquide Large Industry – Syngas 2</t>
  </si>
  <si>
    <t>VL156</t>
  </si>
  <si>
    <t>BE000000000204195</t>
  </si>
  <si>
    <t>Ineos Manufacturing Belgium – Geel</t>
  </si>
  <si>
    <t>Amocolaan 2A</t>
  </si>
  <si>
    <t>vl01856206000231</t>
  </si>
  <si>
    <t>VL157</t>
  </si>
  <si>
    <t>BE000000000205779</t>
  </si>
  <si>
    <t>Nitto Europe</t>
  </si>
  <si>
    <t>Eikelaarstraat 23</t>
  </si>
  <si>
    <t>Genk</t>
  </si>
  <si>
    <t>0413638781</t>
  </si>
  <si>
    <t>vl01855729000105</t>
  </si>
  <si>
    <t>22.29</t>
  </si>
  <si>
    <t>VL158</t>
  </si>
  <si>
    <t>BE000000000205617</t>
  </si>
  <si>
    <t>Unilin Resins</t>
  </si>
  <si>
    <t>Moervaartkaai 7</t>
  </si>
  <si>
    <t>0441306943</t>
  </si>
  <si>
    <t>vl00423910000184</t>
  </si>
  <si>
    <t>VL159</t>
  </si>
  <si>
    <t>BE000000000205734</t>
  </si>
  <si>
    <t>Sadepan Chimica</t>
  </si>
  <si>
    <t>Henry Fordlaan 68</t>
  </si>
  <si>
    <t>0475638213</t>
  </si>
  <si>
    <t>vl00672370000183</t>
  </si>
  <si>
    <t>VL160A</t>
  </si>
  <si>
    <t>BE000000000203896</t>
  </si>
  <si>
    <t>Covestro – Business Unit Polyurethanes</t>
  </si>
  <si>
    <t>0627857343</t>
  </si>
  <si>
    <t>vl01879684000166</t>
  </si>
  <si>
    <t>VL160B</t>
  </si>
  <si>
    <t>BE000000000203916</t>
  </si>
  <si>
    <t>Covestro – Business Unit Polycarbonates</t>
  </si>
  <si>
    <t>VL163</t>
  </si>
  <si>
    <t>BE000000000204158</t>
  </si>
  <si>
    <t>BASF DOW HPPO Production</t>
  </si>
  <si>
    <t>0879406156</t>
  </si>
  <si>
    <t>vl01861924000182</t>
  </si>
  <si>
    <t>VL164</t>
  </si>
  <si>
    <t>BE000000000204109</t>
  </si>
  <si>
    <t>Ineos Styrolution Belgium</t>
  </si>
  <si>
    <t>0806439291</t>
  </si>
  <si>
    <t>vl01863967000139</t>
  </si>
  <si>
    <t>VL165</t>
  </si>
  <si>
    <t>BE000000000205438</t>
  </si>
  <si>
    <t>Trinseo Belgium</t>
  </si>
  <si>
    <t>0820679188</t>
  </si>
  <si>
    <t>vl01863443000176</t>
  </si>
  <si>
    <t>VL166</t>
  </si>
  <si>
    <t>BE000000000205758</t>
  </si>
  <si>
    <t>EuroChem Antwerpen</t>
  </si>
  <si>
    <t>0837473452</t>
  </si>
  <si>
    <t>vl01865835000170</t>
  </si>
  <si>
    <t>20.15</t>
  </si>
  <si>
    <t>VL166A</t>
  </si>
  <si>
    <t>(zie VL166)</t>
  </si>
  <si>
    <t>EuroChem Antwerpen – deel Meststoffen</t>
  </si>
  <si>
    <t>VL166B</t>
  </si>
  <si>
    <t>EuroChem Antwerpen – deel Salpeterzuur 2</t>
  </si>
  <si>
    <t>VL166C</t>
  </si>
  <si>
    <t>EuroChem Antwerpen – deel Salpeterzuur 3</t>
  </si>
  <si>
    <t>VL166D</t>
  </si>
  <si>
    <t>EuroChem Antwerpen – deel Salpeterzuur 4</t>
  </si>
  <si>
    <t>VL167</t>
  </si>
  <si>
    <t>BE000000000206988</t>
  </si>
  <si>
    <t>JBF Global Europe</t>
  </si>
  <si>
    <t>Nijverheidsweg 4</t>
  </si>
  <si>
    <t>Laakdal</t>
  </si>
  <si>
    <t>0840552213</t>
  </si>
  <si>
    <t>VL168</t>
  </si>
  <si>
    <t>(zie VL138)</t>
  </si>
  <si>
    <t>Ineos C2T</t>
  </si>
  <si>
    <t>Nieuwe weg 1</t>
  </si>
  <si>
    <t>0899751214</t>
  </si>
  <si>
    <t>VL169</t>
  </si>
  <si>
    <t>BE000000000206955</t>
  </si>
  <si>
    <t>Imerys Graphite &amp; Carbon Belgium</t>
  </si>
  <si>
    <t>Brownfieldlaan 19</t>
  </si>
  <si>
    <t>Willebroek</t>
  </si>
  <si>
    <t>0478703215</t>
  </si>
  <si>
    <t>VL170</t>
  </si>
  <si>
    <t>ITC Rubis Terminal Antwerp</t>
  </si>
  <si>
    <t>Blikken, Haven 1662</t>
  </si>
  <si>
    <t>52.21</t>
  </si>
  <si>
    <t>VL180</t>
  </si>
  <si>
    <t>check nodig</t>
  </si>
  <si>
    <t>BE000000002130180</t>
  </si>
  <si>
    <t>C-Shift</t>
  </si>
  <si>
    <t>Knippegroen 20</t>
  </si>
  <si>
    <t>VL181</t>
  </si>
  <si>
    <t>BE000000000214340</t>
  </si>
  <si>
    <t>AirLiquide Large Industry SMR-X</t>
  </si>
  <si>
    <t>0471356949</t>
  </si>
  <si>
    <t>vl0176405000225</t>
  </si>
  <si>
    <t>VL191</t>
  </si>
  <si>
    <t>BE000000000000126</t>
  </si>
  <si>
    <t>Gunvor Petroleum Antwerpen</t>
  </si>
  <si>
    <t>Haven 663, Scheldelaan 490</t>
  </si>
  <si>
    <t>0844457749</t>
  </si>
  <si>
    <t>vl01866366000196</t>
  </si>
  <si>
    <t>19.20</t>
  </si>
  <si>
    <t>raffinaderijen</t>
  </si>
  <si>
    <t>activiteiten stopgezet</t>
  </si>
  <si>
    <t>VL192</t>
  </si>
  <si>
    <t>BE000000000000127</t>
  </si>
  <si>
    <t>Total Raffinaderij Antwerpen</t>
  </si>
  <si>
    <t>Scheldelaan 16</t>
  </si>
  <si>
    <t>0404586901</t>
  </si>
  <si>
    <t>vl01855069000179</t>
  </si>
  <si>
    <t>VL193</t>
  </si>
  <si>
    <t>BE000000000000176</t>
  </si>
  <si>
    <t>Esso Raffinaderij Antwerpen</t>
  </si>
  <si>
    <t>Polderdijkweg 3</t>
  </si>
  <si>
    <t>vl01749024006827</t>
  </si>
  <si>
    <t>VL194</t>
  </si>
  <si>
    <t>Antwerp Terminal &amp; Processing Company</t>
  </si>
  <si>
    <t>Beliweg 20</t>
  </si>
  <si>
    <t>VL195</t>
  </si>
  <si>
    <t>BE000000000000209</t>
  </si>
  <si>
    <t>Antwerp Processing Company Refinery</t>
  </si>
  <si>
    <t>0428762368</t>
  </si>
  <si>
    <t>vl00319298000158</t>
  </si>
  <si>
    <t>VL201</t>
  </si>
  <si>
    <t>203912 (check nodig)</t>
  </si>
  <si>
    <t>BE000000000215060</t>
  </si>
  <si>
    <t>ArcelorMittal Gent</t>
  </si>
  <si>
    <t>J. Kennedylaan 51</t>
  </si>
  <si>
    <t>0400106291</t>
  </si>
  <si>
    <t>vl00069475000114</t>
  </si>
  <si>
    <t>24.10</t>
  </si>
  <si>
    <t>ijzer en staal</t>
  </si>
  <si>
    <t>VL201A</t>
  </si>
  <si>
    <t>(zie VL201)</t>
  </si>
  <si>
    <t>ArcelorMittal Gent – installatie 1</t>
  </si>
  <si>
    <t>VL201B</t>
  </si>
  <si>
    <t>ArcelorMittal Gent – installatie 2</t>
  </si>
  <si>
    <t>VL202</t>
  </si>
  <si>
    <t>BE000000000000035</t>
  </si>
  <si>
    <t>Aperam Genk</t>
  </si>
  <si>
    <t>Swinnenwijerweg 5</t>
  </si>
  <si>
    <t>0401277914</t>
  </si>
  <si>
    <t>vl00080209000108</t>
  </si>
  <si>
    <t>VL301</t>
  </si>
  <si>
    <t>BE000000000000179</t>
  </si>
  <si>
    <t>Stora Enso Langerbrugge</t>
  </si>
  <si>
    <t>Wondelgemkaai 200</t>
  </si>
  <si>
    <t>0417331909</t>
  </si>
  <si>
    <t>vl00220175000160</t>
  </si>
  <si>
    <t>17.12</t>
  </si>
  <si>
    <t>papier en karton</t>
  </si>
  <si>
    <t>VL302</t>
  </si>
  <si>
    <t>BE000000000000122</t>
  </si>
  <si>
    <t>Sofidel Benelux</t>
  </si>
  <si>
    <t>A. Stocletlaan 3</t>
  </si>
  <si>
    <t>Duffel</t>
  </si>
  <si>
    <t>0889448824</t>
  </si>
  <si>
    <t>vl01856831000129</t>
  </si>
  <si>
    <t>VL303</t>
  </si>
  <si>
    <t>BE000000000000277</t>
  </si>
  <si>
    <t>VPK Paper</t>
  </si>
  <si>
    <t>Oude Baan 120</t>
  </si>
  <si>
    <t>Dendermonde</t>
  </si>
  <si>
    <t>0454519927</t>
  </si>
  <si>
    <t>vl00532700000176</t>
  </si>
  <si>
    <t>VL305</t>
  </si>
  <si>
    <t>Armstrong Orchidee</t>
  </si>
  <si>
    <t>Grote Baan 302</t>
  </si>
  <si>
    <t>VL306</t>
  </si>
  <si>
    <t>BE000000000000192</t>
  </si>
  <si>
    <t>Sappi Lanaken</t>
  </si>
  <si>
    <t>Montaigneweg 2</t>
  </si>
  <si>
    <t>Lanaken</t>
  </si>
  <si>
    <t>0420732352</t>
  </si>
  <si>
    <t>vl00250382000132</t>
  </si>
  <si>
    <t>VL401</t>
  </si>
  <si>
    <t>BE000000000000143</t>
  </si>
  <si>
    <t>Cargill – Afdeling Gent</t>
  </si>
  <si>
    <t>Moervaartkaai 1</t>
  </si>
  <si>
    <t>0405546706</t>
  </si>
  <si>
    <t>vl00119266000190</t>
  </si>
  <si>
    <t>10.41</t>
  </si>
  <si>
    <t>voeding</t>
  </si>
  <si>
    <t>VL402</t>
  </si>
  <si>
    <t>BE000000000000142</t>
  </si>
  <si>
    <t>Cargill – Antwerpen</t>
  </si>
  <si>
    <t>Muisbroeklaan 43 Haven 506</t>
  </si>
  <si>
    <t>vl00119266000291</t>
  </si>
  <si>
    <t>VL403</t>
  </si>
  <si>
    <t>BE000000000000028</t>
  </si>
  <si>
    <t>Citrique Belge</t>
  </si>
  <si>
    <t>Pastorijstraat 249</t>
  </si>
  <si>
    <t>Tienen</t>
  </si>
  <si>
    <t>0400934652</t>
  </si>
  <si>
    <t>vl01747252000117</t>
  </si>
  <si>
    <t>VL404</t>
  </si>
  <si>
    <t>BE000000000000236</t>
  </si>
  <si>
    <t>Tiense Suikerraffinaderij</t>
  </si>
  <si>
    <t>Aandorenstraat 1</t>
  </si>
  <si>
    <t>0436410522</t>
  </si>
  <si>
    <t>vl00383680000118</t>
  </si>
  <si>
    <t>10.81</t>
  </si>
  <si>
    <t>VL405</t>
  </si>
  <si>
    <t>Iscal Sugar – Suikerfabriek Moerbeke</t>
  </si>
  <si>
    <t>Opperstraat 108</t>
  </si>
  <si>
    <t>Moerbeke</t>
  </si>
  <si>
    <t>VL406</t>
  </si>
  <si>
    <t>BE000000000000144</t>
  </si>
  <si>
    <t>Cargill Izegem</t>
  </si>
  <si>
    <t>Prins Albertlaan 12</t>
  </si>
  <si>
    <t>Izegem</t>
  </si>
  <si>
    <t>vl00119266000392</t>
  </si>
  <si>
    <t>10.40</t>
  </si>
  <si>
    <t>VL407</t>
  </si>
  <si>
    <t>Iscal Sugar – Suikerfabriek Van Veurne</t>
  </si>
  <si>
    <t>Zuidburgweg 40</t>
  </si>
  <si>
    <t xml:space="preserve">Veurne </t>
  </si>
  <si>
    <t>VL408</t>
  </si>
  <si>
    <t>BE000000000000628</t>
  </si>
  <si>
    <t>Solae Belgium</t>
  </si>
  <si>
    <t>Zwaanhofweg 1</t>
  </si>
  <si>
    <t>Ieper</t>
  </si>
  <si>
    <t>0416815235</t>
  </si>
  <si>
    <t>vl00215508000158</t>
  </si>
  <si>
    <t>VL409</t>
  </si>
  <si>
    <t>CCEB Production &amp; Distrbution Center</t>
  </si>
  <si>
    <t>Zwijnaardsesteenweg 811</t>
  </si>
  <si>
    <t>11.07</t>
  </si>
  <si>
    <t>VL411</t>
  </si>
  <si>
    <t>BE000000000000147</t>
  </si>
  <si>
    <t>Tereos Starch &amp; Sweeteners Belgium NV</t>
  </si>
  <si>
    <t>Burchtstraat 10</t>
  </si>
  <si>
    <t>Aalst</t>
  </si>
  <si>
    <t>0405716158</t>
  </si>
  <si>
    <t>vl01849633000143</t>
  </si>
  <si>
    <t>10.62</t>
  </si>
  <si>
    <t>VL412</t>
  </si>
  <si>
    <t>Oliefabriek Vandamme (&amp; Repro)</t>
  </si>
  <si>
    <t>Europalaan 63</t>
  </si>
  <si>
    <t>Deinze</t>
  </si>
  <si>
    <t>VL413</t>
  </si>
  <si>
    <t>BE000000000000049</t>
  </si>
  <si>
    <t>FrieslandCampina Belgium – site Aalter</t>
  </si>
  <si>
    <t>Venecolaan 17</t>
  </si>
  <si>
    <t>Aalter</t>
  </si>
  <si>
    <t>0402814175</t>
  </si>
  <si>
    <t>10.51</t>
  </si>
  <si>
    <t>VL415</t>
  </si>
  <si>
    <t>BE000000000000257</t>
  </si>
  <si>
    <t>Belgomilk – Kallo</t>
  </si>
  <si>
    <t>Fabriekstraat 141</t>
  </si>
  <si>
    <t>0870017447</t>
  </si>
  <si>
    <t>vl01856157000376</t>
  </si>
  <si>
    <t>VL416</t>
  </si>
  <si>
    <t>BE000000000000258</t>
  </si>
  <si>
    <t>Belgomilk-Ysco – Langemark</t>
  </si>
  <si>
    <t>Melkerijstraat 10</t>
  </si>
  <si>
    <t>Langemark</t>
  </si>
  <si>
    <t>vl01856157000477</t>
  </si>
  <si>
    <t>VL417</t>
  </si>
  <si>
    <t>BE000000000000290</t>
  </si>
  <si>
    <t>Veurne Snack Foods</t>
  </si>
  <si>
    <t>Albert I laan 33</t>
  </si>
  <si>
    <t>0462467195</t>
  </si>
  <si>
    <t>VL418</t>
  </si>
  <si>
    <t>BE000000000000097</t>
  </si>
  <si>
    <t>Boortmalt Herent</t>
  </si>
  <si>
    <t>Zijpstraat 155</t>
  </si>
  <si>
    <t>Herent</t>
  </si>
  <si>
    <t>0728757238</t>
  </si>
  <si>
    <t>vl01864900000194</t>
  </si>
  <si>
    <t>11.06</t>
  </si>
  <si>
    <t>VL420</t>
  </si>
  <si>
    <t>Limelco</t>
  </si>
  <si>
    <t>Genkerbaan 71-75</t>
  </si>
  <si>
    <t>Zonhoven</t>
  </si>
  <si>
    <t>vl00495703000107</t>
  </si>
  <si>
    <t>VL421</t>
  </si>
  <si>
    <t>BE000000000000224</t>
  </si>
  <si>
    <t>Inbev Leuven</t>
  </si>
  <si>
    <t>Vuurkruisenlaan 1</t>
  </si>
  <si>
    <t>Leuven</t>
  </si>
  <si>
    <t>0433666709</t>
  </si>
  <si>
    <t>vl00221701000625</t>
  </si>
  <si>
    <t>11.05</t>
  </si>
  <si>
    <t>VL422</t>
  </si>
  <si>
    <t xml:space="preserve">Inza </t>
  </si>
  <si>
    <t>Wasserijstraat 5</t>
  </si>
  <si>
    <t>Schoten</t>
  </si>
  <si>
    <t>VL423</t>
  </si>
  <si>
    <t>BE000000000000237</t>
  </si>
  <si>
    <t>Greenyard Prepared Belgium nv</t>
  </si>
  <si>
    <t>Industrieterrein Kanaal Noord 2002</t>
  </si>
  <si>
    <t>Bree</t>
  </si>
  <si>
    <t>0437126936</t>
  </si>
  <si>
    <t>vl01849506000164</t>
  </si>
  <si>
    <t>10.39</t>
  </si>
  <si>
    <t>VL424</t>
  </si>
  <si>
    <t>BE000000000000015</t>
  </si>
  <si>
    <t>Rendac</t>
  </si>
  <si>
    <t xml:space="preserve">Fabriekstraat 2
</t>
  </si>
  <si>
    <t>Denderleeuw</t>
  </si>
  <si>
    <t>0400272181</t>
  </si>
  <si>
    <t>vl01747140000176</t>
  </si>
  <si>
    <t>VL425</t>
  </si>
  <si>
    <t>Inex</t>
  </si>
  <si>
    <t>Meulestraat 19</t>
  </si>
  <si>
    <t>Bavegem</t>
  </si>
  <si>
    <t>VL426</t>
  </si>
  <si>
    <t>BE000000000000220</t>
  </si>
  <si>
    <t>Clarebout Potatoes</t>
  </si>
  <si>
    <t>Heirweg 26</t>
  </si>
  <si>
    <t>Nieuwkerke - Heuvelland</t>
  </si>
  <si>
    <t>0432637717</t>
  </si>
  <si>
    <t>vl00351995000133</t>
  </si>
  <si>
    <t>VL427</t>
  </si>
  <si>
    <t>Mondelez Belgium Biscuits Production</t>
  </si>
  <si>
    <t>De Beukelaer-Pareinlaan 1</t>
  </si>
  <si>
    <t>Herentals</t>
  </si>
  <si>
    <t>10.72</t>
  </si>
  <si>
    <t>VL428</t>
  </si>
  <si>
    <t>BE000000000000327</t>
  </si>
  <si>
    <t>Alpro</t>
  </si>
  <si>
    <t>Vlamingstraat 28</t>
  </si>
  <si>
    <t>Wevelgem</t>
  </si>
  <si>
    <t>0420429375</t>
  </si>
  <si>
    <t>vl01790491000104</t>
  </si>
  <si>
    <t>10.86</t>
  </si>
  <si>
    <t>VL452</t>
  </si>
  <si>
    <t>BE000000000000129</t>
  </si>
  <si>
    <t>Boortmalt</t>
  </si>
  <si>
    <t>Zandvoort 2 - Haven 350</t>
  </si>
  <si>
    <t>0425041726</t>
  </si>
  <si>
    <t>vl01792703000430</t>
  </si>
  <si>
    <t>VL453</t>
  </si>
  <si>
    <t>Mouterij Albert</t>
  </si>
  <si>
    <t>Kanaaldijk z/n</t>
  </si>
  <si>
    <t>Ruisbroek-Puurs</t>
  </si>
  <si>
    <t>0403757352</t>
  </si>
  <si>
    <t>VL453A</t>
  </si>
  <si>
    <t>BE000000000204096</t>
  </si>
  <si>
    <t>Mouterij Albert – Enkele eesten</t>
  </si>
  <si>
    <t>0716926901</t>
  </si>
  <si>
    <t>VL453B</t>
  </si>
  <si>
    <t>BE000000000204097</t>
  </si>
  <si>
    <t>Mouterij Albert – Dubbele eesten</t>
  </si>
  <si>
    <t>VL461</t>
  </si>
  <si>
    <t>BE000000000000202</t>
  </si>
  <si>
    <t>Farm Frites Belgium</t>
  </si>
  <si>
    <t>Maatheide 50</t>
  </si>
  <si>
    <t>0424947694</t>
  </si>
  <si>
    <t>vl00286925000492</t>
  </si>
  <si>
    <t>VL462</t>
  </si>
  <si>
    <t>Farmo</t>
  </si>
  <si>
    <t>Maatheide 52</t>
  </si>
  <si>
    <t>overname</t>
  </si>
  <si>
    <t>VL464</t>
  </si>
  <si>
    <t>BE000000000000198</t>
  </si>
  <si>
    <t>Lutosa – Plant Waregem</t>
  </si>
  <si>
    <t>Schoendalestraat 221</t>
  </si>
  <si>
    <t>Sint-Eloois-Vijve</t>
  </si>
  <si>
    <t>0418162347</t>
  </si>
  <si>
    <t>vl00227622000156</t>
  </si>
  <si>
    <t>VL465</t>
  </si>
  <si>
    <t>BE000000000000019</t>
  </si>
  <si>
    <t>Sonac Gent</t>
  </si>
  <si>
    <t>Braamtweg 2 - haven 4250 D</t>
  </si>
  <si>
    <t>0400332460</t>
  </si>
  <si>
    <t>VL466</t>
  </si>
  <si>
    <t>uitsl biomassa</t>
  </si>
  <si>
    <t>W-Cycle</t>
  </si>
  <si>
    <t>Albert Denystraat 90</t>
  </si>
  <si>
    <t>Lot</t>
  </si>
  <si>
    <t>VL467B</t>
  </si>
  <si>
    <t>Struik Foods Belgium</t>
  </si>
  <si>
    <t>Brechtsebaan 913</t>
  </si>
  <si>
    <t>vl01856106000103</t>
  </si>
  <si>
    <t>10.89</t>
  </si>
  <si>
    <t>VL468</t>
  </si>
  <si>
    <t>Brouwerij Haacht</t>
  </si>
  <si>
    <t>Provinciesteenweg 28</t>
  </si>
  <si>
    <t>Boortmeerbeek</t>
  </si>
  <si>
    <t>0415276794</t>
  </si>
  <si>
    <t>vl01748819000155</t>
  </si>
  <si>
    <t>VL470</t>
  </si>
  <si>
    <t>BE000000000000744</t>
  </si>
  <si>
    <t>Alco Bio Fuel</t>
  </si>
  <si>
    <t>Pleitstraat 1</t>
  </si>
  <si>
    <t>0871765328</t>
  </si>
  <si>
    <t>vl01861595000131</t>
  </si>
  <si>
    <t>VL471</t>
  </si>
  <si>
    <t>BE000000000000753</t>
  </si>
  <si>
    <t>Algist Bruggeman</t>
  </si>
  <si>
    <t>Langerbruggekaai 37</t>
  </si>
  <si>
    <t>0434963737</t>
  </si>
  <si>
    <t>vl00371545000125</t>
  </si>
  <si>
    <t>VL472</t>
  </si>
  <si>
    <t>BE000000000206091</t>
  </si>
  <si>
    <t>FrieslandCampina Belgium- site Lummen</t>
  </si>
  <si>
    <t>Grote Baan 34</t>
  </si>
  <si>
    <t>Lummen</t>
  </si>
  <si>
    <t>vl00094309000738</t>
  </si>
  <si>
    <t>VL476</t>
  </si>
  <si>
    <t>BE000000000210661</t>
  </si>
  <si>
    <t>Agristo - Afdeling Wielsbeke</t>
  </si>
  <si>
    <t>Ridder de Ghellinckstraat 9</t>
  </si>
  <si>
    <t>Wielsbeke</t>
  </si>
  <si>
    <t>0425038558</t>
  </si>
  <si>
    <t>VL477</t>
  </si>
  <si>
    <t>BE000000000210659</t>
  </si>
  <si>
    <t>Agristo - Afdeling Harelbeke</t>
  </si>
  <si>
    <t>Waterstraat 40</t>
  </si>
  <si>
    <t>Hulste</t>
  </si>
  <si>
    <t>VL479</t>
  </si>
  <si>
    <t>BE000000000214360</t>
  </si>
  <si>
    <t>Agristo - Afdeling Nazareth</t>
  </si>
  <si>
    <t>Venecoweg 12</t>
  </si>
  <si>
    <t>Nazareth</t>
  </si>
  <si>
    <t>VL480</t>
  </si>
  <si>
    <t>BE000000000218200</t>
  </si>
  <si>
    <t>Aviko Belgium, site Poperinge</t>
  </si>
  <si>
    <t>Nederlandlaan 7</t>
  </si>
  <si>
    <t>Poperinge</t>
  </si>
  <si>
    <t>0405481180</t>
  </si>
  <si>
    <t>VL501</t>
  </si>
  <si>
    <t>BE000000000000040</t>
  </si>
  <si>
    <t>Umicore Hoboken</t>
  </si>
  <si>
    <t>Adolf Greinerstraat 14</t>
  </si>
  <si>
    <t>Hoboken</t>
  </si>
  <si>
    <t>0401574852</t>
  </si>
  <si>
    <t>vl01852224000788</t>
  </si>
  <si>
    <t>24.43</t>
  </si>
  <si>
    <t>ferro en non-ferro</t>
  </si>
  <si>
    <t>VL502</t>
  </si>
  <si>
    <t>BE000000000000041</t>
  </si>
  <si>
    <t>Umicore Olen</t>
  </si>
  <si>
    <t>Watertorenstraat 33</t>
  </si>
  <si>
    <t>Olen</t>
  </si>
  <si>
    <t>vl01852224000586</t>
  </si>
  <si>
    <t>24.45</t>
  </si>
  <si>
    <t>VL503</t>
  </si>
  <si>
    <t>BE000000000000039</t>
  </si>
  <si>
    <t>Nyrstar Belgium – site Balen</t>
  </si>
  <si>
    <t>Zinkstraat 1</t>
  </si>
  <si>
    <t>Balen</t>
  </si>
  <si>
    <t>0865131221</t>
  </si>
  <si>
    <t>vl01856512000269</t>
  </si>
  <si>
    <t>VL504</t>
  </si>
  <si>
    <t>Nyrstar Belgium – site Overpelt</t>
  </si>
  <si>
    <t>Fabrieksstraat 144/2</t>
  </si>
  <si>
    <t>Overpelt</t>
  </si>
  <si>
    <t>VL506</t>
  </si>
  <si>
    <t>Atlas Copco Airpower</t>
  </si>
  <si>
    <t>Boomstesteenweg 957</t>
  </si>
  <si>
    <t>Wilrijk</t>
  </si>
  <si>
    <t>28.13</t>
  </si>
  <si>
    <t>VL507</t>
  </si>
  <si>
    <t>BE000000000000428</t>
  </si>
  <si>
    <t>Aurubis Beerse nv</t>
  </si>
  <si>
    <t>Nieuwe Dreef 33</t>
  </si>
  <si>
    <t>0403075580</t>
  </si>
  <si>
    <t>vl01853838000158</t>
  </si>
  <si>
    <t>24.44</t>
  </si>
  <si>
    <t>VL508</t>
  </si>
  <si>
    <t>General Motors Belgium</t>
  </si>
  <si>
    <t>Noorderlaan 401</t>
  </si>
  <si>
    <t>29.10</t>
  </si>
  <si>
    <t>VL509</t>
  </si>
  <si>
    <t>BE000000000215220</t>
  </si>
  <si>
    <t>Alvance Aluminium Duffel</t>
  </si>
  <si>
    <t>Adolf Stocletlaan 87</t>
  </si>
  <si>
    <t>0403045292</t>
  </si>
  <si>
    <t>vl00096463000118</t>
  </si>
  <si>
    <t>24.42</t>
  </si>
  <si>
    <t>VL509A</t>
  </si>
  <si>
    <t>(zie VL509)</t>
  </si>
  <si>
    <t>Aleris Aluminum Duffel – Gieterij</t>
  </si>
  <si>
    <t>VL509B</t>
  </si>
  <si>
    <t>Aleris Aluminum Duffel – Walserij</t>
  </si>
  <si>
    <t>0403045293</t>
  </si>
  <si>
    <t>VL510</t>
  </si>
  <si>
    <t>BE000000000000137</t>
  </si>
  <si>
    <t>Bekaert – site Zwevegem</t>
  </si>
  <si>
    <t>Bekaertstraat 2</t>
  </si>
  <si>
    <t>Zwevegem</t>
  </si>
  <si>
    <t>0405388536</t>
  </si>
  <si>
    <t>vl00117852000272</t>
  </si>
  <si>
    <t>24.34</t>
  </si>
  <si>
    <t>VL511</t>
  </si>
  <si>
    <t>Bekaert – site Aalter</t>
  </si>
  <si>
    <t>Leon Bekaertlaan 5</t>
  </si>
  <si>
    <t>VL514</t>
  </si>
  <si>
    <t>BE000000000000190</t>
  </si>
  <si>
    <t>Volvo Car Belgium – Gent</t>
  </si>
  <si>
    <t>John Kennedylaan 25</t>
  </si>
  <si>
    <t>0420383548</t>
  </si>
  <si>
    <t>vl00247342000227</t>
  </si>
  <si>
    <t>VL515</t>
  </si>
  <si>
    <t>Ford Werke</t>
  </si>
  <si>
    <t>Henry Fordlaan 8</t>
  </si>
  <si>
    <t>VL516</t>
  </si>
  <si>
    <t>New Holland Tractor</t>
  </si>
  <si>
    <t>Wilmardonksteenweg 32</t>
  </si>
  <si>
    <t>28.30</t>
  </si>
  <si>
    <t>VL517</t>
  </si>
  <si>
    <t>CNH Belgium</t>
  </si>
  <si>
    <t>Leon Claeysstraat 3A</t>
  </si>
  <si>
    <t>Zedelgem</t>
  </si>
  <si>
    <t>VL518</t>
  </si>
  <si>
    <t>Volvo Group Belgium</t>
  </si>
  <si>
    <t>Smalleheerweg 31</t>
  </si>
  <si>
    <t>Gent-Oostakker</t>
  </si>
  <si>
    <t>niet relevant</t>
  </si>
  <si>
    <t>VL519</t>
  </si>
  <si>
    <t>Van Hool</t>
  </si>
  <si>
    <t>Bernard Van Hoolstraat 58</t>
  </si>
  <si>
    <t>Lier</t>
  </si>
  <si>
    <t>VL521</t>
  </si>
  <si>
    <t>BE000000000203011</t>
  </si>
  <si>
    <t>Picanol-Proferro</t>
  </si>
  <si>
    <t>Steverlyncklaan 15</t>
  </si>
  <si>
    <t>0405502362</t>
  </si>
  <si>
    <t>vl01786818000528</t>
  </si>
  <si>
    <t>24.51</t>
  </si>
  <si>
    <t>VL523</t>
  </si>
  <si>
    <t>BE000000000000747</t>
  </si>
  <si>
    <t>Aurubis Belgium</t>
  </si>
  <si>
    <t>Watertorenstraat 35</t>
  </si>
  <si>
    <t>0873533993</t>
  </si>
  <si>
    <t>vl01858694000115</t>
  </si>
  <si>
    <t>VL556</t>
  </si>
  <si>
    <t>Bombardier Transportation</t>
  </si>
  <si>
    <t>Vaartdijkstraat 5</t>
  </si>
  <si>
    <t>Brugge</t>
  </si>
  <si>
    <t>30.20</t>
  </si>
  <si>
    <t>VL601</t>
  </si>
  <si>
    <t>BE000000000000013</t>
  </si>
  <si>
    <t>Associated Weavers Europe</t>
  </si>
  <si>
    <t>Weverijstraat 1</t>
  </si>
  <si>
    <t>Ronse</t>
  </si>
  <si>
    <t>0400254860</t>
  </si>
  <si>
    <t>vl01785298000121</t>
  </si>
  <si>
    <t>13.93</t>
  </si>
  <si>
    <t>textiel</t>
  </si>
  <si>
    <t>VL603</t>
  </si>
  <si>
    <t>Uco Sportswear International</t>
  </si>
  <si>
    <t>Maïsstraat 142</t>
  </si>
  <si>
    <t>13.20</t>
  </si>
  <si>
    <t>VL604</t>
  </si>
  <si>
    <t>BE000000000205763</t>
  </si>
  <si>
    <t>BFS Europe</t>
  </si>
  <si>
    <t>Groene Dreef 15A</t>
  </si>
  <si>
    <t>Kruishoutem</t>
  </si>
  <si>
    <t>0412484382</t>
  </si>
  <si>
    <t>20.60</t>
  </si>
  <si>
    <t>VL605</t>
  </si>
  <si>
    <t>BE000000000000169</t>
  </si>
  <si>
    <t>Utexbel</t>
  </si>
  <si>
    <t>Snoecklaan 30</t>
  </si>
  <si>
    <t>0414196928</t>
  </si>
  <si>
    <t>vl00192027000701</t>
  </si>
  <si>
    <t>13.30</t>
  </si>
  <si>
    <t>VL606</t>
  </si>
  <si>
    <t>BE000000000205740</t>
  </si>
  <si>
    <t>Concordia Textiles</t>
  </si>
  <si>
    <t>Flanders Fieldweg 37</t>
  </si>
  <si>
    <t>Waregem</t>
  </si>
  <si>
    <t>0460935981</t>
  </si>
  <si>
    <t>vl01761613000263</t>
  </si>
  <si>
    <t>VL607</t>
  </si>
  <si>
    <t>Microfibres Europe</t>
  </si>
  <si>
    <t>Lange Meire 56</t>
  </si>
  <si>
    <t>Laarne</t>
  </si>
  <si>
    <t>13.96</t>
  </si>
  <si>
    <t>VL608</t>
  </si>
  <si>
    <t>Fabelta Ninove</t>
  </si>
  <si>
    <t>Désiré de Bodtkaai 27</t>
  </si>
  <si>
    <t>Ninove</t>
  </si>
  <si>
    <t>VL609</t>
  </si>
  <si>
    <t>Balta Industries – Sint-Baafs-Vijve</t>
  </si>
  <si>
    <t>Wakkensteenweg 2</t>
  </si>
  <si>
    <t>Sint-Baafs-Vijve (Wielsbeke)</t>
  </si>
  <si>
    <t>0441533409</t>
  </si>
  <si>
    <t>vl01755619000148</t>
  </si>
  <si>
    <t>VL611</t>
  </si>
  <si>
    <t>BE000000000205496</t>
  </si>
  <si>
    <t>Balta Industries – ITC Tielt</t>
  </si>
  <si>
    <t>Kanegemstraat 15</t>
  </si>
  <si>
    <t>vl01755619000855</t>
  </si>
  <si>
    <t>VL613</t>
  </si>
  <si>
    <t>Descamps Belgium</t>
  </si>
  <si>
    <t>Galgestraat 157</t>
  </si>
  <si>
    <t xml:space="preserve">Oudenaarde </t>
  </si>
  <si>
    <t>VL614</t>
  </si>
  <si>
    <t>BE000000000000139</t>
  </si>
  <si>
    <t>Lano</t>
  </si>
  <si>
    <t>Venetiëlaan 33</t>
  </si>
  <si>
    <t>Harelbeke</t>
  </si>
  <si>
    <t>0405425356</t>
  </si>
  <si>
    <t>vl00118173000251</t>
  </si>
  <si>
    <t>VL616</t>
  </si>
  <si>
    <t>Nelca</t>
  </si>
  <si>
    <t>Stationsstraat 80</t>
  </si>
  <si>
    <t>Lendelede</t>
  </si>
  <si>
    <t>VL617</t>
  </si>
  <si>
    <t>BE000000000207691</t>
  </si>
  <si>
    <t>Tarkett</t>
  </si>
  <si>
    <t>Robert Ramlotstraat 89</t>
  </si>
  <si>
    <t>0400289801</t>
  </si>
  <si>
    <t>vl01785307000206</t>
  </si>
  <si>
    <t>VL618</t>
  </si>
  <si>
    <t>Exelto</t>
  </si>
  <si>
    <t>Nederzwijnaarde 2</t>
  </si>
  <si>
    <t>Gent -Zwijnaarde</t>
  </si>
  <si>
    <t>VL620</t>
  </si>
  <si>
    <t>BE000000000000063</t>
  </si>
  <si>
    <t>Celanese Production Belgium</t>
  </si>
  <si>
    <t>Industrieweg 80</t>
  </si>
  <si>
    <t>0564953140</t>
  </si>
  <si>
    <t>vl01879472000101</t>
  </si>
  <si>
    <t>VL621</t>
  </si>
  <si>
    <t>B.I.G. Floorcoverings Wielsbeke</t>
  </si>
  <si>
    <t>Rijksweg 442</t>
  </si>
  <si>
    <t>VL652</t>
  </si>
  <si>
    <t>Verlimas – Kortrijk</t>
  </si>
  <si>
    <t>Meensesteenweg 85</t>
  </si>
  <si>
    <t>Kortrijk</t>
  </si>
  <si>
    <t>VL653</t>
  </si>
  <si>
    <t>BE000000000206957</t>
  </si>
  <si>
    <t>Balta Oudenaarde</t>
  </si>
  <si>
    <t>Industriepark "De Bruwaan" 4</t>
  </si>
  <si>
    <t>Oudenaarde</t>
  </si>
  <si>
    <t>0417173937</t>
  </si>
  <si>
    <t>vl01853962000110</t>
  </si>
  <si>
    <t>VL701</t>
  </si>
  <si>
    <t>BE000000000000214</t>
  </si>
  <si>
    <t>Wienerberger – Beerse (Absheide)</t>
  </si>
  <si>
    <t>Absheide 28</t>
  </si>
  <si>
    <t>0448850870</t>
  </si>
  <si>
    <t>vl00486426001343</t>
  </si>
  <si>
    <t>23.32</t>
  </si>
  <si>
    <t>keramische industrie</t>
  </si>
  <si>
    <t>VL702</t>
  </si>
  <si>
    <t>BE000000000000016</t>
  </si>
  <si>
    <t>Wienerberger – Kortemark</t>
  </si>
  <si>
    <t>Hoogledestraat 92</t>
  </si>
  <si>
    <t>Kortemark</t>
  </si>
  <si>
    <t>vl00486426000939</t>
  </si>
  <si>
    <t>VL703</t>
  </si>
  <si>
    <t>BE000000000000228</t>
  </si>
  <si>
    <t>Wienerberger – Beerse (Steenbakkersdam)</t>
  </si>
  <si>
    <t>Steenbakkersdam 36</t>
  </si>
  <si>
    <t>vl00486426001040</t>
  </si>
  <si>
    <t>VL704</t>
  </si>
  <si>
    <t>BE000000000000185</t>
  </si>
  <si>
    <t>Wienerberger – Malle</t>
  </si>
  <si>
    <t>St.-Jobbaan 58</t>
  </si>
  <si>
    <t>Malle (West)</t>
  </si>
  <si>
    <t>vl00486426001949</t>
  </si>
  <si>
    <t>VL705</t>
  </si>
  <si>
    <t>Wienerberger – Rijkevorsel</t>
  </si>
  <si>
    <t>Sint Jozefslei 6</t>
  </si>
  <si>
    <t>Rijkevorsel</t>
  </si>
  <si>
    <t>VL706</t>
  </si>
  <si>
    <t>Wienerberger – Maaseik</t>
  </si>
  <si>
    <t>Venlosesteenweg 70</t>
  </si>
  <si>
    <t>Maaseik</t>
  </si>
  <si>
    <t>&lt; 75 t/d</t>
  </si>
  <si>
    <t>VL707</t>
  </si>
  <si>
    <t>Porotherm Wall Systems – Niel</t>
  </si>
  <si>
    <t>Landbouwstraat 98</t>
  </si>
  <si>
    <t>Niel</t>
  </si>
  <si>
    <t>VL709</t>
  </si>
  <si>
    <t>Wienerberger – Tessenderlo</t>
  </si>
  <si>
    <t>Havenlaan 10</t>
  </si>
  <si>
    <t>VL710</t>
  </si>
  <si>
    <t>BE000000000000141</t>
  </si>
  <si>
    <t>Wienerberger – Zonnebeke</t>
  </si>
  <si>
    <t>Iepersestraat 186</t>
  </si>
  <si>
    <t>Zonnebeke</t>
  </si>
  <si>
    <t>vl00486426002656</t>
  </si>
  <si>
    <t>VL711</t>
  </si>
  <si>
    <t>BE000000000000244</t>
  </si>
  <si>
    <t>Wienerberger – Lanaken</t>
  </si>
  <si>
    <t>2de Carabinierslaan 145</t>
  </si>
  <si>
    <t>Veldwezelt</t>
  </si>
  <si>
    <t>VL712</t>
  </si>
  <si>
    <t>BE000000000000100</t>
  </si>
  <si>
    <t>Desta</t>
  </si>
  <si>
    <t>Heerle 11</t>
  </si>
  <si>
    <t>Hoogstraten</t>
  </si>
  <si>
    <t>0403822975</t>
  </si>
  <si>
    <t>vl00103577000225</t>
  </si>
  <si>
    <t>VL713</t>
  </si>
  <si>
    <t>BE000000000000253</t>
  </si>
  <si>
    <t>Vandersanden Steenfabrieken – Spouwen</t>
  </si>
  <si>
    <t>Riemsterweg 300</t>
  </si>
  <si>
    <t>Bilzen-Spouwen</t>
  </si>
  <si>
    <t>0441625063</t>
  </si>
  <si>
    <t>vl01802717000847</t>
  </si>
  <si>
    <t>VL714</t>
  </si>
  <si>
    <t>Vandersanden Steenfabrieken – Hekelgem</t>
  </si>
  <si>
    <t>Kortenbos 14</t>
  </si>
  <si>
    <t>Affligem-Hekelgem</t>
  </si>
  <si>
    <t>VL715</t>
  </si>
  <si>
    <t>BE000000000000213</t>
  </si>
  <si>
    <t>Vandersanden Steenfabrieken – Lanklaar</t>
  </si>
  <si>
    <t>Nijverheidslaan 11</t>
  </si>
  <si>
    <t>Dilsen-Lanklaar</t>
  </si>
  <si>
    <t>vl01802717000544</t>
  </si>
  <si>
    <t>VL716</t>
  </si>
  <si>
    <t>Wienerberger Egem</t>
  </si>
  <si>
    <t>Brugsesteenweg 170</t>
  </si>
  <si>
    <t>Pittem</t>
  </si>
  <si>
    <t>VL717</t>
  </si>
  <si>
    <t>BE000000000000037</t>
  </si>
  <si>
    <t>Steenfabrieken Nelissen</t>
  </si>
  <si>
    <t>Kiezelweg 458-460</t>
  </si>
  <si>
    <t>Kesselt-Lanaken</t>
  </si>
  <si>
    <t>0401333639</t>
  </si>
  <si>
    <t>vl00080704000303</t>
  </si>
  <si>
    <t>VL718</t>
  </si>
  <si>
    <t>BE000000000000098</t>
  </si>
  <si>
    <t>Floren &amp; Cie</t>
  </si>
  <si>
    <t>Vaartkant Rechts 4</t>
  </si>
  <si>
    <t>Sint-Lenaerts</t>
  </si>
  <si>
    <t>0403717562</t>
  </si>
  <si>
    <t>vl01848842000105</t>
  </si>
  <si>
    <t>VL719</t>
  </si>
  <si>
    <t>BE000000000000014</t>
  </si>
  <si>
    <t>Steenfabriek Vande Moortel</t>
  </si>
  <si>
    <t>Scheldekant 5</t>
  </si>
  <si>
    <t>0432038790</t>
  </si>
  <si>
    <t>vl00346781000155</t>
  </si>
  <si>
    <t>VL720</t>
  </si>
  <si>
    <t>Scheerders van Kerchove's (SVK)</t>
  </si>
  <si>
    <t>Aerschotstraat 114</t>
  </si>
  <si>
    <t>Sint-Niklaas</t>
  </si>
  <si>
    <t>VL722</t>
  </si>
  <si>
    <t>BE000000000000271</t>
  </si>
  <si>
    <t xml:space="preserve">Wienerberger – Rumst </t>
  </si>
  <si>
    <t>Nieuwstraat 44</t>
  </si>
  <si>
    <t>Rumst</t>
  </si>
  <si>
    <t>vl00486426002252</t>
  </si>
  <si>
    <t>VL723</t>
  </si>
  <si>
    <t>Wienerberger – Steendorp</t>
  </si>
  <si>
    <t>Kapelstraat 112a</t>
  </si>
  <si>
    <t>Steendorp</t>
  </si>
  <si>
    <t>VL724</t>
  </si>
  <si>
    <t>BE000000000202970</t>
  </si>
  <si>
    <t>Dumoulin Bricks</t>
  </si>
  <si>
    <t>Moorseelsesteenweg 239</t>
  </si>
  <si>
    <t>Roeselare</t>
  </si>
  <si>
    <t>0820392742</t>
  </si>
  <si>
    <t>VL731</t>
  </si>
  <si>
    <t>BE000000000000528</t>
  </si>
  <si>
    <t>Argex</t>
  </si>
  <si>
    <t>Kruibeeksesteenweg 227 -229</t>
  </si>
  <si>
    <t>Burcht</t>
  </si>
  <si>
    <t>0461525208</t>
  </si>
  <si>
    <t>vl01816696000243</t>
  </si>
  <si>
    <t>23.99</t>
  </si>
  <si>
    <t>VL751</t>
  </si>
  <si>
    <t>BE000000000000263</t>
  </si>
  <si>
    <t>Wienerberger – Aalbeke</t>
  </si>
  <si>
    <t>Moeskroensesteenweg 296</t>
  </si>
  <si>
    <t>Kortrijk-Aalbeke</t>
  </si>
  <si>
    <t>vl00486426000232</t>
  </si>
  <si>
    <t>VL790</t>
  </si>
  <si>
    <t>BE000000000000201</t>
  </si>
  <si>
    <t>Steinzeug – Keramo</t>
  </si>
  <si>
    <t>Paalsteenstraat 36</t>
  </si>
  <si>
    <t>Hasselt</t>
  </si>
  <si>
    <t>0424745281</t>
  </si>
  <si>
    <t>vl01801532000246</t>
  </si>
  <si>
    <t>VL802</t>
  </si>
  <si>
    <t>Unilin Wielsbeke</t>
  </si>
  <si>
    <t>16.21</t>
  </si>
  <si>
    <t>hout</t>
  </si>
  <si>
    <t>VL803</t>
  </si>
  <si>
    <t>BE000000000000293</t>
  </si>
  <si>
    <t>Unilin Bospan</t>
  </si>
  <si>
    <t>Breestraat 4</t>
  </si>
  <si>
    <t>0405414072</t>
  </si>
  <si>
    <t>vl01855068000372</t>
  </si>
  <si>
    <t>VL804</t>
  </si>
  <si>
    <t>BE000000000000138</t>
  </si>
  <si>
    <t>Unilin Flooring – Unilin Decor</t>
  </si>
  <si>
    <t>Ooigemstraat 3</t>
  </si>
  <si>
    <t>vl01855068000170</t>
  </si>
  <si>
    <t>VL805</t>
  </si>
  <si>
    <t>Linopan</t>
  </si>
  <si>
    <t>Ooigemstraat 16</t>
  </si>
  <si>
    <t>VL806</t>
  </si>
  <si>
    <t>BE000000000000631</t>
  </si>
  <si>
    <t xml:space="preserve">Unilin-division Panels – vestiging Spano </t>
  </si>
  <si>
    <t xml:space="preserve">Ingelmunstersteenweg 229 </t>
  </si>
  <si>
    <t>Oostrozebeke</t>
  </si>
  <si>
    <t>vl01855068000877</t>
  </si>
  <si>
    <t>VL807</t>
  </si>
  <si>
    <t>BE000000000000316</t>
  </si>
  <si>
    <t>Norbord</t>
  </si>
  <si>
    <t>Eikelaarstraat 33</t>
  </si>
  <si>
    <t>0867071617</t>
  </si>
  <si>
    <t>vl01848295000129</t>
  </si>
  <si>
    <t>VL853</t>
  </si>
  <si>
    <t>BE000000000205735</t>
  </si>
  <si>
    <t>ACRS Asfalt &amp; Recycling</t>
  </si>
  <si>
    <t>Kanaaldijk 22</t>
  </si>
  <si>
    <t>Ravels</t>
  </si>
  <si>
    <t>0899622936</t>
  </si>
  <si>
    <t>asfalt</t>
  </si>
  <si>
    <t>VL854</t>
  </si>
  <si>
    <t>BE000000000204032</t>
  </si>
  <si>
    <t>BV Asphalt</t>
  </si>
  <si>
    <t>Westvaartdijk 81 C</t>
  </si>
  <si>
    <t>Grimbergen</t>
  </si>
  <si>
    <t>0400710265</t>
  </si>
  <si>
    <t>VL856</t>
  </si>
  <si>
    <t>BE000000000205757</t>
  </si>
  <si>
    <t>Asfaltcentrale Belasco – Bilzen</t>
  </si>
  <si>
    <t>Taunusweg 49</t>
  </si>
  <si>
    <t>Bilzen</t>
  </si>
  <si>
    <t>0835182668</t>
  </si>
  <si>
    <t>42.11</t>
  </si>
  <si>
    <t>VL858</t>
  </si>
  <si>
    <t>BE000000000205998</t>
  </si>
  <si>
    <t>Asfaltcentrale Belasco – Kluizendok</t>
  </si>
  <si>
    <t>Christoffel Columbuslaan zn</t>
  </si>
  <si>
    <t>VL859</t>
  </si>
  <si>
    <t>Aannemingen Van Wellen – Asfaltcentrale Doeldok</t>
  </si>
  <si>
    <t>Doeldokkaai 1656</t>
  </si>
  <si>
    <t>VL860</t>
  </si>
  <si>
    <t>Aannemingen Van Wellen – Asfaltcentrale Schoten</t>
  </si>
  <si>
    <t>Kanaaldijk 253</t>
  </si>
  <si>
    <t>VL861</t>
  </si>
  <si>
    <t>BE000000000205736</t>
  </si>
  <si>
    <t xml:space="preserve">Asfaltcentrale APL </t>
  </si>
  <si>
    <t>Dellestraat 25</t>
  </si>
  <si>
    <t>Heusden-Zolder</t>
  </si>
  <si>
    <t>0460868675</t>
  </si>
  <si>
    <t>VL862</t>
  </si>
  <si>
    <t>BE000000000205737</t>
  </si>
  <si>
    <t>Asfaltcentrale Colas Noord</t>
  </si>
  <si>
    <t>Merksemsebaan 298</t>
  </si>
  <si>
    <t>Wijnegem</t>
  </si>
  <si>
    <t>0404206225</t>
  </si>
  <si>
    <t>vl00107073000160</t>
  </si>
  <si>
    <t>VL863</t>
  </si>
  <si>
    <t>BE000000000205484</t>
  </si>
  <si>
    <t>Asfaltcentrale Willemen Infra – Lummen</t>
  </si>
  <si>
    <t>Havenstraat 8</t>
  </si>
  <si>
    <t>0405092190</t>
  </si>
  <si>
    <t>VL864</t>
  </si>
  <si>
    <t>BE000000000205501</t>
  </si>
  <si>
    <t>Asfaltcentrale Willemen Infra – Gent</t>
  </si>
  <si>
    <t>Daniël Kinetstraat 40</t>
  </si>
  <si>
    <t>vl00115173001025</t>
  </si>
  <si>
    <t>VL865</t>
  </si>
  <si>
    <t>BE000000000205502</t>
  </si>
  <si>
    <t>Asfaltcentrale Willemen Infra – Brugge</t>
  </si>
  <si>
    <t>Pathoekeweg 292</t>
  </si>
  <si>
    <t>VL866</t>
  </si>
  <si>
    <t>BE000000000205536</t>
  </si>
  <si>
    <t>Deckx Algemene Ondernemingen – Asfaltcentrale Grobbendonk</t>
  </si>
  <si>
    <t>Uitbreidingstraat 1</t>
  </si>
  <si>
    <t>Grobbendonk</t>
  </si>
  <si>
    <t>0434556832</t>
  </si>
  <si>
    <t>VL867</t>
  </si>
  <si>
    <t>BE000000000205537</t>
  </si>
  <si>
    <t>Deckx Algemene Ondernemingen – Asfaltcentrale Puurs</t>
  </si>
  <si>
    <t>VL869</t>
  </si>
  <si>
    <t>BE000000000210663</t>
  </si>
  <si>
    <t>Asfaltcentrale Willemen Infra Doel</t>
  </si>
  <si>
    <t>Blikken z/n - Doeldok kaai 1650-1652</t>
  </si>
  <si>
    <t>Doel</t>
  </si>
  <si>
    <t>VL901</t>
  </si>
  <si>
    <t>BE000000000000165</t>
  </si>
  <si>
    <t>AGC Glass Europe Mol Plant</t>
  </si>
  <si>
    <t>Voortstraat 27</t>
  </si>
  <si>
    <t>Mol</t>
  </si>
  <si>
    <t>0413638187</t>
  </si>
  <si>
    <t>vl00571830000240</t>
  </si>
  <si>
    <t>23.11</t>
  </si>
  <si>
    <t>glas</t>
  </si>
  <si>
    <t>VL902</t>
  </si>
  <si>
    <t>BE000000000000038</t>
  </si>
  <si>
    <t>Pittsburgh Corning Europe</t>
  </si>
  <si>
    <t>Albertkade 1</t>
  </si>
  <si>
    <t>0401338785</t>
  </si>
  <si>
    <t>vl00080747000100</t>
  </si>
  <si>
    <t>23.19</t>
  </si>
  <si>
    <t>VL903</t>
  </si>
  <si>
    <t>Emgo</t>
  </si>
  <si>
    <t>Balendijk 161</t>
  </si>
  <si>
    <t>VL904</t>
  </si>
  <si>
    <t>BE000000000000239</t>
  </si>
  <si>
    <t>URSA Benelux</t>
  </si>
  <si>
    <t>Pitantiestraat 127</t>
  </si>
  <si>
    <t>Desselgem</t>
  </si>
  <si>
    <t>0437667661</t>
  </si>
  <si>
    <t>vl01851604000131</t>
  </si>
  <si>
    <t>23.14</t>
  </si>
  <si>
    <t>VL905</t>
  </si>
  <si>
    <t>Ducatt</t>
  </si>
  <si>
    <t>VL910</t>
  </si>
  <si>
    <t>BE000000000000630</t>
  </si>
  <si>
    <t>Saint-Gobain Construction Products Belgium</t>
  </si>
  <si>
    <t>Sint-Jansweg 9, Haven 1602</t>
  </si>
  <si>
    <t>0400865465</t>
  </si>
  <si>
    <t>vl01855777000250</t>
  </si>
  <si>
    <t>23.62</t>
  </si>
  <si>
    <t>diverse</t>
  </si>
  <si>
    <t>VL911</t>
  </si>
  <si>
    <t>BE000000000000292</t>
  </si>
  <si>
    <t>Etex Building Performance</t>
  </si>
  <si>
    <t>Bormstraat 24</t>
  </si>
  <si>
    <t>Tisselt (Willebroek)</t>
  </si>
  <si>
    <t>0466061145</t>
  </si>
  <si>
    <t>vl00623917000121</t>
  </si>
  <si>
    <t>VL912</t>
  </si>
  <si>
    <t>BE000000000000291</t>
  </si>
  <si>
    <t>Eternit</t>
  </si>
  <si>
    <t>Kuiermansstraat 1</t>
  </si>
  <si>
    <t>Kapelle-op-den-Bos</t>
  </si>
  <si>
    <t>0466059066</t>
  </si>
  <si>
    <t>vl00623898000144</t>
  </si>
  <si>
    <t>23.65</t>
  </si>
  <si>
    <t>VL914</t>
  </si>
  <si>
    <t>BE000000002130914</t>
  </si>
  <si>
    <t>Cemminerals NV</t>
  </si>
  <si>
    <t>Christoffel Columbuslaan 37</t>
  </si>
  <si>
    <t xml:space="preserve">0645880636 </t>
  </si>
  <si>
    <t>VL915</t>
  </si>
  <si>
    <t>CBR Gent</t>
  </si>
  <si>
    <t>Arbedkaai 3</t>
  </si>
  <si>
    <t>Sint-Kruis-Winkel</t>
  </si>
  <si>
    <t>23.51</t>
  </si>
  <si>
    <t>VL920</t>
  </si>
  <si>
    <t>BE000000000000733</t>
  </si>
  <si>
    <t>UZ Gent</t>
  </si>
  <si>
    <t>De Pintelaan 185</t>
  </si>
  <si>
    <t>0232987862</t>
  </si>
  <si>
    <t>vl00067557000118</t>
  </si>
  <si>
    <t>86.10</t>
  </si>
  <si>
    <t>opt-out</t>
  </si>
  <si>
    <t>VL922</t>
  </si>
  <si>
    <t>BE000000000000736</t>
  </si>
  <si>
    <t>UZ Leuven Campus Gasthuisberg</t>
  </si>
  <si>
    <t>Herestraat 49</t>
  </si>
  <si>
    <t>0419052173</t>
  </si>
  <si>
    <t>vl00235536001093</t>
  </si>
  <si>
    <t>VL924</t>
  </si>
  <si>
    <t>Brussels Airport Company – Gebouw 015</t>
  </si>
  <si>
    <t>Nationale Luchthaven van Brussel z/n</t>
  </si>
  <si>
    <t>Zaventem</t>
  </si>
  <si>
    <t>0890082292</t>
  </si>
  <si>
    <t>52.23</t>
  </si>
  <si>
    <t>VL924A</t>
  </si>
  <si>
    <t>BE000000000205993</t>
  </si>
  <si>
    <t>Brussels Airport Company – Gebouw 016</t>
  </si>
  <si>
    <t>Luchthaven Brussel Nationaal - Gebouw 016</t>
  </si>
  <si>
    <t>VL925</t>
  </si>
  <si>
    <t>UZ Leuven Sint-Rafaël</t>
  </si>
  <si>
    <t>Kapucijnenvoer 33</t>
  </si>
  <si>
    <t>VL926</t>
  </si>
  <si>
    <t>BE000000000000746</t>
  </si>
  <si>
    <t>VITO</t>
  </si>
  <si>
    <t>Boeretang 200</t>
  </si>
  <si>
    <t>0244195916</t>
  </si>
  <si>
    <t>73.20</t>
  </si>
  <si>
    <t>VL927</t>
  </si>
  <si>
    <t>BE000000000206989</t>
  </si>
  <si>
    <t>Roosevelt Services Belgium</t>
  </si>
  <si>
    <t>Mercuriusstraat 30</t>
  </si>
  <si>
    <t>Nossegem</t>
  </si>
  <si>
    <t>0746874561</t>
  </si>
  <si>
    <t>63.11</t>
  </si>
  <si>
    <t>VL951</t>
  </si>
  <si>
    <t>BE000000000000741</t>
  </si>
  <si>
    <t>SCR - Sibelco – site Dessel</t>
  </si>
  <si>
    <t>De Zate 1</t>
  </si>
  <si>
    <t>Dessel</t>
  </si>
  <si>
    <t>0404679941</t>
  </si>
  <si>
    <t>vl00111451000483</t>
  </si>
  <si>
    <t>08.12</t>
  </si>
  <si>
    <t>VLE01</t>
  </si>
  <si>
    <t>BE000000000000070</t>
  </si>
  <si>
    <t>Electrabel – Centrale Herdersbrug</t>
  </si>
  <si>
    <t>Pathoekweg 300</t>
  </si>
  <si>
    <t>0403170701</t>
  </si>
  <si>
    <t>vl01853961002222</t>
  </si>
  <si>
    <t>35.11</t>
  </si>
  <si>
    <t>elektriciteitssector</t>
  </si>
  <si>
    <t>VLE02</t>
  </si>
  <si>
    <t>Electrabel – Centrale Ruien</t>
  </si>
  <si>
    <t>Herpelgem 18</t>
  </si>
  <si>
    <t>Kluisbergen</t>
  </si>
  <si>
    <t>VLE03</t>
  </si>
  <si>
    <t>Electrabel – Centrale Langerbrugge</t>
  </si>
  <si>
    <t>Langerbrugge Kaai 3 en 4</t>
  </si>
  <si>
    <t>VLE04</t>
  </si>
  <si>
    <t>BE000000000000074</t>
  </si>
  <si>
    <t>Electrabel – Centrale Rodenhuize</t>
  </si>
  <si>
    <t>Energiestraat 2</t>
  </si>
  <si>
    <t>Desteldonk</t>
  </si>
  <si>
    <t>vl01853961001919</t>
  </si>
  <si>
    <t>VLE05</t>
  </si>
  <si>
    <t>Electrabel – Centrale Aalst</t>
  </si>
  <si>
    <t>Erembodegemstraat 4</t>
  </si>
  <si>
    <t>VLE06</t>
  </si>
  <si>
    <t>Electrabel – Centrale Kallo</t>
  </si>
  <si>
    <t>Kapeldijk 40 Haven 1071</t>
  </si>
  <si>
    <t>VLE07</t>
  </si>
  <si>
    <t>BE000000000000076</t>
  </si>
  <si>
    <t>Electrabel – Centrale Vilvoorde</t>
  </si>
  <si>
    <t>J.F. Willemsstraat 200</t>
  </si>
  <si>
    <t>vl01861674000264</t>
  </si>
  <si>
    <t>VLE08</t>
  </si>
  <si>
    <t>BE000000000000069</t>
  </si>
  <si>
    <t>Electrabel – Centrale Drogenbos</t>
  </si>
  <si>
    <t>De Bruyckerweg z.n.</t>
  </si>
  <si>
    <t>vl01853961001111</t>
  </si>
  <si>
    <t>VLE09</t>
  </si>
  <si>
    <t>Electrabel – Centrale Mol</t>
  </si>
  <si>
    <t>Lichtstraat 55</t>
  </si>
  <si>
    <t>Mol-Donk</t>
  </si>
  <si>
    <t>VLE10</t>
  </si>
  <si>
    <t>E.ON Generation Belgium – Centrale Langerlo</t>
  </si>
  <si>
    <t>Swinnewijerweg 30</t>
  </si>
  <si>
    <t>vl01879825000174</t>
  </si>
  <si>
    <t>VLE11</t>
  </si>
  <si>
    <t>BE000000000000092</t>
  </si>
  <si>
    <t>Electrabel – Centrale Lanxess</t>
  </si>
  <si>
    <t>vl01853961001616</t>
  </si>
  <si>
    <t>VLE12</t>
  </si>
  <si>
    <t>BE000000000000307</t>
  </si>
  <si>
    <t>Centrale Zandvliet Power</t>
  </si>
  <si>
    <t>Haven 725- Scheldelaan 600</t>
  </si>
  <si>
    <t>0477543470</t>
  </si>
  <si>
    <t>vl00686088000164</t>
  </si>
  <si>
    <t>VLE14</t>
  </si>
  <si>
    <t>BE000000000000082</t>
  </si>
  <si>
    <t>Electrabel – Centrale Zeebrugge (Turbojet)</t>
  </si>
  <si>
    <t>Lancelot Blondeellaan</t>
  </si>
  <si>
    <t>Zeebrugge</t>
  </si>
  <si>
    <t>VLE15</t>
  </si>
  <si>
    <t>BE000000000000080</t>
  </si>
  <si>
    <t>Electrabel – Centrale Noordschote (Turbojet)</t>
  </si>
  <si>
    <t>Ieperleedijk</t>
  </si>
  <si>
    <t>Noordschote</t>
  </si>
  <si>
    <t>VLE16</t>
  </si>
  <si>
    <t>BE000000000000081</t>
  </si>
  <si>
    <t>Electrabel – Centrale Zedelgem (Turbojet)</t>
  </si>
  <si>
    <t>Torhoutsesteenweg 118A</t>
  </si>
  <si>
    <t>VLE17</t>
  </si>
  <si>
    <t>BE000000000000083</t>
  </si>
  <si>
    <t>Electrabel – Centrale Zelzate (Turbojet)</t>
  </si>
  <si>
    <t>Achille de Clercqlaan</t>
  </si>
  <si>
    <t>VLE18</t>
  </si>
  <si>
    <t>BE000000000000078</t>
  </si>
  <si>
    <t>Electrabel – Centrale Aalter (Turbojet)</t>
  </si>
  <si>
    <t>Venecolaan</t>
  </si>
  <si>
    <t>VLE19</t>
  </si>
  <si>
    <t>BE000000000000079</t>
  </si>
  <si>
    <t>Electrabel – Centrale Beerse (Turbojet)</t>
  </si>
  <si>
    <t>Busselenstraat 6</t>
  </si>
  <si>
    <t>VLE20</t>
  </si>
  <si>
    <t>BE000000000207683</t>
  </si>
  <si>
    <t>Electrabel – Kerncentrale Doel</t>
  </si>
  <si>
    <t>Scheldemolenstraat Haven 1800</t>
  </si>
  <si>
    <t>VLE21</t>
  </si>
  <si>
    <t>Electrabel - Gasturbines Langerlo</t>
  </si>
  <si>
    <t>VLE30</t>
  </si>
  <si>
    <t>BE000000000000300</t>
  </si>
  <si>
    <t>EDF Luminus – site Izegem</t>
  </si>
  <si>
    <t>0471811661</t>
  </si>
  <si>
    <t>VLE31</t>
  </si>
  <si>
    <t>BE000000000000297</t>
  </si>
  <si>
    <t>EDF Luminus – site Ringvaart</t>
  </si>
  <si>
    <t>Buitenring Wondelgem 10</t>
  </si>
  <si>
    <t>vl01764822000238</t>
  </si>
  <si>
    <t>VLE32</t>
  </si>
  <si>
    <t>EDF Luminus – site Harelbeke</t>
  </si>
  <si>
    <t>Vaarnewijkstraat 20</t>
  </si>
  <si>
    <t>VLE33</t>
  </si>
  <si>
    <t>BE000000000000298</t>
  </si>
  <si>
    <t>EDF Luminus – Centrale Ham</t>
  </si>
  <si>
    <t>Ham 68</t>
  </si>
  <si>
    <t>vl01764822000339</t>
  </si>
  <si>
    <t>VLE34</t>
  </si>
  <si>
    <t>BE000000000000749</t>
  </si>
  <si>
    <t>EDF Luminus – site Taminco</t>
  </si>
  <si>
    <t>VLE40</t>
  </si>
  <si>
    <t>BE000000000000311</t>
  </si>
  <si>
    <t>Essent Energie België – WKK-Inesco</t>
  </si>
  <si>
    <t>0480204141</t>
  </si>
  <si>
    <t>vl00706142000133</t>
  </si>
  <si>
    <t>VLE41</t>
  </si>
  <si>
    <t>BE000000000000728</t>
  </si>
  <si>
    <t>Fluxys Belgium – Compressiestation Weelde</t>
  </si>
  <si>
    <t>Miersedijk 130</t>
  </si>
  <si>
    <t>Poppels</t>
  </si>
  <si>
    <t>0402954628</t>
  </si>
  <si>
    <t>49.50</t>
  </si>
  <si>
    <t>aardgastransport en -distributie</t>
  </si>
  <si>
    <t>VLE42</t>
  </si>
  <si>
    <t>BE000000000000729</t>
  </si>
  <si>
    <t>Fluxys Belgium – Compressiestation Winksele</t>
  </si>
  <si>
    <t>Molenweg z.n.</t>
  </si>
  <si>
    <t>vl00095623000225</t>
  </si>
  <si>
    <t>VLE44</t>
  </si>
  <si>
    <t>BE000000000000730</t>
  </si>
  <si>
    <t>Fluxys Belgium – Aardgasopslagstation Loenhout</t>
  </si>
  <si>
    <t>Vorssingersweg 1</t>
  </si>
  <si>
    <t>Wuustwezel</t>
  </si>
  <si>
    <t>vl00095623000427</t>
  </si>
  <si>
    <t>VLE45</t>
  </si>
  <si>
    <t>Fluxys Belgium – Peak Shaving Dudzele</t>
  </si>
  <si>
    <t>Barlenhuisstraat 5</t>
  </si>
  <si>
    <t>VLE46</t>
  </si>
  <si>
    <t>BE000000000000633</t>
  </si>
  <si>
    <t>Fluxys LNG – LNG-terminal Zeebrugge</t>
  </si>
  <si>
    <t>Henri-Victor Wolvenstraat 3, kaai 615</t>
  </si>
  <si>
    <t>0426047853</t>
  </si>
  <si>
    <t>vl00296212000158</t>
  </si>
  <si>
    <t>35.22</t>
  </si>
  <si>
    <t>VLE47</t>
  </si>
  <si>
    <t>BE000000000000632</t>
  </si>
  <si>
    <t>Gassco AS</t>
  </si>
  <si>
    <t>Barlenhuisstraat 1 Kaai 524</t>
  </si>
  <si>
    <t>0478983129</t>
  </si>
  <si>
    <t>VLE48</t>
  </si>
  <si>
    <t>BE000000000000735</t>
  </si>
  <si>
    <t>Interconnector Zeebrugge Terminal (IZT)</t>
  </si>
  <si>
    <t>Koggenstraat 179</t>
  </si>
  <si>
    <t>0454318009</t>
  </si>
  <si>
    <t>VLE49</t>
  </si>
  <si>
    <t>BE000000000000755</t>
  </si>
  <si>
    <t>T-Power</t>
  </si>
  <si>
    <t>Fabrieksstraat 12</t>
  </si>
  <si>
    <t>0875650771</t>
  </si>
  <si>
    <t>vl01863518000374</t>
  </si>
  <si>
    <t>VLE50</t>
  </si>
  <si>
    <t>BE000000000000750</t>
  </si>
  <si>
    <t>Electrabel – Centrale Knippegroen</t>
  </si>
  <si>
    <t>Knippegroen 3</t>
  </si>
  <si>
    <t>Gent Sint-Kruis-Winkel</t>
  </si>
  <si>
    <t>vl01853961047789</t>
  </si>
  <si>
    <t>VLE51</t>
  </si>
  <si>
    <t>BE000000000000751</t>
  </si>
  <si>
    <t xml:space="preserve">Electrabel – Centrale Lanxess Rubber </t>
  </si>
  <si>
    <t>vl01853961043951</t>
  </si>
  <si>
    <t>VLE55</t>
  </si>
  <si>
    <t>BE000000000205739</t>
  </si>
  <si>
    <t>Antwerp Gas Terminal (AGT)</t>
  </si>
  <si>
    <t>Haven 1183 - Land van Waaslaan 3</t>
  </si>
  <si>
    <t>0659763316</t>
  </si>
  <si>
    <t>52.10</t>
  </si>
  <si>
    <t>VLE60</t>
  </si>
  <si>
    <t>Electrawinds – Biostoom</t>
  </si>
  <si>
    <t>Solvaylaan 7</t>
  </si>
  <si>
    <t>VLE61</t>
  </si>
  <si>
    <t>Electrawinds – Biomassa</t>
  </si>
  <si>
    <t>Kuipweg 44</t>
  </si>
  <si>
    <t>VLE65</t>
  </si>
  <si>
    <t>Electrawinds – Greenpower</t>
  </si>
  <si>
    <t>VLE66</t>
  </si>
  <si>
    <t>Tecoma –  WKK-site Boortmalt</t>
  </si>
  <si>
    <t>Zandvoort 2 Kaai 350 zesde havendok</t>
  </si>
  <si>
    <t>0471838979</t>
  </si>
  <si>
    <t>vl01764833000139</t>
  </si>
  <si>
    <t>&lt; 20MWth</t>
  </si>
  <si>
    <t>VLE67</t>
  </si>
  <si>
    <t>Energie Services Duffel</t>
  </si>
  <si>
    <t>Roetestraat 41</t>
  </si>
  <si>
    <t>0876085588</t>
  </si>
  <si>
    <t>VLE73</t>
  </si>
  <si>
    <t>BE000000213013602</t>
  </si>
  <si>
    <t>E.ON – WKK Prayon Puurs</t>
  </si>
  <si>
    <t>0898664913</t>
  </si>
  <si>
    <t>VLE74</t>
  </si>
  <si>
    <t>BE000000000210011</t>
  </si>
  <si>
    <t>E.ON – WKK Oleon Ertvelde</t>
  </si>
  <si>
    <t>Evergem</t>
  </si>
  <si>
    <t>VLE76</t>
  </si>
  <si>
    <t>BE000000000210012</t>
  </si>
  <si>
    <t>E.ON – WKK Promat (Etex)</t>
  </si>
  <si>
    <t>Tisselt</t>
  </si>
  <si>
    <t>VLE77</t>
  </si>
  <si>
    <t>BE000000000215980</t>
  </si>
  <si>
    <t>Gentse Warmte Centrale</t>
  </si>
  <si>
    <t>John Kennedylaan 31</t>
  </si>
  <si>
    <t>0536885793</t>
  </si>
  <si>
    <t>VLE78</t>
  </si>
  <si>
    <t>BE000000002130078</t>
  </si>
  <si>
    <t>E-Wood</t>
  </si>
  <si>
    <t>Molenweg z/n - Haven 1940</t>
  </si>
  <si>
    <t>0734541012</t>
  </si>
  <si>
    <t>VLE79</t>
  </si>
  <si>
    <t>BE000000000214380</t>
  </si>
  <si>
    <t>Aspiravi nv - A&amp;U Energie</t>
  </si>
  <si>
    <t>Breestraat zn</t>
  </si>
  <si>
    <t>0686841954</t>
  </si>
  <si>
    <t>VLE80</t>
  </si>
  <si>
    <t>BE000000000210664</t>
  </si>
  <si>
    <t>A&amp;S Energie</t>
  </si>
  <si>
    <t>Nieuwenhovestraat 5</t>
  </si>
  <si>
    <t xml:space="preserve">0891347450 </t>
  </si>
  <si>
    <t>VLE84</t>
  </si>
  <si>
    <t>BE000000000215820</t>
  </si>
  <si>
    <t>Oiltanking Stolthaven Antwerp NV (OTSA)</t>
  </si>
  <si>
    <t>Haven 623 - Scheldelaan 450</t>
  </si>
  <si>
    <t>0406119697</t>
  </si>
  <si>
    <t>totaal</t>
  </si>
  <si>
    <t>Steeds te vermelden indien gegevens worden overgenomen:</t>
  </si>
  <si>
    <r>
      <t>1</t>
    </r>
    <r>
      <rPr>
        <sz val="10"/>
        <color indexed="8"/>
        <rFont val="Arial"/>
        <family val="2"/>
      </rPr>
      <t xml:space="preserve"> Het toepassingsgebied van emissiehandel is gaandeweg uitgebreid van de periode 2005-2007 over de periode 2008-2012 naar de huidige periode 2013-2020. Dit verklaart de toename van de totale ETS emissies in 2008 en 2013 t.o.v. respectievelijk 2007 en 2012.</t>
    </r>
  </si>
  <si>
    <r>
      <t>2</t>
    </r>
    <r>
      <rPr>
        <sz val="10"/>
        <color indexed="8"/>
        <rFont val="Arial"/>
        <family val="2"/>
      </rPr>
      <t xml:space="preserve"> In kolom C zijn alle BKG-installaties vermeld die vanaf 2005 ooit onder het toepassingsgebied van emissiehandel vielen. Enkel voor de BKG-installaties die in een bepaald jaar effectief onder emissiehandel vielen, zijn voor dat jaar emissies en gratis verleende emissierechten weergegeven.</t>
    </r>
  </si>
  <si>
    <r>
      <t>3</t>
    </r>
    <r>
      <rPr>
        <sz val="10"/>
        <color indexed="8"/>
        <rFont val="Arial"/>
        <family val="2"/>
      </rPr>
      <t xml:space="preserve"> De cijfers inzake verleende emissierechten houden rekening met de bijkomende verlening van emissierechten voor nieuwkomers (greenfields en capaciteitsuitbreidingen, in </t>
    </r>
    <r>
      <rPr>
        <sz val="10"/>
        <color rgb="FFFF0000"/>
        <rFont val="Arial"/>
        <family val="2"/>
      </rPr>
      <t>rood</t>
    </r>
    <r>
      <rPr>
        <sz val="10"/>
        <color indexed="8"/>
        <rFont val="Arial"/>
        <family val="2"/>
      </rPr>
      <t xml:space="preserve">), de verminderde verlening van emissierechten voor BKG-installaties die hun activiteitsniveau hebben teruggeschroefd of gesloten zijn (in </t>
    </r>
    <r>
      <rPr>
        <sz val="10"/>
        <color rgb="FF0070C0"/>
        <rFont val="Arial"/>
        <family val="2"/>
      </rPr>
      <t>blauw</t>
    </r>
    <r>
      <rPr>
        <sz val="10"/>
        <color indexed="8"/>
        <rFont val="Arial"/>
        <family val="2"/>
      </rPr>
      <t>), en de wijzigingen n.a.v. een gewijzigde carbon leakage status (</t>
    </r>
    <r>
      <rPr>
        <sz val="10"/>
        <color rgb="FF92D050"/>
        <rFont val="Arial"/>
        <family val="2"/>
      </rPr>
      <t>groen</t>
    </r>
    <r>
      <rPr>
        <sz val="10"/>
        <color indexed="8"/>
        <rFont val="Arial"/>
        <family val="2"/>
      </rPr>
      <t>). Waarden waarvoor er nog een wijziging in behandeling is zijn geel aangeduid, met meer toelichting in de opmerkingen. Ook de toewijzingsregels verschillen tussen de handelsperiodes, wat eveneens leidt tot grote sprongen in de gratis verleende emissierechten in 2008 en 2013.</t>
    </r>
  </si>
  <si>
    <r>
      <t>4</t>
    </r>
    <r>
      <rPr>
        <sz val="10"/>
        <color indexed="8"/>
        <rFont val="Arial"/>
        <family val="2"/>
      </rPr>
      <t xml:space="preserve"> Er is niet altijd een rechtstreeks verband tussen de gratis verleende emissierechten en de emissies. Zo worden de gratis emissierechten voor siderurgische gassen aan de staalsector verleend, terwijl een stuk van de uitstoot n.a.v. de verbranding van deze siderurgische gassen in de elektriciteitssector plaatsvindt. Ook voor warmteverbruik worden de emissierechten (vanaf 2013) verleend aan de verbruiker van de warmte, terwijl de productie van de warmte (en de hiermee gepaard gaande emissies) in een andere BKG-installatie kan plaatsvinden.</t>
    </r>
  </si>
  <si>
    <r>
      <t>5</t>
    </r>
    <r>
      <rPr>
        <sz val="10"/>
        <color indexed="8"/>
        <rFont val="Arial"/>
        <family val="2"/>
      </rPr>
      <t xml:space="preserve"> Naast Europese emissierechten kunnen BKG-installaties tot en met 2020 ook - in beperkte mate - gebruik maken van internationale kredieten (ERU's of CER's) om te voldoen aan hun inleverplicht. De laatste </t>
    </r>
    <r>
      <rPr>
        <sz val="10"/>
        <color rgb="FF000000"/>
        <rFont val="Arial"/>
        <family val="2"/>
      </rPr>
      <t xml:space="preserve">kolom  vermeldt het cumulatief kredietrecht voor 2008-2020, wat weergeeft hoeveel internationale kredieten elke installatie mag gebruiken tussen 2008 en 2020. Dit kredietrecht werd reeds in zekere mate opgebruikt in de jaren 2008-2012 (zie de hoeveelheid ingeleverde ERU's en CER's in het tabblad 'individ. inlevering &amp; naleving'. Hoeveel kredieten er per installatie werden gebruikt na 2012 is niet publiek beschikbaar. De Europese Commissie heeft wel gecommuniceerd dat tot op heden op EU niveau ongeveer 90% van het totale kredietrecht is opgebruikt. </t>
    </r>
  </si>
  <si>
    <t>Handelsperiode 2005-2007</t>
  </si>
  <si>
    <r>
      <t>Handelsperiode 2008-2012</t>
    </r>
    <r>
      <rPr>
        <b/>
        <vertAlign val="superscript"/>
        <sz val="16"/>
        <color indexed="8"/>
        <rFont val="Arial"/>
        <family val="2"/>
      </rPr>
      <t>3</t>
    </r>
  </si>
  <si>
    <t>Handelsperiode 2013-2020</t>
  </si>
  <si>
    <t>Handelsperiode 2021-2030</t>
  </si>
  <si>
    <r>
      <t>goed-gekeurde 
CO</t>
    </r>
    <r>
      <rPr>
        <b/>
        <vertAlign val="subscript"/>
        <sz val="8"/>
        <color indexed="8"/>
        <rFont val="Arial"/>
        <family val="2"/>
      </rPr>
      <t>2</t>
    </r>
    <r>
      <rPr>
        <b/>
        <sz val="8"/>
        <color indexed="8"/>
        <rFont val="Arial"/>
        <family val="2"/>
      </rPr>
      <t>-emissies 2005</t>
    </r>
  </si>
  <si>
    <t>ingeleverde EUAs 2005</t>
  </si>
  <si>
    <t>nalevings-status 2005</t>
  </si>
  <si>
    <t>ingeleverde EUAs 2006</t>
  </si>
  <si>
    <t>nalevings-status 2006</t>
  </si>
  <si>
    <t>ingeleverde EUAs 2007</t>
  </si>
  <si>
    <t>nalevings-status 2007</t>
  </si>
  <si>
    <r>
      <t>goed-gekeurde CO</t>
    </r>
    <r>
      <rPr>
        <b/>
        <vertAlign val="subscript"/>
        <sz val="8"/>
        <color indexed="8"/>
        <rFont val="Arial"/>
        <family val="2"/>
      </rPr>
      <t>2</t>
    </r>
    <r>
      <rPr>
        <b/>
        <sz val="8"/>
        <color indexed="8"/>
        <rFont val="Arial"/>
        <family val="2"/>
      </rPr>
      <t>-emissies 2008</t>
    </r>
  </si>
  <si>
    <t>ingeleverde EUAs 2008</t>
  </si>
  <si>
    <t>ingeleverde ERUs 2008</t>
  </si>
  <si>
    <t>ingeleverde CERs 2008</t>
  </si>
  <si>
    <t>nalevings- status 2008</t>
  </si>
  <si>
    <t>ingeleverde EUAs 2009</t>
  </si>
  <si>
    <t>ingeleverde ERUs 2009</t>
  </si>
  <si>
    <t>ingeleverde CERs 2009</t>
  </si>
  <si>
    <t>nalevings- status 2009</t>
  </si>
  <si>
    <t>ingeleverde EUAs 2010</t>
  </si>
  <si>
    <t>ingeleverde ERUs 2010</t>
  </si>
  <si>
    <t>ingeleverde CERs 2010</t>
  </si>
  <si>
    <t>nalevings- status 2010</t>
  </si>
  <si>
    <r>
      <t>goedgekeurde CO</t>
    </r>
    <r>
      <rPr>
        <b/>
        <vertAlign val="subscript"/>
        <sz val="8"/>
        <color indexed="8"/>
        <rFont val="Arial"/>
        <family val="2"/>
      </rPr>
      <t>2</t>
    </r>
    <r>
      <rPr>
        <b/>
        <sz val="8"/>
        <color indexed="8"/>
        <rFont val="Arial"/>
        <family val="2"/>
      </rPr>
      <t>-emissies
2011</t>
    </r>
  </si>
  <si>
    <t>ingeleverde EUAs 2011</t>
  </si>
  <si>
    <t>ingeleverde ERUs 2011</t>
  </si>
  <si>
    <t>ingeleverde CERs 2011</t>
  </si>
  <si>
    <t>nalevings- status 2011</t>
  </si>
  <si>
    <t>ingeleverde EUAs 2012</t>
  </si>
  <si>
    <t>ingeleverde ERUs 2012</t>
  </si>
  <si>
    <t>ingeleverde CERs 2012</t>
  </si>
  <si>
    <t>nalevings- status 2012</t>
  </si>
  <si>
    <t>ingeleverde EUAs 2013</t>
  </si>
  <si>
    <t>nalevingsstatus 2013</t>
  </si>
  <si>
    <t>ingeleverde EUAs 2014</t>
  </si>
  <si>
    <t>nalevingsstatus 2014</t>
  </si>
  <si>
    <t>ingeleverde EUAs 2015</t>
  </si>
  <si>
    <t>nalevingsstatus 2015</t>
  </si>
  <si>
    <t>ingeleverde EUAs 2016</t>
  </si>
  <si>
    <t>nalevingsstatus 2016</t>
  </si>
  <si>
    <t>goedgekeurde CO2-eq emissies 2017</t>
  </si>
  <si>
    <t>ingeleverde EUAs 2017</t>
  </si>
  <si>
    <t>nalevingsstatus 2017</t>
  </si>
  <si>
    <t>goedgekeurde CO2-eq emissies 2018</t>
  </si>
  <si>
    <t>ingeleverde EUAs 2018</t>
  </si>
  <si>
    <t>nalevingsstatus 2018</t>
  </si>
  <si>
    <t>goedgekeurde CO2-eq emissies 2019</t>
  </si>
  <si>
    <t>ingeleverde EUAs 2019 (stand van zaken: 26-Apr-20)</t>
  </si>
  <si>
    <t>nalevingsstatus 2019</t>
  </si>
  <si>
    <t>ingeleverde EUAs 2020 (stand van zaken: 1-Apr-21)</t>
  </si>
  <si>
    <t>nalevingsstatus 2020</t>
  </si>
  <si>
    <t>ingeleverde EUAs 2021 (stand van zaken: 29-Apr-22)</t>
  </si>
  <si>
    <t>nalevingsstatus 2021</t>
  </si>
  <si>
    <t>goedgekeurde CO2-eq emissies 2022</t>
  </si>
  <si>
    <t>ingeleverde EUAs 2022 (stand van zaken: 28-Apr-23)</t>
  </si>
  <si>
    <t>nalevingsstatus 2022</t>
  </si>
  <si>
    <t>ok</t>
  </si>
  <si>
    <t>BP Chembel</t>
  </si>
  <si>
    <t>ok, teveel ingeleverd in 2015</t>
  </si>
  <si>
    <t>ok, teveel ingeleverd in 2008</t>
  </si>
  <si>
    <t>PB Gelatins Vilvoorde</t>
  </si>
  <si>
    <t>ok, teveel ingeleverd in 2014</t>
  </si>
  <si>
    <t>niet ok</t>
  </si>
  <si>
    <t>niet gerapp.</t>
  </si>
  <si>
    <t>niet ok, deficit voor 2011</t>
  </si>
  <si>
    <t>Dynea</t>
  </si>
  <si>
    <t>Metallo-Chimique</t>
  </si>
  <si>
    <t>Aleris Aluminium Duffel</t>
  </si>
  <si>
    <t>ok, teveel ingeleverd in 2010</t>
  </si>
  <si>
    <t>ok, teveel ingeleverd in 2013</t>
  </si>
  <si>
    <t>te kort van 2012 ingeleverd</t>
  </si>
  <si>
    <t>Colt Technology Services – Nossegem</t>
  </si>
  <si>
    <t>niet ok, deficit voor 2016</t>
  </si>
  <si>
    <t>Electrabel - gasturbines Langerlo</t>
  </si>
  <si>
    <r>
      <t>2</t>
    </r>
    <r>
      <rPr>
        <sz val="10"/>
        <color indexed="8"/>
        <rFont val="Arial"/>
        <family val="2"/>
      </rPr>
      <t xml:space="preserve"> In kolom C zijn alle BKG-installaties vermeld die vanaf 2005 ooit onder het toepassingsgebied van emissiehandel vielen. Enkel voor de BKG-installaties die in een bepaald jaar effectief onder emissiehandel vielen, zijn voor dat jaar emissies en en ingeleverde emissierechten weergegeven.</t>
    </r>
  </si>
  <si>
    <r>
      <t xml:space="preserve">3 </t>
    </r>
    <r>
      <rPr>
        <sz val="10"/>
        <color indexed="8"/>
        <rFont val="Arial"/>
        <family val="2"/>
      </rPr>
      <t>Ingeleverde CERs en ERUs zijn enkel vermeld voor de jaren 2008 t.e.m. 2012. Enerzijds was het voor de jaren 2005-2007 voor BKG-installaties niet mogelijk om dergelijke emissierechten in te leveren om te voldoen aan de inleververplichting. Anderzijds is het vanaf 2013 niet meer mogelijk om een onderscheid te maken tussen het aantal ingeleverde EUAs en het aantal ingeleverde CERs/ERUs. Dit komt omdat BKG-installaties in 1ste instantie hun CERs/ERUs inruilen tegen EUAs (en dit binnen de voor hen vastgelegde maximale hoeveelheid), en nadien deze EUAs inleveren om te voldoen aan de inleververplichting.</t>
    </r>
  </si>
  <si>
    <r>
      <t>Europese emissiehandel voor vaste BKG-installaties in het Vlaamse Gewest
Broeikasgasemissies</t>
    </r>
    <r>
      <rPr>
        <b/>
        <vertAlign val="superscript"/>
        <sz val="10"/>
        <color indexed="8"/>
        <rFont val="Arial"/>
        <family val="2"/>
      </rPr>
      <t>1</t>
    </r>
    <r>
      <rPr>
        <b/>
        <sz val="10"/>
        <color indexed="8"/>
        <rFont val="Arial"/>
        <family val="2"/>
      </rPr>
      <t xml:space="preserve"> (in Mio.tCO</t>
    </r>
    <r>
      <rPr>
        <b/>
        <vertAlign val="subscript"/>
        <sz val="10"/>
        <color indexed="8"/>
        <rFont val="Arial"/>
        <family val="2"/>
      </rPr>
      <t>2</t>
    </r>
    <r>
      <rPr>
        <b/>
        <sz val="10"/>
        <color indexed="8"/>
        <rFont val="Arial"/>
        <family val="2"/>
      </rPr>
      <t xml:space="preserve"> en Mio.tCO</t>
    </r>
    <r>
      <rPr>
        <b/>
        <vertAlign val="subscript"/>
        <sz val="10"/>
        <color indexed="8"/>
        <rFont val="Arial"/>
        <family val="2"/>
      </rPr>
      <t>2</t>
    </r>
    <r>
      <rPr>
        <b/>
        <sz val="10"/>
        <color indexed="8"/>
        <rFont val="Arial"/>
        <family val="2"/>
      </rPr>
      <t>eq), gratis verleende emissierechten</t>
    </r>
    <r>
      <rPr>
        <b/>
        <vertAlign val="superscript"/>
        <sz val="10"/>
        <color indexed="8"/>
        <rFont val="Arial"/>
        <family val="2"/>
      </rPr>
      <t>3</t>
    </r>
    <r>
      <rPr>
        <b/>
        <sz val="10"/>
        <color indexed="8"/>
        <rFont val="Arial"/>
        <family val="2"/>
      </rPr>
      <t xml:space="preserve"> (in Mio. éénheden emissierechten</t>
    </r>
    <r>
      <rPr>
        <b/>
        <vertAlign val="superscript"/>
        <sz val="10"/>
        <color indexed="8"/>
        <rFont val="Arial"/>
        <family val="2"/>
      </rPr>
      <t>4</t>
    </r>
    <r>
      <rPr>
        <b/>
        <sz val="10"/>
        <color indexed="8"/>
        <rFont val="Arial"/>
        <family val="2"/>
      </rPr>
      <t>) en ingeveleverde CERs/ERUs</t>
    </r>
    <r>
      <rPr>
        <b/>
        <vertAlign val="superscript"/>
        <sz val="10"/>
        <color indexed="8"/>
        <rFont val="Arial"/>
        <family val="2"/>
      </rPr>
      <t>5</t>
    </r>
    <r>
      <rPr>
        <b/>
        <sz val="10"/>
        <color indexed="8"/>
        <rFont val="Arial"/>
        <family val="2"/>
      </rPr>
      <t xml:space="preserve"> (in Mio. éénheden CERs/ERUs) per sector</t>
    </r>
    <r>
      <rPr>
        <b/>
        <vertAlign val="superscript"/>
        <sz val="10"/>
        <color indexed="8"/>
        <rFont val="Arial"/>
        <family val="2"/>
      </rPr>
      <t>6</t>
    </r>
  </si>
  <si>
    <r>
      <t>Sector</t>
    </r>
    <r>
      <rPr>
        <vertAlign val="superscript"/>
        <sz val="10"/>
        <color indexed="8"/>
        <rFont val="Arial"/>
        <family val="2"/>
      </rPr>
      <t>2</t>
    </r>
  </si>
  <si>
    <t>goedgekeurde CO2-emissies
2005</t>
  </si>
  <si>
    <t>goedgekeurde CO2-emissies 2006</t>
  </si>
  <si>
    <t>goedgekeurde CO2-emissies 2007</t>
  </si>
  <si>
    <t>goedgekeurde CO2-emissies 2008</t>
  </si>
  <si>
    <t>goedgekeurde CO2-emissies 2009</t>
  </si>
  <si>
    <t>goedgekeurde CO2-emissies 2010</t>
  </si>
  <si>
    <t>goedgekeurde CO2-emissies 2011</t>
  </si>
  <si>
    <t>goedgekeurde CO2-emissies 2012</t>
  </si>
  <si>
    <t>goedgekeurde CO2-eq emissies 2013</t>
  </si>
  <si>
    <t>goedgekeurde CO2-eq emissies 2014</t>
  </si>
  <si>
    <t>goedgekeurde CO2-eq emissies 2015</t>
  </si>
  <si>
    <t>goedgekeurde CO2-eq emissies 2016</t>
  </si>
  <si>
    <t>geverifieerde CO2-eq emissies 2022</t>
  </si>
  <si>
    <t>geverifieerde CO2-eq emissies 2023</t>
  </si>
  <si>
    <t>gratis verleende emissierechten
2005</t>
  </si>
  <si>
    <t>gratis verleende emissierechten
2006</t>
  </si>
  <si>
    <t>gratis verleende emissierechten
2007</t>
  </si>
  <si>
    <t>gratis verleende emissierechten
2008</t>
  </si>
  <si>
    <t>gratis verleende emissierechten
2009</t>
  </si>
  <si>
    <t>gratis verleende emissierechten
2010</t>
  </si>
  <si>
    <t>gratis verleende emissierechten
2011</t>
  </si>
  <si>
    <t>gratis verleende emissierechten
2012</t>
  </si>
  <si>
    <t>gratis verleende emissierechten
2013</t>
  </si>
  <si>
    <t>gratis verleende emissierechten
2014</t>
  </si>
  <si>
    <t>gratis verleende emissierechten
2015</t>
  </si>
  <si>
    <t>gratis verleende emissierechten
2016</t>
  </si>
  <si>
    <t>gratis verleende emissierechten
2017</t>
  </si>
  <si>
    <t>gratis verleende emissierechten
2018</t>
  </si>
  <si>
    <t>gratis verleende emissierechten
2019</t>
  </si>
  <si>
    <t>gratis verleende emissierechten
2020</t>
  </si>
  <si>
    <t>gratis verleende emissierechten 2021</t>
  </si>
  <si>
    <t>gratis verleende emissierechten
2022</t>
  </si>
  <si>
    <t>gratis verleende emissierechten 2023</t>
  </si>
  <si>
    <t>ingeleverde CERs/ERUs 2008</t>
  </si>
  <si>
    <t>ingeleverde CERs/ERUs 2009</t>
  </si>
  <si>
    <t>ingeleverde CERs/ERUs 2010</t>
  </si>
  <si>
    <t>ingeleverde CERs/ERUs 2011</t>
  </si>
  <si>
    <t>ingeleverde CERs/ERUs 2012</t>
  </si>
  <si>
    <r>
      <t>2</t>
    </r>
    <r>
      <rPr>
        <sz val="10"/>
        <color indexed="8"/>
        <rFont val="Arial"/>
        <family val="2"/>
      </rPr>
      <t xml:space="preserve"> Bij de cijfers per sector zijn gegevens van alle BKG-installaties meegerekend die vanaf 2005 ooit onder het toepassingsgebied van emissiehandel vielen. Enkel voor de BKG-installaties die in een bepaald jaar effectief onder emissiehandel vielen, zijn voor dat jaar emissies, gratis verleende emissierechten en ingevelerde CERs/ERUs meegenomen in de sectorgegevens.</t>
    </r>
  </si>
  <si>
    <r>
      <t>3</t>
    </r>
    <r>
      <rPr>
        <sz val="10"/>
        <color indexed="8"/>
        <rFont val="Arial"/>
        <family val="2"/>
      </rPr>
      <t xml:space="preserve"> De cijfers inzake verleende emissierechten houden rekening met de bijkomende verlening van emissierechten voor nieuwkomers (greenfields en capaciteitsuitbreidingen), de verminderde verlening van emissierechten voor BKG-installaties die hun activiteitsniveau hebben teruggeschroefd of gesloten zijn, en de wijzigingen n.a.v. een gewijzigde carbon leakage status. Ook de toewijzingsregels verschillen tussen de handelsperiodes, wat eveneens een verklaring kan zijn voor ev. grote sprongen in de gratis verleende emissierechten in 2008 en 2013.</t>
    </r>
  </si>
  <si>
    <r>
      <t xml:space="preserve">5 </t>
    </r>
    <r>
      <rPr>
        <sz val="10"/>
        <color indexed="8"/>
        <rFont val="Arial"/>
        <family val="2"/>
      </rPr>
      <t>Ingeleverde CERs en ERUs zijn enkel vermeld voor de jaren 2008 t.e.m. 2012. Enerzijds was het voor de jaren 2005-2007 voor BKG-installaties niet mogelijk om dergelijke emissierechten in te leveren om te voldoen aan de inleververplichting. Anderzijds is het vanaf 2013 niet meer mogelijk om een onderscheid te maken tussen het aantal ingeleverde EUAs en het aantal ingeleverde CERs/ERUs. Dit komt omdat BKG-installaties in 1ste instantie hun CERs/ERUs inruilen tegen EUAs (en dit binnen de voor hen vastgelegde maximale hoeveelheid), en nadien deze EUAs inleveren om te voldoen aan de inleververplichting.</t>
    </r>
  </si>
  <si>
    <r>
      <rPr>
        <vertAlign val="superscript"/>
        <sz val="10"/>
        <color indexed="8"/>
        <rFont val="Arial"/>
        <family val="2"/>
      </rPr>
      <t>6</t>
    </r>
    <r>
      <rPr>
        <sz val="10"/>
        <color indexed="8"/>
        <rFont val="Arial"/>
        <family val="2"/>
      </rPr>
      <t xml:space="preserve"> Broeikasgasemissies, éénheden emissierechten en ingeleverde CERs/ERUs zijn in miljoenen aangeduid, maar kunnen - door verhoging aanduiding van decimalen na de komma tot 6 - tot op de ton of éénheid worden aangepast.</t>
    </r>
  </si>
  <si>
    <r>
      <t xml:space="preserve">Europese emissiehandel voor vaste BKG-installaties in het Vlaamse Gewest
</t>
    </r>
    <r>
      <rPr>
        <sz val="10"/>
        <color rgb="FF000000"/>
        <rFont val="Arial"/>
        <family val="2"/>
      </rPr>
      <t>Totaalcijfers</t>
    </r>
  </si>
  <si>
    <t>In onderstaande figuren kan een overzicht geraadpleegd worden van de Vlaamse ETS-uitstoot</t>
  </si>
  <si>
    <t>- De eerste grafiek toont de verhouding tussen de ETS-uitstoot van de Vlaamse industrie en de ETS-uitstoot van de Vlaamse elektriciteitssector.</t>
  </si>
  <si>
    <t>- De tweede grafiek bevat gedetailleerdere informatie over de ETS-uitstoot van de Vlaamse industrie.</t>
  </si>
  <si>
    <t xml:space="preserve">- De derde grafiek bevat gedetailleerdere informatie over de ETS-uitstoot van de Vlaamse elektriciteitssector.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</si>
</sst>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 _E_U_R_-;\-* #,##0.00\ _E_U_R_-;_-* &quot;-&quot;??\ _E_U_R_-;_-@_-"/>
    <numFmt numFmtId="165" formatCode="_(* #,##0.00_);_(* \(#,##0.00\);_(* &quot;-&quot;??_);_(@_)"/>
    <numFmt numFmtId="166" formatCode="#,##0.0"/>
    <numFmt numFmtId="167" formatCode="0.0"/>
    <numFmt numFmtId="168" formatCode="_-[$€-2]\ * #,##0.00_-;\-[$€-2]\ * #,##0.00_-;_-[$€-2]\ * &quot;-&quot;??_-"/>
  </numFmts>
  <fonts count="8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0"/>
      <name val="Arial"/>
      <family val="2"/>
    </font>
    <font>
      <sz val="10"/>
      <name val="Arial"/>
      <family val="2"/>
    </font>
    <font>
      <u/>
      <sz val="10"/>
      <color indexed="12"/>
      <name val="Arial"/>
      <family val="2"/>
    </font>
    <font>
      <sz val="8"/>
      <name val="Times New Roman"/>
      <family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name val="Arial"/>
      <family val="2"/>
      <charset val="1"/>
    </font>
    <font>
      <sz val="10"/>
      <color indexed="8"/>
      <name val="Arial"/>
      <family val="2"/>
    </font>
    <font>
      <b/>
      <sz val="10"/>
      <color indexed="8"/>
      <name val="Arial"/>
      <family val="2"/>
    </font>
    <font>
      <b/>
      <vertAlign val="subscript"/>
      <sz val="10"/>
      <color indexed="8"/>
      <name val="Arial"/>
      <family val="2"/>
    </font>
    <font>
      <b/>
      <vertAlign val="superscript"/>
      <sz val="10"/>
      <color indexed="8"/>
      <name val="Arial"/>
      <family val="2"/>
    </font>
    <font>
      <b/>
      <sz val="9"/>
      <color indexed="8"/>
      <name val="Arial"/>
      <family val="2"/>
    </font>
    <font>
      <sz val="9"/>
      <color indexed="8"/>
      <name val="Arial"/>
      <family val="2"/>
    </font>
    <font>
      <sz val="10"/>
      <color indexed="12"/>
      <name val="Arial"/>
      <family val="2"/>
    </font>
    <font>
      <vertAlign val="superscript"/>
      <sz val="10"/>
      <color indexed="8"/>
      <name val="Arial"/>
      <family val="2"/>
    </font>
    <font>
      <vertAlign val="superscript"/>
      <sz val="8"/>
      <color indexed="8"/>
      <name val="Arial"/>
      <family val="2"/>
    </font>
    <font>
      <sz val="8"/>
      <color indexed="8"/>
      <name val="Arial"/>
      <family val="2"/>
    </font>
    <font>
      <i/>
      <sz val="10"/>
      <name val="Arial"/>
      <family val="2"/>
    </font>
    <font>
      <vertAlign val="superscript"/>
      <sz val="12"/>
      <color indexed="8"/>
      <name val="Arial"/>
      <family val="2"/>
    </font>
    <font>
      <sz val="10"/>
      <name val="Arial"/>
      <family val="2"/>
    </font>
    <font>
      <b/>
      <vertAlign val="superscript"/>
      <sz val="9"/>
      <color indexed="8"/>
      <name val="Arial"/>
      <family val="2"/>
    </font>
    <font>
      <b/>
      <sz val="10"/>
      <color indexed="10"/>
      <name val="Arial"/>
      <family val="2"/>
    </font>
    <font>
      <b/>
      <sz val="8"/>
      <color indexed="8"/>
      <name val="Arial"/>
      <family val="2"/>
    </font>
    <font>
      <b/>
      <vertAlign val="subscript"/>
      <sz val="8"/>
      <color indexed="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u/>
      <sz val="11"/>
      <color theme="1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10"/>
      <color theme="1"/>
      <name val="Arial"/>
      <family val="2"/>
    </font>
    <font>
      <sz val="10"/>
      <color rgb="FFFF0000"/>
      <name val="Arial"/>
      <family val="2"/>
    </font>
    <font>
      <sz val="10"/>
      <color rgb="FF0070C0"/>
      <name val="Arial"/>
      <family val="2"/>
    </font>
    <font>
      <sz val="10"/>
      <color rgb="FF92D050"/>
      <name val="Arial"/>
      <family val="2"/>
    </font>
    <font>
      <b/>
      <sz val="8"/>
      <name val="Arial"/>
      <family val="2"/>
    </font>
    <font>
      <b/>
      <vertAlign val="subscript"/>
      <sz val="8"/>
      <name val="Arial"/>
      <family val="2"/>
    </font>
    <font>
      <b/>
      <sz val="10"/>
      <name val="Arial"/>
      <family val="2"/>
    </font>
    <font>
      <b/>
      <sz val="9"/>
      <name val="Arial"/>
      <family val="2"/>
    </font>
    <font>
      <b/>
      <sz val="16"/>
      <color indexed="8"/>
      <name val="Arial"/>
      <family val="2"/>
    </font>
    <font>
      <sz val="9"/>
      <name val="Times New Roman"/>
      <family val="1"/>
    </font>
    <font>
      <sz val="10"/>
      <color indexed="9"/>
      <name val="Arial"/>
      <family val="2"/>
    </font>
    <font>
      <u/>
      <sz val="8"/>
      <color indexed="12"/>
      <name val="Arial"/>
      <family val="2"/>
    </font>
    <font>
      <b/>
      <sz val="10"/>
      <color rgb="FF0070C0"/>
      <name val="Arial"/>
      <family val="2"/>
    </font>
    <font>
      <b/>
      <vertAlign val="superscript"/>
      <sz val="16"/>
      <color indexed="8"/>
      <name val="Arial"/>
      <family val="2"/>
    </font>
    <font>
      <b/>
      <u/>
      <sz val="10"/>
      <color indexed="8"/>
      <name val="Arial"/>
      <family val="2"/>
    </font>
    <font>
      <sz val="9"/>
      <color indexed="81"/>
      <name val="Tahoma"/>
      <family val="2"/>
    </font>
    <font>
      <b/>
      <sz val="9"/>
      <color indexed="81"/>
      <name val="Tahoma"/>
      <family val="2"/>
    </font>
    <font>
      <sz val="10"/>
      <color rgb="FF000000"/>
      <name val="Arial"/>
      <family val="2"/>
    </font>
    <font>
      <b/>
      <vertAlign val="superscript"/>
      <sz val="8"/>
      <color rgb="FF000000"/>
      <name val="Arial"/>
      <family val="2"/>
    </font>
    <font>
      <sz val="10"/>
      <color rgb="FF3D8FC7"/>
      <name val="Arial"/>
      <family val="2"/>
    </font>
  </fonts>
  <fills count="10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patternFill>
    </fill>
    <fill>
      <patternFill patternType="solid">
        <fgColor indexed="22"/>
        <bgColor indexed="24"/>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indexed="43"/>
        <bgColor indexed="64"/>
      </patternFill>
    </fill>
    <fill>
      <patternFill patternType="solid">
        <fgColor indexed="41"/>
        <bgColor indexed="31"/>
      </patternFill>
    </fill>
    <fill>
      <patternFill patternType="solid">
        <fgColor indexed="11"/>
        <bgColor indexed="64"/>
      </patternFill>
    </fill>
    <fill>
      <patternFill patternType="solid">
        <fgColor indexed="4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2E719E"/>
        <bgColor indexed="64"/>
      </patternFill>
    </fill>
    <fill>
      <patternFill patternType="solid">
        <fgColor rgb="FF3D8FC7"/>
        <bgColor indexed="64"/>
      </patternFill>
    </fill>
  </fills>
  <borders count="4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4">
    <xf numFmtId="0" fontId="0" fillId="0" borderId="0"/>
    <xf numFmtId="0" fontId="47" fillId="4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7" fillId="5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7" fillId="51"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47" fillId="5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7" fillId="5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47" fillId="5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47" fillId="5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47" fillId="5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47" fillId="5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47" fillId="5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7" fillId="5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47" fillId="60"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48" fillId="61" borderId="0" applyNumberFormat="0" applyBorder="0" applyAlignment="0" applyProtection="0"/>
    <xf numFmtId="0" fontId="13" fillId="22" borderId="0" applyNumberFormat="0" applyBorder="0" applyAlignment="0" applyProtection="0"/>
    <xf numFmtId="0" fontId="48" fillId="62" borderId="0" applyNumberFormat="0" applyBorder="0" applyAlignment="0" applyProtection="0"/>
    <xf numFmtId="0" fontId="13" fillId="15" borderId="0" applyNumberFormat="0" applyBorder="0" applyAlignment="0" applyProtection="0"/>
    <xf numFmtId="0" fontId="48" fillId="63" borderId="0" applyNumberFormat="0" applyBorder="0" applyAlignment="0" applyProtection="0"/>
    <xf numFmtId="0" fontId="13" fillId="16" borderId="0" applyNumberFormat="0" applyBorder="0" applyAlignment="0" applyProtection="0"/>
    <xf numFmtId="0" fontId="48" fillId="64" borderId="0" applyNumberFormat="0" applyBorder="0" applyAlignment="0" applyProtection="0"/>
    <xf numFmtId="0" fontId="13" fillId="23" borderId="0" applyNumberFormat="0" applyBorder="0" applyAlignment="0" applyProtection="0"/>
    <xf numFmtId="0" fontId="48" fillId="65" borderId="0" applyNumberFormat="0" applyBorder="0" applyAlignment="0" applyProtection="0"/>
    <xf numFmtId="0" fontId="13" fillId="24" borderId="0" applyNumberFormat="0" applyBorder="0" applyAlignment="0" applyProtection="0"/>
    <xf numFmtId="0" fontId="48" fillId="66" borderId="0" applyNumberFormat="0" applyBorder="0" applyAlignment="0" applyProtection="0"/>
    <xf numFmtId="0" fontId="13" fillId="25"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48" fillId="67" borderId="0" applyNumberFormat="0" applyBorder="0" applyAlignment="0" applyProtection="0"/>
    <xf numFmtId="0" fontId="13" fillId="30" borderId="0" applyNumberFormat="0" applyBorder="0" applyAlignment="0" applyProtection="0"/>
    <xf numFmtId="0" fontId="48" fillId="68" borderId="0" applyNumberFormat="0" applyBorder="0" applyAlignment="0" applyProtection="0"/>
    <xf numFmtId="0" fontId="13" fillId="31" borderId="0" applyNumberFormat="0" applyBorder="0" applyAlignment="0" applyProtection="0"/>
    <xf numFmtId="0" fontId="48" fillId="69" borderId="0" applyNumberFormat="0" applyBorder="0" applyAlignment="0" applyProtection="0"/>
    <xf numFmtId="0" fontId="13" fillId="32" borderId="0" applyNumberFormat="0" applyBorder="0" applyAlignment="0" applyProtection="0"/>
    <xf numFmtId="0" fontId="48" fillId="70" borderId="0" applyNumberFormat="0" applyBorder="0" applyAlignment="0" applyProtection="0"/>
    <xf numFmtId="0" fontId="13" fillId="23" borderId="0" applyNumberFormat="0" applyBorder="0" applyAlignment="0" applyProtection="0"/>
    <xf numFmtId="0" fontId="48" fillId="71" borderId="0" applyNumberFormat="0" applyBorder="0" applyAlignment="0" applyProtection="0"/>
    <xf numFmtId="0" fontId="13" fillId="24" borderId="0" applyNumberFormat="0" applyBorder="0" applyAlignment="0" applyProtection="0"/>
    <xf numFmtId="0" fontId="48" fillId="72" borderId="0" applyNumberFormat="0" applyBorder="0" applyAlignment="0" applyProtection="0"/>
    <xf numFmtId="0" fontId="13" fillId="33"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26" fillId="38" borderId="1" applyNumberFormat="0" applyAlignment="0" applyProtection="0"/>
    <xf numFmtId="0" fontId="26" fillId="39" borderId="1" applyNumberFormat="0" applyAlignment="0" applyProtection="0"/>
    <xf numFmtId="0" fontId="23" fillId="3" borderId="0" applyNumberFormat="0" applyBorder="0" applyAlignment="0" applyProtection="0"/>
    <xf numFmtId="0" fontId="14" fillId="38" borderId="2" applyNumberFormat="0" applyAlignment="0" applyProtection="0"/>
    <xf numFmtId="0" fontId="14" fillId="39" borderId="2" applyNumberFormat="0" applyAlignment="0" applyProtection="0"/>
    <xf numFmtId="0" fontId="49" fillId="73" borderId="16" applyNumberFormat="0" applyAlignment="0" applyProtection="0"/>
    <xf numFmtId="0" fontId="14" fillId="38" borderId="2" applyNumberFormat="0" applyAlignment="0" applyProtection="0"/>
    <xf numFmtId="0" fontId="15" fillId="40" borderId="3" applyNumberFormat="0" applyAlignment="0" applyProtection="0"/>
    <xf numFmtId="0" fontId="50" fillId="74" borderId="17" applyNumberFormat="0" applyAlignment="0" applyProtection="0"/>
    <xf numFmtId="0" fontId="18" fillId="7" borderId="2" applyNumberFormat="0" applyAlignment="0" applyProtection="0"/>
    <xf numFmtId="0" fontId="18" fillId="13" borderId="2" applyNumberFormat="0" applyAlignment="0" applyProtection="0"/>
    <xf numFmtId="0" fontId="25" fillId="0" borderId="4" applyNumberFormat="0" applyFill="0" applyAlignment="0" applyProtection="0"/>
    <xf numFmtId="0" fontId="27" fillId="0" borderId="0" applyNumberFormat="0" applyFill="0" applyBorder="0" applyAlignment="0" applyProtection="0"/>
    <xf numFmtId="168" fontId="8" fillId="0" borderId="0" applyFont="0" applyFill="0" applyBorder="0" applyAlignment="0" applyProtection="0"/>
    <xf numFmtId="0" fontId="27" fillId="0" borderId="0" applyNumberFormat="0" applyFill="0" applyBorder="0" applyAlignment="0" applyProtection="0"/>
    <xf numFmtId="0" fontId="51" fillId="0" borderId="18" applyNumberFormat="0" applyFill="0" applyAlignment="0" applyProtection="0"/>
    <xf numFmtId="0" fontId="52" fillId="7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3" fillId="0" borderId="0" applyNumberFormat="0" applyFill="0" applyBorder="0" applyAlignment="0" applyProtection="0"/>
    <xf numFmtId="0" fontId="18" fillId="7" borderId="2" applyNumberFormat="0" applyAlignment="0" applyProtection="0"/>
    <xf numFmtId="0" fontId="54" fillId="76" borderId="16" applyNumberFormat="0" applyAlignment="0" applyProtection="0"/>
    <xf numFmtId="165"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0" fontId="55" fillId="0" borderId="19"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16" fillId="0" borderId="5" applyNumberFormat="0" applyFill="0" applyAlignment="0" applyProtection="0"/>
    <xf numFmtId="0" fontId="8" fillId="0" borderId="0" applyNumberFormat="0" applyFont="0" applyBorder="0" applyAlignment="0"/>
    <xf numFmtId="0" fontId="58" fillId="77" borderId="0" applyNumberFormat="0" applyBorder="0" applyAlignment="0" applyProtection="0"/>
    <xf numFmtId="0" fontId="22" fillId="41" borderId="0" applyNumberFormat="0" applyBorder="0" applyAlignment="0" applyProtection="0"/>
    <xf numFmtId="0" fontId="8" fillId="0" borderId="0"/>
    <xf numFmtId="0" fontId="11" fillId="0" borderId="0"/>
    <xf numFmtId="0" fontId="8" fillId="42" borderId="9" applyNumberFormat="0" applyFont="0" applyAlignment="0" applyProtection="0"/>
    <xf numFmtId="0" fontId="8" fillId="42" borderId="9" applyNumberFormat="0" applyFont="0" applyAlignment="0" applyProtection="0"/>
    <xf numFmtId="0" fontId="47" fillId="78" borderId="22" applyNumberFormat="0" applyFont="0" applyAlignment="0" applyProtection="0"/>
    <xf numFmtId="0" fontId="12" fillId="42" borderId="9" applyNumberFormat="0" applyFont="0" applyAlignment="0" applyProtection="0"/>
    <xf numFmtId="0" fontId="8" fillId="43" borderId="9" applyNumberFormat="0" applyAlignment="0" applyProtection="0"/>
    <xf numFmtId="0" fontId="8" fillId="43" borderId="9" applyNumberFormat="0" applyAlignment="0" applyProtection="0"/>
    <xf numFmtId="0" fontId="12" fillId="42" borderId="9" applyNumberFormat="0" applyFont="0" applyAlignment="0" applyProtection="0"/>
    <xf numFmtId="0" fontId="59" fillId="79" borderId="0" applyNumberFormat="0" applyBorder="0" applyAlignment="0" applyProtection="0"/>
    <xf numFmtId="0" fontId="26" fillId="38" borderId="1" applyNumberFormat="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2" fillId="0" borderId="0" applyFont="0" applyFill="0" applyBorder="0" applyAlignment="0" applyProtection="0"/>
    <xf numFmtId="0" fontId="23" fillId="3" borderId="0" applyNumberFormat="0" applyBorder="0" applyAlignment="0" applyProtection="0"/>
    <xf numFmtId="0" fontId="23" fillId="9" borderId="0" applyNumberFormat="0" applyBorder="0" applyAlignment="0" applyProtection="0"/>
    <xf numFmtId="0" fontId="8" fillId="0" borderId="0"/>
    <xf numFmtId="0" fontId="12" fillId="0" borderId="0"/>
    <xf numFmtId="0" fontId="12" fillId="0" borderId="0"/>
    <xf numFmtId="0" fontId="8" fillId="0" borderId="0"/>
    <xf numFmtId="0" fontId="8" fillId="0" borderId="0"/>
    <xf numFmtId="0" fontId="47" fillId="0" borderId="0"/>
    <xf numFmtId="0" fontId="29" fillId="0" borderId="0"/>
    <xf numFmtId="0" fontId="8" fillId="0" borderId="0"/>
    <xf numFmtId="0" fontId="8" fillId="0" borderId="0"/>
    <xf numFmtId="0" fontId="47" fillId="0" borderId="0"/>
    <xf numFmtId="0" fontId="8" fillId="0" borderId="0"/>
    <xf numFmtId="0" fontId="8" fillId="0" borderId="0"/>
    <xf numFmtId="0" fontId="8" fillId="0" borderId="0"/>
    <xf numFmtId="0" fontId="8" fillId="0" borderId="0"/>
    <xf numFmtId="0" fontId="8" fillId="0" borderId="0"/>
    <xf numFmtId="0" fontId="47" fillId="0" borderId="0"/>
    <xf numFmtId="0" fontId="8" fillId="0" borderId="0"/>
    <xf numFmtId="0" fontId="12" fillId="0" borderId="0"/>
    <xf numFmtId="0" fontId="60" fillId="0" borderId="0" applyNumberFormat="0" applyFill="0" applyBorder="0" applyAlignment="0" applyProtection="0"/>
    <xf numFmtId="0" fontId="24" fillId="0" borderId="0" applyNumberFormat="0" applyFill="0" applyBorder="0" applyAlignment="0" applyProtection="0"/>
    <xf numFmtId="0" fontId="61" fillId="0" borderId="23" applyNumberFormat="0" applyFill="0" applyAlignment="0" applyProtection="0"/>
    <xf numFmtId="0" fontId="25" fillId="0" borderId="4" applyNumberFormat="0" applyFill="0" applyAlignment="0" applyProtection="0"/>
    <xf numFmtId="0" fontId="24"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62" fillId="73" borderId="24" applyNumberFormat="0" applyAlignment="0" applyProtection="0"/>
    <xf numFmtId="0" fontId="8" fillId="44" borderId="0" applyNumberFormat="0" applyFont="0" applyBorder="0" applyAlignment="0">
      <protection locked="0"/>
    </xf>
    <xf numFmtId="0" fontId="63" fillId="0" borderId="0" applyNumberFormat="0" applyFill="0" applyBorder="0" applyAlignment="0" applyProtection="0"/>
    <xf numFmtId="0" fontId="16" fillId="0" borderId="5" applyNumberFormat="0" applyFill="0" applyAlignment="0" applyProtection="0"/>
    <xf numFmtId="0" fontId="6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5" fillId="40" borderId="3" applyNumberFormat="0" applyAlignment="0" applyProtection="0"/>
    <xf numFmtId="0" fontId="15" fillId="45" borderId="3" applyNumberFormat="0" applyAlignment="0" applyProtection="0"/>
    <xf numFmtId="0" fontId="4" fillId="0" borderId="0"/>
    <xf numFmtId="43" fontId="4"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75"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28" fillId="0" borderId="0" applyNumberFormat="0" applyFill="0" applyBorder="0" applyAlignment="0" applyProtection="0"/>
    <xf numFmtId="0" fontId="14" fillId="38" borderId="2" applyNumberFormat="0" applyAlignment="0" applyProtection="0"/>
    <xf numFmtId="0" fontId="16" fillId="0" borderId="5" applyNumberFormat="0" applyFill="0" applyAlignment="0" applyProtection="0"/>
    <xf numFmtId="43" fontId="5" fillId="0" borderId="0" applyFont="0" applyFill="0" applyBorder="0" applyAlignment="0" applyProtection="0"/>
    <xf numFmtId="165" fontId="5" fillId="0" borderId="0" applyFont="0" applyFill="0" applyBorder="0" applyAlignment="0" applyProtection="0"/>
    <xf numFmtId="0" fontId="5" fillId="42" borderId="9" applyNumberFormat="0" applyFont="0" applyAlignment="0" applyProtection="0"/>
    <xf numFmtId="0" fontId="18" fillId="7" borderId="2" applyNumberFormat="0" applyAlignment="0" applyProtection="0"/>
    <xf numFmtId="0" fontId="76" fillId="0" borderId="0" applyNumberFormat="0" applyFill="0" applyBorder="0" applyAlignment="0" applyProtection="0">
      <alignment vertical="top"/>
      <protection locked="0"/>
    </xf>
    <xf numFmtId="0" fontId="23" fillId="3" borderId="0" applyNumberFormat="0" applyBorder="0" applyAlignment="0" applyProtection="0"/>
    <xf numFmtId="0" fontId="22" fillId="41" borderId="0" applyNumberFormat="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7" fillId="4" borderId="0" applyNumberFormat="0" applyBorder="0" applyAlignment="0" applyProtection="0"/>
    <xf numFmtId="0" fontId="26" fillId="38" borderId="1" applyNumberFormat="0" applyAlignment="0" applyProtection="0"/>
    <xf numFmtId="0" fontId="5" fillId="0" borderId="0"/>
    <xf numFmtId="0" fontId="27" fillId="0" borderId="0" applyNumberFormat="0" applyFill="0" applyBorder="0" applyAlignment="0" applyProtection="0"/>
    <xf numFmtId="0" fontId="24"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15" fillId="40" borderId="3" applyNumberFormat="0" applyAlignment="0" applyProtection="0"/>
    <xf numFmtId="4" fontId="74"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216">
    <xf numFmtId="0" fontId="0" fillId="0" borderId="0" xfId="0"/>
    <xf numFmtId="0" fontId="65" fillId="0" borderId="0" xfId="212" applyFont="1" applyAlignment="1">
      <alignment horizontal="center" vertical="center"/>
    </xf>
    <xf numFmtId="0" fontId="65" fillId="0" borderId="0" xfId="212" applyFont="1" applyAlignment="1">
      <alignment vertical="center"/>
    </xf>
    <xf numFmtId="0" fontId="30" fillId="0" borderId="0" xfId="0" applyFont="1" applyAlignment="1">
      <alignment vertical="center"/>
    </xf>
    <xf numFmtId="3" fontId="34" fillId="0" borderId="10" xfId="0" applyNumberFormat="1" applyFont="1" applyBorder="1" applyAlignment="1">
      <alignment horizontal="center" vertical="center" wrapText="1"/>
    </xf>
    <xf numFmtId="0" fontId="30" fillId="0" borderId="0" xfId="0" applyFont="1" applyAlignment="1">
      <alignment horizontal="center"/>
    </xf>
    <xf numFmtId="3" fontId="30" fillId="0" borderId="0" xfId="0" applyNumberFormat="1" applyFont="1" applyAlignment="1">
      <alignment horizontal="center"/>
    </xf>
    <xf numFmtId="0" fontId="35" fillId="0" borderId="0" xfId="0" applyFont="1" applyAlignment="1">
      <alignment horizontal="center" vertical="center" wrapText="1"/>
    </xf>
    <xf numFmtId="0" fontId="35" fillId="0" borderId="0" xfId="0" quotePrefix="1" applyFont="1" applyAlignment="1">
      <alignment horizontal="center" vertical="center" wrapText="1"/>
    </xf>
    <xf numFmtId="0" fontId="30" fillId="0" borderId="0" xfId="0" applyFont="1"/>
    <xf numFmtId="3" fontId="8" fillId="0" borderId="0" xfId="0" applyNumberFormat="1" applyFont="1" applyAlignment="1">
      <alignment horizontal="center"/>
    </xf>
    <xf numFmtId="3" fontId="30" fillId="0" borderId="0" xfId="0" applyNumberFormat="1" applyFont="1" applyAlignment="1">
      <alignment horizontal="center" vertical="center" wrapText="1"/>
    </xf>
    <xf numFmtId="3" fontId="66" fillId="0" borderId="0" xfId="0" applyNumberFormat="1" applyFont="1" applyAlignment="1">
      <alignment horizontal="center"/>
    </xf>
    <xf numFmtId="0" fontId="31" fillId="0" borderId="0" xfId="0" applyFont="1" applyAlignment="1">
      <alignment horizontal="right"/>
    </xf>
    <xf numFmtId="0" fontId="31" fillId="0" borderId="11" xfId="0" applyFont="1" applyBorder="1" applyAlignment="1">
      <alignment horizontal="left" vertical="center" wrapText="1"/>
    </xf>
    <xf numFmtId="3" fontId="31" fillId="0" borderId="0" xfId="0" applyNumberFormat="1" applyFont="1" applyAlignment="1">
      <alignment horizontal="center"/>
    </xf>
    <xf numFmtId="0" fontId="30" fillId="0" borderId="0" xfId="0" applyFont="1" applyAlignment="1">
      <alignment vertical="center" wrapText="1"/>
    </xf>
    <xf numFmtId="0" fontId="39" fillId="0" borderId="0" xfId="0" applyFont="1" applyAlignment="1">
      <alignment vertical="center"/>
    </xf>
    <xf numFmtId="0" fontId="38" fillId="0" borderId="0" xfId="0" applyFont="1" applyAlignment="1">
      <alignment horizontal="left" vertical="center" wrapText="1"/>
    </xf>
    <xf numFmtId="3" fontId="40" fillId="0" borderId="0" xfId="0" applyNumberFormat="1" applyFont="1" applyAlignment="1">
      <alignment horizontal="center"/>
    </xf>
    <xf numFmtId="0" fontId="38" fillId="0" borderId="0" xfId="0" applyFont="1" applyAlignment="1">
      <alignment horizontal="left"/>
    </xf>
    <xf numFmtId="0" fontId="30" fillId="0" borderId="0" xfId="0" applyFont="1" applyAlignment="1">
      <alignment horizontal="center" vertical="center"/>
    </xf>
    <xf numFmtId="3" fontId="30" fillId="0" borderId="0" xfId="0" quotePrefix="1" applyNumberFormat="1" applyFont="1" applyAlignment="1">
      <alignment horizontal="left" vertical="center"/>
    </xf>
    <xf numFmtId="3" fontId="30" fillId="0" borderId="0" xfId="0" applyNumberFormat="1" applyFont="1" applyAlignment="1">
      <alignment horizontal="center" vertical="center"/>
    </xf>
    <xf numFmtId="3" fontId="30" fillId="0" borderId="0" xfId="0" quotePrefix="1" applyNumberFormat="1" applyFont="1" applyAlignment="1">
      <alignment horizontal="center" vertical="center"/>
    </xf>
    <xf numFmtId="3" fontId="36" fillId="0" borderId="0" xfId="0" quotePrefix="1" applyNumberFormat="1" applyFont="1" applyAlignment="1">
      <alignment horizontal="center" vertical="center"/>
    </xf>
    <xf numFmtId="3" fontId="66" fillId="0" borderId="0" xfId="0" applyNumberFormat="1" applyFont="1" applyAlignment="1">
      <alignment horizontal="center" vertical="center"/>
    </xf>
    <xf numFmtId="3" fontId="30" fillId="0" borderId="0" xfId="0" applyNumberFormat="1" applyFont="1" applyAlignment="1">
      <alignment horizontal="left" vertical="center"/>
    </xf>
    <xf numFmtId="3" fontId="36" fillId="0" borderId="0" xfId="0" applyNumberFormat="1" applyFont="1" applyAlignment="1">
      <alignment horizontal="center" vertical="center"/>
    </xf>
    <xf numFmtId="0" fontId="31" fillId="46" borderId="12" xfId="0" applyFont="1" applyFill="1" applyBorder="1" applyAlignment="1">
      <alignment horizontal="right" vertical="center"/>
    </xf>
    <xf numFmtId="0" fontId="31" fillId="0" borderId="0" xfId="0" applyFont="1" applyAlignment="1">
      <alignment horizontal="right" vertical="center"/>
    </xf>
    <xf numFmtId="3" fontId="31" fillId="0" borderId="0" xfId="0" applyNumberFormat="1" applyFont="1" applyAlignment="1">
      <alignment horizontal="center" vertical="center"/>
    </xf>
    <xf numFmtId="9" fontId="30" fillId="0" borderId="0" xfId="193" applyFont="1" applyBorder="1" applyAlignment="1">
      <alignment horizontal="center" vertical="center"/>
    </xf>
    <xf numFmtId="3" fontId="67" fillId="0" borderId="0" xfId="0" applyNumberFormat="1" applyFont="1" applyAlignment="1">
      <alignment horizontal="center" vertical="center"/>
    </xf>
    <xf numFmtId="3" fontId="68" fillId="0" borderId="0" xfId="0" applyNumberFormat="1" applyFont="1" applyAlignment="1">
      <alignment horizontal="center" vertical="center"/>
    </xf>
    <xf numFmtId="0" fontId="34" fillId="48" borderId="12" xfId="0" applyFont="1" applyFill="1" applyBorder="1" applyAlignment="1">
      <alignment vertical="center" wrapText="1"/>
    </xf>
    <xf numFmtId="0" fontId="34" fillId="48" borderId="12" xfId="0" applyFont="1" applyFill="1" applyBorder="1" applyAlignment="1">
      <alignment horizontal="center" vertical="center"/>
    </xf>
    <xf numFmtId="0" fontId="34" fillId="48" borderId="12" xfId="0" applyFont="1" applyFill="1" applyBorder="1" applyAlignment="1">
      <alignment horizontal="center" vertical="center" wrapText="1"/>
    </xf>
    <xf numFmtId="0" fontId="34" fillId="80" borderId="12" xfId="0" applyFont="1" applyFill="1" applyBorder="1" applyAlignment="1">
      <alignment horizontal="center" vertical="center" wrapText="1"/>
    </xf>
    <xf numFmtId="0" fontId="34" fillId="81" borderId="12" xfId="0" applyFont="1" applyFill="1" applyBorder="1" applyAlignment="1">
      <alignment horizontal="center" vertical="center" wrapText="1"/>
    </xf>
    <xf numFmtId="0" fontId="30" fillId="0" borderId="12" xfId="0" applyFont="1" applyBorder="1" applyAlignment="1">
      <alignment horizontal="right" vertical="center" wrapText="1"/>
    </xf>
    <xf numFmtId="3" fontId="30" fillId="0" borderId="12" xfId="0" applyNumberFormat="1" applyFont="1" applyBorder="1" applyAlignment="1">
      <alignment horizontal="center" vertical="center"/>
    </xf>
    <xf numFmtId="0" fontId="30" fillId="0" borderId="12" xfId="0" applyFont="1" applyBorder="1" applyAlignment="1">
      <alignment horizontal="right" vertical="center"/>
    </xf>
    <xf numFmtId="3" fontId="30" fillId="0" borderId="10" xfId="0" applyNumberFormat="1" applyFont="1" applyBorder="1" applyAlignment="1">
      <alignment horizontal="center" vertical="center"/>
    </xf>
    <xf numFmtId="0" fontId="31" fillId="0" borderId="10" xfId="0" applyFont="1" applyBorder="1" applyAlignment="1">
      <alignment horizontal="right" vertical="center"/>
    </xf>
    <xf numFmtId="3" fontId="31" fillId="0" borderId="10" xfId="0" applyNumberFormat="1" applyFont="1" applyBorder="1" applyAlignment="1">
      <alignment horizontal="center" vertical="center"/>
    </xf>
    <xf numFmtId="3" fontId="44" fillId="0" borderId="0" xfId="0" applyNumberFormat="1" applyFont="1" applyAlignment="1">
      <alignment horizontal="center"/>
    </xf>
    <xf numFmtId="0" fontId="30" fillId="48" borderId="13" xfId="0" applyFont="1" applyFill="1" applyBorder="1" applyAlignment="1">
      <alignment horizontal="right" vertical="center" wrapText="1"/>
    </xf>
    <xf numFmtId="0" fontId="30" fillId="0" borderId="10" xfId="0" applyFont="1" applyBorder="1" applyAlignment="1">
      <alignment vertical="center" wrapText="1"/>
    </xf>
    <xf numFmtId="0" fontId="30" fillId="0" borderId="10" xfId="0" applyFont="1" applyBorder="1" applyAlignment="1">
      <alignment horizontal="right" vertical="center"/>
    </xf>
    <xf numFmtId="3" fontId="34" fillId="80" borderId="12" xfId="0" applyNumberFormat="1" applyFont="1" applyFill="1" applyBorder="1" applyAlignment="1">
      <alignment horizontal="center" vertical="center" wrapText="1"/>
    </xf>
    <xf numFmtId="166" fontId="31" fillId="46" borderId="12" xfId="0" applyNumberFormat="1" applyFont="1" applyFill="1" applyBorder="1" applyAlignment="1">
      <alignment horizontal="center" vertical="center"/>
    </xf>
    <xf numFmtId="0" fontId="45" fillId="80" borderId="12" xfId="0" applyFont="1" applyFill="1" applyBorder="1" applyAlignment="1">
      <alignment horizontal="center" vertical="center" wrapText="1"/>
    </xf>
    <xf numFmtId="0" fontId="45" fillId="81" borderId="12" xfId="0" applyFont="1" applyFill="1" applyBorder="1" applyAlignment="1">
      <alignment horizontal="center" vertical="center" wrapText="1"/>
    </xf>
    <xf numFmtId="167" fontId="30" fillId="0" borderId="12" xfId="0" applyNumberFormat="1" applyFont="1" applyBorder="1" applyAlignment="1">
      <alignment horizontal="center" vertical="center"/>
    </xf>
    <xf numFmtId="0" fontId="30" fillId="0" borderId="0" xfId="0" quotePrefix="1" applyFont="1" applyAlignment="1">
      <alignment horizontal="left" vertical="center"/>
    </xf>
    <xf numFmtId="0" fontId="30" fillId="0" borderId="0" xfId="0" quotePrefix="1" applyFont="1" applyAlignment="1">
      <alignment horizontal="center" vertical="center"/>
    </xf>
    <xf numFmtId="0" fontId="31" fillId="0" borderId="0" xfId="0" applyFont="1" applyAlignment="1">
      <alignment horizontal="center" vertical="center"/>
    </xf>
    <xf numFmtId="0" fontId="31" fillId="0" borderId="0" xfId="0" applyFont="1" applyAlignment="1">
      <alignment horizontal="center"/>
    </xf>
    <xf numFmtId="0" fontId="31" fillId="0" borderId="0" xfId="0" applyFont="1" applyAlignment="1">
      <alignment horizontal="left" vertical="center" wrapText="1"/>
    </xf>
    <xf numFmtId="0" fontId="69" fillId="80" borderId="12" xfId="0" applyFont="1" applyFill="1" applyBorder="1" applyAlignment="1">
      <alignment horizontal="center" vertical="center" wrapText="1"/>
    </xf>
    <xf numFmtId="3" fontId="71" fillId="46" borderId="12" xfId="0" applyNumberFormat="1" applyFont="1" applyFill="1" applyBorder="1" applyAlignment="1">
      <alignment horizontal="center" vertical="center"/>
    </xf>
    <xf numFmtId="0" fontId="8" fillId="0" borderId="0" xfId="0" applyFont="1"/>
    <xf numFmtId="3" fontId="72" fillId="80" borderId="12" xfId="0" applyNumberFormat="1" applyFont="1" applyFill="1" applyBorder="1" applyAlignment="1">
      <alignment horizontal="center" vertical="center" wrapText="1"/>
    </xf>
    <xf numFmtId="166" fontId="71" fillId="46" borderId="12" xfId="0" applyNumberFormat="1" applyFont="1" applyFill="1" applyBorder="1" applyAlignment="1">
      <alignment horizontal="center" vertical="center"/>
    </xf>
    <xf numFmtId="0" fontId="34" fillId="0" borderId="15" xfId="0" applyFont="1" applyBorder="1" applyAlignment="1">
      <alignment vertical="center" wrapText="1"/>
    </xf>
    <xf numFmtId="3" fontId="30" fillId="0" borderId="28" xfId="0" applyNumberFormat="1" applyFont="1" applyBorder="1" applyAlignment="1">
      <alignment horizontal="center" vertical="center"/>
    </xf>
    <xf numFmtId="3" fontId="30" fillId="0" borderId="29" xfId="0" applyNumberFormat="1" applyFont="1" applyBorder="1" applyAlignment="1">
      <alignment horizontal="center" vertical="center"/>
    </xf>
    <xf numFmtId="3" fontId="30" fillId="0" borderId="28" xfId="0" quotePrefix="1" applyNumberFormat="1" applyFont="1" applyBorder="1" applyAlignment="1">
      <alignment horizontal="center" vertical="center"/>
    </xf>
    <xf numFmtId="3" fontId="30" fillId="0" borderId="29" xfId="0" quotePrefix="1" applyNumberFormat="1" applyFont="1" applyBorder="1" applyAlignment="1">
      <alignment horizontal="center" vertical="center"/>
    </xf>
    <xf numFmtId="3" fontId="67" fillId="0" borderId="28" xfId="0" applyNumberFormat="1" applyFont="1" applyBorder="1" applyAlignment="1">
      <alignment horizontal="center" vertical="center"/>
    </xf>
    <xf numFmtId="3" fontId="30" fillId="0" borderId="28" xfId="0" applyNumberFormat="1" applyFont="1" applyBorder="1" applyAlignment="1">
      <alignment horizontal="center" vertical="center" wrapText="1"/>
    </xf>
    <xf numFmtId="3" fontId="30" fillId="82" borderId="29" xfId="0" applyNumberFormat="1" applyFont="1" applyFill="1" applyBorder="1" applyAlignment="1">
      <alignment horizontal="center" vertical="center"/>
    </xf>
    <xf numFmtId="3" fontId="67" fillId="0" borderId="28" xfId="0" applyNumberFormat="1" applyFont="1" applyBorder="1" applyAlignment="1">
      <alignment horizontal="center" vertical="center" wrapText="1"/>
    </xf>
    <xf numFmtId="3" fontId="30" fillId="83" borderId="29" xfId="0" applyNumberFormat="1" applyFont="1" applyFill="1" applyBorder="1" applyAlignment="1">
      <alignment horizontal="center" vertical="center"/>
    </xf>
    <xf numFmtId="3" fontId="31" fillId="46" borderId="30" xfId="0" applyNumberFormat="1" applyFont="1" applyFill="1" applyBorder="1" applyAlignment="1">
      <alignment horizontal="center" vertical="center"/>
    </xf>
    <xf numFmtId="3" fontId="31" fillId="46" borderId="31" xfId="0" applyNumberFormat="1" applyFont="1" applyFill="1" applyBorder="1" applyAlignment="1">
      <alignment horizontal="center" vertical="center"/>
    </xf>
    <xf numFmtId="3" fontId="31" fillId="46" borderId="32" xfId="0" applyNumberFormat="1" applyFont="1" applyFill="1" applyBorder="1" applyAlignment="1">
      <alignment horizontal="center" vertical="center"/>
    </xf>
    <xf numFmtId="3" fontId="67" fillId="0" borderId="0" xfId="0" quotePrefix="1" applyNumberFormat="1" applyFont="1" applyAlignment="1">
      <alignment horizontal="center" vertical="center"/>
    </xf>
    <xf numFmtId="3" fontId="77" fillId="0" borderId="0" xfId="0" quotePrefix="1" applyNumberFormat="1" applyFont="1" applyAlignment="1">
      <alignment horizontal="center" vertical="center"/>
    </xf>
    <xf numFmtId="0" fontId="73" fillId="0" borderId="0" xfId="0" applyFont="1" applyAlignment="1">
      <alignment horizontal="center" vertical="center" wrapText="1"/>
    </xf>
    <xf numFmtId="1" fontId="34" fillId="86" borderId="12" xfId="0" applyNumberFormat="1"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0" xfId="0" applyFont="1" applyAlignment="1">
      <alignment horizontal="center" vertical="center" wrapText="1"/>
    </xf>
    <xf numFmtId="0" fontId="45" fillId="87" borderId="25" xfId="0" applyFont="1" applyFill="1" applyBorder="1" applyAlignment="1">
      <alignment horizontal="center" vertical="center" wrapText="1"/>
    </xf>
    <xf numFmtId="0" fontId="45" fillId="87" borderId="26" xfId="0" applyFont="1" applyFill="1" applyBorder="1" applyAlignment="1">
      <alignment horizontal="center" vertical="center" wrapText="1"/>
    </xf>
    <xf numFmtId="0" fontId="45" fillId="87" borderId="27" xfId="0" applyFont="1" applyFill="1" applyBorder="1" applyAlignment="1">
      <alignment horizontal="center" vertical="center" wrapText="1"/>
    </xf>
    <xf numFmtId="0" fontId="45" fillId="88" borderId="25" xfId="0" applyFont="1" applyFill="1" applyBorder="1" applyAlignment="1">
      <alignment horizontal="center" vertical="center" wrapText="1"/>
    </xf>
    <xf numFmtId="0" fontId="45" fillId="88" borderId="26" xfId="0" applyFont="1" applyFill="1" applyBorder="1" applyAlignment="1">
      <alignment horizontal="center" vertical="center" wrapText="1"/>
    </xf>
    <xf numFmtId="0" fontId="45" fillId="88" borderId="27" xfId="0" applyFont="1" applyFill="1" applyBorder="1" applyAlignment="1">
      <alignment horizontal="center" vertical="center" wrapText="1"/>
    </xf>
    <xf numFmtId="0" fontId="45" fillId="89" borderId="25" xfId="0" applyFont="1" applyFill="1" applyBorder="1" applyAlignment="1">
      <alignment horizontal="center" vertical="center" wrapText="1"/>
    </xf>
    <xf numFmtId="0" fontId="45" fillId="89" borderId="26" xfId="0" applyFont="1" applyFill="1" applyBorder="1" applyAlignment="1">
      <alignment horizontal="center" vertical="center" wrapText="1"/>
    </xf>
    <xf numFmtId="0" fontId="45" fillId="89" borderId="27" xfId="0" applyFont="1" applyFill="1" applyBorder="1" applyAlignment="1">
      <alignment horizontal="center" vertical="center" wrapText="1"/>
    </xf>
    <xf numFmtId="0" fontId="45" fillId="90" borderId="25" xfId="0" applyFont="1" applyFill="1" applyBorder="1" applyAlignment="1">
      <alignment horizontal="center" vertical="center" wrapText="1"/>
    </xf>
    <xf numFmtId="0" fontId="45" fillId="90" borderId="26" xfId="0" applyFont="1" applyFill="1" applyBorder="1" applyAlignment="1">
      <alignment horizontal="center" vertical="center" wrapText="1"/>
    </xf>
    <xf numFmtId="0" fontId="45" fillId="90" borderId="27" xfId="0" applyFont="1" applyFill="1" applyBorder="1" applyAlignment="1">
      <alignment horizontal="center" vertical="center" wrapText="1"/>
    </xf>
    <xf numFmtId="0" fontId="45" fillId="91" borderId="25" xfId="0" applyFont="1" applyFill="1" applyBorder="1" applyAlignment="1">
      <alignment horizontal="center" vertical="center" wrapText="1"/>
    </xf>
    <xf numFmtId="0" fontId="45" fillId="91" borderId="26" xfId="0" applyFont="1" applyFill="1" applyBorder="1" applyAlignment="1">
      <alignment horizontal="center" vertical="center" wrapText="1"/>
    </xf>
    <xf numFmtId="0" fontId="45" fillId="91" borderId="27" xfId="0" applyFont="1" applyFill="1" applyBorder="1" applyAlignment="1">
      <alignment horizontal="center" vertical="center" wrapText="1"/>
    </xf>
    <xf numFmtId="0" fontId="45" fillId="92" borderId="25" xfId="0" applyFont="1" applyFill="1" applyBorder="1" applyAlignment="1">
      <alignment horizontal="center" vertical="center" wrapText="1"/>
    </xf>
    <xf numFmtId="0" fontId="45" fillId="92" borderId="26" xfId="0" applyFont="1" applyFill="1" applyBorder="1" applyAlignment="1">
      <alignment horizontal="center" vertical="center" wrapText="1"/>
    </xf>
    <xf numFmtId="0" fontId="45" fillId="92" borderId="27" xfId="0" applyFont="1" applyFill="1" applyBorder="1" applyAlignment="1">
      <alignment horizontal="center" vertical="center" wrapText="1"/>
    </xf>
    <xf numFmtId="0" fontId="45" fillId="93" borderId="25" xfId="0" applyFont="1" applyFill="1" applyBorder="1" applyAlignment="1">
      <alignment horizontal="center" vertical="center" wrapText="1"/>
    </xf>
    <xf numFmtId="0" fontId="45" fillId="93" borderId="26" xfId="0" applyFont="1" applyFill="1" applyBorder="1" applyAlignment="1">
      <alignment horizontal="center" vertical="center" wrapText="1"/>
    </xf>
    <xf numFmtId="0" fontId="45" fillId="93" borderId="27" xfId="0" applyFont="1" applyFill="1" applyBorder="1" applyAlignment="1">
      <alignment horizontal="center" vertical="center" wrapText="1"/>
    </xf>
    <xf numFmtId="0" fontId="45" fillId="94" borderId="25" xfId="0" applyFont="1" applyFill="1" applyBorder="1" applyAlignment="1">
      <alignment horizontal="center" vertical="center" wrapText="1"/>
    </xf>
    <xf numFmtId="0" fontId="45" fillId="94" borderId="26" xfId="0" applyFont="1" applyFill="1" applyBorder="1" applyAlignment="1">
      <alignment horizontal="center" vertical="center" wrapText="1"/>
    </xf>
    <xf numFmtId="0" fontId="45" fillId="94" borderId="27" xfId="0" applyFont="1" applyFill="1" applyBorder="1" applyAlignment="1">
      <alignment horizontal="center" vertical="center" wrapText="1"/>
    </xf>
    <xf numFmtId="0" fontId="45" fillId="95" borderId="25" xfId="0" applyFont="1" applyFill="1" applyBorder="1" applyAlignment="1">
      <alignment horizontal="center" vertical="center" wrapText="1"/>
    </xf>
    <xf numFmtId="0" fontId="45" fillId="95" borderId="26" xfId="0" applyFont="1" applyFill="1" applyBorder="1" applyAlignment="1">
      <alignment horizontal="center" vertical="center" wrapText="1"/>
    </xf>
    <xf numFmtId="0" fontId="45" fillId="95" borderId="27" xfId="0" applyFont="1" applyFill="1" applyBorder="1" applyAlignment="1">
      <alignment horizontal="center" vertical="center" wrapText="1"/>
    </xf>
    <xf numFmtId="0" fontId="45" fillId="96" borderId="25" xfId="0" applyFont="1" applyFill="1" applyBorder="1" applyAlignment="1">
      <alignment horizontal="center" vertical="center" wrapText="1"/>
    </xf>
    <xf numFmtId="0" fontId="45" fillId="96" borderId="26" xfId="0" applyFont="1" applyFill="1" applyBorder="1" applyAlignment="1">
      <alignment horizontal="center" vertical="center" wrapText="1"/>
    </xf>
    <xf numFmtId="0" fontId="45" fillId="96" borderId="27" xfId="0" applyFont="1" applyFill="1" applyBorder="1" applyAlignment="1">
      <alignment horizontal="center" vertical="center" wrapText="1"/>
    </xf>
    <xf numFmtId="0" fontId="45" fillId="97" borderId="25" xfId="0" applyFont="1" applyFill="1" applyBorder="1" applyAlignment="1">
      <alignment horizontal="center" vertical="center" wrapText="1"/>
    </xf>
    <xf numFmtId="0" fontId="45" fillId="97" borderId="26" xfId="0" applyFont="1" applyFill="1" applyBorder="1" applyAlignment="1">
      <alignment horizontal="center" vertical="center" wrapText="1"/>
    </xf>
    <xf numFmtId="0" fontId="45" fillId="97" borderId="27" xfId="0" applyFont="1" applyFill="1" applyBorder="1" applyAlignment="1">
      <alignment horizontal="center" vertical="center" wrapText="1"/>
    </xf>
    <xf numFmtId="0" fontId="79" fillId="0" borderId="0" xfId="0" applyFont="1" applyAlignment="1">
      <alignment horizontal="left" vertical="center" wrapText="1"/>
    </xf>
    <xf numFmtId="3" fontId="66" fillId="0" borderId="0" xfId="0" quotePrefix="1" applyNumberFormat="1" applyFont="1" applyAlignment="1">
      <alignment horizontal="center" vertical="center"/>
    </xf>
    <xf numFmtId="3" fontId="5" fillId="0" borderId="0" xfId="0" applyNumberFormat="1" applyFont="1" applyAlignment="1">
      <alignment horizontal="center" vertical="center"/>
    </xf>
    <xf numFmtId="3" fontId="5" fillId="0" borderId="0" xfId="0" quotePrefix="1" applyNumberFormat="1" applyFont="1" applyAlignment="1">
      <alignment horizontal="center" vertical="center"/>
    </xf>
    <xf numFmtId="0" fontId="30" fillId="0" borderId="0" xfId="0" applyFont="1" applyAlignment="1">
      <alignment horizontal="left" vertical="center"/>
    </xf>
    <xf numFmtId="0" fontId="34" fillId="48" borderId="33" xfId="0" applyFont="1" applyFill="1" applyBorder="1" applyAlignment="1">
      <alignment vertical="center" wrapText="1"/>
    </xf>
    <xf numFmtId="0" fontId="34" fillId="0" borderId="34" xfId="0" applyFont="1" applyBorder="1" applyAlignment="1">
      <alignment vertical="center" wrapText="1"/>
    </xf>
    <xf numFmtId="0" fontId="37" fillId="0" borderId="0" xfId="0" applyFont="1" applyAlignment="1">
      <alignment horizontal="left" vertical="center" wrapText="1"/>
    </xf>
    <xf numFmtId="0" fontId="37" fillId="0" borderId="0" xfId="0" applyFont="1" applyAlignment="1">
      <alignment vertical="center"/>
    </xf>
    <xf numFmtId="0" fontId="37" fillId="0" borderId="0" xfId="0" applyFont="1" applyAlignment="1">
      <alignment vertical="center" wrapText="1"/>
    </xf>
    <xf numFmtId="0" fontId="41" fillId="0" borderId="0" xfId="0" applyFont="1" applyAlignment="1">
      <alignment horizontal="left" vertical="center" wrapText="1"/>
    </xf>
    <xf numFmtId="3" fontId="31" fillId="0" borderId="0" xfId="0" applyNumberFormat="1" applyFont="1" applyAlignment="1">
      <alignment horizontal="center" vertical="center" wrapText="1"/>
    </xf>
    <xf numFmtId="3" fontId="79" fillId="0" borderId="0" xfId="0" applyNumberFormat="1" applyFont="1" applyAlignment="1">
      <alignment horizontal="center" vertical="center" wrapText="1"/>
    </xf>
    <xf numFmtId="3" fontId="37" fillId="0" borderId="0" xfId="0" applyNumberFormat="1" applyFont="1" applyAlignment="1">
      <alignment horizontal="center" vertical="center" wrapText="1"/>
    </xf>
    <xf numFmtId="3" fontId="37" fillId="0" borderId="0" xfId="0" applyNumberFormat="1" applyFont="1" applyAlignment="1">
      <alignment horizontal="center" vertical="center"/>
    </xf>
    <xf numFmtId="0" fontId="45" fillId="83" borderId="12" xfId="0" applyFont="1" applyFill="1" applyBorder="1" applyAlignment="1">
      <alignment horizontal="center" vertical="center" wrapText="1"/>
    </xf>
    <xf numFmtId="0" fontId="45" fillId="98" borderId="25" xfId="0" applyFont="1" applyFill="1" applyBorder="1" applyAlignment="1">
      <alignment horizontal="center" vertical="center" wrapText="1"/>
    </xf>
    <xf numFmtId="0" fontId="45" fillId="98" borderId="26" xfId="0" applyFont="1" applyFill="1" applyBorder="1" applyAlignment="1">
      <alignment horizontal="center" vertical="center" wrapText="1"/>
    </xf>
    <xf numFmtId="0" fontId="45" fillId="98" borderId="27" xfId="0" applyFont="1" applyFill="1" applyBorder="1" applyAlignment="1">
      <alignment horizontal="center" vertical="center" wrapText="1"/>
    </xf>
    <xf numFmtId="0" fontId="45" fillId="99" borderId="25" xfId="0" applyFont="1" applyFill="1" applyBorder="1" applyAlignment="1">
      <alignment horizontal="center" vertical="center" wrapText="1"/>
    </xf>
    <xf numFmtId="0" fontId="45" fillId="99" borderId="26" xfId="0" applyFont="1" applyFill="1" applyBorder="1" applyAlignment="1">
      <alignment horizontal="center" vertical="center" wrapText="1"/>
    </xf>
    <xf numFmtId="0" fontId="45" fillId="99" borderId="27" xfId="0" applyFont="1" applyFill="1" applyBorder="1" applyAlignment="1">
      <alignment horizontal="center" vertical="center" wrapText="1"/>
    </xf>
    <xf numFmtId="0" fontId="79" fillId="0" borderId="0" xfId="0" applyFont="1" applyAlignment="1">
      <alignment horizontal="left" vertical="center"/>
    </xf>
    <xf numFmtId="0" fontId="34" fillId="48" borderId="33" xfId="0" applyFont="1" applyFill="1" applyBorder="1" applyAlignment="1">
      <alignment horizontal="center" vertical="center" wrapText="1"/>
    </xf>
    <xf numFmtId="0" fontId="39" fillId="0" borderId="0" xfId="0" applyFont="1" applyAlignment="1">
      <alignment horizontal="center" vertical="center"/>
    </xf>
    <xf numFmtId="0" fontId="79" fillId="0" borderId="0" xfId="0" applyFont="1" applyAlignment="1">
      <alignment horizontal="center" vertical="center"/>
    </xf>
    <xf numFmtId="0" fontId="37" fillId="0" borderId="0" xfId="0" applyFont="1" applyAlignment="1">
      <alignment horizontal="center" vertical="center" wrapText="1"/>
    </xf>
    <xf numFmtId="0" fontId="5" fillId="0" borderId="0" xfId="281" applyAlignment="1">
      <alignment horizontal="center" vertical="center"/>
    </xf>
    <xf numFmtId="0" fontId="5" fillId="83" borderId="0" xfId="281" applyFill="1" applyAlignment="1">
      <alignment horizontal="center" vertical="center"/>
    </xf>
    <xf numFmtId="0" fontId="5" fillId="0" borderId="0" xfId="281" quotePrefix="1" applyAlignment="1">
      <alignment horizontal="center" vertical="center"/>
    </xf>
    <xf numFmtId="0" fontId="65" fillId="0" borderId="0" xfId="281" applyFont="1" applyAlignment="1">
      <alignment horizontal="center" vertical="center"/>
    </xf>
    <xf numFmtId="3" fontId="5" fillId="0" borderId="0" xfId="281" quotePrefix="1" applyNumberFormat="1" applyAlignment="1">
      <alignment horizontal="center" vertical="center"/>
    </xf>
    <xf numFmtId="3" fontId="65" fillId="0" borderId="0" xfId="0" quotePrefix="1" applyNumberFormat="1" applyFont="1" applyAlignment="1">
      <alignment horizontal="center" vertical="center"/>
    </xf>
    <xf numFmtId="0" fontId="5" fillId="0" borderId="0" xfId="0" quotePrefix="1" applyFont="1" applyAlignment="1">
      <alignment horizontal="center" vertical="center"/>
    </xf>
    <xf numFmtId="0" fontId="5" fillId="0" borderId="0" xfId="281" applyAlignment="1">
      <alignment vertical="center"/>
    </xf>
    <xf numFmtId="0" fontId="5" fillId="80" borderId="0" xfId="281" quotePrefix="1" applyFill="1" applyAlignment="1">
      <alignment horizontal="center" vertical="center"/>
    </xf>
    <xf numFmtId="0" fontId="65" fillId="0" borderId="0" xfId="0" quotePrefix="1" applyFont="1" applyAlignment="1">
      <alignment horizontal="center" vertical="center"/>
    </xf>
    <xf numFmtId="3" fontId="71" fillId="46" borderId="0" xfId="0" applyNumberFormat="1" applyFont="1" applyFill="1" applyAlignment="1">
      <alignment horizontal="center" vertical="center"/>
    </xf>
    <xf numFmtId="0" fontId="5" fillId="0" borderId="0" xfId="0" applyFont="1" applyAlignment="1">
      <alignment vertical="center"/>
    </xf>
    <xf numFmtId="3" fontId="84" fillId="0" borderId="0" xfId="0" applyNumberFormat="1" applyFont="1" applyAlignment="1">
      <alignment horizontal="center" vertical="center"/>
    </xf>
    <xf numFmtId="0" fontId="45" fillId="84" borderId="25" xfId="0" applyFont="1" applyFill="1" applyBorder="1" applyAlignment="1">
      <alignment horizontal="center" vertical="center" wrapText="1"/>
    </xf>
    <xf numFmtId="0" fontId="45" fillId="84" borderId="26" xfId="0" applyFont="1" applyFill="1" applyBorder="1" applyAlignment="1">
      <alignment horizontal="center" vertical="center" wrapText="1"/>
    </xf>
    <xf numFmtId="0" fontId="45" fillId="84" borderId="27" xfId="0" applyFont="1" applyFill="1" applyBorder="1" applyAlignment="1">
      <alignment horizontal="center" vertical="center" wrapText="1"/>
    </xf>
    <xf numFmtId="0" fontId="30" fillId="80" borderId="0" xfId="0" applyFont="1" applyFill="1" applyAlignment="1">
      <alignment horizontal="center" vertical="center"/>
    </xf>
    <xf numFmtId="3" fontId="30" fillId="80" borderId="0" xfId="0" applyNumberFormat="1" applyFont="1" applyFill="1" applyAlignment="1">
      <alignment horizontal="center" vertical="center"/>
    </xf>
    <xf numFmtId="3" fontId="30" fillId="80" borderId="0" xfId="0" quotePrefix="1" applyNumberFormat="1" applyFont="1" applyFill="1" applyAlignment="1">
      <alignment horizontal="center" vertical="center"/>
    </xf>
    <xf numFmtId="0" fontId="30" fillId="83" borderId="0" xfId="0" applyFont="1" applyFill="1" applyAlignment="1">
      <alignment horizontal="center" vertical="center"/>
    </xf>
    <xf numFmtId="0" fontId="65" fillId="0" borderId="0" xfId="0" applyFont="1" applyAlignment="1">
      <alignment vertical="center"/>
    </xf>
    <xf numFmtId="0" fontId="5" fillId="0" borderId="0" xfId="0" applyFont="1" applyAlignment="1">
      <alignment horizontal="center" vertical="center"/>
    </xf>
    <xf numFmtId="0" fontId="30" fillId="83" borderId="0" xfId="0" quotePrefix="1" applyFont="1" applyFill="1" applyAlignment="1">
      <alignment horizontal="center" vertical="center"/>
    </xf>
    <xf numFmtId="0" fontId="65" fillId="0" borderId="0" xfId="0" applyFont="1" applyAlignment="1">
      <alignment horizontal="center"/>
    </xf>
    <xf numFmtId="0" fontId="82" fillId="0" borderId="0" xfId="0" quotePrefix="1" applyFont="1" applyAlignment="1">
      <alignment horizontal="center" vertical="center"/>
    </xf>
    <xf numFmtId="166" fontId="0" fillId="0" borderId="12" xfId="0" applyNumberFormat="1" applyBorder="1" applyAlignment="1">
      <alignment horizontal="center" vertical="center"/>
    </xf>
    <xf numFmtId="0" fontId="45" fillId="84" borderId="35" xfId="0" applyFont="1" applyFill="1" applyBorder="1" applyAlignment="1">
      <alignment horizontal="center" vertical="center" wrapText="1"/>
    </xf>
    <xf numFmtId="3" fontId="0" fillId="0" borderId="0" xfId="0" applyNumberFormat="1" applyAlignment="1">
      <alignment horizontal="center"/>
    </xf>
    <xf numFmtId="3" fontId="5" fillId="0" borderId="0" xfId="0" applyNumberFormat="1" applyFont="1" applyAlignment="1">
      <alignment horizontal="center"/>
    </xf>
    <xf numFmtId="3" fontId="30" fillId="82" borderId="0" xfId="0" applyNumberFormat="1" applyFont="1" applyFill="1" applyAlignment="1">
      <alignment horizontal="center" vertical="center"/>
    </xf>
    <xf numFmtId="0" fontId="65" fillId="0" borderId="0" xfId="0" applyFont="1" applyAlignment="1">
      <alignment horizontal="center" vertical="center"/>
    </xf>
    <xf numFmtId="0" fontId="67" fillId="0" borderId="0" xfId="0" applyFont="1"/>
    <xf numFmtId="0" fontId="5" fillId="0" borderId="0" xfId="0" applyFont="1"/>
    <xf numFmtId="0" fontId="67"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3" fontId="5" fillId="0" borderId="0" xfId="0" applyNumberFormat="1" applyFont="1" applyAlignment="1">
      <alignment horizontal="center" vertical="center" wrapText="1"/>
    </xf>
    <xf numFmtId="3" fontId="5" fillId="0" borderId="28" xfId="0" applyNumberFormat="1" applyFont="1" applyBorder="1" applyAlignment="1">
      <alignment horizontal="center" vertical="center"/>
    </xf>
    <xf numFmtId="166" fontId="5" fillId="0" borderId="12" xfId="0" applyNumberFormat="1" applyFont="1" applyBorder="1" applyAlignment="1">
      <alignment horizontal="center" vertical="center"/>
    </xf>
    <xf numFmtId="0" fontId="5" fillId="0" borderId="29" xfId="0" applyFont="1" applyBorder="1" applyAlignment="1">
      <alignment horizontal="center"/>
    </xf>
    <xf numFmtId="0" fontId="30" fillId="0" borderId="0" xfId="0" quotePrefix="1" applyFont="1" applyAlignment="1">
      <alignment vertical="center"/>
    </xf>
    <xf numFmtId="3" fontId="30" fillId="0" borderId="0" xfId="0" applyNumberFormat="1" applyFont="1" applyAlignment="1">
      <alignment vertical="center"/>
    </xf>
    <xf numFmtId="3" fontId="30" fillId="0" borderId="0" xfId="0" quotePrefix="1" applyNumberFormat="1" applyFont="1" applyAlignment="1">
      <alignment vertical="center"/>
    </xf>
    <xf numFmtId="3" fontId="31" fillId="0" borderId="0" xfId="0" applyNumberFormat="1" applyFont="1" applyAlignment="1">
      <alignment vertical="center"/>
    </xf>
    <xf numFmtId="3" fontId="71" fillId="46" borderId="36" xfId="0" applyNumberFormat="1" applyFont="1" applyFill="1" applyBorder="1" applyAlignment="1">
      <alignment horizontal="center" vertical="center"/>
    </xf>
    <xf numFmtId="3" fontId="71" fillId="46" borderId="37" xfId="0" applyNumberFormat="1" applyFont="1" applyFill="1" applyBorder="1" applyAlignment="1">
      <alignment horizontal="center" vertical="center"/>
    </xf>
    <xf numFmtId="3" fontId="30" fillId="0" borderId="38" xfId="0" applyNumberFormat="1" applyFont="1" applyBorder="1" applyAlignment="1">
      <alignment horizontal="center" vertical="center"/>
    </xf>
    <xf numFmtId="3" fontId="30" fillId="0" borderId="39" xfId="0" applyNumberFormat="1" applyFont="1" applyBorder="1" applyAlignment="1">
      <alignment horizontal="center" vertical="center"/>
    </xf>
    <xf numFmtId="3" fontId="31" fillId="46" borderId="37" xfId="0" applyNumberFormat="1" applyFont="1" applyFill="1" applyBorder="1" applyAlignment="1">
      <alignment horizontal="center" vertical="center"/>
    </xf>
    <xf numFmtId="0" fontId="5" fillId="0" borderId="39" xfId="0" applyFont="1" applyBorder="1" applyAlignment="1">
      <alignment horizontal="center"/>
    </xf>
    <xf numFmtId="3" fontId="71" fillId="46" borderId="30" xfId="0" applyNumberFormat="1" applyFont="1" applyFill="1" applyBorder="1" applyAlignment="1">
      <alignment horizontal="center" vertical="center"/>
    </xf>
    <xf numFmtId="3" fontId="71" fillId="46" borderId="31" xfId="0" applyNumberFormat="1" applyFont="1" applyFill="1" applyBorder="1" applyAlignment="1">
      <alignment horizontal="center" vertical="center"/>
    </xf>
    <xf numFmtId="0" fontId="37" fillId="0" borderId="14" xfId="0" applyFont="1" applyBorder="1" applyAlignment="1">
      <alignment horizontal="left" vertical="top" wrapText="1"/>
    </xf>
    <xf numFmtId="0" fontId="37" fillId="0" borderId="0" xfId="0" applyFont="1" applyAlignment="1">
      <alignment horizontal="left" vertical="top" wrapText="1"/>
    </xf>
    <xf numFmtId="0" fontId="31" fillId="47" borderId="12" xfId="0" applyFont="1" applyFill="1" applyBorder="1" applyAlignment="1">
      <alignment horizontal="left" vertical="center" wrapText="1"/>
    </xf>
    <xf numFmtId="0" fontId="37" fillId="0" borderId="14" xfId="0" applyFont="1" applyBorder="1" applyAlignment="1">
      <alignment horizontal="left" vertical="center" wrapText="1"/>
    </xf>
    <xf numFmtId="0" fontId="37" fillId="0" borderId="0" xfId="0" applyFont="1" applyAlignment="1">
      <alignment horizontal="left" vertical="center" wrapText="1"/>
    </xf>
    <xf numFmtId="0" fontId="37" fillId="0" borderId="14" xfId="0" applyFont="1" applyBorder="1" applyAlignment="1">
      <alignment horizontal="left" vertical="top"/>
    </xf>
    <xf numFmtId="0" fontId="37" fillId="0" borderId="0" xfId="0" applyFont="1" applyAlignment="1">
      <alignment horizontal="left" vertical="top"/>
    </xf>
    <xf numFmtId="0" fontId="41" fillId="0" borderId="14" xfId="0" applyFont="1" applyBorder="1" applyAlignment="1">
      <alignment horizontal="left" vertical="center" wrapText="1"/>
    </xf>
    <xf numFmtId="0" fontId="41" fillId="0" borderId="0" xfId="0" applyFont="1" applyAlignment="1">
      <alignment horizontal="left" vertical="center" wrapText="1"/>
    </xf>
    <xf numFmtId="0" fontId="73" fillId="85" borderId="33" xfId="0" applyFont="1" applyFill="1" applyBorder="1" applyAlignment="1">
      <alignment horizontal="center" vertical="center" wrapText="1"/>
    </xf>
    <xf numFmtId="0" fontId="73" fillId="85" borderId="40" xfId="0" applyFont="1" applyFill="1" applyBorder="1" applyAlignment="1">
      <alignment horizontal="center" vertical="center" wrapText="1"/>
    </xf>
    <xf numFmtId="0" fontId="73" fillId="85" borderId="41" xfId="0" applyFont="1" applyFill="1" applyBorder="1" applyAlignment="1">
      <alignment horizontal="center" vertical="center" wrapText="1"/>
    </xf>
    <xf numFmtId="0" fontId="73" fillId="85" borderId="12" xfId="0" applyFont="1" applyFill="1" applyBorder="1" applyAlignment="1">
      <alignment horizontal="center" vertical="center" wrapText="1"/>
    </xf>
    <xf numFmtId="0" fontId="79" fillId="0" borderId="0" xfId="0" applyFont="1" applyAlignment="1">
      <alignment horizontal="left" vertical="center" wrapText="1"/>
    </xf>
    <xf numFmtId="0" fontId="30" fillId="0" borderId="0" xfId="0" applyFont="1" applyAlignment="1">
      <alignment horizontal="left"/>
    </xf>
    <xf numFmtId="0" fontId="31" fillId="47" borderId="12" xfId="0" applyFont="1" applyFill="1" applyBorder="1" applyAlignment="1">
      <alignment horizontal="center" vertical="center" wrapText="1"/>
    </xf>
    <xf numFmtId="0" fontId="31" fillId="47" borderId="15" xfId="0" applyFont="1" applyFill="1" applyBorder="1" applyAlignment="1">
      <alignment horizontal="center" vertical="center" wrapText="1"/>
    </xf>
    <xf numFmtId="0" fontId="31" fillId="47" borderId="0" xfId="0" applyFont="1" applyFill="1" applyAlignment="1">
      <alignment horizontal="center" vertical="center" wrapText="1"/>
    </xf>
    <xf numFmtId="0" fontId="5" fillId="0" borderId="0" xfId="0" quotePrefix="1" applyFont="1" applyAlignment="1">
      <alignment horizontal="left" wrapText="1"/>
    </xf>
    <xf numFmtId="0" fontId="5" fillId="0" borderId="0" xfId="0" applyFont="1" applyAlignment="1">
      <alignment horizontal="center" wrapText="1"/>
    </xf>
  </cellXfs>
  <cellStyles count="294">
    <cellStyle name="20 % - Accent1" xfId="245" xr:uid="{00000000-0005-0000-0000-000000000000}"/>
    <cellStyle name="20 % - Accent2" xfId="246" xr:uid="{00000000-0005-0000-0000-000001000000}"/>
    <cellStyle name="20 % - Accent3" xfId="247" xr:uid="{00000000-0005-0000-0000-000002000000}"/>
    <cellStyle name="20 % - Accent4" xfId="248" xr:uid="{00000000-0005-0000-0000-000003000000}"/>
    <cellStyle name="20 % - Accent5" xfId="249" xr:uid="{00000000-0005-0000-0000-000004000000}"/>
    <cellStyle name="20 % - Accent6" xfId="250" xr:uid="{00000000-0005-0000-0000-000005000000}"/>
    <cellStyle name="20% - Accent1" xfId="1" builtinId="30" customBuiltin="1"/>
    <cellStyle name="20% - Accent1 2" xfId="2" xr:uid="{00000000-0005-0000-0000-000007000000}"/>
    <cellStyle name="20% - Accent1 2 2" xfId="3" xr:uid="{00000000-0005-0000-0000-000008000000}"/>
    <cellStyle name="20% - Accent2" xfId="4" builtinId="34" customBuiltin="1"/>
    <cellStyle name="20% - Accent2 2" xfId="5" xr:uid="{00000000-0005-0000-0000-00000A000000}"/>
    <cellStyle name="20% - Accent2 2 2" xfId="6" xr:uid="{00000000-0005-0000-0000-00000B000000}"/>
    <cellStyle name="20% - Accent3" xfId="7" builtinId="38" customBuiltin="1"/>
    <cellStyle name="20% - Accent3 2" xfId="8" xr:uid="{00000000-0005-0000-0000-00000D000000}"/>
    <cellStyle name="20% - Accent3 2 2" xfId="9" xr:uid="{00000000-0005-0000-0000-00000E000000}"/>
    <cellStyle name="20% - Accent4" xfId="10" builtinId="42" customBuiltin="1"/>
    <cellStyle name="20% - Accent4 2" xfId="11" xr:uid="{00000000-0005-0000-0000-000010000000}"/>
    <cellStyle name="20% - Accent4 2 2" xfId="12" xr:uid="{00000000-0005-0000-0000-000011000000}"/>
    <cellStyle name="20% - Accent5" xfId="13" builtinId="46" customBuiltin="1"/>
    <cellStyle name="20% - Accent5 2" xfId="14" xr:uid="{00000000-0005-0000-0000-000013000000}"/>
    <cellStyle name="20% - Accent5 2 2" xfId="15" xr:uid="{00000000-0005-0000-0000-000014000000}"/>
    <cellStyle name="20% - Accent6" xfId="16" builtinId="50" customBuiltin="1"/>
    <cellStyle name="20% - Accent6 2" xfId="17" xr:uid="{00000000-0005-0000-0000-000016000000}"/>
    <cellStyle name="20% - Accent6 2 2" xfId="18" xr:uid="{00000000-0005-0000-0000-000017000000}"/>
    <cellStyle name="20% - Akzent1" xfId="19" xr:uid="{00000000-0005-0000-0000-000018000000}"/>
    <cellStyle name="20% - Akzent1 2" xfId="20" xr:uid="{00000000-0005-0000-0000-000019000000}"/>
    <cellStyle name="20% - Akzent1 2 2" xfId="21" xr:uid="{00000000-0005-0000-0000-00001A000000}"/>
    <cellStyle name="20% - Akzent1 3" xfId="22" xr:uid="{00000000-0005-0000-0000-00001B000000}"/>
    <cellStyle name="20% - Akzent2" xfId="23" xr:uid="{00000000-0005-0000-0000-00001C000000}"/>
    <cellStyle name="20% - Akzent2 2" xfId="24" xr:uid="{00000000-0005-0000-0000-00001D000000}"/>
    <cellStyle name="20% - Akzent2 2 2" xfId="25" xr:uid="{00000000-0005-0000-0000-00001E000000}"/>
    <cellStyle name="20% - Akzent2 3" xfId="26" xr:uid="{00000000-0005-0000-0000-00001F000000}"/>
    <cellStyle name="20% - Akzent3" xfId="27" xr:uid="{00000000-0005-0000-0000-000020000000}"/>
    <cellStyle name="20% - Akzent3 2" xfId="28" xr:uid="{00000000-0005-0000-0000-000021000000}"/>
    <cellStyle name="20% - Akzent3 2 2" xfId="29" xr:uid="{00000000-0005-0000-0000-000022000000}"/>
    <cellStyle name="20% - Akzent3 3" xfId="30" xr:uid="{00000000-0005-0000-0000-000023000000}"/>
    <cellStyle name="20% - Akzent4" xfId="31" xr:uid="{00000000-0005-0000-0000-000024000000}"/>
    <cellStyle name="20% - Akzent4 2" xfId="32" xr:uid="{00000000-0005-0000-0000-000025000000}"/>
    <cellStyle name="20% - Akzent4 2 2" xfId="33" xr:uid="{00000000-0005-0000-0000-000026000000}"/>
    <cellStyle name="20% - Akzent4 3" xfId="34" xr:uid="{00000000-0005-0000-0000-000027000000}"/>
    <cellStyle name="20% - Akzent5" xfId="35" xr:uid="{00000000-0005-0000-0000-000028000000}"/>
    <cellStyle name="20% - Akzent5 2" xfId="36" xr:uid="{00000000-0005-0000-0000-000029000000}"/>
    <cellStyle name="20% - Akzent5 2 2" xfId="37" xr:uid="{00000000-0005-0000-0000-00002A000000}"/>
    <cellStyle name="20% - Akzent5 3" xfId="38" xr:uid="{00000000-0005-0000-0000-00002B000000}"/>
    <cellStyle name="20% - Akzent6" xfId="39" xr:uid="{00000000-0005-0000-0000-00002C000000}"/>
    <cellStyle name="20% - Akzent6 2" xfId="40" xr:uid="{00000000-0005-0000-0000-00002D000000}"/>
    <cellStyle name="20% - Akzent6 2 2" xfId="41" xr:uid="{00000000-0005-0000-0000-00002E000000}"/>
    <cellStyle name="20% - Akzent6 3" xfId="42" xr:uid="{00000000-0005-0000-0000-00002F000000}"/>
    <cellStyle name="40 % - Accent1" xfId="251" xr:uid="{00000000-0005-0000-0000-000030000000}"/>
    <cellStyle name="40 % - Accent2" xfId="252" xr:uid="{00000000-0005-0000-0000-000031000000}"/>
    <cellStyle name="40 % - Accent3" xfId="253" xr:uid="{00000000-0005-0000-0000-000032000000}"/>
    <cellStyle name="40 % - Accent4" xfId="254" xr:uid="{00000000-0005-0000-0000-000033000000}"/>
    <cellStyle name="40 % - Accent5" xfId="255" xr:uid="{00000000-0005-0000-0000-000034000000}"/>
    <cellStyle name="40 % - Accent6" xfId="256" xr:uid="{00000000-0005-0000-0000-000035000000}"/>
    <cellStyle name="40% - Accent1" xfId="43" builtinId="31" customBuiltin="1"/>
    <cellStyle name="40% - Accent1 2" xfId="44" xr:uid="{00000000-0005-0000-0000-000037000000}"/>
    <cellStyle name="40% - Accent1 2 2" xfId="45" xr:uid="{00000000-0005-0000-0000-000038000000}"/>
    <cellStyle name="40% - Accent2" xfId="46" builtinId="35" customBuiltin="1"/>
    <cellStyle name="40% - Accent2 2" xfId="47" xr:uid="{00000000-0005-0000-0000-00003A000000}"/>
    <cellStyle name="40% - Accent2 2 2" xfId="48" xr:uid="{00000000-0005-0000-0000-00003B000000}"/>
    <cellStyle name="40% - Accent3" xfId="49" builtinId="39" customBuiltin="1"/>
    <cellStyle name="40% - Accent3 2" xfId="50" xr:uid="{00000000-0005-0000-0000-00003D000000}"/>
    <cellStyle name="40% - Accent3 2 2" xfId="51" xr:uid="{00000000-0005-0000-0000-00003E000000}"/>
    <cellStyle name="40% - Accent4" xfId="52" builtinId="43" customBuiltin="1"/>
    <cellStyle name="40% - Accent4 2" xfId="53" xr:uid="{00000000-0005-0000-0000-000040000000}"/>
    <cellStyle name="40% - Accent4 2 2" xfId="54" xr:uid="{00000000-0005-0000-0000-000041000000}"/>
    <cellStyle name="40% - Accent5" xfId="55" builtinId="47" customBuiltin="1"/>
    <cellStyle name="40% - Accent5 2" xfId="56" xr:uid="{00000000-0005-0000-0000-000043000000}"/>
    <cellStyle name="40% - Accent5 2 2" xfId="57" xr:uid="{00000000-0005-0000-0000-000044000000}"/>
    <cellStyle name="40% - Accent6" xfId="58" builtinId="51" customBuiltin="1"/>
    <cellStyle name="40% - Accent6 2" xfId="59" xr:uid="{00000000-0005-0000-0000-000046000000}"/>
    <cellStyle name="40% - Accent6 2 2" xfId="60" xr:uid="{00000000-0005-0000-0000-000047000000}"/>
    <cellStyle name="40% - Akzent1" xfId="61" xr:uid="{00000000-0005-0000-0000-000048000000}"/>
    <cellStyle name="40% - Akzent1 2" xfId="62" xr:uid="{00000000-0005-0000-0000-000049000000}"/>
    <cellStyle name="40% - Akzent1 2 2" xfId="63" xr:uid="{00000000-0005-0000-0000-00004A000000}"/>
    <cellStyle name="40% - Akzent1 3" xfId="64" xr:uid="{00000000-0005-0000-0000-00004B000000}"/>
    <cellStyle name="40% - Akzent2" xfId="65" xr:uid="{00000000-0005-0000-0000-00004C000000}"/>
    <cellStyle name="40% - Akzent2 2" xfId="66" xr:uid="{00000000-0005-0000-0000-00004D000000}"/>
    <cellStyle name="40% - Akzent2 2 2" xfId="67" xr:uid="{00000000-0005-0000-0000-00004E000000}"/>
    <cellStyle name="40% - Akzent2 3" xfId="68" xr:uid="{00000000-0005-0000-0000-00004F000000}"/>
    <cellStyle name="40% - Akzent3" xfId="69" xr:uid="{00000000-0005-0000-0000-000050000000}"/>
    <cellStyle name="40% - Akzent3 2" xfId="70" xr:uid="{00000000-0005-0000-0000-000051000000}"/>
    <cellStyle name="40% - Akzent3 2 2" xfId="71" xr:uid="{00000000-0005-0000-0000-000052000000}"/>
    <cellStyle name="40% - Akzent3 3" xfId="72" xr:uid="{00000000-0005-0000-0000-000053000000}"/>
    <cellStyle name="40% - Akzent4" xfId="73" xr:uid="{00000000-0005-0000-0000-000054000000}"/>
    <cellStyle name="40% - Akzent4 2" xfId="74" xr:uid="{00000000-0005-0000-0000-000055000000}"/>
    <cellStyle name="40% - Akzent4 2 2" xfId="75" xr:uid="{00000000-0005-0000-0000-000056000000}"/>
    <cellStyle name="40% - Akzent4 3" xfId="76" xr:uid="{00000000-0005-0000-0000-000057000000}"/>
    <cellStyle name="40% - Akzent5" xfId="77" xr:uid="{00000000-0005-0000-0000-000058000000}"/>
    <cellStyle name="40% - Akzent5 2" xfId="78" xr:uid="{00000000-0005-0000-0000-000059000000}"/>
    <cellStyle name="40% - Akzent5 2 2" xfId="79" xr:uid="{00000000-0005-0000-0000-00005A000000}"/>
    <cellStyle name="40% - Akzent5 3" xfId="80" xr:uid="{00000000-0005-0000-0000-00005B000000}"/>
    <cellStyle name="40% - Akzent6" xfId="81" xr:uid="{00000000-0005-0000-0000-00005C000000}"/>
    <cellStyle name="40% - Akzent6 2" xfId="82" xr:uid="{00000000-0005-0000-0000-00005D000000}"/>
    <cellStyle name="40% - Akzent6 2 2" xfId="83" xr:uid="{00000000-0005-0000-0000-00005E000000}"/>
    <cellStyle name="40% - Akzent6 3" xfId="84" xr:uid="{00000000-0005-0000-0000-00005F000000}"/>
    <cellStyle name="60 % - Accent1" xfId="257" xr:uid="{00000000-0005-0000-0000-000060000000}"/>
    <cellStyle name="60 % - Accent2" xfId="258" xr:uid="{00000000-0005-0000-0000-000061000000}"/>
    <cellStyle name="60 % - Accent3" xfId="259" xr:uid="{00000000-0005-0000-0000-000062000000}"/>
    <cellStyle name="60 % - Accent4" xfId="260" xr:uid="{00000000-0005-0000-0000-000063000000}"/>
    <cellStyle name="60 % - Accent5" xfId="261" xr:uid="{00000000-0005-0000-0000-000064000000}"/>
    <cellStyle name="60 % - Accent6" xfId="262" xr:uid="{00000000-0005-0000-0000-000065000000}"/>
    <cellStyle name="60% - Accent1" xfId="85" builtinId="32" customBuiltin="1"/>
    <cellStyle name="60% - Accent1 2" xfId="86" xr:uid="{00000000-0005-0000-0000-000067000000}"/>
    <cellStyle name="60% - Accent2" xfId="87" builtinId="36" customBuiltin="1"/>
    <cellStyle name="60% - Accent2 2" xfId="88" xr:uid="{00000000-0005-0000-0000-000069000000}"/>
    <cellStyle name="60% - Accent3" xfId="89" builtinId="40" customBuiltin="1"/>
    <cellStyle name="60% - Accent3 2" xfId="90" xr:uid="{00000000-0005-0000-0000-00006B000000}"/>
    <cellStyle name="60% - Accent4" xfId="91" builtinId="44" customBuiltin="1"/>
    <cellStyle name="60% - Accent4 2" xfId="92" xr:uid="{00000000-0005-0000-0000-00006D000000}"/>
    <cellStyle name="60% - Accent5" xfId="93" builtinId="48" customBuiltin="1"/>
    <cellStyle name="60% - Accent5 2" xfId="94" xr:uid="{00000000-0005-0000-0000-00006F000000}"/>
    <cellStyle name="60% - Accent6" xfId="95" builtinId="52" customBuiltin="1"/>
    <cellStyle name="60% - Accent6 2" xfId="96" xr:uid="{00000000-0005-0000-0000-000071000000}"/>
    <cellStyle name="60% - Akzent1" xfId="97" xr:uid="{00000000-0005-0000-0000-000072000000}"/>
    <cellStyle name="60% - Akzent1 2" xfId="98" xr:uid="{00000000-0005-0000-0000-000073000000}"/>
    <cellStyle name="60% - Akzent2" xfId="99" xr:uid="{00000000-0005-0000-0000-000074000000}"/>
    <cellStyle name="60% - Akzent2 2" xfId="100" xr:uid="{00000000-0005-0000-0000-000075000000}"/>
    <cellStyle name="60% - Akzent3" xfId="101" xr:uid="{00000000-0005-0000-0000-000076000000}"/>
    <cellStyle name="60% - Akzent3 2" xfId="102" xr:uid="{00000000-0005-0000-0000-000077000000}"/>
    <cellStyle name="60% - Akzent4" xfId="103" xr:uid="{00000000-0005-0000-0000-000078000000}"/>
    <cellStyle name="60% - Akzent4 2" xfId="104" xr:uid="{00000000-0005-0000-0000-000079000000}"/>
    <cellStyle name="60% - Akzent5" xfId="105" xr:uid="{00000000-0005-0000-0000-00007A000000}"/>
    <cellStyle name="60% - Akzent5 2" xfId="106" xr:uid="{00000000-0005-0000-0000-00007B000000}"/>
    <cellStyle name="60% - Akzent6" xfId="107" xr:uid="{00000000-0005-0000-0000-00007C000000}"/>
    <cellStyle name="60% - Akzent6 2" xfId="108" xr:uid="{00000000-0005-0000-0000-00007D000000}"/>
    <cellStyle name="Accent1" xfId="109" builtinId="29" customBuiltin="1"/>
    <cellStyle name="Accent1 2" xfId="110" xr:uid="{00000000-0005-0000-0000-00007F000000}"/>
    <cellStyle name="Accent2" xfId="111" builtinId="33" customBuiltin="1"/>
    <cellStyle name="Accent2 2" xfId="112" xr:uid="{00000000-0005-0000-0000-000081000000}"/>
    <cellStyle name="Accent3" xfId="113" builtinId="37" customBuiltin="1"/>
    <cellStyle name="Accent3 2" xfId="114" xr:uid="{00000000-0005-0000-0000-000083000000}"/>
    <cellStyle name="Accent4" xfId="115" builtinId="41" customBuiltin="1"/>
    <cellStyle name="Accent4 2" xfId="116" xr:uid="{00000000-0005-0000-0000-000085000000}"/>
    <cellStyle name="Accent5" xfId="117" builtinId="45" customBuiltin="1"/>
    <cellStyle name="Accent5 2" xfId="118" xr:uid="{00000000-0005-0000-0000-000087000000}"/>
    <cellStyle name="Accent6" xfId="119" builtinId="49" customBuiltin="1"/>
    <cellStyle name="Accent6 2" xfId="120" xr:uid="{00000000-0005-0000-0000-000089000000}"/>
    <cellStyle name="Akzent1" xfId="121" xr:uid="{00000000-0005-0000-0000-00008A000000}"/>
    <cellStyle name="Akzent1 2" xfId="122" xr:uid="{00000000-0005-0000-0000-00008B000000}"/>
    <cellStyle name="Akzent2" xfId="123" xr:uid="{00000000-0005-0000-0000-00008C000000}"/>
    <cellStyle name="Akzent2 2" xfId="124" xr:uid="{00000000-0005-0000-0000-00008D000000}"/>
    <cellStyle name="Akzent3" xfId="125" xr:uid="{00000000-0005-0000-0000-00008E000000}"/>
    <cellStyle name="Akzent3 2" xfId="126" xr:uid="{00000000-0005-0000-0000-00008F000000}"/>
    <cellStyle name="Akzent4" xfId="127" xr:uid="{00000000-0005-0000-0000-000090000000}"/>
    <cellStyle name="Akzent4 2" xfId="128" xr:uid="{00000000-0005-0000-0000-000091000000}"/>
    <cellStyle name="Akzent5" xfId="129" xr:uid="{00000000-0005-0000-0000-000092000000}"/>
    <cellStyle name="Akzent5 2" xfId="130" xr:uid="{00000000-0005-0000-0000-000093000000}"/>
    <cellStyle name="Akzent6" xfId="131" xr:uid="{00000000-0005-0000-0000-000094000000}"/>
    <cellStyle name="Akzent6 2" xfId="132" xr:uid="{00000000-0005-0000-0000-000095000000}"/>
    <cellStyle name="Ausgabe" xfId="133" xr:uid="{00000000-0005-0000-0000-000096000000}"/>
    <cellStyle name="Ausgabe 2" xfId="134" xr:uid="{00000000-0005-0000-0000-000097000000}"/>
    <cellStyle name="Avertissement" xfId="263" xr:uid="{00000000-0005-0000-0000-000098000000}"/>
    <cellStyle name="Bad" xfId="135" xr:uid="{00000000-0005-0000-0000-000099000000}"/>
    <cellStyle name="Berechnung" xfId="136" xr:uid="{00000000-0005-0000-0000-00009A000000}"/>
    <cellStyle name="Berechnung 2" xfId="137" xr:uid="{00000000-0005-0000-0000-00009B000000}"/>
    <cellStyle name="Berekening" xfId="138" builtinId="22" customBuiltin="1"/>
    <cellStyle name="Calcul" xfId="264" xr:uid="{00000000-0005-0000-0000-00009D000000}"/>
    <cellStyle name="Calculation" xfId="139" xr:uid="{00000000-0005-0000-0000-00009E000000}"/>
    <cellStyle name="Cellule liée" xfId="265" xr:uid="{00000000-0005-0000-0000-00009F000000}"/>
    <cellStyle name="Check Cell" xfId="140" xr:uid="{00000000-0005-0000-0000-0000A0000000}"/>
    <cellStyle name="Comma 2" xfId="266" xr:uid="{00000000-0005-0000-0000-0000A1000000}"/>
    <cellStyle name="Comma 3" xfId="267" xr:uid="{00000000-0005-0000-0000-0000A2000000}"/>
    <cellStyle name="Commentaire" xfId="268" xr:uid="{00000000-0005-0000-0000-0000A3000000}"/>
    <cellStyle name="Controlecel" xfId="141" builtinId="23" customBuiltin="1"/>
    <cellStyle name="Eingabe" xfId="142" xr:uid="{00000000-0005-0000-0000-0000A5000000}"/>
    <cellStyle name="Eingabe 2" xfId="143" xr:uid="{00000000-0005-0000-0000-0000A6000000}"/>
    <cellStyle name="Entrée" xfId="269" xr:uid="{00000000-0005-0000-0000-0000A7000000}"/>
    <cellStyle name="Ergebnis" xfId="144" xr:uid="{00000000-0005-0000-0000-0000A8000000}"/>
    <cellStyle name="Erklärender Text" xfId="145" xr:uid="{00000000-0005-0000-0000-0000A9000000}"/>
    <cellStyle name="Euro" xfId="146" xr:uid="{00000000-0005-0000-0000-0000AA000000}"/>
    <cellStyle name="Explanatory Text" xfId="147" xr:uid="{00000000-0005-0000-0000-0000AB000000}"/>
    <cellStyle name="Gekoppelde cel" xfId="148" builtinId="24" customBuiltin="1"/>
    <cellStyle name="Goed" xfId="149" builtinId="26" customBuiltin="1"/>
    <cellStyle name="Good" xfId="150" xr:uid="{00000000-0005-0000-0000-0000AE000000}"/>
    <cellStyle name="Gut" xfId="151" xr:uid="{00000000-0005-0000-0000-0000AF000000}"/>
    <cellStyle name="Gut 2" xfId="152" xr:uid="{00000000-0005-0000-0000-0000B0000000}"/>
    <cellStyle name="Heading 1" xfId="153" xr:uid="{00000000-0005-0000-0000-0000B1000000}"/>
    <cellStyle name="Heading 2" xfId="154" xr:uid="{00000000-0005-0000-0000-0000B2000000}"/>
    <cellStyle name="Heading 3" xfId="155" xr:uid="{00000000-0005-0000-0000-0000B3000000}"/>
    <cellStyle name="Heading 4" xfId="156" xr:uid="{00000000-0005-0000-0000-0000B4000000}"/>
    <cellStyle name="Hyperlink 2" xfId="157" xr:uid="{00000000-0005-0000-0000-0000B5000000}"/>
    <cellStyle name="Hyperlink 2 2" xfId="158" xr:uid="{00000000-0005-0000-0000-0000B6000000}"/>
    <cellStyle name="Hyperlink 2 3" xfId="270" xr:uid="{00000000-0005-0000-0000-0000B7000000}"/>
    <cellStyle name="Hyperlink 3" xfId="159" xr:uid="{00000000-0005-0000-0000-0000B8000000}"/>
    <cellStyle name="Input" xfId="160" xr:uid="{00000000-0005-0000-0000-0000B9000000}"/>
    <cellStyle name="Insatisfaisant" xfId="271" xr:uid="{00000000-0005-0000-0000-0000BA000000}"/>
    <cellStyle name="Invoer" xfId="161" builtinId="20" customBuiltin="1"/>
    <cellStyle name="Komma 2" xfId="162" xr:uid="{00000000-0005-0000-0000-0000BC000000}"/>
    <cellStyle name="Komma 2 2" xfId="163" xr:uid="{00000000-0005-0000-0000-0000BD000000}"/>
    <cellStyle name="Komma 2 2 2" xfId="164" xr:uid="{00000000-0005-0000-0000-0000BE000000}"/>
    <cellStyle name="Komma 2 3" xfId="165" xr:uid="{00000000-0005-0000-0000-0000BF000000}"/>
    <cellStyle name="Komma 2 3 2" xfId="166" xr:uid="{00000000-0005-0000-0000-0000C0000000}"/>
    <cellStyle name="Komma 2 4" xfId="167" xr:uid="{00000000-0005-0000-0000-0000C1000000}"/>
    <cellStyle name="Komma 2 4 2" xfId="168" xr:uid="{00000000-0005-0000-0000-0000C2000000}"/>
    <cellStyle name="Komma 2 5" xfId="169" xr:uid="{00000000-0005-0000-0000-0000C3000000}"/>
    <cellStyle name="Komma 2 5 2" xfId="170" xr:uid="{00000000-0005-0000-0000-0000C4000000}"/>
    <cellStyle name="Komma 2 5 3" xfId="171" xr:uid="{00000000-0005-0000-0000-0000C5000000}"/>
    <cellStyle name="Komma 2 6" xfId="172" xr:uid="{00000000-0005-0000-0000-0000C6000000}"/>
    <cellStyle name="Komma 3" xfId="173" xr:uid="{00000000-0005-0000-0000-0000C7000000}"/>
    <cellStyle name="Komma 4" xfId="244" xr:uid="{00000000-0005-0000-0000-0000C8000000}"/>
    <cellStyle name="Komma 5" xfId="291" xr:uid="{00000000-0005-0000-0000-0000C9000000}"/>
    <cellStyle name="Komma 6" xfId="292" xr:uid="{00000000-0005-0000-0000-0000CA000000}"/>
    <cellStyle name="Komma 7" xfId="293" xr:uid="{00000000-0005-0000-0000-0000CB000000}"/>
    <cellStyle name="Kop 1" xfId="174" builtinId="16" customBuiltin="1"/>
    <cellStyle name="Kop 2" xfId="175" builtinId="17" customBuiltin="1"/>
    <cellStyle name="Kop 3" xfId="176" builtinId="18" customBuiltin="1"/>
    <cellStyle name="Kop 4" xfId="177" builtinId="19" customBuiltin="1"/>
    <cellStyle name="Linked Cell" xfId="178" xr:uid="{00000000-0005-0000-0000-0000D0000000}"/>
    <cellStyle name="lock" xfId="179" xr:uid="{00000000-0005-0000-0000-0000D1000000}"/>
    <cellStyle name="Neutraal" xfId="180" builtinId="28" customBuiltin="1"/>
    <cellStyle name="Neutral" xfId="181" xr:uid="{00000000-0005-0000-0000-0000D3000000}"/>
    <cellStyle name="Neutre" xfId="272" xr:uid="{00000000-0005-0000-0000-0000D4000000}"/>
    <cellStyle name="Normal 2" xfId="182" xr:uid="{00000000-0005-0000-0000-0000D5000000}"/>
    <cellStyle name="Normal 2 2" xfId="273" xr:uid="{00000000-0005-0000-0000-0000D6000000}"/>
    <cellStyle name="Normal 3" xfId="274" xr:uid="{00000000-0005-0000-0000-0000D7000000}"/>
    <cellStyle name="Normal_AsigIndivPNA2 - NAPLoad - 10Ene08" xfId="183" xr:uid="{00000000-0005-0000-0000-0000D8000000}"/>
    <cellStyle name="Note" xfId="184" xr:uid="{00000000-0005-0000-0000-0000D9000000}"/>
    <cellStyle name="Note 2" xfId="185" xr:uid="{00000000-0005-0000-0000-0000DA000000}"/>
    <cellStyle name="Notitie 2" xfId="186" xr:uid="{00000000-0005-0000-0000-0000DB000000}"/>
    <cellStyle name="Notiz" xfId="187" xr:uid="{00000000-0005-0000-0000-0000DC000000}"/>
    <cellStyle name="Notiz 2" xfId="188" xr:uid="{00000000-0005-0000-0000-0000DD000000}"/>
    <cellStyle name="Notiz 2 2" xfId="189" xr:uid="{00000000-0005-0000-0000-0000DE000000}"/>
    <cellStyle name="Notiz 3" xfId="190" xr:uid="{00000000-0005-0000-0000-0000DF000000}"/>
    <cellStyle name="Ongeldig" xfId="191" builtinId="27" customBuiltin="1"/>
    <cellStyle name="Output" xfId="192" xr:uid="{00000000-0005-0000-0000-0000E1000000}"/>
    <cellStyle name="Percent 2" xfId="275" xr:uid="{00000000-0005-0000-0000-0000E2000000}"/>
    <cellStyle name="Percent 3" xfId="276" xr:uid="{00000000-0005-0000-0000-0000E3000000}"/>
    <cellStyle name="Procent" xfId="193" builtinId="5"/>
    <cellStyle name="Procent 2" xfId="194" xr:uid="{00000000-0005-0000-0000-0000E5000000}"/>
    <cellStyle name="Procent 2 2" xfId="195" xr:uid="{00000000-0005-0000-0000-0000E6000000}"/>
    <cellStyle name="Procent 2 3" xfId="196" xr:uid="{00000000-0005-0000-0000-0000E7000000}"/>
    <cellStyle name="Procent 2 4" xfId="197" xr:uid="{00000000-0005-0000-0000-0000E8000000}"/>
    <cellStyle name="Procent 2 5" xfId="277" xr:uid="{00000000-0005-0000-0000-0000E9000000}"/>
    <cellStyle name="Procent 3" xfId="198" xr:uid="{00000000-0005-0000-0000-0000EA000000}"/>
    <cellStyle name="Procent 3 2" xfId="199" xr:uid="{00000000-0005-0000-0000-0000EB000000}"/>
    <cellStyle name="Procent 3 3" xfId="278" xr:uid="{00000000-0005-0000-0000-0000EC000000}"/>
    <cellStyle name="Procent 4" xfId="200" xr:uid="{00000000-0005-0000-0000-0000ED000000}"/>
    <cellStyle name="Procent 5" xfId="201" xr:uid="{00000000-0005-0000-0000-0000EE000000}"/>
    <cellStyle name="Procent 5 2" xfId="202" xr:uid="{00000000-0005-0000-0000-0000EF000000}"/>
    <cellStyle name="Procent 6" xfId="203" xr:uid="{00000000-0005-0000-0000-0000F0000000}"/>
    <cellStyle name="Procent 7" xfId="204" xr:uid="{00000000-0005-0000-0000-0000F1000000}"/>
    <cellStyle name="Satisfaisant" xfId="279" xr:uid="{00000000-0005-0000-0000-0000F2000000}"/>
    <cellStyle name="Schlecht" xfId="205" xr:uid="{00000000-0005-0000-0000-0000F3000000}"/>
    <cellStyle name="Schlecht 2" xfId="206" xr:uid="{00000000-0005-0000-0000-0000F4000000}"/>
    <cellStyle name="Sortie" xfId="280" xr:uid="{00000000-0005-0000-0000-0000F5000000}"/>
    <cellStyle name="Standaard" xfId="0" builtinId="0"/>
    <cellStyle name="Standaard 10" xfId="243" xr:uid="{00000000-0005-0000-0000-0000F7000000}"/>
    <cellStyle name="Standaard 11" xfId="290" xr:uid="{00000000-0005-0000-0000-0000F8000000}"/>
    <cellStyle name="Standaard 2" xfId="207" xr:uid="{00000000-0005-0000-0000-0000F9000000}"/>
    <cellStyle name="Standaard 2 2" xfId="208" xr:uid="{00000000-0005-0000-0000-0000FA000000}"/>
    <cellStyle name="Standaard 2 2 2" xfId="209" xr:uid="{00000000-0005-0000-0000-0000FB000000}"/>
    <cellStyle name="Standaard 2 3" xfId="210" xr:uid="{00000000-0005-0000-0000-0000FC000000}"/>
    <cellStyle name="Standaard 2 3 2" xfId="211" xr:uid="{00000000-0005-0000-0000-0000FD000000}"/>
    <cellStyle name="Standaard 2 4" xfId="212" xr:uid="{00000000-0005-0000-0000-0000FE000000}"/>
    <cellStyle name="Standaard 2 5" xfId="213" xr:uid="{00000000-0005-0000-0000-0000FF000000}"/>
    <cellStyle name="Standaard 2 6" xfId="281" xr:uid="{00000000-0005-0000-0000-000000010000}"/>
    <cellStyle name="Standaard 3" xfId="214" xr:uid="{00000000-0005-0000-0000-000001010000}"/>
    <cellStyle name="Standaard 3 2" xfId="215" xr:uid="{00000000-0005-0000-0000-000002010000}"/>
    <cellStyle name="Standaard 4" xfId="216" xr:uid="{00000000-0005-0000-0000-000003010000}"/>
    <cellStyle name="Standaard 5" xfId="217" xr:uid="{00000000-0005-0000-0000-000004010000}"/>
    <cellStyle name="Standaard 5 2" xfId="218" xr:uid="{00000000-0005-0000-0000-000005010000}"/>
    <cellStyle name="Standaard 6" xfId="219" xr:uid="{00000000-0005-0000-0000-000006010000}"/>
    <cellStyle name="Standaard 6 2" xfId="220" xr:uid="{00000000-0005-0000-0000-000007010000}"/>
    <cellStyle name="Standaard 7" xfId="221" xr:uid="{00000000-0005-0000-0000-000008010000}"/>
    <cellStyle name="Standaard 8" xfId="222" xr:uid="{00000000-0005-0000-0000-000009010000}"/>
    <cellStyle name="Standaard 9" xfId="223" xr:uid="{00000000-0005-0000-0000-00000A010000}"/>
    <cellStyle name="Standard_Outline NIMs template 10-09-30" xfId="224" xr:uid="{00000000-0005-0000-0000-00000B010000}"/>
    <cellStyle name="Texte explicatif" xfId="282" xr:uid="{00000000-0005-0000-0000-00000C010000}"/>
    <cellStyle name="Titel" xfId="225" builtinId="15" customBuiltin="1"/>
    <cellStyle name="Title" xfId="226" xr:uid="{00000000-0005-0000-0000-00000E010000}"/>
    <cellStyle name="Titre" xfId="283" xr:uid="{00000000-0005-0000-0000-00000F010000}"/>
    <cellStyle name="Titre 1" xfId="284" xr:uid="{00000000-0005-0000-0000-000010010000}"/>
    <cellStyle name="Titre 2" xfId="285" xr:uid="{00000000-0005-0000-0000-000011010000}"/>
    <cellStyle name="Titre 3" xfId="286" xr:uid="{00000000-0005-0000-0000-000012010000}"/>
    <cellStyle name="Titre 4" xfId="287" xr:uid="{00000000-0005-0000-0000-000013010000}"/>
    <cellStyle name="Totaal" xfId="227" builtinId="25" customBuiltin="1"/>
    <cellStyle name="Total" xfId="228" xr:uid="{00000000-0005-0000-0000-000015010000}"/>
    <cellStyle name="Überschrift" xfId="229" xr:uid="{00000000-0005-0000-0000-000016010000}"/>
    <cellStyle name="Überschrift 1" xfId="230" xr:uid="{00000000-0005-0000-0000-000017010000}"/>
    <cellStyle name="Überschrift 2" xfId="231" xr:uid="{00000000-0005-0000-0000-000018010000}"/>
    <cellStyle name="Überschrift 3" xfId="232" xr:uid="{00000000-0005-0000-0000-000019010000}"/>
    <cellStyle name="Überschrift 4" xfId="233" xr:uid="{00000000-0005-0000-0000-00001A010000}"/>
    <cellStyle name="Uitvoer" xfId="234" builtinId="21" customBuiltin="1"/>
    <cellStyle name="unlock" xfId="235" xr:uid="{00000000-0005-0000-0000-00001C010000}"/>
    <cellStyle name="Vérification" xfId="288" xr:uid="{00000000-0005-0000-0000-00001D010000}"/>
    <cellStyle name="Verklarende tekst" xfId="236" builtinId="53" customBuiltin="1"/>
    <cellStyle name="Verknüpfte Zelle" xfId="237" xr:uid="{00000000-0005-0000-0000-00001F010000}"/>
    <cellStyle name="Waarschuwingstekst" xfId="238" builtinId="11" customBuiltin="1"/>
    <cellStyle name="Warnender Text" xfId="239" xr:uid="{00000000-0005-0000-0000-000021010000}"/>
    <cellStyle name="Warning Text" xfId="240" xr:uid="{00000000-0005-0000-0000-000022010000}"/>
    <cellStyle name="Zelle überprüfen" xfId="241" xr:uid="{00000000-0005-0000-0000-000023010000}"/>
    <cellStyle name="Zelle überprüfen 2" xfId="242" xr:uid="{00000000-0005-0000-0000-000024010000}"/>
    <cellStyle name="Обычный_CRF2002 (1)" xfId="289" xr:uid="{00000000-0005-0000-0000-000025010000}"/>
  </cellStyles>
  <dxfs count="0"/>
  <tableStyles count="0" defaultTableStyle="TableStyleMedium2" defaultPivotStyle="PivotStyleLight16"/>
  <colors>
    <mruColors>
      <color rgb="FF3D8FC7"/>
      <color rgb="FF2E71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CO2-emissies 2005</c:v>
          </c:tx>
          <c:spPr>
            <a:solidFill>
              <a:srgbClr val="9999FF"/>
            </a:solidFill>
            <a:ln w="12700">
              <a:solidFill>
                <a:srgbClr val="000000"/>
              </a:solidFill>
              <a:prstDash val="solid"/>
            </a:ln>
          </c:spPr>
          <c:invertIfNegative val="0"/>
          <c:val>
            <c:numRef>
              <c:f>[1]individueel!#REF!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[1]individueel!#REF!</c15:sqref>
                        </c15:formulaRef>
                      </c:ext>
                    </c:extLst>
                    <c:strCache>
                      <c:ptCount val="1"/>
                      <c:pt idx="0">
                        <c:v>#VERW!</c:v>
                      </c:pt>
                    </c:strCache>
                  </c:strRef>
                </c15:cat>
              </c15:filteredCategoryTitle>
            </c:ext>
            <c:ext xmlns:c16="http://schemas.microsoft.com/office/drawing/2014/chart" uri="{C3380CC4-5D6E-409C-BE32-E72D297353CC}">
              <c16:uniqueId val="{00000000-E93E-42D5-8CDA-CA737705A1D4}"/>
            </c:ext>
          </c:extLst>
        </c:ser>
        <c:ser>
          <c:idx val="1"/>
          <c:order val="1"/>
          <c:tx>
            <c:v>CO2-emissies 2006</c:v>
          </c:tx>
          <c:spPr>
            <a:solidFill>
              <a:srgbClr val="993366"/>
            </a:solidFill>
            <a:ln w="12700">
              <a:solidFill>
                <a:srgbClr val="000000"/>
              </a:solidFill>
              <a:prstDash val="solid"/>
            </a:ln>
          </c:spPr>
          <c:invertIfNegative val="0"/>
          <c:val>
            <c:numRef>
              <c:f>[1]individueel!#REF!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[1]individueel!#REF!</c15:sqref>
                        </c15:formulaRef>
                      </c:ext>
                    </c:extLst>
                    <c:strCache>
                      <c:ptCount val="1"/>
                      <c:pt idx="0">
                        <c:v>#VERW!</c:v>
                      </c:pt>
                    </c:strCache>
                  </c:strRef>
                </c15:cat>
              </c15:filteredCategoryTitle>
            </c:ext>
            <c:ext xmlns:c16="http://schemas.microsoft.com/office/drawing/2014/chart" uri="{C3380CC4-5D6E-409C-BE32-E72D297353CC}">
              <c16:uniqueId val="{00000001-E93E-42D5-8CDA-CA737705A1D4}"/>
            </c:ext>
          </c:extLst>
        </c:ser>
        <c:ser>
          <c:idx val="2"/>
          <c:order val="2"/>
          <c:tx>
            <c:v>gemiddeld verleende emissierechten 2005-2007</c:v>
          </c:tx>
          <c:spPr>
            <a:solidFill>
              <a:srgbClr val="FFFFCC"/>
            </a:solidFill>
            <a:ln w="12700">
              <a:solidFill>
                <a:srgbClr val="000000"/>
              </a:solidFill>
              <a:prstDash val="solid"/>
            </a:ln>
          </c:spPr>
          <c:invertIfNegative val="0"/>
          <c:val>
            <c:numRef>
              <c:f>[1]individueel!#REF!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[1]individueel!#REF!</c15:sqref>
                        </c15:formulaRef>
                      </c:ext>
                    </c:extLst>
                    <c:strCache>
                      <c:ptCount val="1"/>
                      <c:pt idx="0">
                        <c:v>#VERW!</c:v>
                      </c:pt>
                    </c:strCache>
                  </c:strRef>
                </c15:cat>
              </c15:filteredCategoryTitle>
            </c:ext>
            <c:ext xmlns:c16="http://schemas.microsoft.com/office/drawing/2014/chart" uri="{C3380CC4-5D6E-409C-BE32-E72D297353CC}">
              <c16:uniqueId val="{00000002-E93E-42D5-8CDA-CA737705A1D4}"/>
            </c:ext>
          </c:extLst>
        </c:ser>
        <c:dLbls>
          <c:showLegendKey val="0"/>
          <c:showVal val="0"/>
          <c:showCatName val="0"/>
          <c:showSerName val="0"/>
          <c:showPercent val="0"/>
          <c:showBubbleSize val="0"/>
        </c:dLbls>
        <c:gapWidth val="50"/>
        <c:axId val="45296256"/>
        <c:axId val="45298048"/>
      </c:barChart>
      <c:catAx>
        <c:axId val="45296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Courier New"/>
                <a:ea typeface="Courier New"/>
                <a:cs typeface="Courier New"/>
              </a:defRPr>
            </a:pPr>
            <a:endParaRPr lang="nl-BE"/>
          </a:p>
        </c:txPr>
        <c:crossAx val="45298048"/>
        <c:crosses val="autoZero"/>
        <c:auto val="1"/>
        <c:lblAlgn val="ctr"/>
        <c:lblOffset val="100"/>
        <c:tickLblSkip val="1"/>
        <c:tickMarkSkip val="1"/>
        <c:noMultiLvlLbl val="0"/>
      </c:catAx>
      <c:valAx>
        <c:axId val="45298048"/>
        <c:scaling>
          <c:orientation val="minMax"/>
        </c:scaling>
        <c:delete val="0"/>
        <c:axPos val="l"/>
        <c:majorGridlines>
          <c:spPr>
            <a:ln w="3175">
              <a:solidFill>
                <a:srgbClr val="000000"/>
              </a:solidFill>
              <a:prstDash val="solid"/>
            </a:ln>
          </c:spPr>
        </c:majorGridlines>
        <c:numFmt formatCode="#,##0" sourceLinked="0"/>
        <c:majorTickMark val="cross"/>
        <c:minorTickMark val="cross"/>
        <c:tickLblPos val="nextTo"/>
        <c:spPr>
          <a:ln w="3175">
            <a:solidFill>
              <a:srgbClr val="000000"/>
            </a:solidFill>
            <a:prstDash val="solid"/>
          </a:ln>
        </c:spPr>
        <c:txPr>
          <a:bodyPr rot="0" vert="horz"/>
          <a:lstStyle/>
          <a:p>
            <a:pPr>
              <a:defRPr sz="1075" b="0" i="0" u="none" strike="noStrike" baseline="0">
                <a:solidFill>
                  <a:srgbClr val="000000"/>
                </a:solidFill>
                <a:latin typeface="Courier New"/>
                <a:ea typeface="Courier New"/>
                <a:cs typeface="Courier New"/>
              </a:defRPr>
            </a:pPr>
            <a:endParaRPr lang="nl-BE"/>
          </a:p>
        </c:txPr>
        <c:crossAx val="45296256"/>
        <c:crosses val="autoZero"/>
        <c:crossBetween val="between"/>
        <c:majorUnit val="1"/>
        <c:minorUnit val="0.5"/>
      </c:valAx>
      <c:spPr>
        <a:gradFill rotWithShape="0">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12700">
          <a:solidFill>
            <a:srgbClr val="808080"/>
          </a:solidFill>
          <a:prstDash val="solid"/>
        </a:ln>
      </c:spPr>
    </c:plotArea>
    <c:legend>
      <c:legendPos val="r"/>
      <c:overlay val="0"/>
      <c:spPr>
        <a:solidFill>
          <a:srgbClr val="FFFFFF"/>
        </a:solidFill>
        <a:ln w="25400">
          <a:noFill/>
        </a:ln>
      </c:spPr>
      <c:txPr>
        <a:bodyPr/>
        <a:lstStyle/>
        <a:p>
          <a:pPr>
            <a:defRPr sz="690" b="0" i="0" u="none" strike="noStrike" baseline="0">
              <a:solidFill>
                <a:srgbClr val="000000"/>
              </a:solidFill>
              <a:latin typeface="Courier New"/>
              <a:ea typeface="Courier New"/>
              <a:cs typeface="Courier New"/>
            </a:defRPr>
          </a:pPr>
          <a:endParaRPr lang="nl-BE"/>
        </a:p>
      </c:txPr>
    </c:legend>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Arial"/>
          <a:ea typeface="Arial"/>
          <a:cs typeface="Arial"/>
        </a:defRPr>
      </a:pPr>
      <a:endParaRPr lang="nl-BE"/>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CO2-emissies 2005</c:v>
          </c:tx>
          <c:spPr>
            <a:solidFill>
              <a:srgbClr val="9999FF"/>
            </a:solidFill>
            <a:ln w="12700">
              <a:solidFill>
                <a:srgbClr val="000000"/>
              </a:solidFill>
              <a:prstDash val="solid"/>
            </a:ln>
          </c:spPr>
          <c:invertIfNegative val="0"/>
          <c:val>
            <c:numRef>
              <c:f>[1]individueel!#REF!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[1]individueel!#REF!</c15:sqref>
                        </c15:formulaRef>
                      </c:ext>
                    </c:extLst>
                    <c:strCache>
                      <c:ptCount val="1"/>
                      <c:pt idx="0">
                        <c:v>#VERW!</c:v>
                      </c:pt>
                    </c:strCache>
                  </c:strRef>
                </c15:cat>
              </c15:filteredCategoryTitle>
            </c:ext>
            <c:ext xmlns:c16="http://schemas.microsoft.com/office/drawing/2014/chart" uri="{C3380CC4-5D6E-409C-BE32-E72D297353CC}">
              <c16:uniqueId val="{00000000-61D5-4D2D-B379-FF4C0FD56675}"/>
            </c:ext>
          </c:extLst>
        </c:ser>
        <c:ser>
          <c:idx val="1"/>
          <c:order val="1"/>
          <c:tx>
            <c:v>CO2-emissies 2006</c:v>
          </c:tx>
          <c:spPr>
            <a:solidFill>
              <a:srgbClr val="993366"/>
            </a:solidFill>
            <a:ln w="12700">
              <a:solidFill>
                <a:srgbClr val="000000"/>
              </a:solidFill>
              <a:prstDash val="solid"/>
            </a:ln>
          </c:spPr>
          <c:invertIfNegative val="0"/>
          <c:val>
            <c:numRef>
              <c:f>[1]individueel!#REF!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[1]individueel!#REF!</c15:sqref>
                        </c15:formulaRef>
                      </c:ext>
                    </c:extLst>
                    <c:strCache>
                      <c:ptCount val="1"/>
                      <c:pt idx="0">
                        <c:v>#VERW!</c:v>
                      </c:pt>
                    </c:strCache>
                  </c:strRef>
                </c15:cat>
              </c15:filteredCategoryTitle>
            </c:ext>
            <c:ext xmlns:c16="http://schemas.microsoft.com/office/drawing/2014/chart" uri="{C3380CC4-5D6E-409C-BE32-E72D297353CC}">
              <c16:uniqueId val="{00000001-61D5-4D2D-B379-FF4C0FD56675}"/>
            </c:ext>
          </c:extLst>
        </c:ser>
        <c:ser>
          <c:idx val="2"/>
          <c:order val="2"/>
          <c:tx>
            <c:v>gemiddeld verleende emissierechten 2005-2007</c:v>
          </c:tx>
          <c:spPr>
            <a:solidFill>
              <a:srgbClr val="FFFFCC"/>
            </a:solidFill>
            <a:ln w="12700">
              <a:solidFill>
                <a:srgbClr val="000000"/>
              </a:solidFill>
              <a:prstDash val="solid"/>
            </a:ln>
          </c:spPr>
          <c:invertIfNegative val="0"/>
          <c:val>
            <c:numRef>
              <c:f>[1]individueel!#REF!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[1]individueel!#REF!</c15:sqref>
                        </c15:formulaRef>
                      </c:ext>
                    </c:extLst>
                    <c:strCache>
                      <c:ptCount val="1"/>
                      <c:pt idx="0">
                        <c:v>#VERW!</c:v>
                      </c:pt>
                    </c:strCache>
                  </c:strRef>
                </c15:cat>
              </c15:filteredCategoryTitle>
            </c:ext>
            <c:ext xmlns:c16="http://schemas.microsoft.com/office/drawing/2014/chart" uri="{C3380CC4-5D6E-409C-BE32-E72D297353CC}">
              <c16:uniqueId val="{00000002-61D5-4D2D-B379-FF4C0FD56675}"/>
            </c:ext>
          </c:extLst>
        </c:ser>
        <c:dLbls>
          <c:showLegendKey val="0"/>
          <c:showVal val="0"/>
          <c:showCatName val="0"/>
          <c:showSerName val="0"/>
          <c:showPercent val="0"/>
          <c:showBubbleSize val="0"/>
        </c:dLbls>
        <c:gapWidth val="50"/>
        <c:axId val="45338624"/>
        <c:axId val="45340160"/>
      </c:barChart>
      <c:catAx>
        <c:axId val="453386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Courier New"/>
                <a:ea typeface="Courier New"/>
                <a:cs typeface="Courier New"/>
              </a:defRPr>
            </a:pPr>
            <a:endParaRPr lang="nl-BE"/>
          </a:p>
        </c:txPr>
        <c:crossAx val="45340160"/>
        <c:crosses val="autoZero"/>
        <c:auto val="1"/>
        <c:lblAlgn val="ctr"/>
        <c:lblOffset val="100"/>
        <c:tickLblSkip val="1"/>
        <c:tickMarkSkip val="1"/>
        <c:noMultiLvlLbl val="0"/>
      </c:catAx>
      <c:valAx>
        <c:axId val="45340160"/>
        <c:scaling>
          <c:orientation val="minMax"/>
        </c:scaling>
        <c:delete val="0"/>
        <c:axPos val="l"/>
        <c:majorGridlines>
          <c:spPr>
            <a:ln w="3175">
              <a:solidFill>
                <a:srgbClr val="000000"/>
              </a:solidFill>
              <a:prstDash val="solid"/>
            </a:ln>
          </c:spPr>
        </c:majorGridlines>
        <c:numFmt formatCode="#,##0" sourceLinked="0"/>
        <c:majorTickMark val="cross"/>
        <c:minorTickMark val="cross"/>
        <c:tickLblPos val="nextTo"/>
        <c:spPr>
          <a:ln w="3175">
            <a:solidFill>
              <a:srgbClr val="000000"/>
            </a:solidFill>
            <a:prstDash val="solid"/>
          </a:ln>
        </c:spPr>
        <c:txPr>
          <a:bodyPr rot="0" vert="horz"/>
          <a:lstStyle/>
          <a:p>
            <a:pPr>
              <a:defRPr sz="1075" b="0" i="0" u="none" strike="noStrike" baseline="0">
                <a:solidFill>
                  <a:srgbClr val="000000"/>
                </a:solidFill>
                <a:latin typeface="Courier New"/>
                <a:ea typeface="Courier New"/>
                <a:cs typeface="Courier New"/>
              </a:defRPr>
            </a:pPr>
            <a:endParaRPr lang="nl-BE"/>
          </a:p>
        </c:txPr>
        <c:crossAx val="45338624"/>
        <c:crosses val="autoZero"/>
        <c:crossBetween val="between"/>
        <c:majorUnit val="1"/>
        <c:minorUnit val="0.5"/>
      </c:valAx>
      <c:spPr>
        <a:gradFill rotWithShape="0">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12700">
          <a:solidFill>
            <a:srgbClr val="808080"/>
          </a:solidFill>
          <a:prstDash val="solid"/>
        </a:ln>
      </c:spPr>
    </c:plotArea>
    <c:legend>
      <c:legendPos val="r"/>
      <c:overlay val="0"/>
      <c:spPr>
        <a:solidFill>
          <a:srgbClr val="FFFFFF"/>
        </a:solidFill>
        <a:ln w="25400">
          <a:noFill/>
        </a:ln>
      </c:spPr>
      <c:txPr>
        <a:bodyPr/>
        <a:lstStyle/>
        <a:p>
          <a:pPr>
            <a:defRPr sz="690" b="0" i="0" u="none" strike="noStrike" baseline="0">
              <a:solidFill>
                <a:srgbClr val="000000"/>
              </a:solidFill>
              <a:latin typeface="Courier New"/>
              <a:ea typeface="Courier New"/>
              <a:cs typeface="Courier New"/>
            </a:defRPr>
          </a:pPr>
          <a:endParaRPr lang="nl-BE"/>
        </a:p>
      </c:txPr>
    </c:legend>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Arial"/>
          <a:ea typeface="Arial"/>
          <a:cs typeface="Arial"/>
        </a:defRPr>
      </a:pPr>
      <a:endParaRPr lang="nl-BE"/>
    </a:p>
  </c:txPr>
  <c:printSettings>
    <c:headerFooter alignWithMargins="0"/>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457200</xdr:colOff>
      <xdr:row>297</xdr:row>
      <xdr:rowOff>0</xdr:rowOff>
    </xdr:from>
    <xdr:to>
      <xdr:col>41</xdr:col>
      <xdr:colOff>0</xdr:colOff>
      <xdr:row>297</xdr:row>
      <xdr:rowOff>0</xdr:rowOff>
    </xdr:to>
    <xdr:graphicFrame macro="">
      <xdr:nvGraphicFramePr>
        <xdr:cNvPr id="1339" name="Grafiek 1">
          <a:extLst>
            <a:ext uri="{FF2B5EF4-FFF2-40B4-BE49-F238E27FC236}">
              <a16:creationId xmlns:a16="http://schemas.microsoft.com/office/drawing/2014/main" id="{00000000-0008-0000-0000-00003B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0.06321</cdr:x>
      <cdr:y>0.47797</cdr:y>
    </cdr:from>
    <cdr:to>
      <cdr:x>0.09819</cdr:x>
      <cdr:y>0.48567</cdr:y>
    </cdr:to>
    <cdr:sp macro="" textlink="">
      <cdr:nvSpPr>
        <cdr:cNvPr id="2049" name="Text Box 1"/>
        <cdr:cNvSpPr txBox="1">
          <a:spLocks xmlns:a="http://schemas.openxmlformats.org/drawingml/2006/main" noChangeArrowheads="1"/>
        </cdr:cNvSpPr>
      </cdr:nvSpPr>
      <cdr:spPr bwMode="auto">
        <a:xfrm xmlns:a="http://schemas.openxmlformats.org/drawingml/2006/main">
          <a:off x="869813" y="350744"/>
          <a:ext cx="483352"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23</a:t>
          </a:r>
        </a:p>
      </cdr:txBody>
    </cdr:sp>
  </cdr:relSizeAnchor>
  <cdr:relSizeAnchor xmlns:cdr="http://schemas.openxmlformats.org/drawingml/2006/chartDrawing">
    <cdr:from>
      <cdr:x>0.21478</cdr:x>
      <cdr:y>0.47797</cdr:y>
    </cdr:from>
    <cdr:to>
      <cdr:x>0.24801</cdr:x>
      <cdr:y>0.48567</cdr:y>
    </cdr:to>
    <cdr:sp macro="" textlink="">
      <cdr:nvSpPr>
        <cdr:cNvPr id="2050" name="Text Box 2"/>
        <cdr:cNvSpPr txBox="1">
          <a:spLocks xmlns:a="http://schemas.openxmlformats.org/drawingml/2006/main" noChangeArrowheads="1"/>
        </cdr:cNvSpPr>
      </cdr:nvSpPr>
      <cdr:spPr bwMode="auto">
        <a:xfrm xmlns:a="http://schemas.openxmlformats.org/drawingml/2006/main">
          <a:off x="2903919" y="350744"/>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5</a:t>
          </a:r>
        </a:p>
      </cdr:txBody>
    </cdr:sp>
  </cdr:relSizeAnchor>
  <cdr:relSizeAnchor xmlns:cdr="http://schemas.openxmlformats.org/drawingml/2006/chartDrawing">
    <cdr:from>
      <cdr:x>0.13962</cdr:x>
      <cdr:y>0.47797</cdr:y>
    </cdr:from>
    <cdr:to>
      <cdr:x>0.17013</cdr:x>
      <cdr:y>0.48567</cdr:y>
    </cdr:to>
    <cdr:sp macro="" textlink="">
      <cdr:nvSpPr>
        <cdr:cNvPr id="2051" name="Text Box 3"/>
        <cdr:cNvSpPr txBox="1">
          <a:spLocks xmlns:a="http://schemas.openxmlformats.org/drawingml/2006/main" noChangeArrowheads="1"/>
        </cdr:cNvSpPr>
      </cdr:nvSpPr>
      <cdr:spPr bwMode="auto">
        <a:xfrm xmlns:a="http://schemas.openxmlformats.org/drawingml/2006/main">
          <a:off x="1896936" y="350744"/>
          <a:ext cx="409506"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2</a:t>
          </a:r>
        </a:p>
      </cdr:txBody>
    </cdr:sp>
  </cdr:relSizeAnchor>
  <cdr:relSizeAnchor xmlns:cdr="http://schemas.openxmlformats.org/drawingml/2006/chartDrawing">
    <cdr:from>
      <cdr:x>0.28993</cdr:x>
      <cdr:y>0.47797</cdr:y>
    </cdr:from>
    <cdr:to>
      <cdr:x>0.32464</cdr:x>
      <cdr:y>0.48567</cdr:y>
    </cdr:to>
    <cdr:sp macro="" textlink="">
      <cdr:nvSpPr>
        <cdr:cNvPr id="2053" name="Text Box 5"/>
        <cdr:cNvSpPr txBox="1">
          <a:spLocks xmlns:a="http://schemas.openxmlformats.org/drawingml/2006/main" noChangeArrowheads="1"/>
        </cdr:cNvSpPr>
      </cdr:nvSpPr>
      <cdr:spPr bwMode="auto">
        <a:xfrm xmlns:a="http://schemas.openxmlformats.org/drawingml/2006/main">
          <a:off x="3920971" y="350744"/>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40</a:t>
          </a:r>
        </a:p>
      </cdr:txBody>
    </cdr:sp>
  </cdr:relSizeAnchor>
  <cdr:relSizeAnchor xmlns:cdr="http://schemas.openxmlformats.org/drawingml/2006/chartDrawing">
    <cdr:from>
      <cdr:x>0.36556</cdr:x>
      <cdr:y>0.47711</cdr:y>
    </cdr:from>
    <cdr:to>
      <cdr:x>0.39953</cdr:x>
      <cdr:y>0.48481</cdr:y>
    </cdr:to>
    <cdr:sp macro="" textlink="">
      <cdr:nvSpPr>
        <cdr:cNvPr id="2054" name="Text Box 6"/>
        <cdr:cNvSpPr txBox="1">
          <a:spLocks xmlns:a="http://schemas.openxmlformats.org/drawingml/2006/main" noChangeArrowheads="1"/>
        </cdr:cNvSpPr>
      </cdr:nvSpPr>
      <cdr:spPr bwMode="auto">
        <a:xfrm xmlns:a="http://schemas.openxmlformats.org/drawingml/2006/main">
          <a:off x="4938024" y="350112"/>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30</a:t>
          </a:r>
        </a:p>
      </cdr:txBody>
    </cdr:sp>
  </cdr:relSizeAnchor>
  <cdr:relSizeAnchor xmlns:cdr="http://schemas.openxmlformats.org/drawingml/2006/chartDrawing">
    <cdr:from>
      <cdr:x>0.44367</cdr:x>
      <cdr:y>0.47711</cdr:y>
    </cdr:from>
    <cdr:to>
      <cdr:x>0.47591</cdr:x>
      <cdr:y>0.48481</cdr:y>
    </cdr:to>
    <cdr:sp macro="" textlink="">
      <cdr:nvSpPr>
        <cdr:cNvPr id="2055" name="Text Box 7"/>
        <cdr:cNvSpPr txBox="1">
          <a:spLocks xmlns:a="http://schemas.openxmlformats.org/drawingml/2006/main" noChangeArrowheads="1"/>
        </cdr:cNvSpPr>
      </cdr:nvSpPr>
      <cdr:spPr bwMode="auto">
        <a:xfrm xmlns:a="http://schemas.openxmlformats.org/drawingml/2006/main">
          <a:off x="5978573" y="350112"/>
          <a:ext cx="436360"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23</a:t>
          </a:r>
        </a:p>
      </cdr:txBody>
    </cdr:sp>
  </cdr:relSizeAnchor>
  <cdr:relSizeAnchor xmlns:cdr="http://schemas.openxmlformats.org/drawingml/2006/chartDrawing">
    <cdr:from>
      <cdr:x>0.51661</cdr:x>
      <cdr:y>0.47797</cdr:y>
    </cdr:from>
    <cdr:to>
      <cdr:x>0.54935</cdr:x>
      <cdr:y>0.48567</cdr:y>
    </cdr:to>
    <cdr:sp macro="" textlink="">
      <cdr:nvSpPr>
        <cdr:cNvPr id="2056" name="Text Box 8"/>
        <cdr:cNvSpPr txBox="1">
          <a:spLocks xmlns:a="http://schemas.openxmlformats.org/drawingml/2006/main" noChangeArrowheads="1"/>
        </cdr:cNvSpPr>
      </cdr:nvSpPr>
      <cdr:spPr bwMode="auto">
        <a:xfrm xmlns:a="http://schemas.openxmlformats.org/drawingml/2006/main">
          <a:off x="6948634" y="350744"/>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5</a:t>
          </a:r>
        </a:p>
      </cdr:txBody>
    </cdr:sp>
  </cdr:relSizeAnchor>
  <cdr:relSizeAnchor xmlns:cdr="http://schemas.openxmlformats.org/drawingml/2006/chartDrawing">
    <cdr:from>
      <cdr:x>0.59425</cdr:x>
      <cdr:y>0.47711</cdr:y>
    </cdr:from>
    <cdr:to>
      <cdr:x>0.62649</cdr:x>
      <cdr:y>0.48481</cdr:y>
    </cdr:to>
    <cdr:sp macro="" textlink="">
      <cdr:nvSpPr>
        <cdr:cNvPr id="2057" name="Text Box 9"/>
        <cdr:cNvSpPr txBox="1">
          <a:spLocks xmlns:a="http://schemas.openxmlformats.org/drawingml/2006/main" noChangeArrowheads="1"/>
        </cdr:cNvSpPr>
      </cdr:nvSpPr>
      <cdr:spPr bwMode="auto">
        <a:xfrm xmlns:a="http://schemas.openxmlformats.org/drawingml/2006/main">
          <a:off x="7989183" y="350112"/>
          <a:ext cx="43635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17</a:t>
          </a:r>
        </a:p>
      </cdr:txBody>
    </cdr:sp>
  </cdr:relSizeAnchor>
  <cdr:relSizeAnchor xmlns:cdr="http://schemas.openxmlformats.org/drawingml/2006/chartDrawing">
    <cdr:from>
      <cdr:x>0.67139</cdr:x>
      <cdr:y>0.47711</cdr:y>
    </cdr:from>
    <cdr:to>
      <cdr:x>0.70337</cdr:x>
      <cdr:y>0.48481</cdr:y>
    </cdr:to>
    <cdr:sp macro="" textlink="">
      <cdr:nvSpPr>
        <cdr:cNvPr id="2058" name="Text Box 10"/>
        <cdr:cNvSpPr txBox="1">
          <a:spLocks xmlns:a="http://schemas.openxmlformats.org/drawingml/2006/main" noChangeArrowheads="1"/>
        </cdr:cNvSpPr>
      </cdr:nvSpPr>
      <cdr:spPr bwMode="auto">
        <a:xfrm xmlns:a="http://schemas.openxmlformats.org/drawingml/2006/main">
          <a:off x="9019662" y="350112"/>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4</a:t>
          </a:r>
        </a:p>
      </cdr:txBody>
    </cdr:sp>
  </cdr:relSizeAnchor>
  <cdr:relSizeAnchor xmlns:cdr="http://schemas.openxmlformats.org/drawingml/2006/chartDrawing">
    <cdr:from>
      <cdr:x>0.7433</cdr:x>
      <cdr:y>0.47797</cdr:y>
    </cdr:from>
    <cdr:to>
      <cdr:x>0.77629</cdr:x>
      <cdr:y>0.48567</cdr:y>
    </cdr:to>
    <cdr:sp macro="" textlink="">
      <cdr:nvSpPr>
        <cdr:cNvPr id="2059" name="Text Box 11"/>
        <cdr:cNvSpPr txBox="1">
          <a:spLocks xmlns:a="http://schemas.openxmlformats.org/drawingml/2006/main" noChangeArrowheads="1"/>
        </cdr:cNvSpPr>
      </cdr:nvSpPr>
      <cdr:spPr bwMode="auto">
        <a:xfrm xmlns:a="http://schemas.openxmlformats.org/drawingml/2006/main">
          <a:off x="9986366" y="350744"/>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15</a:t>
          </a:r>
        </a:p>
      </cdr:txBody>
    </cdr:sp>
  </cdr:relSizeAnchor>
  <cdr:relSizeAnchor xmlns:cdr="http://schemas.openxmlformats.org/drawingml/2006/chartDrawing">
    <cdr:from>
      <cdr:x>0.81799</cdr:x>
      <cdr:y>0.47711</cdr:y>
    </cdr:from>
    <cdr:to>
      <cdr:x>0.85022</cdr:x>
      <cdr:y>0.48481</cdr:y>
    </cdr:to>
    <cdr:sp macro="" textlink="">
      <cdr:nvSpPr>
        <cdr:cNvPr id="2060" name="Text Box 12"/>
        <cdr:cNvSpPr txBox="1">
          <a:spLocks xmlns:a="http://schemas.openxmlformats.org/drawingml/2006/main" noChangeArrowheads="1"/>
        </cdr:cNvSpPr>
      </cdr:nvSpPr>
      <cdr:spPr bwMode="auto">
        <a:xfrm xmlns:a="http://schemas.openxmlformats.org/drawingml/2006/main">
          <a:off x="10993349" y="350112"/>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3</a:t>
          </a:r>
        </a:p>
      </cdr:txBody>
    </cdr:sp>
  </cdr:relSizeAnchor>
  <cdr:relSizeAnchor xmlns:cdr="http://schemas.openxmlformats.org/drawingml/2006/chartDrawing">
    <cdr:from>
      <cdr:x>0.89264</cdr:x>
      <cdr:y>0.47711</cdr:y>
    </cdr:from>
    <cdr:to>
      <cdr:x>0.92415</cdr:x>
      <cdr:y>0.48481</cdr:y>
    </cdr:to>
    <cdr:sp macro="" textlink="">
      <cdr:nvSpPr>
        <cdr:cNvPr id="2061" name="Text Box 13"/>
        <cdr:cNvSpPr txBox="1">
          <a:spLocks xmlns:a="http://schemas.openxmlformats.org/drawingml/2006/main" noChangeArrowheads="1"/>
        </cdr:cNvSpPr>
      </cdr:nvSpPr>
      <cdr:spPr bwMode="auto">
        <a:xfrm xmlns:a="http://schemas.openxmlformats.org/drawingml/2006/main">
          <a:off x="12033898" y="350112"/>
          <a:ext cx="433002"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2</a:t>
          </a:r>
        </a:p>
      </cdr:txBody>
    </cdr:sp>
  </cdr:relSizeAnchor>
  <cdr:relSizeAnchor xmlns:cdr="http://schemas.openxmlformats.org/drawingml/2006/chartDrawing">
    <cdr:from>
      <cdr:x>0.40151</cdr:x>
      <cdr:y>0.35004</cdr:y>
    </cdr:from>
    <cdr:to>
      <cdr:x>0.93754</cdr:x>
      <cdr:y>0.3586</cdr:y>
    </cdr:to>
    <cdr:sp macro="" textlink="">
      <cdr:nvSpPr>
        <cdr:cNvPr id="2062" name="Text Box 14"/>
        <cdr:cNvSpPr txBox="1">
          <a:spLocks xmlns:a="http://schemas.openxmlformats.org/drawingml/2006/main" noChangeArrowheads="1"/>
        </cdr:cNvSpPr>
      </cdr:nvSpPr>
      <cdr:spPr bwMode="auto">
        <a:xfrm xmlns:a="http://schemas.openxmlformats.org/drawingml/2006/main">
          <a:off x="5407950" y="256191"/>
          <a:ext cx="7246921" cy="63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nl-BE" sz="125" b="0" i="0" u="none" strike="noStrike" baseline="0">
              <a:solidFill>
                <a:srgbClr val="000000"/>
              </a:solidFill>
              <a:latin typeface="Courier New"/>
              <a:cs typeface="Courier New"/>
            </a:rPr>
            <a:t># bedrijven die deelnemen aan CO2-emissiehandel</a:t>
          </a:r>
        </a:p>
      </cdr:txBody>
    </cdr:sp>
  </cdr:relSizeAnchor>
  <cdr:relSizeAnchor xmlns:cdr="http://schemas.openxmlformats.org/drawingml/2006/chartDrawing">
    <cdr:from>
      <cdr:x>0.34869</cdr:x>
      <cdr:y>0.35004</cdr:y>
    </cdr:from>
    <cdr:to>
      <cdr:x>0.38464</cdr:x>
      <cdr:y>0.3586</cdr:y>
    </cdr:to>
    <cdr:sp macro="" textlink="">
      <cdr:nvSpPr>
        <cdr:cNvPr id="2063" name="Text Box 15"/>
        <cdr:cNvSpPr txBox="1">
          <a:spLocks xmlns:a="http://schemas.openxmlformats.org/drawingml/2006/main" noChangeArrowheads="1"/>
        </cdr:cNvSpPr>
      </cdr:nvSpPr>
      <cdr:spPr bwMode="auto">
        <a:xfrm xmlns:a="http://schemas.openxmlformats.org/drawingml/2006/main">
          <a:off x="4703061" y="256191"/>
          <a:ext cx="483352" cy="63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Arial"/>
              <a:cs typeface="Arial"/>
            </a:rPr>
            <a:t>x</a:t>
          </a:r>
        </a:p>
      </cdr:txBody>
    </cdr:sp>
  </cdr:relSizeAnchor>
  <cdr:relSizeAnchor xmlns:cdr="http://schemas.openxmlformats.org/drawingml/2006/chartDrawing">
    <cdr:from>
      <cdr:x>0.12722</cdr:x>
      <cdr:y>0.3186</cdr:y>
    </cdr:from>
    <cdr:to>
      <cdr:x>0.34993</cdr:x>
      <cdr:y>0.33806</cdr:y>
    </cdr:to>
    <cdr:sp macro="" textlink="">
      <cdr:nvSpPr>
        <cdr:cNvPr id="2064" name="Text Box 16"/>
        <cdr:cNvSpPr txBox="1">
          <a:spLocks xmlns:a="http://schemas.openxmlformats.org/drawingml/2006/main" noChangeArrowheads="1"/>
        </cdr:cNvSpPr>
      </cdr:nvSpPr>
      <cdr:spPr bwMode="auto">
        <a:xfrm xmlns:a="http://schemas.openxmlformats.org/drawingml/2006/main">
          <a:off x="1725748" y="232948"/>
          <a:ext cx="2987383" cy="1438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cijfers in miljoen ton CO2</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457200</xdr:colOff>
      <xdr:row>297</xdr:row>
      <xdr:rowOff>0</xdr:rowOff>
    </xdr:from>
    <xdr:to>
      <xdr:col>47</xdr:col>
      <xdr:colOff>0</xdr:colOff>
      <xdr:row>297</xdr:row>
      <xdr:rowOff>0</xdr:rowOff>
    </xdr:to>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0.06321</cdr:x>
      <cdr:y>0.47797</cdr:y>
    </cdr:from>
    <cdr:to>
      <cdr:x>0.09819</cdr:x>
      <cdr:y>0.48567</cdr:y>
    </cdr:to>
    <cdr:sp macro="" textlink="">
      <cdr:nvSpPr>
        <cdr:cNvPr id="2049" name="Text Box 1"/>
        <cdr:cNvSpPr txBox="1">
          <a:spLocks xmlns:a="http://schemas.openxmlformats.org/drawingml/2006/main" noChangeArrowheads="1"/>
        </cdr:cNvSpPr>
      </cdr:nvSpPr>
      <cdr:spPr bwMode="auto">
        <a:xfrm xmlns:a="http://schemas.openxmlformats.org/drawingml/2006/main">
          <a:off x="869813" y="350744"/>
          <a:ext cx="483352"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23</a:t>
          </a:r>
        </a:p>
      </cdr:txBody>
    </cdr:sp>
  </cdr:relSizeAnchor>
  <cdr:relSizeAnchor xmlns:cdr="http://schemas.openxmlformats.org/drawingml/2006/chartDrawing">
    <cdr:from>
      <cdr:x>0.21478</cdr:x>
      <cdr:y>0.47797</cdr:y>
    </cdr:from>
    <cdr:to>
      <cdr:x>0.24801</cdr:x>
      <cdr:y>0.48567</cdr:y>
    </cdr:to>
    <cdr:sp macro="" textlink="">
      <cdr:nvSpPr>
        <cdr:cNvPr id="2050" name="Text Box 2"/>
        <cdr:cNvSpPr txBox="1">
          <a:spLocks xmlns:a="http://schemas.openxmlformats.org/drawingml/2006/main" noChangeArrowheads="1"/>
        </cdr:cNvSpPr>
      </cdr:nvSpPr>
      <cdr:spPr bwMode="auto">
        <a:xfrm xmlns:a="http://schemas.openxmlformats.org/drawingml/2006/main">
          <a:off x="2903919" y="350744"/>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5</a:t>
          </a:r>
        </a:p>
      </cdr:txBody>
    </cdr:sp>
  </cdr:relSizeAnchor>
  <cdr:relSizeAnchor xmlns:cdr="http://schemas.openxmlformats.org/drawingml/2006/chartDrawing">
    <cdr:from>
      <cdr:x>0.13962</cdr:x>
      <cdr:y>0.47797</cdr:y>
    </cdr:from>
    <cdr:to>
      <cdr:x>0.17013</cdr:x>
      <cdr:y>0.48567</cdr:y>
    </cdr:to>
    <cdr:sp macro="" textlink="">
      <cdr:nvSpPr>
        <cdr:cNvPr id="2051" name="Text Box 3"/>
        <cdr:cNvSpPr txBox="1">
          <a:spLocks xmlns:a="http://schemas.openxmlformats.org/drawingml/2006/main" noChangeArrowheads="1"/>
        </cdr:cNvSpPr>
      </cdr:nvSpPr>
      <cdr:spPr bwMode="auto">
        <a:xfrm xmlns:a="http://schemas.openxmlformats.org/drawingml/2006/main">
          <a:off x="1896936" y="350744"/>
          <a:ext cx="409506"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2</a:t>
          </a:r>
        </a:p>
      </cdr:txBody>
    </cdr:sp>
  </cdr:relSizeAnchor>
  <cdr:relSizeAnchor xmlns:cdr="http://schemas.openxmlformats.org/drawingml/2006/chartDrawing">
    <cdr:from>
      <cdr:x>0.28993</cdr:x>
      <cdr:y>0.47797</cdr:y>
    </cdr:from>
    <cdr:to>
      <cdr:x>0.32464</cdr:x>
      <cdr:y>0.48567</cdr:y>
    </cdr:to>
    <cdr:sp macro="" textlink="">
      <cdr:nvSpPr>
        <cdr:cNvPr id="2053" name="Text Box 5"/>
        <cdr:cNvSpPr txBox="1">
          <a:spLocks xmlns:a="http://schemas.openxmlformats.org/drawingml/2006/main" noChangeArrowheads="1"/>
        </cdr:cNvSpPr>
      </cdr:nvSpPr>
      <cdr:spPr bwMode="auto">
        <a:xfrm xmlns:a="http://schemas.openxmlformats.org/drawingml/2006/main">
          <a:off x="3920971" y="350744"/>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40</a:t>
          </a:r>
        </a:p>
      </cdr:txBody>
    </cdr:sp>
  </cdr:relSizeAnchor>
  <cdr:relSizeAnchor xmlns:cdr="http://schemas.openxmlformats.org/drawingml/2006/chartDrawing">
    <cdr:from>
      <cdr:x>0.36556</cdr:x>
      <cdr:y>0.47711</cdr:y>
    </cdr:from>
    <cdr:to>
      <cdr:x>0.39953</cdr:x>
      <cdr:y>0.48481</cdr:y>
    </cdr:to>
    <cdr:sp macro="" textlink="">
      <cdr:nvSpPr>
        <cdr:cNvPr id="2054" name="Text Box 6"/>
        <cdr:cNvSpPr txBox="1">
          <a:spLocks xmlns:a="http://schemas.openxmlformats.org/drawingml/2006/main" noChangeArrowheads="1"/>
        </cdr:cNvSpPr>
      </cdr:nvSpPr>
      <cdr:spPr bwMode="auto">
        <a:xfrm xmlns:a="http://schemas.openxmlformats.org/drawingml/2006/main">
          <a:off x="4938024" y="350112"/>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30</a:t>
          </a:r>
        </a:p>
      </cdr:txBody>
    </cdr:sp>
  </cdr:relSizeAnchor>
  <cdr:relSizeAnchor xmlns:cdr="http://schemas.openxmlformats.org/drawingml/2006/chartDrawing">
    <cdr:from>
      <cdr:x>0.44367</cdr:x>
      <cdr:y>0.47711</cdr:y>
    </cdr:from>
    <cdr:to>
      <cdr:x>0.47591</cdr:x>
      <cdr:y>0.48481</cdr:y>
    </cdr:to>
    <cdr:sp macro="" textlink="">
      <cdr:nvSpPr>
        <cdr:cNvPr id="2055" name="Text Box 7"/>
        <cdr:cNvSpPr txBox="1">
          <a:spLocks xmlns:a="http://schemas.openxmlformats.org/drawingml/2006/main" noChangeArrowheads="1"/>
        </cdr:cNvSpPr>
      </cdr:nvSpPr>
      <cdr:spPr bwMode="auto">
        <a:xfrm xmlns:a="http://schemas.openxmlformats.org/drawingml/2006/main">
          <a:off x="5978573" y="350112"/>
          <a:ext cx="436360"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23</a:t>
          </a:r>
        </a:p>
      </cdr:txBody>
    </cdr:sp>
  </cdr:relSizeAnchor>
  <cdr:relSizeAnchor xmlns:cdr="http://schemas.openxmlformats.org/drawingml/2006/chartDrawing">
    <cdr:from>
      <cdr:x>0.51661</cdr:x>
      <cdr:y>0.47797</cdr:y>
    </cdr:from>
    <cdr:to>
      <cdr:x>0.54935</cdr:x>
      <cdr:y>0.48567</cdr:y>
    </cdr:to>
    <cdr:sp macro="" textlink="">
      <cdr:nvSpPr>
        <cdr:cNvPr id="2056" name="Text Box 8"/>
        <cdr:cNvSpPr txBox="1">
          <a:spLocks xmlns:a="http://schemas.openxmlformats.org/drawingml/2006/main" noChangeArrowheads="1"/>
        </cdr:cNvSpPr>
      </cdr:nvSpPr>
      <cdr:spPr bwMode="auto">
        <a:xfrm xmlns:a="http://schemas.openxmlformats.org/drawingml/2006/main">
          <a:off x="6948634" y="350744"/>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5</a:t>
          </a:r>
        </a:p>
      </cdr:txBody>
    </cdr:sp>
  </cdr:relSizeAnchor>
  <cdr:relSizeAnchor xmlns:cdr="http://schemas.openxmlformats.org/drawingml/2006/chartDrawing">
    <cdr:from>
      <cdr:x>0.59425</cdr:x>
      <cdr:y>0.47711</cdr:y>
    </cdr:from>
    <cdr:to>
      <cdr:x>0.62649</cdr:x>
      <cdr:y>0.48481</cdr:y>
    </cdr:to>
    <cdr:sp macro="" textlink="">
      <cdr:nvSpPr>
        <cdr:cNvPr id="2057" name="Text Box 9"/>
        <cdr:cNvSpPr txBox="1">
          <a:spLocks xmlns:a="http://schemas.openxmlformats.org/drawingml/2006/main" noChangeArrowheads="1"/>
        </cdr:cNvSpPr>
      </cdr:nvSpPr>
      <cdr:spPr bwMode="auto">
        <a:xfrm xmlns:a="http://schemas.openxmlformats.org/drawingml/2006/main">
          <a:off x="7989183" y="350112"/>
          <a:ext cx="43635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17</a:t>
          </a:r>
        </a:p>
      </cdr:txBody>
    </cdr:sp>
  </cdr:relSizeAnchor>
  <cdr:relSizeAnchor xmlns:cdr="http://schemas.openxmlformats.org/drawingml/2006/chartDrawing">
    <cdr:from>
      <cdr:x>0.67139</cdr:x>
      <cdr:y>0.47711</cdr:y>
    </cdr:from>
    <cdr:to>
      <cdr:x>0.70337</cdr:x>
      <cdr:y>0.48481</cdr:y>
    </cdr:to>
    <cdr:sp macro="" textlink="">
      <cdr:nvSpPr>
        <cdr:cNvPr id="2058" name="Text Box 10"/>
        <cdr:cNvSpPr txBox="1">
          <a:spLocks xmlns:a="http://schemas.openxmlformats.org/drawingml/2006/main" noChangeArrowheads="1"/>
        </cdr:cNvSpPr>
      </cdr:nvSpPr>
      <cdr:spPr bwMode="auto">
        <a:xfrm xmlns:a="http://schemas.openxmlformats.org/drawingml/2006/main">
          <a:off x="9019662" y="350112"/>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4</a:t>
          </a:r>
        </a:p>
      </cdr:txBody>
    </cdr:sp>
  </cdr:relSizeAnchor>
  <cdr:relSizeAnchor xmlns:cdr="http://schemas.openxmlformats.org/drawingml/2006/chartDrawing">
    <cdr:from>
      <cdr:x>0.7433</cdr:x>
      <cdr:y>0.47797</cdr:y>
    </cdr:from>
    <cdr:to>
      <cdr:x>0.77629</cdr:x>
      <cdr:y>0.48567</cdr:y>
    </cdr:to>
    <cdr:sp macro="" textlink="">
      <cdr:nvSpPr>
        <cdr:cNvPr id="2059" name="Text Box 11"/>
        <cdr:cNvSpPr txBox="1">
          <a:spLocks xmlns:a="http://schemas.openxmlformats.org/drawingml/2006/main" noChangeArrowheads="1"/>
        </cdr:cNvSpPr>
      </cdr:nvSpPr>
      <cdr:spPr bwMode="auto">
        <a:xfrm xmlns:a="http://schemas.openxmlformats.org/drawingml/2006/main">
          <a:off x="9986366" y="350744"/>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15</a:t>
          </a:r>
        </a:p>
      </cdr:txBody>
    </cdr:sp>
  </cdr:relSizeAnchor>
  <cdr:relSizeAnchor xmlns:cdr="http://schemas.openxmlformats.org/drawingml/2006/chartDrawing">
    <cdr:from>
      <cdr:x>0.81799</cdr:x>
      <cdr:y>0.47711</cdr:y>
    </cdr:from>
    <cdr:to>
      <cdr:x>0.85022</cdr:x>
      <cdr:y>0.48481</cdr:y>
    </cdr:to>
    <cdr:sp macro="" textlink="">
      <cdr:nvSpPr>
        <cdr:cNvPr id="2060" name="Text Box 12"/>
        <cdr:cNvSpPr txBox="1">
          <a:spLocks xmlns:a="http://schemas.openxmlformats.org/drawingml/2006/main" noChangeArrowheads="1"/>
        </cdr:cNvSpPr>
      </cdr:nvSpPr>
      <cdr:spPr bwMode="auto">
        <a:xfrm xmlns:a="http://schemas.openxmlformats.org/drawingml/2006/main">
          <a:off x="10993349" y="350112"/>
          <a:ext cx="446429"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3</a:t>
          </a:r>
        </a:p>
      </cdr:txBody>
    </cdr:sp>
  </cdr:relSizeAnchor>
  <cdr:relSizeAnchor xmlns:cdr="http://schemas.openxmlformats.org/drawingml/2006/chartDrawing">
    <cdr:from>
      <cdr:x>0.89264</cdr:x>
      <cdr:y>0.47711</cdr:y>
    </cdr:from>
    <cdr:to>
      <cdr:x>0.92415</cdr:x>
      <cdr:y>0.48481</cdr:y>
    </cdr:to>
    <cdr:sp macro="" textlink="">
      <cdr:nvSpPr>
        <cdr:cNvPr id="2061" name="Text Box 13"/>
        <cdr:cNvSpPr txBox="1">
          <a:spLocks xmlns:a="http://schemas.openxmlformats.org/drawingml/2006/main" noChangeArrowheads="1"/>
        </cdr:cNvSpPr>
      </cdr:nvSpPr>
      <cdr:spPr bwMode="auto">
        <a:xfrm xmlns:a="http://schemas.openxmlformats.org/drawingml/2006/main">
          <a:off x="12033898" y="350112"/>
          <a:ext cx="433002" cy="569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2</a:t>
          </a:r>
        </a:p>
      </cdr:txBody>
    </cdr:sp>
  </cdr:relSizeAnchor>
  <cdr:relSizeAnchor xmlns:cdr="http://schemas.openxmlformats.org/drawingml/2006/chartDrawing">
    <cdr:from>
      <cdr:x>0.40151</cdr:x>
      <cdr:y>0.35004</cdr:y>
    </cdr:from>
    <cdr:to>
      <cdr:x>0.93754</cdr:x>
      <cdr:y>0.3586</cdr:y>
    </cdr:to>
    <cdr:sp macro="" textlink="">
      <cdr:nvSpPr>
        <cdr:cNvPr id="2062" name="Text Box 14"/>
        <cdr:cNvSpPr txBox="1">
          <a:spLocks xmlns:a="http://schemas.openxmlformats.org/drawingml/2006/main" noChangeArrowheads="1"/>
        </cdr:cNvSpPr>
      </cdr:nvSpPr>
      <cdr:spPr bwMode="auto">
        <a:xfrm xmlns:a="http://schemas.openxmlformats.org/drawingml/2006/main">
          <a:off x="5407950" y="256191"/>
          <a:ext cx="7246921" cy="63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nl-BE" sz="125" b="0" i="0" u="none" strike="noStrike" baseline="0">
              <a:solidFill>
                <a:srgbClr val="000000"/>
              </a:solidFill>
              <a:latin typeface="Courier New"/>
              <a:cs typeface="Courier New"/>
            </a:rPr>
            <a:t># bedrijven die deelnemen aan CO2-emissiehandel</a:t>
          </a:r>
        </a:p>
      </cdr:txBody>
    </cdr:sp>
  </cdr:relSizeAnchor>
  <cdr:relSizeAnchor xmlns:cdr="http://schemas.openxmlformats.org/drawingml/2006/chartDrawing">
    <cdr:from>
      <cdr:x>0.34869</cdr:x>
      <cdr:y>0.35004</cdr:y>
    </cdr:from>
    <cdr:to>
      <cdr:x>0.38464</cdr:x>
      <cdr:y>0.3586</cdr:y>
    </cdr:to>
    <cdr:sp macro="" textlink="">
      <cdr:nvSpPr>
        <cdr:cNvPr id="2063" name="Text Box 15"/>
        <cdr:cNvSpPr txBox="1">
          <a:spLocks xmlns:a="http://schemas.openxmlformats.org/drawingml/2006/main" noChangeArrowheads="1"/>
        </cdr:cNvSpPr>
      </cdr:nvSpPr>
      <cdr:spPr bwMode="auto">
        <a:xfrm xmlns:a="http://schemas.openxmlformats.org/drawingml/2006/main">
          <a:off x="4703061" y="256191"/>
          <a:ext cx="483352" cy="63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Arial"/>
              <a:cs typeface="Arial"/>
            </a:rPr>
            <a:t>x</a:t>
          </a:r>
        </a:p>
      </cdr:txBody>
    </cdr:sp>
  </cdr:relSizeAnchor>
  <cdr:relSizeAnchor xmlns:cdr="http://schemas.openxmlformats.org/drawingml/2006/chartDrawing">
    <cdr:from>
      <cdr:x>0.12722</cdr:x>
      <cdr:y>0.3186</cdr:y>
    </cdr:from>
    <cdr:to>
      <cdr:x>0.34993</cdr:x>
      <cdr:y>0.33806</cdr:y>
    </cdr:to>
    <cdr:sp macro="" textlink="">
      <cdr:nvSpPr>
        <cdr:cNvPr id="2064" name="Text Box 16"/>
        <cdr:cNvSpPr txBox="1">
          <a:spLocks xmlns:a="http://schemas.openxmlformats.org/drawingml/2006/main" noChangeArrowheads="1"/>
        </cdr:cNvSpPr>
      </cdr:nvSpPr>
      <cdr:spPr bwMode="auto">
        <a:xfrm xmlns:a="http://schemas.openxmlformats.org/drawingml/2006/main">
          <a:off x="1725748" y="232948"/>
          <a:ext cx="2987383" cy="1438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nl-BE" sz="125" b="0" i="0" u="none" strike="noStrike" baseline="0">
              <a:solidFill>
                <a:srgbClr val="000000"/>
              </a:solidFill>
              <a:latin typeface="Courier New"/>
              <a:cs typeface="Courier New"/>
            </a:rPr>
            <a:t>cijfers in miljoen ton CO2</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2</xdr:col>
      <xdr:colOff>523875</xdr:colOff>
      <xdr:row>44</xdr:row>
      <xdr:rowOff>28575</xdr:rowOff>
    </xdr:from>
    <xdr:to>
      <xdr:col>3</xdr:col>
      <xdr:colOff>62738</xdr:colOff>
      <xdr:row>45</xdr:row>
      <xdr:rowOff>148177</xdr:rowOff>
    </xdr:to>
    <xdr:pic>
      <xdr:nvPicPr>
        <xdr:cNvPr id="24" name="chart">
          <a:extLst>
            <a:ext uri="{FF2B5EF4-FFF2-40B4-BE49-F238E27FC236}">
              <a16:creationId xmlns:a16="http://schemas.microsoft.com/office/drawing/2014/main" id="{F04A5C0F-318A-4DC0-960A-007AC026F9C2}"/>
            </a:ext>
          </a:extLst>
        </xdr:cNvPr>
        <xdr:cNvPicPr>
          <a:picLocks noChangeAspect="1"/>
        </xdr:cNvPicPr>
      </xdr:nvPicPr>
      <xdr:blipFill>
        <a:blip xmlns:r="http://schemas.openxmlformats.org/officeDocument/2006/relationships" r:embed="rId1"/>
        <a:stretch>
          <a:fillRect/>
        </a:stretch>
      </xdr:blipFill>
      <xdr:spPr>
        <a:xfrm rot="5400000">
          <a:off x="1676543" y="7610332"/>
          <a:ext cx="281527" cy="148463"/>
        </a:xfrm>
        <a:prstGeom prst="rect">
          <a:avLst/>
        </a:prstGeom>
      </xdr:spPr>
    </xdr:pic>
    <xdr:clientData/>
  </xdr:twoCellAnchor>
  <xdr:twoCellAnchor editAs="oneCell">
    <xdr:from>
      <xdr:col>3</xdr:col>
      <xdr:colOff>514350</xdr:colOff>
      <xdr:row>44</xdr:row>
      <xdr:rowOff>9525</xdr:rowOff>
    </xdr:from>
    <xdr:to>
      <xdr:col>4</xdr:col>
      <xdr:colOff>53213</xdr:colOff>
      <xdr:row>45</xdr:row>
      <xdr:rowOff>129127</xdr:rowOff>
    </xdr:to>
    <xdr:pic>
      <xdr:nvPicPr>
        <xdr:cNvPr id="25" name="chart">
          <a:extLst>
            <a:ext uri="{FF2B5EF4-FFF2-40B4-BE49-F238E27FC236}">
              <a16:creationId xmlns:a16="http://schemas.microsoft.com/office/drawing/2014/main" id="{7BA29331-DE35-4B35-B255-90C3D21B6668}"/>
            </a:ext>
          </a:extLst>
        </xdr:cNvPr>
        <xdr:cNvPicPr>
          <a:picLocks noChangeAspect="1"/>
        </xdr:cNvPicPr>
      </xdr:nvPicPr>
      <xdr:blipFill>
        <a:blip xmlns:r="http://schemas.openxmlformats.org/officeDocument/2006/relationships" r:embed="rId1"/>
        <a:stretch>
          <a:fillRect/>
        </a:stretch>
      </xdr:blipFill>
      <xdr:spPr>
        <a:xfrm rot="5400000">
          <a:off x="2276618" y="7591282"/>
          <a:ext cx="281527" cy="148463"/>
        </a:xfrm>
        <a:prstGeom prst="rect">
          <a:avLst/>
        </a:prstGeom>
      </xdr:spPr>
    </xdr:pic>
    <xdr:clientData/>
  </xdr:twoCellAnchor>
  <xdr:twoCellAnchor editAs="oneCell">
    <xdr:from>
      <xdr:col>0</xdr:col>
      <xdr:colOff>111125</xdr:colOff>
      <xdr:row>28</xdr:row>
      <xdr:rowOff>22224</xdr:rowOff>
    </xdr:from>
    <xdr:to>
      <xdr:col>13</xdr:col>
      <xdr:colOff>457200</xdr:colOff>
      <xdr:row>52</xdr:row>
      <xdr:rowOff>31749</xdr:rowOff>
    </xdr:to>
    <xdr:pic>
      <xdr:nvPicPr>
        <xdr:cNvPr id="7" name="Afbeelding 6">
          <a:extLst>
            <a:ext uri="{FF2B5EF4-FFF2-40B4-BE49-F238E27FC236}">
              <a16:creationId xmlns:a16="http://schemas.microsoft.com/office/drawing/2014/main" id="{0669B10C-9564-FEF8-3195-8B5035C217E3}"/>
            </a:ext>
          </a:extLst>
        </xdr:cNvPr>
        <xdr:cNvPicPr>
          <a:picLocks noChangeAspect="1"/>
        </xdr:cNvPicPr>
      </xdr:nvPicPr>
      <xdr:blipFill>
        <a:blip xmlns:r="http://schemas.openxmlformats.org/officeDocument/2006/relationships" r:embed="rId2"/>
        <a:stretch>
          <a:fillRect/>
        </a:stretch>
      </xdr:blipFill>
      <xdr:spPr>
        <a:xfrm>
          <a:off x="111125" y="4813299"/>
          <a:ext cx="8642350" cy="3895725"/>
        </a:xfrm>
        <a:prstGeom prst="rect">
          <a:avLst/>
        </a:prstGeom>
      </xdr:spPr>
    </xdr:pic>
    <xdr:clientData/>
  </xdr:twoCellAnchor>
  <xdr:twoCellAnchor editAs="oneCell">
    <xdr:from>
      <xdr:col>0</xdr:col>
      <xdr:colOff>142874</xdr:colOff>
      <xdr:row>52</xdr:row>
      <xdr:rowOff>120650</xdr:rowOff>
    </xdr:from>
    <xdr:to>
      <xdr:col>13</xdr:col>
      <xdr:colOff>478514</xdr:colOff>
      <xdr:row>78</xdr:row>
      <xdr:rowOff>101600</xdr:rowOff>
    </xdr:to>
    <xdr:pic>
      <xdr:nvPicPr>
        <xdr:cNvPr id="8" name="Afbeelding 7">
          <a:extLst>
            <a:ext uri="{FF2B5EF4-FFF2-40B4-BE49-F238E27FC236}">
              <a16:creationId xmlns:a16="http://schemas.microsoft.com/office/drawing/2014/main" id="{D2FC8191-3FD4-6173-BC4E-4358F664216B}"/>
            </a:ext>
          </a:extLst>
        </xdr:cNvPr>
        <xdr:cNvPicPr>
          <a:picLocks noChangeAspect="1"/>
        </xdr:cNvPicPr>
      </xdr:nvPicPr>
      <xdr:blipFill>
        <a:blip xmlns:r="http://schemas.openxmlformats.org/officeDocument/2006/relationships" r:embed="rId3"/>
        <a:stretch>
          <a:fillRect/>
        </a:stretch>
      </xdr:blipFill>
      <xdr:spPr>
        <a:xfrm>
          <a:off x="142874" y="8797925"/>
          <a:ext cx="8631915" cy="4191000"/>
        </a:xfrm>
        <a:prstGeom prst="rect">
          <a:avLst/>
        </a:prstGeom>
      </xdr:spPr>
    </xdr:pic>
    <xdr:clientData/>
  </xdr:twoCellAnchor>
  <xdr:twoCellAnchor editAs="oneCell">
    <xdr:from>
      <xdr:col>2</xdr:col>
      <xdr:colOff>526654</xdr:colOff>
      <xdr:row>44</xdr:row>
      <xdr:rowOff>103981</xdr:rowOff>
    </xdr:from>
    <xdr:to>
      <xdr:col>3</xdr:col>
      <xdr:colOff>38133</xdr:colOff>
      <xdr:row>46</xdr:row>
      <xdr:rowOff>35917</xdr:rowOff>
    </xdr:to>
    <xdr:pic>
      <xdr:nvPicPr>
        <xdr:cNvPr id="4" name="chart">
          <a:extLst>
            <a:ext uri="{FF2B5EF4-FFF2-40B4-BE49-F238E27FC236}">
              <a16:creationId xmlns:a16="http://schemas.microsoft.com/office/drawing/2014/main" id="{E1F5AC3C-318F-4DA0-8408-E45592484702}"/>
            </a:ext>
          </a:extLst>
        </xdr:cNvPr>
        <xdr:cNvPicPr>
          <a:picLocks noChangeAspect="1"/>
        </xdr:cNvPicPr>
      </xdr:nvPicPr>
      <xdr:blipFill>
        <a:blip xmlns:r="http://schemas.openxmlformats.org/officeDocument/2006/relationships" r:embed="rId1"/>
        <a:stretch>
          <a:fillRect/>
        </a:stretch>
      </xdr:blipFill>
      <xdr:spPr>
        <a:xfrm rot="5400000">
          <a:off x="1748152" y="7490702"/>
          <a:ext cx="253405" cy="148463"/>
        </a:xfrm>
        <a:prstGeom prst="rect">
          <a:avLst/>
        </a:prstGeom>
      </xdr:spPr>
    </xdr:pic>
    <xdr:clientData/>
  </xdr:twoCellAnchor>
  <xdr:twoCellAnchor editAs="oneCell">
    <xdr:from>
      <xdr:col>3</xdr:col>
      <xdr:colOff>446485</xdr:colOff>
      <xdr:row>44</xdr:row>
      <xdr:rowOff>103983</xdr:rowOff>
    </xdr:from>
    <xdr:to>
      <xdr:col>3</xdr:col>
      <xdr:colOff>588598</xdr:colOff>
      <xdr:row>46</xdr:row>
      <xdr:rowOff>45444</xdr:rowOff>
    </xdr:to>
    <xdr:pic>
      <xdr:nvPicPr>
        <xdr:cNvPr id="5" name="chart">
          <a:extLst>
            <a:ext uri="{FF2B5EF4-FFF2-40B4-BE49-F238E27FC236}">
              <a16:creationId xmlns:a16="http://schemas.microsoft.com/office/drawing/2014/main" id="{C3B51055-CDE4-4A1A-AB73-51EE0DF51864}"/>
            </a:ext>
          </a:extLst>
        </xdr:cNvPr>
        <xdr:cNvPicPr>
          <a:picLocks noChangeAspect="1"/>
        </xdr:cNvPicPr>
      </xdr:nvPicPr>
      <xdr:blipFill>
        <a:blip xmlns:r="http://schemas.openxmlformats.org/officeDocument/2006/relationships" r:embed="rId1"/>
        <a:stretch>
          <a:fillRect/>
        </a:stretch>
      </xdr:blipFill>
      <xdr:spPr>
        <a:xfrm rot="5400000">
          <a:off x="2297030" y="7498641"/>
          <a:ext cx="262930" cy="142113"/>
        </a:xfrm>
        <a:prstGeom prst="rect">
          <a:avLst/>
        </a:prstGeom>
      </xdr:spPr>
    </xdr:pic>
    <xdr:clientData/>
  </xdr:twoCellAnchor>
  <xdr:twoCellAnchor editAs="oneCell">
    <xdr:from>
      <xdr:col>0</xdr:col>
      <xdr:colOff>41413</xdr:colOff>
      <xdr:row>7</xdr:row>
      <xdr:rowOff>314739</xdr:rowOff>
    </xdr:from>
    <xdr:to>
      <xdr:col>11</xdr:col>
      <xdr:colOff>491369</xdr:colOff>
      <xdr:row>25</xdr:row>
      <xdr:rowOff>386</xdr:rowOff>
    </xdr:to>
    <xdr:pic>
      <xdr:nvPicPr>
        <xdr:cNvPr id="9" name="Afbeelding 8">
          <a:extLst>
            <a:ext uri="{FF2B5EF4-FFF2-40B4-BE49-F238E27FC236}">
              <a16:creationId xmlns:a16="http://schemas.microsoft.com/office/drawing/2014/main" id="{71BB1913-61A9-B186-D0B0-458625B4139C}"/>
            </a:ext>
          </a:extLst>
        </xdr:cNvPr>
        <xdr:cNvPicPr>
          <a:picLocks noChangeAspect="1"/>
        </xdr:cNvPicPr>
      </xdr:nvPicPr>
      <xdr:blipFill>
        <a:blip xmlns:r="http://schemas.openxmlformats.org/officeDocument/2006/relationships" r:embed="rId4"/>
        <a:stretch>
          <a:fillRect/>
        </a:stretch>
      </xdr:blipFill>
      <xdr:spPr>
        <a:xfrm>
          <a:off x="41413" y="1449456"/>
          <a:ext cx="7465326" cy="2932430"/>
        </a:xfrm>
        <a:prstGeom prst="rect">
          <a:avLst/>
        </a:prstGeom>
      </xdr:spPr>
    </xdr:pic>
    <xdr:clientData/>
  </xdr:twoCellAnchor>
  <xdr:twoCellAnchor editAs="oneCell">
    <xdr:from>
      <xdr:col>4</xdr:col>
      <xdr:colOff>121382</xdr:colOff>
      <xdr:row>18</xdr:row>
      <xdr:rowOff>119282</xdr:rowOff>
    </xdr:from>
    <xdr:to>
      <xdr:col>4</xdr:col>
      <xdr:colOff>275935</xdr:colOff>
      <xdr:row>19</xdr:row>
      <xdr:rowOff>149070</xdr:rowOff>
    </xdr:to>
    <xdr:pic>
      <xdr:nvPicPr>
        <xdr:cNvPr id="10" name="chart">
          <a:extLst>
            <a:ext uri="{FF2B5EF4-FFF2-40B4-BE49-F238E27FC236}">
              <a16:creationId xmlns:a16="http://schemas.microsoft.com/office/drawing/2014/main" id="{1EA6F7C8-EC3E-4895-BF4B-B56A0030B406}"/>
            </a:ext>
          </a:extLst>
        </xdr:cNvPr>
        <xdr:cNvPicPr>
          <a:picLocks noChangeAspect="1"/>
        </xdr:cNvPicPr>
      </xdr:nvPicPr>
      <xdr:blipFill>
        <a:blip xmlns:r="http://schemas.openxmlformats.org/officeDocument/2006/relationships" r:embed="rId1"/>
        <a:stretch>
          <a:fillRect/>
        </a:stretch>
      </xdr:blipFill>
      <xdr:spPr>
        <a:xfrm rot="5400000">
          <a:off x="2643886" y="3321071"/>
          <a:ext cx="201935" cy="15455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8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8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J509"/>
  <sheetViews>
    <sheetView tabSelected="1" zoomScaleNormal="100" workbookViewId="0">
      <pane xSplit="5" ySplit="4" topLeftCell="F5" activePane="bottomRight" state="frozen"/>
      <selection pane="topRight" activeCell="D1" sqref="D1"/>
      <selection pane="bottomLeft" activeCell="A5" sqref="A5"/>
      <selection pane="bottomRight" activeCell="A3" sqref="A3"/>
    </sheetView>
  </sheetViews>
  <sheetFormatPr defaultColWidth="8.88671875" defaultRowHeight="13.2" x14ac:dyDescent="0.25"/>
  <cols>
    <col min="1" max="1" width="4.88671875" style="9" customWidth="1"/>
    <col min="2" max="2" width="9.5546875" style="9" customWidth="1"/>
    <col min="3" max="3" width="22.44140625" style="9" bestFit="1" customWidth="1"/>
    <col min="4" max="4" width="23.109375" style="9" customWidth="1"/>
    <col min="5" max="5" width="41.44140625" style="9" customWidth="1"/>
    <col min="6" max="6" width="25.109375" style="9" customWidth="1"/>
    <col min="7" max="7" width="8.44140625" style="5" customWidth="1"/>
    <col min="8" max="8" width="19" style="9" customWidth="1"/>
    <col min="9" max="11" width="16.5546875" style="5" customWidth="1"/>
    <col min="12" max="12" width="10.109375" style="5" customWidth="1"/>
    <col min="13" max="13" width="22.5546875" style="9" customWidth="1"/>
    <col min="14" max="14" width="0.88671875" style="9" customWidth="1"/>
    <col min="15" max="24" width="12.88671875" style="9" customWidth="1"/>
    <col min="25" max="27" width="12.88671875" style="62" customWidth="1"/>
    <col min="28" max="33" width="12.88671875" style="10" customWidth="1"/>
    <col min="34" max="34" width="1.44140625" style="9" customWidth="1"/>
    <col min="35" max="46" width="12.88671875" style="5" customWidth="1"/>
    <col min="47" max="53" width="12.88671875" style="9" customWidth="1"/>
    <col min="54" max="54" width="2" style="9" customWidth="1"/>
    <col min="55" max="55" width="15.5546875" style="9" customWidth="1"/>
    <col min="56" max="16384" width="8.88671875" style="9"/>
  </cols>
  <sheetData>
    <row r="1" spans="1:55" ht="3.75" customHeight="1" x14ac:dyDescent="0.25">
      <c r="Y1" s="176"/>
      <c r="Z1" s="176"/>
      <c r="AA1" s="176"/>
      <c r="AB1" s="172"/>
      <c r="AC1" s="172"/>
      <c r="AD1" s="172"/>
      <c r="AE1" s="172"/>
      <c r="AF1" s="172"/>
      <c r="AG1" s="172"/>
    </row>
    <row r="2" spans="1:55" s="3" customFormat="1" ht="36.9" customHeight="1" x14ac:dyDescent="0.25">
      <c r="A2" s="198" t="s">
        <v>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row>
    <row r="3" spans="1:55" s="3" customFormat="1" ht="5.25" customHeight="1" x14ac:dyDescent="0.25">
      <c r="A3" s="82"/>
      <c r="B3" s="83"/>
      <c r="C3" s="83"/>
      <c r="D3" s="83"/>
      <c r="E3" s="83"/>
      <c r="F3" s="83"/>
      <c r="G3" s="83"/>
      <c r="H3" s="83"/>
      <c r="I3" s="83"/>
      <c r="J3" s="83"/>
      <c r="K3" s="83"/>
      <c r="L3" s="83"/>
      <c r="M3" s="83"/>
      <c r="N3" s="83"/>
      <c r="O3" s="83"/>
      <c r="P3" s="83"/>
      <c r="Q3" s="83"/>
      <c r="R3" s="83"/>
      <c r="S3" s="83"/>
      <c r="T3" s="83"/>
      <c r="U3" s="83"/>
      <c r="V3" s="83"/>
      <c r="W3" s="83"/>
      <c r="X3" s="83"/>
      <c r="Y3" s="83"/>
      <c r="Z3" s="83"/>
      <c r="AA3" s="83"/>
      <c r="AB3" s="128"/>
      <c r="AC3" s="128"/>
      <c r="AD3" s="128"/>
      <c r="AE3" s="128"/>
      <c r="AF3" s="128"/>
      <c r="AG3" s="128"/>
      <c r="AH3" s="83"/>
      <c r="AI3" s="83"/>
      <c r="AJ3" s="83"/>
      <c r="AK3" s="83"/>
      <c r="AL3" s="83"/>
      <c r="AM3" s="83"/>
      <c r="AN3" s="83"/>
      <c r="AO3" s="83"/>
      <c r="AP3" s="83"/>
      <c r="AQ3" s="83"/>
      <c r="AR3" s="83"/>
      <c r="AS3" s="83"/>
      <c r="AT3" s="83"/>
      <c r="AU3" s="83"/>
      <c r="AV3" s="83"/>
      <c r="AW3" s="83"/>
      <c r="AX3" s="83"/>
      <c r="AY3" s="83"/>
      <c r="AZ3" s="83"/>
      <c r="BA3" s="83"/>
    </row>
    <row r="4" spans="1:55" s="3" customFormat="1" ht="79.5" customHeight="1" x14ac:dyDescent="0.25">
      <c r="A4" s="36" t="s">
        <v>1</v>
      </c>
      <c r="B4" s="37" t="s">
        <v>2</v>
      </c>
      <c r="C4" s="37" t="s">
        <v>3</v>
      </c>
      <c r="D4" s="37" t="s">
        <v>4</v>
      </c>
      <c r="E4" s="35" t="s">
        <v>5</v>
      </c>
      <c r="F4" s="35" t="s">
        <v>6</v>
      </c>
      <c r="G4" s="37" t="s">
        <v>7</v>
      </c>
      <c r="H4" s="122" t="s">
        <v>8</v>
      </c>
      <c r="I4" s="140" t="s">
        <v>9</v>
      </c>
      <c r="J4" s="140" t="s">
        <v>10</v>
      </c>
      <c r="K4" s="37" t="s">
        <v>11</v>
      </c>
      <c r="L4" s="140" t="s">
        <v>12</v>
      </c>
      <c r="M4" s="35" t="s">
        <v>13</v>
      </c>
      <c r="N4" s="123"/>
      <c r="O4" s="52" t="s">
        <v>14</v>
      </c>
      <c r="P4" s="52" t="s">
        <v>15</v>
      </c>
      <c r="Q4" s="52" t="s">
        <v>16</v>
      </c>
      <c r="R4" s="52" t="s">
        <v>17</v>
      </c>
      <c r="S4" s="52" t="s">
        <v>18</v>
      </c>
      <c r="T4" s="52" t="s">
        <v>19</v>
      </c>
      <c r="U4" s="52" t="s">
        <v>20</v>
      </c>
      <c r="V4" s="52" t="s">
        <v>21</v>
      </c>
      <c r="W4" s="52" t="s">
        <v>22</v>
      </c>
      <c r="X4" s="52" t="s">
        <v>23</v>
      </c>
      <c r="Y4" s="60" t="s">
        <v>24</v>
      </c>
      <c r="Z4" s="60" t="s">
        <v>25</v>
      </c>
      <c r="AA4" s="60" t="s">
        <v>26</v>
      </c>
      <c r="AB4" s="60" t="s">
        <v>27</v>
      </c>
      <c r="AC4" s="60" t="s">
        <v>28</v>
      </c>
      <c r="AD4" s="60" t="s">
        <v>29</v>
      </c>
      <c r="AE4" s="60" t="s">
        <v>30</v>
      </c>
      <c r="AF4" s="60" t="s">
        <v>31</v>
      </c>
      <c r="AG4" s="60" t="s">
        <v>32</v>
      </c>
      <c r="AH4" s="4"/>
      <c r="AI4" s="53" t="s">
        <v>33</v>
      </c>
      <c r="AJ4" s="53" t="s">
        <v>34</v>
      </c>
      <c r="AK4" s="53" t="s">
        <v>35</v>
      </c>
      <c r="AL4" s="53" t="s">
        <v>36</v>
      </c>
      <c r="AM4" s="53" t="s">
        <v>37</v>
      </c>
      <c r="AN4" s="53" t="s">
        <v>38</v>
      </c>
      <c r="AO4" s="53" t="s">
        <v>39</v>
      </c>
      <c r="AP4" s="53" t="s">
        <v>40</v>
      </c>
      <c r="AQ4" s="53" t="s">
        <v>41</v>
      </c>
      <c r="AR4" s="53" t="s">
        <v>42</v>
      </c>
      <c r="AS4" s="53" t="s">
        <v>43</v>
      </c>
      <c r="AT4" s="53" t="s">
        <v>44</v>
      </c>
      <c r="AU4" s="53" t="s">
        <v>45</v>
      </c>
      <c r="AV4" s="53" t="s">
        <v>46</v>
      </c>
      <c r="AW4" s="53" t="s">
        <v>47</v>
      </c>
      <c r="AX4" s="53" t="s">
        <v>48</v>
      </c>
      <c r="AY4" s="53" t="s">
        <v>49</v>
      </c>
      <c r="AZ4" s="53" t="s">
        <v>50</v>
      </c>
      <c r="BA4" s="53" t="s">
        <v>51</v>
      </c>
      <c r="BC4" s="132" t="s">
        <v>52</v>
      </c>
    </row>
    <row r="5" spans="1:55" s="3" customFormat="1" x14ac:dyDescent="0.25">
      <c r="A5" s="21">
        <v>1</v>
      </c>
      <c r="B5" s="21" t="s">
        <v>53</v>
      </c>
      <c r="C5" s="21">
        <v>760</v>
      </c>
      <c r="D5" s="21" t="s">
        <v>54</v>
      </c>
      <c r="E5" s="22" t="s">
        <v>55</v>
      </c>
      <c r="F5" s="22" t="s">
        <v>56</v>
      </c>
      <c r="G5" s="56">
        <v>9060</v>
      </c>
      <c r="H5" s="55" t="s">
        <v>57</v>
      </c>
      <c r="I5" s="144" t="s">
        <v>58</v>
      </c>
      <c r="J5" s="56">
        <v>2003571028</v>
      </c>
      <c r="K5" s="21" t="s">
        <v>59</v>
      </c>
      <c r="L5" s="56" t="s">
        <v>60</v>
      </c>
      <c r="M5" s="55" t="s">
        <v>61</v>
      </c>
      <c r="N5" s="30"/>
      <c r="O5" s="23">
        <v>29243</v>
      </c>
      <c r="P5" s="23">
        <v>30432</v>
      </c>
      <c r="Q5" s="24">
        <v>29987</v>
      </c>
      <c r="R5" s="23" t="s">
        <v>62</v>
      </c>
      <c r="S5" s="24" t="s">
        <v>63</v>
      </c>
      <c r="T5" s="24" t="s">
        <v>63</v>
      </c>
      <c r="U5" s="23">
        <v>29130</v>
      </c>
      <c r="V5" s="23">
        <v>28503</v>
      </c>
      <c r="W5" s="23">
        <v>66119</v>
      </c>
      <c r="X5" s="23">
        <v>67755</v>
      </c>
      <c r="Y5" s="119">
        <v>79274</v>
      </c>
      <c r="Z5" s="119">
        <v>82440</v>
      </c>
      <c r="AA5" s="119">
        <v>85835</v>
      </c>
      <c r="AB5" s="23">
        <v>77878</v>
      </c>
      <c r="AC5" s="23">
        <v>81705</v>
      </c>
      <c r="AD5" s="23">
        <v>79844</v>
      </c>
      <c r="AE5" s="23">
        <v>85081</v>
      </c>
      <c r="AF5" s="23">
        <v>86549</v>
      </c>
      <c r="AG5" s="23">
        <v>80368</v>
      </c>
      <c r="AH5" s="23"/>
      <c r="AI5" s="23">
        <v>33362</v>
      </c>
      <c r="AJ5" s="23">
        <v>33362</v>
      </c>
      <c r="AK5" s="23">
        <v>33363</v>
      </c>
      <c r="AL5" s="7" t="s">
        <v>62</v>
      </c>
      <c r="AM5" s="8" t="s">
        <v>63</v>
      </c>
      <c r="AN5" s="25" t="s">
        <v>63</v>
      </c>
      <c r="AO5" s="26">
        <v>36388.017167399994</v>
      </c>
      <c r="AP5" s="26">
        <v>36269.609567399995</v>
      </c>
      <c r="AQ5" s="23">
        <v>69270</v>
      </c>
      <c r="AR5" s="26">
        <v>69920</v>
      </c>
      <c r="AS5" s="26">
        <v>85051</v>
      </c>
      <c r="AT5" s="26">
        <v>87449</v>
      </c>
      <c r="AU5" s="26">
        <v>85806</v>
      </c>
      <c r="AV5" s="26">
        <v>84149</v>
      </c>
      <c r="AW5" s="26">
        <v>82477</v>
      </c>
      <c r="AX5" s="26">
        <v>80802</v>
      </c>
      <c r="AY5" s="119">
        <v>89915</v>
      </c>
      <c r="AZ5" s="119">
        <v>88287</v>
      </c>
      <c r="BA5" s="119">
        <v>86330</v>
      </c>
      <c r="BC5" s="23">
        <v>20669</v>
      </c>
    </row>
    <row r="6" spans="1:55" s="3" customFormat="1" x14ac:dyDescent="0.25">
      <c r="A6" s="21">
        <v>2</v>
      </c>
      <c r="B6" s="21" t="s">
        <v>64</v>
      </c>
      <c r="C6" s="21">
        <v>205511</v>
      </c>
      <c r="D6" s="21" t="s">
        <v>65</v>
      </c>
      <c r="E6" s="27" t="s">
        <v>66</v>
      </c>
      <c r="F6" s="22" t="s">
        <v>67</v>
      </c>
      <c r="G6" s="56">
        <v>2070</v>
      </c>
      <c r="H6" s="55" t="s">
        <v>68</v>
      </c>
      <c r="I6" s="144" t="s">
        <v>69</v>
      </c>
      <c r="J6" s="56">
        <v>2005464013</v>
      </c>
      <c r="K6" s="21" t="s">
        <v>70</v>
      </c>
      <c r="L6" s="56" t="s">
        <v>71</v>
      </c>
      <c r="M6" s="55" t="s">
        <v>61</v>
      </c>
      <c r="N6" s="30"/>
      <c r="O6" s="23">
        <v>155089</v>
      </c>
      <c r="P6" s="23">
        <v>158423</v>
      </c>
      <c r="Q6" s="23">
        <v>138070</v>
      </c>
      <c r="R6" s="23">
        <v>118794</v>
      </c>
      <c r="S6" s="23">
        <v>19650</v>
      </c>
      <c r="T6" s="23" t="s">
        <v>72</v>
      </c>
      <c r="U6" s="24" t="s">
        <v>63</v>
      </c>
      <c r="V6" s="24" t="s">
        <v>63</v>
      </c>
      <c r="W6" s="23">
        <v>8907</v>
      </c>
      <c r="X6" s="23">
        <v>8308</v>
      </c>
      <c r="Y6" s="119">
        <v>8448</v>
      </c>
      <c r="Z6" s="119">
        <v>9499</v>
      </c>
      <c r="AA6" s="119">
        <v>11004</v>
      </c>
      <c r="AB6" s="23">
        <v>9463</v>
      </c>
      <c r="AC6" s="23">
        <v>9056</v>
      </c>
      <c r="AD6" s="23">
        <v>8813</v>
      </c>
      <c r="AE6" s="23">
        <v>8519</v>
      </c>
      <c r="AF6" s="23">
        <v>4280</v>
      </c>
      <c r="AG6" s="23">
        <v>3341</v>
      </c>
      <c r="AH6" s="23"/>
      <c r="AI6" s="23">
        <v>158267</v>
      </c>
      <c r="AJ6" s="23">
        <v>190765</v>
      </c>
      <c r="AK6" s="23">
        <v>186122</v>
      </c>
      <c r="AL6" s="23">
        <v>124382</v>
      </c>
      <c r="AM6" s="23">
        <v>124382</v>
      </c>
      <c r="AN6" s="33" t="s">
        <v>72</v>
      </c>
      <c r="AO6" s="25" t="s">
        <v>63</v>
      </c>
      <c r="AP6" s="25" t="s">
        <v>63</v>
      </c>
      <c r="AQ6" s="23">
        <v>128873</v>
      </c>
      <c r="AR6" s="23">
        <v>126635</v>
      </c>
      <c r="AS6" s="23">
        <v>124370</v>
      </c>
      <c r="AT6" s="23">
        <v>122081</v>
      </c>
      <c r="AU6" s="23">
        <v>119768</v>
      </c>
      <c r="AV6" s="23">
        <v>117433</v>
      </c>
      <c r="AW6" s="23">
        <v>115068</v>
      </c>
      <c r="AX6" s="23">
        <v>112696</v>
      </c>
      <c r="AY6" s="119">
        <v>93338</v>
      </c>
      <c r="AZ6" s="119">
        <v>93127</v>
      </c>
      <c r="BA6" s="119">
        <v>60602</v>
      </c>
      <c r="BC6" s="23">
        <v>57056</v>
      </c>
    </row>
    <row r="7" spans="1:55" s="3" customFormat="1" x14ac:dyDescent="0.25">
      <c r="A7" s="21">
        <v>3</v>
      </c>
      <c r="B7" s="21" t="s">
        <v>73</v>
      </c>
      <c r="C7" s="21">
        <v>313</v>
      </c>
      <c r="D7" s="21" t="s">
        <v>74</v>
      </c>
      <c r="E7" s="27" t="s">
        <v>75</v>
      </c>
      <c r="F7" s="22" t="s">
        <v>76</v>
      </c>
      <c r="G7" s="56">
        <v>9000</v>
      </c>
      <c r="H7" s="55" t="s">
        <v>77</v>
      </c>
      <c r="I7" s="144" t="s">
        <v>78</v>
      </c>
      <c r="J7" s="56">
        <v>2135255159</v>
      </c>
      <c r="K7" s="21" t="s">
        <v>79</v>
      </c>
      <c r="L7" s="56" t="s">
        <v>60</v>
      </c>
      <c r="M7" s="55" t="s">
        <v>61</v>
      </c>
      <c r="N7" s="30"/>
      <c r="O7" s="23">
        <v>34807</v>
      </c>
      <c r="P7" s="23">
        <v>41112</v>
      </c>
      <c r="Q7" s="23">
        <v>43992</v>
      </c>
      <c r="R7" s="23">
        <v>41339</v>
      </c>
      <c r="S7" s="23">
        <v>24865</v>
      </c>
      <c r="T7" s="23">
        <v>11020</v>
      </c>
      <c r="U7" s="23">
        <v>8571</v>
      </c>
      <c r="V7" s="23">
        <v>12478</v>
      </c>
      <c r="W7" s="23">
        <v>12705</v>
      </c>
      <c r="X7" s="23">
        <v>13408</v>
      </c>
      <c r="Y7" s="119">
        <v>14694</v>
      </c>
      <c r="Z7" s="119">
        <v>14570</v>
      </c>
      <c r="AA7" s="119">
        <v>16946</v>
      </c>
      <c r="AB7" s="23">
        <v>18248</v>
      </c>
      <c r="AC7" s="23">
        <v>17984</v>
      </c>
      <c r="AD7" s="23">
        <v>23147</v>
      </c>
      <c r="AE7" s="23">
        <v>21403</v>
      </c>
      <c r="AF7" s="23">
        <v>16447</v>
      </c>
      <c r="AG7" s="23">
        <v>11812</v>
      </c>
      <c r="AH7" s="23"/>
      <c r="AI7" s="23">
        <v>44121</v>
      </c>
      <c r="AJ7" s="119">
        <v>44121</v>
      </c>
      <c r="AK7" s="119">
        <v>44122</v>
      </c>
      <c r="AL7" s="23">
        <v>87592</v>
      </c>
      <c r="AM7" s="23">
        <v>87592</v>
      </c>
      <c r="AN7" s="23">
        <v>87592</v>
      </c>
      <c r="AO7" s="23">
        <v>87592</v>
      </c>
      <c r="AP7" s="23">
        <v>87593</v>
      </c>
      <c r="AQ7" s="23">
        <v>48516</v>
      </c>
      <c r="AR7" s="23">
        <v>47674</v>
      </c>
      <c r="AS7" s="23">
        <v>46821</v>
      </c>
      <c r="AT7" s="23">
        <v>45959</v>
      </c>
      <c r="AU7" s="23">
        <v>45088</v>
      </c>
      <c r="AV7" s="23">
        <v>44210</v>
      </c>
      <c r="AW7" s="23">
        <v>43320</v>
      </c>
      <c r="AX7" s="23">
        <v>42426</v>
      </c>
      <c r="AY7" s="119">
        <v>52722</v>
      </c>
      <c r="AZ7" s="119">
        <v>50086</v>
      </c>
      <c r="BA7" s="119">
        <v>41398</v>
      </c>
      <c r="BC7" s="23">
        <v>48176</v>
      </c>
    </row>
    <row r="8" spans="1:55" s="3" customFormat="1" x14ac:dyDescent="0.25">
      <c r="A8" s="21">
        <v>4</v>
      </c>
      <c r="B8" s="21" t="s">
        <v>80</v>
      </c>
      <c r="C8" s="21" t="s">
        <v>81</v>
      </c>
      <c r="D8" s="21" t="s">
        <v>82</v>
      </c>
      <c r="E8" s="27" t="s">
        <v>83</v>
      </c>
      <c r="F8" s="22" t="s">
        <v>84</v>
      </c>
      <c r="G8" s="56">
        <v>9000</v>
      </c>
      <c r="H8" s="55" t="s">
        <v>77</v>
      </c>
      <c r="I8" s="144" t="s">
        <v>85</v>
      </c>
      <c r="J8" s="56">
        <v>2060772126</v>
      </c>
      <c r="K8" s="21" t="s">
        <v>86</v>
      </c>
      <c r="L8" s="56" t="s">
        <v>87</v>
      </c>
      <c r="M8" s="55" t="s">
        <v>61</v>
      </c>
      <c r="N8" s="30"/>
      <c r="O8" s="24" t="s">
        <v>63</v>
      </c>
      <c r="P8" s="24" t="s">
        <v>63</v>
      </c>
      <c r="Q8" s="24" t="s">
        <v>63</v>
      </c>
      <c r="R8" s="24" t="s">
        <v>63</v>
      </c>
      <c r="S8" s="24" t="s">
        <v>63</v>
      </c>
      <c r="T8" s="24" t="s">
        <v>63</v>
      </c>
      <c r="U8" s="24" t="s">
        <v>63</v>
      </c>
      <c r="V8" s="23">
        <v>48236</v>
      </c>
      <c r="W8" s="23">
        <v>130291</v>
      </c>
      <c r="X8" s="23">
        <v>132792</v>
      </c>
      <c r="Y8" s="119">
        <v>134088</v>
      </c>
      <c r="Z8" s="119">
        <v>139829</v>
      </c>
      <c r="AA8" s="119">
        <v>147079</v>
      </c>
      <c r="AB8" s="23">
        <v>133201</v>
      </c>
      <c r="AC8" s="23">
        <v>134330</v>
      </c>
      <c r="AD8" s="23">
        <v>117721</v>
      </c>
      <c r="AE8" s="23" t="s">
        <v>82</v>
      </c>
      <c r="AF8" s="23" t="s">
        <v>63</v>
      </c>
      <c r="AG8" s="23" t="s">
        <v>63</v>
      </c>
      <c r="AH8" s="23"/>
      <c r="AI8" s="23" t="s">
        <v>63</v>
      </c>
      <c r="AJ8" s="23" t="s">
        <v>63</v>
      </c>
      <c r="AK8" s="23" t="s">
        <v>63</v>
      </c>
      <c r="AL8" s="23" t="s">
        <v>63</v>
      </c>
      <c r="AM8" s="23" t="s">
        <v>63</v>
      </c>
      <c r="AN8" s="23" t="s">
        <v>63</v>
      </c>
      <c r="AO8" s="23" t="s">
        <v>63</v>
      </c>
      <c r="AP8" s="23">
        <v>34334</v>
      </c>
      <c r="AQ8" s="23">
        <v>111555</v>
      </c>
      <c r="AR8" s="23">
        <v>109619</v>
      </c>
      <c r="AS8" s="23">
        <v>107657</v>
      </c>
      <c r="AT8" s="23">
        <v>105677</v>
      </c>
      <c r="AU8" s="23">
        <v>103674</v>
      </c>
      <c r="AV8" s="23">
        <v>101653</v>
      </c>
      <c r="AW8" s="23">
        <v>99607</v>
      </c>
      <c r="AX8" s="23">
        <v>97552</v>
      </c>
      <c r="AY8" s="119" t="s">
        <v>82</v>
      </c>
      <c r="AZ8" s="119" t="s">
        <v>63</v>
      </c>
      <c r="BA8" s="119" t="s">
        <v>63</v>
      </c>
      <c r="BC8" s="23">
        <v>36778</v>
      </c>
    </row>
    <row r="9" spans="1:55" s="3" customFormat="1" x14ac:dyDescent="0.25">
      <c r="A9" s="21">
        <v>5</v>
      </c>
      <c r="B9" s="21" t="s">
        <v>88</v>
      </c>
      <c r="C9" s="144">
        <v>213010401</v>
      </c>
      <c r="D9" s="21" t="s">
        <v>89</v>
      </c>
      <c r="E9" s="27" t="s">
        <v>90</v>
      </c>
      <c r="F9" s="22" t="s">
        <v>84</v>
      </c>
      <c r="G9" s="56">
        <v>9000</v>
      </c>
      <c r="H9" s="55" t="s">
        <v>77</v>
      </c>
      <c r="I9" s="24" t="s">
        <v>91</v>
      </c>
      <c r="J9" s="56">
        <v>2060772126</v>
      </c>
      <c r="K9" s="21" t="s">
        <v>86</v>
      </c>
      <c r="L9" s="56" t="s">
        <v>87</v>
      </c>
      <c r="M9" s="55" t="s">
        <v>61</v>
      </c>
      <c r="N9" s="30"/>
      <c r="O9" s="24" t="s">
        <v>63</v>
      </c>
      <c r="P9" s="24" t="s">
        <v>63</v>
      </c>
      <c r="Q9" s="24" t="s">
        <v>63</v>
      </c>
      <c r="R9" s="24" t="s">
        <v>63</v>
      </c>
      <c r="S9" s="24" t="s">
        <v>63</v>
      </c>
      <c r="T9" s="24" t="s">
        <v>63</v>
      </c>
      <c r="U9" s="24" t="s">
        <v>63</v>
      </c>
      <c r="V9" s="24" t="s">
        <v>63</v>
      </c>
      <c r="W9" s="24" t="s">
        <v>63</v>
      </c>
      <c r="X9" s="24" t="s">
        <v>63</v>
      </c>
      <c r="Y9" s="24" t="s">
        <v>63</v>
      </c>
      <c r="Z9" s="24" t="s">
        <v>63</v>
      </c>
      <c r="AA9" s="24" t="s">
        <v>63</v>
      </c>
      <c r="AB9" s="24" t="s">
        <v>63</v>
      </c>
      <c r="AC9" s="24" t="s">
        <v>63</v>
      </c>
      <c r="AD9" s="24" t="s">
        <v>63</v>
      </c>
      <c r="AE9" s="23">
        <v>92843</v>
      </c>
      <c r="AF9" s="23">
        <v>92389</v>
      </c>
      <c r="AG9" s="23">
        <v>59337</v>
      </c>
      <c r="AH9" s="23"/>
      <c r="AI9" s="24" t="s">
        <v>63</v>
      </c>
      <c r="AJ9" s="24" t="s">
        <v>63</v>
      </c>
      <c r="AK9" s="24" t="s">
        <v>63</v>
      </c>
      <c r="AL9" s="24" t="s">
        <v>63</v>
      </c>
      <c r="AM9" s="24" t="s">
        <v>63</v>
      </c>
      <c r="AN9" s="24" t="s">
        <v>63</v>
      </c>
      <c r="AO9" s="24" t="s">
        <v>63</v>
      </c>
      <c r="AP9" s="24" t="s">
        <v>63</v>
      </c>
      <c r="AQ9" s="24" t="s">
        <v>63</v>
      </c>
      <c r="AR9" s="24" t="s">
        <v>63</v>
      </c>
      <c r="AS9" s="24" t="s">
        <v>63</v>
      </c>
      <c r="AT9" s="24" t="s">
        <v>63</v>
      </c>
      <c r="AU9" s="24" t="s">
        <v>63</v>
      </c>
      <c r="AV9" s="24" t="s">
        <v>63</v>
      </c>
      <c r="AW9" s="24" t="s">
        <v>63</v>
      </c>
      <c r="AX9" s="24" t="s">
        <v>63</v>
      </c>
      <c r="AY9" s="119">
        <v>109300</v>
      </c>
      <c r="AZ9" s="119">
        <v>109300</v>
      </c>
      <c r="BA9" s="119">
        <v>109300</v>
      </c>
      <c r="BC9" s="24" t="s">
        <v>63</v>
      </c>
    </row>
    <row r="10" spans="1:55" s="3" customFormat="1" x14ac:dyDescent="0.25">
      <c r="A10" s="21">
        <v>6</v>
      </c>
      <c r="B10" s="21" t="s">
        <v>92</v>
      </c>
      <c r="C10" s="144">
        <v>213010402</v>
      </c>
      <c r="D10" s="21" t="s">
        <v>93</v>
      </c>
      <c r="E10" s="27" t="s">
        <v>94</v>
      </c>
      <c r="F10" s="22" t="s">
        <v>84</v>
      </c>
      <c r="G10" s="56">
        <v>9000</v>
      </c>
      <c r="H10" s="55" t="s">
        <v>77</v>
      </c>
      <c r="I10" s="24" t="s">
        <v>91</v>
      </c>
      <c r="J10" s="56"/>
      <c r="K10" s="21"/>
      <c r="L10" s="56" t="s">
        <v>87</v>
      </c>
      <c r="M10" s="55" t="s">
        <v>61</v>
      </c>
      <c r="N10" s="30"/>
      <c r="O10" s="24" t="s">
        <v>63</v>
      </c>
      <c r="P10" s="24" t="s">
        <v>63</v>
      </c>
      <c r="Q10" s="24" t="s">
        <v>63</v>
      </c>
      <c r="R10" s="24" t="s">
        <v>63</v>
      </c>
      <c r="S10" s="24" t="s">
        <v>63</v>
      </c>
      <c r="T10" s="24" t="s">
        <v>63</v>
      </c>
      <c r="U10" s="24" t="s">
        <v>63</v>
      </c>
      <c r="V10" s="24" t="s">
        <v>63</v>
      </c>
      <c r="W10" s="24" t="s">
        <v>63</v>
      </c>
      <c r="X10" s="24" t="s">
        <v>63</v>
      </c>
      <c r="Y10" s="24" t="s">
        <v>63</v>
      </c>
      <c r="Z10" s="24" t="s">
        <v>63</v>
      </c>
      <c r="AA10" s="24" t="s">
        <v>63</v>
      </c>
      <c r="AB10" s="24" t="s">
        <v>63</v>
      </c>
      <c r="AC10" s="24" t="s">
        <v>63</v>
      </c>
      <c r="AD10" s="24" t="s">
        <v>63</v>
      </c>
      <c r="AE10" s="23">
        <v>33990</v>
      </c>
      <c r="AF10" s="23">
        <v>38730</v>
      </c>
      <c r="AG10" s="23">
        <v>28781</v>
      </c>
      <c r="AH10" s="23"/>
      <c r="AI10" s="24" t="s">
        <v>63</v>
      </c>
      <c r="AJ10" s="24" t="s">
        <v>63</v>
      </c>
      <c r="AK10" s="24" t="s">
        <v>63</v>
      </c>
      <c r="AL10" s="24" t="s">
        <v>63</v>
      </c>
      <c r="AM10" s="24" t="s">
        <v>63</v>
      </c>
      <c r="AN10" s="24" t="s">
        <v>63</v>
      </c>
      <c r="AO10" s="24" t="s">
        <v>63</v>
      </c>
      <c r="AP10" s="24" t="s">
        <v>63</v>
      </c>
      <c r="AQ10" s="24" t="s">
        <v>63</v>
      </c>
      <c r="AR10" s="24" t="s">
        <v>63</v>
      </c>
      <c r="AS10" s="24" t="s">
        <v>63</v>
      </c>
      <c r="AT10" s="24" t="s">
        <v>63</v>
      </c>
      <c r="AU10" s="24" t="s">
        <v>63</v>
      </c>
      <c r="AV10" s="24" t="s">
        <v>63</v>
      </c>
      <c r="AW10" s="24" t="s">
        <v>63</v>
      </c>
      <c r="AX10" s="24" t="s">
        <v>63</v>
      </c>
      <c r="AY10" s="119">
        <v>0</v>
      </c>
      <c r="AZ10" s="119">
        <v>0</v>
      </c>
      <c r="BA10" s="119">
        <v>0</v>
      </c>
      <c r="BC10" s="24" t="s">
        <v>63</v>
      </c>
    </row>
    <row r="11" spans="1:55" s="3" customFormat="1" ht="13.5" customHeight="1" x14ac:dyDescent="0.25">
      <c r="A11" s="21">
        <v>7</v>
      </c>
      <c r="B11" s="21" t="s">
        <v>95</v>
      </c>
      <c r="C11" s="21">
        <v>124</v>
      </c>
      <c r="D11" s="21" t="s">
        <v>96</v>
      </c>
      <c r="E11" s="27" t="s">
        <v>97</v>
      </c>
      <c r="F11" s="22" t="s">
        <v>98</v>
      </c>
      <c r="G11" s="56">
        <v>2440</v>
      </c>
      <c r="H11" s="55" t="s">
        <v>99</v>
      </c>
      <c r="I11" s="144" t="s">
        <v>100</v>
      </c>
      <c r="J11" s="56">
        <v>2001566888</v>
      </c>
      <c r="K11" s="21" t="s">
        <v>101</v>
      </c>
      <c r="L11" s="56" t="s">
        <v>60</v>
      </c>
      <c r="M11" s="55" t="s">
        <v>61</v>
      </c>
      <c r="N11" s="30"/>
      <c r="O11" s="23">
        <v>464066</v>
      </c>
      <c r="P11" s="23">
        <v>477389</v>
      </c>
      <c r="Q11" s="23">
        <v>457079</v>
      </c>
      <c r="R11" s="23">
        <v>419462</v>
      </c>
      <c r="S11" s="23">
        <v>412856</v>
      </c>
      <c r="T11" s="23">
        <v>420076</v>
      </c>
      <c r="U11" s="23">
        <v>385472</v>
      </c>
      <c r="V11" s="23">
        <v>384666</v>
      </c>
      <c r="W11" s="23">
        <v>380342</v>
      </c>
      <c r="X11" s="23">
        <v>351255</v>
      </c>
      <c r="Y11" s="119">
        <v>335787</v>
      </c>
      <c r="Z11" s="119">
        <v>371160</v>
      </c>
      <c r="AA11" s="119">
        <v>382537</v>
      </c>
      <c r="AB11" s="23">
        <v>352150</v>
      </c>
      <c r="AC11" s="23">
        <v>358196</v>
      </c>
      <c r="AD11" s="23">
        <v>372726</v>
      </c>
      <c r="AE11" s="23">
        <v>370794</v>
      </c>
      <c r="AF11" s="23">
        <v>240363</v>
      </c>
      <c r="AG11" s="23">
        <v>175459</v>
      </c>
      <c r="AH11" s="23"/>
      <c r="AI11" s="23">
        <v>446247</v>
      </c>
      <c r="AJ11" s="119">
        <f>446247+15768</f>
        <v>462015</v>
      </c>
      <c r="AK11" s="119">
        <f>446248+14015</f>
        <v>460263</v>
      </c>
      <c r="AL11" s="23">
        <v>533806</v>
      </c>
      <c r="AM11" s="23">
        <v>533806</v>
      </c>
      <c r="AN11" s="23">
        <v>533806</v>
      </c>
      <c r="AO11" s="23">
        <v>533806</v>
      </c>
      <c r="AP11" s="23">
        <v>533807</v>
      </c>
      <c r="AQ11" s="23">
        <v>529783</v>
      </c>
      <c r="AR11" s="23">
        <v>520581</v>
      </c>
      <c r="AS11" s="23">
        <v>511271</v>
      </c>
      <c r="AT11" s="23">
        <v>501864</v>
      </c>
      <c r="AU11" s="23">
        <v>492355</v>
      </c>
      <c r="AV11" s="23">
        <v>482754</v>
      </c>
      <c r="AW11" s="23">
        <v>473035</v>
      </c>
      <c r="AX11" s="23">
        <v>463280</v>
      </c>
      <c r="AY11" s="119">
        <v>371279</v>
      </c>
      <c r="AZ11" s="119">
        <v>371279</v>
      </c>
      <c r="BA11" s="119">
        <v>301818</v>
      </c>
      <c r="BC11" s="23">
        <v>293593</v>
      </c>
    </row>
    <row r="12" spans="1:55" s="3" customFormat="1" x14ac:dyDescent="0.25">
      <c r="A12" s="21">
        <v>8</v>
      </c>
      <c r="B12" s="21" t="s">
        <v>102</v>
      </c>
      <c r="C12" s="21">
        <v>320</v>
      </c>
      <c r="D12" s="21" t="s">
        <v>103</v>
      </c>
      <c r="E12" s="27" t="s">
        <v>104</v>
      </c>
      <c r="F12" s="22" t="s">
        <v>105</v>
      </c>
      <c r="G12" s="56">
        <v>2040</v>
      </c>
      <c r="H12" s="55" t="s">
        <v>106</v>
      </c>
      <c r="I12" s="144" t="s">
        <v>107</v>
      </c>
      <c r="J12" s="56">
        <v>2144691378</v>
      </c>
      <c r="K12" s="21" t="s">
        <v>108</v>
      </c>
      <c r="L12" s="56" t="s">
        <v>60</v>
      </c>
      <c r="M12" s="55" t="s">
        <v>61</v>
      </c>
      <c r="N12" s="30"/>
      <c r="O12" s="23">
        <v>106747</v>
      </c>
      <c r="P12" s="23">
        <v>120996</v>
      </c>
      <c r="Q12" s="23">
        <v>108824</v>
      </c>
      <c r="R12" s="23">
        <v>97150</v>
      </c>
      <c r="S12" s="23">
        <v>88788</v>
      </c>
      <c r="T12" s="23">
        <v>86524</v>
      </c>
      <c r="U12" s="23">
        <v>92226</v>
      </c>
      <c r="V12" s="23">
        <v>96068</v>
      </c>
      <c r="W12" s="23">
        <v>125632</v>
      </c>
      <c r="X12" s="23">
        <v>118414</v>
      </c>
      <c r="Y12" s="119">
        <v>132835</v>
      </c>
      <c r="Z12" s="119">
        <v>93468</v>
      </c>
      <c r="AA12" s="119">
        <v>93048</v>
      </c>
      <c r="AB12" s="23">
        <v>95579</v>
      </c>
      <c r="AC12" s="23">
        <v>95706</v>
      </c>
      <c r="AD12" s="23">
        <v>108408</v>
      </c>
      <c r="AE12" s="23">
        <v>131709</v>
      </c>
      <c r="AF12" s="23">
        <v>96785</v>
      </c>
      <c r="AG12" s="23">
        <v>103633</v>
      </c>
      <c r="AH12" s="23"/>
      <c r="AI12" s="23">
        <v>134794</v>
      </c>
      <c r="AJ12" s="119">
        <v>134794</v>
      </c>
      <c r="AK12" s="119">
        <v>134794</v>
      </c>
      <c r="AL12" s="23">
        <v>167065</v>
      </c>
      <c r="AM12" s="23">
        <v>167065</v>
      </c>
      <c r="AN12" s="23">
        <v>167065</v>
      </c>
      <c r="AO12" s="23">
        <v>167065</v>
      </c>
      <c r="AP12" s="23">
        <v>167064</v>
      </c>
      <c r="AQ12" s="23">
        <v>259651</v>
      </c>
      <c r="AR12" s="23">
        <v>255142</v>
      </c>
      <c r="AS12" s="23">
        <v>250578</v>
      </c>
      <c r="AT12" s="23">
        <v>245969</v>
      </c>
      <c r="AU12" s="23">
        <v>241308</v>
      </c>
      <c r="AV12" s="23">
        <v>236604</v>
      </c>
      <c r="AW12" s="23">
        <v>231838</v>
      </c>
      <c r="AX12" s="23">
        <v>227058</v>
      </c>
      <c r="AY12" s="119">
        <v>204719</v>
      </c>
      <c r="AZ12" s="119">
        <v>204719</v>
      </c>
      <c r="BA12" s="119">
        <v>204719</v>
      </c>
      <c r="BC12" s="23">
        <v>91886</v>
      </c>
    </row>
    <row r="13" spans="1:55" s="3" customFormat="1" x14ac:dyDescent="0.25">
      <c r="A13" s="21">
        <v>9</v>
      </c>
      <c r="B13" s="21" t="s">
        <v>109</v>
      </c>
      <c r="C13" s="21">
        <v>319</v>
      </c>
      <c r="D13" s="21" t="s">
        <v>110</v>
      </c>
      <c r="E13" s="27" t="s">
        <v>111</v>
      </c>
      <c r="F13" s="22" t="s">
        <v>112</v>
      </c>
      <c r="G13" s="56">
        <v>9130</v>
      </c>
      <c r="H13" s="55" t="s">
        <v>113</v>
      </c>
      <c r="I13" s="144" t="s">
        <v>107</v>
      </c>
      <c r="J13" s="56">
        <v>2150497720</v>
      </c>
      <c r="K13" s="21" t="s">
        <v>114</v>
      </c>
      <c r="L13" s="56" t="s">
        <v>60</v>
      </c>
      <c r="M13" s="55" t="s">
        <v>61</v>
      </c>
      <c r="N13" s="30"/>
      <c r="O13" s="23">
        <v>93397</v>
      </c>
      <c r="P13" s="23">
        <v>86702</v>
      </c>
      <c r="Q13" s="23">
        <v>88445</v>
      </c>
      <c r="R13" s="23">
        <v>82833</v>
      </c>
      <c r="S13" s="23">
        <v>64662</v>
      </c>
      <c r="T13" s="23">
        <v>83667</v>
      </c>
      <c r="U13" s="23">
        <v>82801</v>
      </c>
      <c r="V13" s="23">
        <v>79583</v>
      </c>
      <c r="W13" s="23">
        <v>81508</v>
      </c>
      <c r="X13" s="23">
        <v>75650</v>
      </c>
      <c r="Y13" s="119">
        <v>75906</v>
      </c>
      <c r="Z13" s="119">
        <v>78062</v>
      </c>
      <c r="AA13" s="119">
        <v>77130</v>
      </c>
      <c r="AB13" s="23">
        <v>74723</v>
      </c>
      <c r="AC13" s="23">
        <v>54919</v>
      </c>
      <c r="AD13" s="23">
        <v>41495</v>
      </c>
      <c r="AE13" s="23">
        <v>49260</v>
      </c>
      <c r="AF13" s="23">
        <v>49136</v>
      </c>
      <c r="AG13" s="23">
        <v>53621</v>
      </c>
      <c r="AH13" s="23"/>
      <c r="AI13" s="23">
        <v>99900</v>
      </c>
      <c r="AJ13" s="119">
        <v>99900</v>
      </c>
      <c r="AK13" s="119">
        <v>99901</v>
      </c>
      <c r="AL13" s="23">
        <v>108955</v>
      </c>
      <c r="AM13" s="23">
        <v>108955</v>
      </c>
      <c r="AN13" s="23">
        <v>108955</v>
      </c>
      <c r="AO13" s="23">
        <v>108955</v>
      </c>
      <c r="AP13" s="23">
        <v>108954</v>
      </c>
      <c r="AQ13" s="23">
        <v>67743</v>
      </c>
      <c r="AR13" s="23">
        <v>66566</v>
      </c>
      <c r="AS13" s="23">
        <v>65376</v>
      </c>
      <c r="AT13" s="23">
        <v>64173</v>
      </c>
      <c r="AU13" s="23">
        <v>62957</v>
      </c>
      <c r="AV13" s="23">
        <v>61730</v>
      </c>
      <c r="AW13" s="23">
        <v>60486</v>
      </c>
      <c r="AX13" s="23">
        <v>59239</v>
      </c>
      <c r="AY13" s="119">
        <v>42334</v>
      </c>
      <c r="AZ13" s="119">
        <v>43381</v>
      </c>
      <c r="BA13" s="119">
        <v>44871</v>
      </c>
      <c r="BC13" s="23">
        <v>59925</v>
      </c>
    </row>
    <row r="14" spans="1:55" s="3" customFormat="1" x14ac:dyDescent="0.25">
      <c r="A14" s="21">
        <v>10</v>
      </c>
      <c r="B14" s="21" t="s">
        <v>115</v>
      </c>
      <c r="C14" s="21">
        <v>281</v>
      </c>
      <c r="D14" s="21" t="s">
        <v>116</v>
      </c>
      <c r="E14" s="27" t="s">
        <v>117</v>
      </c>
      <c r="F14" s="22" t="s">
        <v>118</v>
      </c>
      <c r="G14" s="56">
        <v>3583</v>
      </c>
      <c r="H14" s="55" t="s">
        <v>119</v>
      </c>
      <c r="I14" s="144" t="s">
        <v>120</v>
      </c>
      <c r="J14" s="56">
        <v>2103031759</v>
      </c>
      <c r="K14" s="21" t="s">
        <v>121</v>
      </c>
      <c r="L14" s="56" t="s">
        <v>122</v>
      </c>
      <c r="M14" s="55" t="s">
        <v>61</v>
      </c>
      <c r="N14" s="30"/>
      <c r="O14" s="23">
        <v>69600</v>
      </c>
      <c r="P14" s="23">
        <v>64405</v>
      </c>
      <c r="Q14" s="23">
        <v>67280</v>
      </c>
      <c r="R14" s="23">
        <v>66973</v>
      </c>
      <c r="S14" s="23">
        <v>66287</v>
      </c>
      <c r="T14" s="23">
        <v>63843</v>
      </c>
      <c r="U14" s="23">
        <v>59316</v>
      </c>
      <c r="V14" s="23">
        <v>57580</v>
      </c>
      <c r="W14" s="23">
        <v>59840</v>
      </c>
      <c r="X14" s="23">
        <v>55199</v>
      </c>
      <c r="Y14" s="119">
        <v>53379</v>
      </c>
      <c r="Z14" s="119">
        <v>50489</v>
      </c>
      <c r="AA14" s="119">
        <v>48015</v>
      </c>
      <c r="AB14" s="23">
        <v>46911</v>
      </c>
      <c r="AC14" s="23">
        <v>48250</v>
      </c>
      <c r="AD14" s="23">
        <v>44865</v>
      </c>
      <c r="AE14" s="23">
        <v>40855</v>
      </c>
      <c r="AF14" s="23">
        <v>34781</v>
      </c>
      <c r="AG14" s="23">
        <v>32713</v>
      </c>
      <c r="AH14" s="23"/>
      <c r="AI14" s="23">
        <v>84344</v>
      </c>
      <c r="AJ14" s="119">
        <v>84344</v>
      </c>
      <c r="AK14" s="119">
        <v>84343</v>
      </c>
      <c r="AL14" s="23">
        <v>70084</v>
      </c>
      <c r="AM14" s="23">
        <v>70084</v>
      </c>
      <c r="AN14" s="23">
        <v>70084</v>
      </c>
      <c r="AO14" s="23">
        <v>70084</v>
      </c>
      <c r="AP14" s="23">
        <v>70085</v>
      </c>
      <c r="AQ14" s="23">
        <v>47478</v>
      </c>
      <c r="AR14" s="23">
        <v>46654</v>
      </c>
      <c r="AS14" s="23">
        <v>45819</v>
      </c>
      <c r="AT14" s="23">
        <v>44976</v>
      </c>
      <c r="AU14" s="23">
        <v>44125</v>
      </c>
      <c r="AV14" s="23">
        <v>43264</v>
      </c>
      <c r="AW14" s="23">
        <v>42393</v>
      </c>
      <c r="AX14" s="23">
        <v>41518</v>
      </c>
      <c r="AY14" s="119">
        <v>33253</v>
      </c>
      <c r="AZ14" s="119">
        <v>33253</v>
      </c>
      <c r="BA14" s="119">
        <v>25381</v>
      </c>
      <c r="BC14" s="23">
        <v>38546</v>
      </c>
    </row>
    <row r="15" spans="1:55" s="3" customFormat="1" x14ac:dyDescent="0.25">
      <c r="A15" s="21">
        <v>11</v>
      </c>
      <c r="B15" s="21" t="s">
        <v>123</v>
      </c>
      <c r="C15" s="21">
        <v>221</v>
      </c>
      <c r="D15" s="21" t="s">
        <v>124</v>
      </c>
      <c r="E15" s="27" t="s">
        <v>125</v>
      </c>
      <c r="F15" s="22" t="s">
        <v>126</v>
      </c>
      <c r="G15" s="56">
        <v>9130</v>
      </c>
      <c r="H15" s="55" t="s">
        <v>127</v>
      </c>
      <c r="I15" s="144" t="s">
        <v>128</v>
      </c>
      <c r="J15" s="56">
        <v>2032211465</v>
      </c>
      <c r="K15" s="21" t="s">
        <v>129</v>
      </c>
      <c r="L15" s="56" t="s">
        <v>122</v>
      </c>
      <c r="M15" s="55" t="s">
        <v>61</v>
      </c>
      <c r="N15" s="30"/>
      <c r="O15" s="23">
        <v>209281</v>
      </c>
      <c r="P15" s="23">
        <v>238864</v>
      </c>
      <c r="Q15" s="23">
        <v>191918</v>
      </c>
      <c r="R15" s="23">
        <v>188203</v>
      </c>
      <c r="S15" s="23">
        <v>140418</v>
      </c>
      <c r="T15" s="23">
        <v>240927</v>
      </c>
      <c r="U15" s="23">
        <v>175840</v>
      </c>
      <c r="V15" s="23">
        <v>210743</v>
      </c>
      <c r="W15" s="23">
        <v>236454</v>
      </c>
      <c r="X15" s="23">
        <v>191433</v>
      </c>
      <c r="Y15" s="119">
        <v>232522</v>
      </c>
      <c r="Z15" s="119">
        <v>245761</v>
      </c>
      <c r="AA15" s="119">
        <v>192017</v>
      </c>
      <c r="AB15" s="23">
        <v>224554</v>
      </c>
      <c r="AC15" s="23">
        <v>237804</v>
      </c>
      <c r="AD15" s="23">
        <v>183957</v>
      </c>
      <c r="AE15" s="23">
        <v>223151</v>
      </c>
      <c r="AF15" s="23">
        <v>191181</v>
      </c>
      <c r="AG15" s="23">
        <v>197006</v>
      </c>
      <c r="AH15" s="23"/>
      <c r="AI15" s="23">
        <v>302048</v>
      </c>
      <c r="AJ15" s="119">
        <v>302048</v>
      </c>
      <c r="AK15" s="119">
        <v>302048</v>
      </c>
      <c r="AL15" s="23">
        <v>251385</v>
      </c>
      <c r="AM15" s="23">
        <v>251385</v>
      </c>
      <c r="AN15" s="23">
        <v>251385</v>
      </c>
      <c r="AO15" s="23">
        <v>251385</v>
      </c>
      <c r="AP15" s="23">
        <v>251386</v>
      </c>
      <c r="AQ15" s="23">
        <v>205370</v>
      </c>
      <c r="AR15" s="23">
        <v>201803</v>
      </c>
      <c r="AS15" s="23">
        <v>198194</v>
      </c>
      <c r="AT15" s="23">
        <v>194547</v>
      </c>
      <c r="AU15" s="23">
        <v>190862</v>
      </c>
      <c r="AV15" s="23">
        <v>187140</v>
      </c>
      <c r="AW15" s="23">
        <v>183371</v>
      </c>
      <c r="AX15" s="23">
        <v>179590</v>
      </c>
      <c r="AY15" s="119">
        <v>140533</v>
      </c>
      <c r="AZ15" s="119">
        <v>144356</v>
      </c>
      <c r="BA15" s="119">
        <v>158000</v>
      </c>
      <c r="BC15" s="23">
        <v>138262</v>
      </c>
    </row>
    <row r="16" spans="1:55" s="3" customFormat="1" x14ac:dyDescent="0.25">
      <c r="A16" s="21">
        <v>12</v>
      </c>
      <c r="B16" s="21" t="s">
        <v>130</v>
      </c>
      <c r="C16" s="21">
        <v>204193</v>
      </c>
      <c r="D16" s="21" t="s">
        <v>131</v>
      </c>
      <c r="E16" s="27" t="s">
        <v>132</v>
      </c>
      <c r="F16" s="22" t="s">
        <v>133</v>
      </c>
      <c r="G16" s="56">
        <v>2070</v>
      </c>
      <c r="H16" s="55" t="s">
        <v>68</v>
      </c>
      <c r="I16" s="144" t="s">
        <v>134</v>
      </c>
      <c r="J16" s="56">
        <v>2099967054</v>
      </c>
      <c r="K16" s="21" t="s">
        <v>135</v>
      </c>
      <c r="L16" s="56" t="s">
        <v>122</v>
      </c>
      <c r="M16" s="55" t="s">
        <v>61</v>
      </c>
      <c r="N16" s="30"/>
      <c r="O16" s="24" t="s">
        <v>63</v>
      </c>
      <c r="P16" s="24" t="s">
        <v>63</v>
      </c>
      <c r="Q16" s="24" t="s">
        <v>63</v>
      </c>
      <c r="R16" s="24" t="s">
        <v>63</v>
      </c>
      <c r="S16" s="24" t="s">
        <v>63</v>
      </c>
      <c r="T16" s="24" t="s">
        <v>63</v>
      </c>
      <c r="U16" s="24" t="s">
        <v>63</v>
      </c>
      <c r="V16" s="24" t="s">
        <v>63</v>
      </c>
      <c r="W16" s="23">
        <v>15</v>
      </c>
      <c r="X16" s="23">
        <v>268</v>
      </c>
      <c r="Y16" s="119">
        <v>12</v>
      </c>
      <c r="Z16" s="119">
        <v>12</v>
      </c>
      <c r="AA16" s="119">
        <v>16</v>
      </c>
      <c r="AB16" s="23">
        <v>13</v>
      </c>
      <c r="AC16" s="23">
        <v>13</v>
      </c>
      <c r="AD16" s="23">
        <v>15</v>
      </c>
      <c r="AE16" s="23">
        <v>4344</v>
      </c>
      <c r="AF16" s="23">
        <v>3285</v>
      </c>
      <c r="AG16" s="23">
        <v>3991</v>
      </c>
      <c r="AH16" s="23"/>
      <c r="AI16" s="24" t="s">
        <v>63</v>
      </c>
      <c r="AJ16" s="24" t="s">
        <v>63</v>
      </c>
      <c r="AK16" s="24" t="s">
        <v>63</v>
      </c>
      <c r="AL16" s="24" t="s">
        <v>63</v>
      </c>
      <c r="AM16" s="24" t="s">
        <v>63</v>
      </c>
      <c r="AN16" s="24" t="s">
        <v>63</v>
      </c>
      <c r="AO16" s="24" t="s">
        <v>63</v>
      </c>
      <c r="AP16" s="24" t="s">
        <v>63</v>
      </c>
      <c r="AQ16" s="23">
        <v>2780</v>
      </c>
      <c r="AR16" s="23">
        <v>2732</v>
      </c>
      <c r="AS16" s="23">
        <v>2683</v>
      </c>
      <c r="AT16" s="23">
        <v>2634</v>
      </c>
      <c r="AU16" s="23">
        <v>2584</v>
      </c>
      <c r="AV16" s="23">
        <v>2533</v>
      </c>
      <c r="AW16" s="23">
        <v>2482</v>
      </c>
      <c r="AX16" s="23">
        <v>2431</v>
      </c>
      <c r="AY16" s="119">
        <v>9619</v>
      </c>
      <c r="AZ16" s="119">
        <v>9883</v>
      </c>
      <c r="BA16" s="119">
        <v>9074</v>
      </c>
      <c r="BC16" s="23">
        <v>15</v>
      </c>
    </row>
    <row r="17" spans="1:55" s="3" customFormat="1" x14ac:dyDescent="0.25">
      <c r="A17" s="21">
        <v>13</v>
      </c>
      <c r="B17" s="21" t="s">
        <v>136</v>
      </c>
      <c r="C17" s="21">
        <v>170</v>
      </c>
      <c r="D17" s="21" t="s">
        <v>137</v>
      </c>
      <c r="E17" s="27" t="s">
        <v>138</v>
      </c>
      <c r="F17" s="22" t="s">
        <v>139</v>
      </c>
      <c r="G17" s="56">
        <v>3920</v>
      </c>
      <c r="H17" s="55" t="s">
        <v>140</v>
      </c>
      <c r="I17" s="144" t="s">
        <v>141</v>
      </c>
      <c r="J17" s="56">
        <v>2011228484</v>
      </c>
      <c r="K17" s="21" t="s">
        <v>142</v>
      </c>
      <c r="L17" s="56" t="s">
        <v>122</v>
      </c>
      <c r="M17" s="55" t="s">
        <v>61</v>
      </c>
      <c r="N17" s="30"/>
      <c r="O17" s="23">
        <v>32764</v>
      </c>
      <c r="P17" s="23">
        <v>34713</v>
      </c>
      <c r="Q17" s="23">
        <v>33651</v>
      </c>
      <c r="R17" s="23">
        <v>37310</v>
      </c>
      <c r="S17" s="23">
        <v>35777</v>
      </c>
      <c r="T17" s="23">
        <v>35178</v>
      </c>
      <c r="U17" s="23">
        <v>31751</v>
      </c>
      <c r="V17" s="23">
        <v>32842</v>
      </c>
      <c r="W17" s="23">
        <v>33172</v>
      </c>
      <c r="X17" s="23">
        <v>31992</v>
      </c>
      <c r="Y17" s="119">
        <v>35167</v>
      </c>
      <c r="Z17" s="119">
        <v>36592</v>
      </c>
      <c r="AA17" s="119">
        <v>36847</v>
      </c>
      <c r="AB17" s="23">
        <v>36516</v>
      </c>
      <c r="AC17" s="23">
        <v>40001</v>
      </c>
      <c r="AD17" s="23">
        <v>40112</v>
      </c>
      <c r="AE17" s="23">
        <v>41007</v>
      </c>
      <c r="AF17" s="23">
        <v>33833</v>
      </c>
      <c r="AG17" s="23">
        <v>27087</v>
      </c>
      <c r="AH17" s="23"/>
      <c r="AI17" s="23">
        <v>27962</v>
      </c>
      <c r="AJ17" s="119">
        <v>27962</v>
      </c>
      <c r="AK17" s="119">
        <v>27961</v>
      </c>
      <c r="AL17" s="23">
        <v>37298</v>
      </c>
      <c r="AM17" s="23">
        <v>37298</v>
      </c>
      <c r="AN17" s="23">
        <v>37298</v>
      </c>
      <c r="AO17" s="23">
        <v>37298</v>
      </c>
      <c r="AP17" s="23">
        <v>37298</v>
      </c>
      <c r="AQ17" s="23">
        <v>30476</v>
      </c>
      <c r="AR17" s="23">
        <v>29947</v>
      </c>
      <c r="AS17" s="23">
        <v>29411</v>
      </c>
      <c r="AT17" s="23">
        <v>28871</v>
      </c>
      <c r="AU17" s="23">
        <v>28323</v>
      </c>
      <c r="AV17" s="23">
        <v>27771</v>
      </c>
      <c r="AW17" s="23">
        <v>27212</v>
      </c>
      <c r="AX17" s="23">
        <v>26651</v>
      </c>
      <c r="AY17" s="119">
        <v>17454</v>
      </c>
      <c r="AZ17" s="119">
        <v>19567</v>
      </c>
      <c r="BA17" s="119">
        <v>17454</v>
      </c>
      <c r="BC17" s="23">
        <v>20514</v>
      </c>
    </row>
    <row r="18" spans="1:55" s="3" customFormat="1" x14ac:dyDescent="0.25">
      <c r="A18" s="21">
        <v>14</v>
      </c>
      <c r="B18" s="21" t="s">
        <v>143</v>
      </c>
      <c r="C18" s="21">
        <v>215022</v>
      </c>
      <c r="D18" s="21" t="s">
        <v>144</v>
      </c>
      <c r="E18" s="27" t="s">
        <v>145</v>
      </c>
      <c r="F18" s="22" t="s">
        <v>146</v>
      </c>
      <c r="G18" s="56">
        <v>9940</v>
      </c>
      <c r="H18" s="55" t="s">
        <v>147</v>
      </c>
      <c r="I18" s="144" t="s">
        <v>148</v>
      </c>
      <c r="J18" s="56">
        <v>2002420785</v>
      </c>
      <c r="K18" s="21" t="s">
        <v>149</v>
      </c>
      <c r="L18" s="56" t="s">
        <v>60</v>
      </c>
      <c r="M18" s="55" t="s">
        <v>61</v>
      </c>
      <c r="N18" s="30"/>
      <c r="O18" s="23">
        <v>58622</v>
      </c>
      <c r="P18" s="23">
        <v>58860</v>
      </c>
      <c r="Q18" s="23">
        <v>60256</v>
      </c>
      <c r="R18" s="23">
        <v>63389</v>
      </c>
      <c r="S18" s="23">
        <v>55034</v>
      </c>
      <c r="T18" s="23">
        <v>55134</v>
      </c>
      <c r="U18" s="23">
        <v>47112</v>
      </c>
      <c r="V18" s="23">
        <v>51395</v>
      </c>
      <c r="W18" s="23" t="s">
        <v>82</v>
      </c>
      <c r="X18" s="24" t="s">
        <v>63</v>
      </c>
      <c r="Y18" s="120" t="s">
        <v>63</v>
      </c>
      <c r="Z18" s="120" t="s">
        <v>63</v>
      </c>
      <c r="AA18" s="120" t="s">
        <v>63</v>
      </c>
      <c r="AB18" s="120" t="s">
        <v>63</v>
      </c>
      <c r="AC18" s="120" t="s">
        <v>63</v>
      </c>
      <c r="AD18" s="23" t="s">
        <v>63</v>
      </c>
      <c r="AE18" s="23">
        <v>14721</v>
      </c>
      <c r="AF18" s="23">
        <v>15123</v>
      </c>
      <c r="AG18" s="23">
        <v>14256</v>
      </c>
      <c r="AH18" s="23"/>
      <c r="AI18" s="23">
        <v>58656</v>
      </c>
      <c r="AJ18" s="119">
        <v>58656</v>
      </c>
      <c r="AK18" s="119">
        <f>58657+10337</f>
        <v>68994</v>
      </c>
      <c r="AL18" s="23">
        <v>64709</v>
      </c>
      <c r="AM18" s="23">
        <v>64709</v>
      </c>
      <c r="AN18" s="23">
        <v>64709</v>
      </c>
      <c r="AO18" s="23">
        <v>64709</v>
      </c>
      <c r="AP18" s="23">
        <v>64709</v>
      </c>
      <c r="AQ18" s="24" t="s">
        <v>63</v>
      </c>
      <c r="AR18" s="24" t="s">
        <v>63</v>
      </c>
      <c r="AS18" s="24" t="s">
        <v>63</v>
      </c>
      <c r="AT18" s="24" t="s">
        <v>63</v>
      </c>
      <c r="AU18" s="24" t="s">
        <v>63</v>
      </c>
      <c r="AV18" s="24" t="s">
        <v>63</v>
      </c>
      <c r="AW18" s="24" t="s">
        <v>63</v>
      </c>
      <c r="AX18" s="24" t="s">
        <v>63</v>
      </c>
      <c r="AY18" s="119">
        <v>40098</v>
      </c>
      <c r="AZ18" s="119">
        <v>40098</v>
      </c>
      <c r="BA18" s="119">
        <v>40098</v>
      </c>
      <c r="BC18" s="23" t="s">
        <v>150</v>
      </c>
    </row>
    <row r="19" spans="1:55" s="3" customFormat="1" x14ac:dyDescent="0.25">
      <c r="A19" s="21">
        <v>15</v>
      </c>
      <c r="B19" s="21" t="s">
        <v>151</v>
      </c>
      <c r="C19" s="21">
        <v>205519</v>
      </c>
      <c r="D19" s="21" t="s">
        <v>152</v>
      </c>
      <c r="E19" s="27" t="s">
        <v>153</v>
      </c>
      <c r="F19" s="22" t="s">
        <v>146</v>
      </c>
      <c r="G19" s="56">
        <v>9940</v>
      </c>
      <c r="H19" s="55" t="s">
        <v>147</v>
      </c>
      <c r="I19" s="144" t="s">
        <v>148</v>
      </c>
      <c r="J19" s="56">
        <v>2002420785</v>
      </c>
      <c r="K19" s="21" t="s">
        <v>149</v>
      </c>
      <c r="L19" s="56" t="s">
        <v>60</v>
      </c>
      <c r="M19" s="55" t="s">
        <v>61</v>
      </c>
      <c r="N19" s="30"/>
      <c r="O19" s="24" t="s">
        <v>63</v>
      </c>
      <c r="P19" s="24" t="s">
        <v>63</v>
      </c>
      <c r="Q19" s="24" t="s">
        <v>63</v>
      </c>
      <c r="R19" s="24" t="s">
        <v>63</v>
      </c>
      <c r="S19" s="24" t="s">
        <v>63</v>
      </c>
      <c r="T19" s="24" t="s">
        <v>63</v>
      </c>
      <c r="U19" s="24" t="s">
        <v>63</v>
      </c>
      <c r="V19" s="24" t="s">
        <v>63</v>
      </c>
      <c r="W19" s="23">
        <v>24028</v>
      </c>
      <c r="X19" s="23">
        <v>23991</v>
      </c>
      <c r="Y19" s="119">
        <v>24953</v>
      </c>
      <c r="Z19" s="119">
        <v>25914</v>
      </c>
      <c r="AA19" s="120">
        <v>27087</v>
      </c>
      <c r="AB19" s="23">
        <v>9474</v>
      </c>
      <c r="AC19" s="120">
        <v>758</v>
      </c>
      <c r="AD19" s="23">
        <v>918</v>
      </c>
      <c r="AE19" s="23" t="s">
        <v>154</v>
      </c>
      <c r="AF19" s="23" t="s">
        <v>63</v>
      </c>
      <c r="AG19" s="23" t="s">
        <v>63</v>
      </c>
      <c r="AH19" s="23"/>
      <c r="AI19" s="24" t="s">
        <v>63</v>
      </c>
      <c r="AJ19" s="24" t="s">
        <v>63</v>
      </c>
      <c r="AK19" s="24" t="s">
        <v>63</v>
      </c>
      <c r="AL19" s="24" t="s">
        <v>63</v>
      </c>
      <c r="AM19" s="24" t="s">
        <v>63</v>
      </c>
      <c r="AN19" s="24" t="s">
        <v>63</v>
      </c>
      <c r="AO19" s="24" t="s">
        <v>63</v>
      </c>
      <c r="AP19" s="24" t="s">
        <v>63</v>
      </c>
      <c r="AQ19" s="23">
        <v>28865</v>
      </c>
      <c r="AR19" s="23">
        <v>28064</v>
      </c>
      <c r="AS19" s="23">
        <v>27271</v>
      </c>
      <c r="AT19" s="23">
        <v>26481</v>
      </c>
      <c r="AU19" s="23">
        <v>25698</v>
      </c>
      <c r="AV19" s="23">
        <v>24921</v>
      </c>
      <c r="AW19" s="23">
        <v>24148</v>
      </c>
      <c r="AX19" s="23">
        <v>23386</v>
      </c>
      <c r="AY19" s="119" t="s">
        <v>155</v>
      </c>
      <c r="AZ19" s="119" t="s">
        <v>63</v>
      </c>
      <c r="BA19" s="119" t="s">
        <v>63</v>
      </c>
      <c r="BC19" s="23">
        <v>19930</v>
      </c>
    </row>
    <row r="20" spans="1:55" s="3" customFormat="1" x14ac:dyDescent="0.25">
      <c r="A20" s="21">
        <v>16</v>
      </c>
      <c r="B20" s="21" t="s">
        <v>156</v>
      </c>
      <c r="C20" s="21">
        <v>205520</v>
      </c>
      <c r="D20" s="21" t="s">
        <v>152</v>
      </c>
      <c r="E20" s="27" t="s">
        <v>157</v>
      </c>
      <c r="F20" s="22" t="s">
        <v>146</v>
      </c>
      <c r="G20" s="56">
        <v>9940</v>
      </c>
      <c r="H20" s="55" t="s">
        <v>147</v>
      </c>
      <c r="I20" s="144" t="s">
        <v>148</v>
      </c>
      <c r="J20" s="56">
        <v>2002420785</v>
      </c>
      <c r="K20" s="21" t="s">
        <v>149</v>
      </c>
      <c r="L20" s="56" t="s">
        <v>60</v>
      </c>
      <c r="M20" s="55" t="s">
        <v>61</v>
      </c>
      <c r="N20" s="30"/>
      <c r="O20" s="24" t="s">
        <v>63</v>
      </c>
      <c r="P20" s="24" t="s">
        <v>63</v>
      </c>
      <c r="Q20" s="24" t="s">
        <v>63</v>
      </c>
      <c r="R20" s="24" t="s">
        <v>63</v>
      </c>
      <c r="S20" s="24" t="s">
        <v>63</v>
      </c>
      <c r="T20" s="24" t="s">
        <v>63</v>
      </c>
      <c r="U20" s="24" t="s">
        <v>63</v>
      </c>
      <c r="V20" s="24" t="s">
        <v>63</v>
      </c>
      <c r="W20" s="23">
        <v>28455</v>
      </c>
      <c r="X20" s="23">
        <v>31679</v>
      </c>
      <c r="Y20" s="119">
        <v>29833</v>
      </c>
      <c r="Z20" s="119">
        <v>30402</v>
      </c>
      <c r="AA20" s="119">
        <v>29700</v>
      </c>
      <c r="AB20" s="23">
        <v>23303</v>
      </c>
      <c r="AC20" s="23">
        <v>15218</v>
      </c>
      <c r="AD20" s="120">
        <v>12679</v>
      </c>
      <c r="AE20" s="23" t="s">
        <v>154</v>
      </c>
      <c r="AF20" s="23" t="s">
        <v>63</v>
      </c>
      <c r="AG20" s="23" t="s">
        <v>63</v>
      </c>
      <c r="AH20" s="23"/>
      <c r="AI20" s="24" t="s">
        <v>63</v>
      </c>
      <c r="AJ20" s="24" t="s">
        <v>63</v>
      </c>
      <c r="AK20" s="24" t="s">
        <v>63</v>
      </c>
      <c r="AL20" s="24" t="s">
        <v>63</v>
      </c>
      <c r="AM20" s="24" t="s">
        <v>63</v>
      </c>
      <c r="AN20" s="24" t="s">
        <v>63</v>
      </c>
      <c r="AO20" s="24" t="s">
        <v>63</v>
      </c>
      <c r="AP20" s="24" t="s">
        <v>63</v>
      </c>
      <c r="AQ20" s="23">
        <v>30791</v>
      </c>
      <c r="AR20" s="23">
        <v>29703</v>
      </c>
      <c r="AS20" s="23">
        <v>28627</v>
      </c>
      <c r="AT20" s="23">
        <v>27567</v>
      </c>
      <c r="AU20" s="23">
        <v>26520</v>
      </c>
      <c r="AV20" s="23">
        <v>25490</v>
      </c>
      <c r="AW20" s="23">
        <v>24473</v>
      </c>
      <c r="AX20" s="23">
        <v>23475</v>
      </c>
      <c r="AY20" s="119" t="s">
        <v>155</v>
      </c>
      <c r="AZ20" s="119" t="s">
        <v>63</v>
      </c>
      <c r="BA20" s="119" t="s">
        <v>63</v>
      </c>
      <c r="BC20" s="23">
        <v>15660</v>
      </c>
    </row>
    <row r="21" spans="1:55" s="3" customFormat="1" x14ac:dyDescent="0.25">
      <c r="A21" s="21">
        <v>17</v>
      </c>
      <c r="B21" s="21" t="s">
        <v>158</v>
      </c>
      <c r="C21" s="21">
        <v>154</v>
      </c>
      <c r="D21" s="21" t="s">
        <v>159</v>
      </c>
      <c r="E21" s="27" t="s">
        <v>160</v>
      </c>
      <c r="F21" s="22" t="s">
        <v>161</v>
      </c>
      <c r="G21" s="56">
        <v>2520</v>
      </c>
      <c r="H21" s="55" t="s">
        <v>162</v>
      </c>
      <c r="I21" s="144" t="s">
        <v>148</v>
      </c>
      <c r="J21" s="56">
        <v>2142798888</v>
      </c>
      <c r="K21" s="21" t="s">
        <v>163</v>
      </c>
      <c r="L21" s="56" t="s">
        <v>60</v>
      </c>
      <c r="M21" s="55" t="s">
        <v>61</v>
      </c>
      <c r="N21" s="30"/>
      <c r="O21" s="23">
        <v>15269</v>
      </c>
      <c r="P21" s="23">
        <v>16209</v>
      </c>
      <c r="Q21" s="23">
        <v>16018</v>
      </c>
      <c r="R21" s="23">
        <v>16104</v>
      </c>
      <c r="S21" s="23">
        <v>15193</v>
      </c>
      <c r="T21" s="23">
        <v>16614</v>
      </c>
      <c r="U21" s="23">
        <v>16652</v>
      </c>
      <c r="V21" s="23">
        <v>15929</v>
      </c>
      <c r="W21" s="23">
        <v>15497</v>
      </c>
      <c r="X21" s="119">
        <v>14695</v>
      </c>
      <c r="Y21" s="119">
        <v>14902</v>
      </c>
      <c r="Z21" s="119">
        <v>14216</v>
      </c>
      <c r="AA21" s="119">
        <v>14001</v>
      </c>
      <c r="AB21" s="23">
        <v>14117</v>
      </c>
      <c r="AC21" s="23">
        <v>13657</v>
      </c>
      <c r="AD21" s="120">
        <v>13765</v>
      </c>
      <c r="AE21" s="23">
        <v>14551</v>
      </c>
      <c r="AF21" s="23">
        <v>13911</v>
      </c>
      <c r="AG21" s="23">
        <v>12372</v>
      </c>
      <c r="AH21" s="23"/>
      <c r="AI21" s="23">
        <v>14578</v>
      </c>
      <c r="AJ21" s="119">
        <v>14578</v>
      </c>
      <c r="AK21" s="119">
        <v>14577</v>
      </c>
      <c r="AL21" s="23">
        <v>18420</v>
      </c>
      <c r="AM21" s="23">
        <v>18420</v>
      </c>
      <c r="AN21" s="23">
        <v>18420</v>
      </c>
      <c r="AO21" s="23">
        <v>18419</v>
      </c>
      <c r="AP21" s="23">
        <v>18419</v>
      </c>
      <c r="AQ21" s="23">
        <v>14777</v>
      </c>
      <c r="AR21" s="23">
        <v>14520</v>
      </c>
      <c r="AS21" s="23">
        <v>14261</v>
      </c>
      <c r="AT21" s="23">
        <v>13998</v>
      </c>
      <c r="AU21" s="23">
        <v>13733</v>
      </c>
      <c r="AV21" s="23">
        <v>13465</v>
      </c>
      <c r="AW21" s="23">
        <v>13194</v>
      </c>
      <c r="AX21" s="23">
        <v>12922</v>
      </c>
      <c r="AY21" s="119">
        <v>10958</v>
      </c>
      <c r="AZ21" s="119">
        <v>10958</v>
      </c>
      <c r="BA21" s="119">
        <v>10958</v>
      </c>
      <c r="BC21" s="23">
        <v>10131</v>
      </c>
    </row>
    <row r="22" spans="1:55" s="3" customFormat="1" x14ac:dyDescent="0.25">
      <c r="A22" s="21">
        <v>18</v>
      </c>
      <c r="B22" s="21" t="s">
        <v>164</v>
      </c>
      <c r="C22" s="21">
        <v>205772</v>
      </c>
      <c r="D22" s="21" t="s">
        <v>165</v>
      </c>
      <c r="E22" s="27" t="s">
        <v>166</v>
      </c>
      <c r="F22" s="22" t="s">
        <v>167</v>
      </c>
      <c r="G22" s="56">
        <v>2070</v>
      </c>
      <c r="H22" s="55" t="s">
        <v>68</v>
      </c>
      <c r="I22" s="144" t="s">
        <v>134</v>
      </c>
      <c r="J22" s="56">
        <v>2099967054</v>
      </c>
      <c r="K22" s="21" t="s">
        <v>135</v>
      </c>
      <c r="L22" s="56" t="s">
        <v>122</v>
      </c>
      <c r="M22" s="55" t="s">
        <v>61</v>
      </c>
      <c r="N22" s="30"/>
      <c r="O22" s="24" t="s">
        <v>63</v>
      </c>
      <c r="P22" s="24" t="s">
        <v>63</v>
      </c>
      <c r="Q22" s="24" t="s">
        <v>63</v>
      </c>
      <c r="R22" s="24" t="s">
        <v>63</v>
      </c>
      <c r="S22" s="24" t="s">
        <v>63</v>
      </c>
      <c r="T22" s="24" t="s">
        <v>63</v>
      </c>
      <c r="U22" s="24" t="s">
        <v>63</v>
      </c>
      <c r="V22" s="24" t="s">
        <v>63</v>
      </c>
      <c r="W22" s="23">
        <v>3380</v>
      </c>
      <c r="X22" s="23">
        <v>2948</v>
      </c>
      <c r="Y22" s="119">
        <v>3288</v>
      </c>
      <c r="Z22" s="119">
        <v>3083</v>
      </c>
      <c r="AA22" s="119">
        <v>9197</v>
      </c>
      <c r="AB22" s="23">
        <v>8653</v>
      </c>
      <c r="AC22" s="23">
        <v>7603</v>
      </c>
      <c r="AD22" s="23">
        <v>6775</v>
      </c>
      <c r="AE22" s="23" t="s">
        <v>154</v>
      </c>
      <c r="AF22" s="23" t="s">
        <v>63</v>
      </c>
      <c r="AG22" s="23" t="s">
        <v>63</v>
      </c>
      <c r="AH22" s="23"/>
      <c r="AI22" s="24" t="s">
        <v>63</v>
      </c>
      <c r="AJ22" s="24" t="s">
        <v>63</v>
      </c>
      <c r="AK22" s="24" t="s">
        <v>63</v>
      </c>
      <c r="AL22" s="24" t="s">
        <v>63</v>
      </c>
      <c r="AM22" s="24" t="s">
        <v>63</v>
      </c>
      <c r="AN22" s="24" t="s">
        <v>63</v>
      </c>
      <c r="AO22" s="24" t="s">
        <v>63</v>
      </c>
      <c r="AP22" s="24" t="s">
        <v>63</v>
      </c>
      <c r="AQ22" s="23">
        <v>14430</v>
      </c>
      <c r="AR22" s="23">
        <v>14180</v>
      </c>
      <c r="AS22" s="23">
        <v>13926</v>
      </c>
      <c r="AT22" s="23">
        <v>13670</v>
      </c>
      <c r="AU22" s="23">
        <v>13411</v>
      </c>
      <c r="AV22" s="23">
        <v>13149</v>
      </c>
      <c r="AW22" s="23">
        <v>12885</v>
      </c>
      <c r="AX22" s="23">
        <v>12619</v>
      </c>
      <c r="AY22" s="119" t="s">
        <v>155</v>
      </c>
      <c r="AZ22" s="119" t="s">
        <v>63</v>
      </c>
      <c r="BA22" s="119" t="s">
        <v>63</v>
      </c>
      <c r="BC22" s="23">
        <v>1375</v>
      </c>
    </row>
    <row r="23" spans="1:55" s="3" customFormat="1" x14ac:dyDescent="0.25">
      <c r="A23" s="21">
        <v>19</v>
      </c>
      <c r="B23" s="21" t="s">
        <v>168</v>
      </c>
      <c r="C23" s="21">
        <v>223</v>
      </c>
      <c r="D23" s="21" t="s">
        <v>169</v>
      </c>
      <c r="E23" s="27" t="s">
        <v>170</v>
      </c>
      <c r="F23" s="22" t="s">
        <v>171</v>
      </c>
      <c r="G23" s="56">
        <v>2030</v>
      </c>
      <c r="H23" s="55" t="s">
        <v>106</v>
      </c>
      <c r="I23" s="144" t="s">
        <v>172</v>
      </c>
      <c r="J23" s="56">
        <v>2102641779</v>
      </c>
      <c r="K23" s="21" t="s">
        <v>173</v>
      </c>
      <c r="L23" s="56" t="s">
        <v>122</v>
      </c>
      <c r="M23" s="55" t="s">
        <v>61</v>
      </c>
      <c r="N23" s="30"/>
      <c r="O23" s="23">
        <v>2065</v>
      </c>
      <c r="P23" s="23">
        <v>3922</v>
      </c>
      <c r="Q23" s="24">
        <v>0</v>
      </c>
      <c r="R23" s="24">
        <v>33281</v>
      </c>
      <c r="S23" s="24">
        <v>31149</v>
      </c>
      <c r="T23" s="24">
        <v>30442</v>
      </c>
      <c r="U23" s="24">
        <v>26374</v>
      </c>
      <c r="V23" s="24">
        <v>23749</v>
      </c>
      <c r="W23" s="23">
        <v>30201</v>
      </c>
      <c r="X23" s="23">
        <v>28637</v>
      </c>
      <c r="Y23" s="119">
        <v>28946</v>
      </c>
      <c r="Z23" s="119">
        <v>28482</v>
      </c>
      <c r="AA23" s="119">
        <v>27803</v>
      </c>
      <c r="AB23" s="23">
        <v>29981</v>
      </c>
      <c r="AC23" s="23">
        <v>28815</v>
      </c>
      <c r="AD23" s="23">
        <v>31077</v>
      </c>
      <c r="AE23" s="23">
        <v>34072</v>
      </c>
      <c r="AF23" s="23">
        <v>27306</v>
      </c>
      <c r="AG23" s="23">
        <v>25196</v>
      </c>
      <c r="AH23" s="23"/>
      <c r="AI23" s="23">
        <v>30738</v>
      </c>
      <c r="AJ23" s="23">
        <v>31286</v>
      </c>
      <c r="AK23" s="23">
        <v>31286</v>
      </c>
      <c r="AL23" s="23">
        <v>38760</v>
      </c>
      <c r="AM23" s="23">
        <v>38760</v>
      </c>
      <c r="AN23" s="23">
        <v>38760</v>
      </c>
      <c r="AO23" s="23">
        <v>38759</v>
      </c>
      <c r="AP23" s="23">
        <v>38759</v>
      </c>
      <c r="AQ23" s="23">
        <v>45091</v>
      </c>
      <c r="AR23" s="23">
        <v>44308</v>
      </c>
      <c r="AS23" s="23">
        <v>43515</v>
      </c>
      <c r="AT23" s="23">
        <v>42714</v>
      </c>
      <c r="AU23" s="23">
        <v>41905</v>
      </c>
      <c r="AV23" s="33">
        <v>21591</v>
      </c>
      <c r="AW23" s="33">
        <v>21156</v>
      </c>
      <c r="AX23" s="33">
        <v>20720</v>
      </c>
      <c r="AY23" s="119">
        <v>20067</v>
      </c>
      <c r="AZ23" s="119">
        <v>21228</v>
      </c>
      <c r="BA23" s="119">
        <v>20541</v>
      </c>
      <c r="BC23" s="23">
        <v>21318</v>
      </c>
    </row>
    <row r="24" spans="1:55" s="3" customFormat="1" x14ac:dyDescent="0.25">
      <c r="A24" s="21">
        <v>20</v>
      </c>
      <c r="B24" s="21" t="s">
        <v>174</v>
      </c>
      <c r="C24" s="21">
        <v>205667</v>
      </c>
      <c r="D24" s="21" t="s">
        <v>175</v>
      </c>
      <c r="E24" s="27" t="s">
        <v>176</v>
      </c>
      <c r="F24" s="22" t="s">
        <v>177</v>
      </c>
      <c r="G24" s="56">
        <v>2040</v>
      </c>
      <c r="H24" s="55" t="s">
        <v>106</v>
      </c>
      <c r="I24" s="145" t="s">
        <v>178</v>
      </c>
      <c r="J24" s="56">
        <v>2091533893</v>
      </c>
      <c r="K24" s="21" t="s">
        <v>179</v>
      </c>
      <c r="L24" s="56" t="s">
        <v>60</v>
      </c>
      <c r="M24" s="55" t="s">
        <v>61</v>
      </c>
      <c r="N24" s="30"/>
      <c r="O24" s="24" t="s">
        <v>63</v>
      </c>
      <c r="P24" s="24" t="s">
        <v>63</v>
      </c>
      <c r="Q24" s="24" t="s">
        <v>63</v>
      </c>
      <c r="R24" s="24" t="s">
        <v>63</v>
      </c>
      <c r="S24" s="24" t="s">
        <v>63</v>
      </c>
      <c r="T24" s="24" t="s">
        <v>63</v>
      </c>
      <c r="U24" s="24" t="s">
        <v>63</v>
      </c>
      <c r="V24" s="24" t="s">
        <v>63</v>
      </c>
      <c r="W24" s="23">
        <v>15518</v>
      </c>
      <c r="X24" s="23">
        <v>16562</v>
      </c>
      <c r="Y24" s="119">
        <v>14817</v>
      </c>
      <c r="Z24" s="119">
        <v>14113</v>
      </c>
      <c r="AA24" s="119">
        <v>18527</v>
      </c>
      <c r="AB24" s="23">
        <v>19740</v>
      </c>
      <c r="AC24" s="23">
        <v>19375</v>
      </c>
      <c r="AD24" s="23">
        <v>18616</v>
      </c>
      <c r="AE24" s="23">
        <v>25073</v>
      </c>
      <c r="AF24" s="23">
        <v>16494</v>
      </c>
      <c r="AG24" s="23">
        <v>9721</v>
      </c>
      <c r="AH24" s="23"/>
      <c r="AI24" s="24" t="s">
        <v>63</v>
      </c>
      <c r="AJ24" s="24" t="s">
        <v>63</v>
      </c>
      <c r="AK24" s="24" t="s">
        <v>63</v>
      </c>
      <c r="AL24" s="24" t="s">
        <v>63</v>
      </c>
      <c r="AM24" s="24" t="s">
        <v>63</v>
      </c>
      <c r="AN24" s="24" t="s">
        <v>63</v>
      </c>
      <c r="AO24" s="24" t="s">
        <v>63</v>
      </c>
      <c r="AP24" s="24" t="s">
        <v>63</v>
      </c>
      <c r="AQ24" s="23">
        <v>8466</v>
      </c>
      <c r="AR24" s="23">
        <v>8318</v>
      </c>
      <c r="AS24" s="23">
        <v>8169</v>
      </c>
      <c r="AT24" s="23">
        <v>8019</v>
      </c>
      <c r="AU24" s="23">
        <v>7867</v>
      </c>
      <c r="AV24" s="23">
        <v>7714</v>
      </c>
      <c r="AW24" s="23">
        <v>7559</v>
      </c>
      <c r="AX24" s="23">
        <v>7403</v>
      </c>
      <c r="AY24" s="119">
        <v>1582</v>
      </c>
      <c r="AZ24" s="119">
        <v>1582</v>
      </c>
      <c r="BA24" s="119">
        <v>1172</v>
      </c>
      <c r="BC24" s="23">
        <v>4467</v>
      </c>
    </row>
    <row r="25" spans="1:55" s="3" customFormat="1" x14ac:dyDescent="0.25">
      <c r="A25" s="21">
        <v>21</v>
      </c>
      <c r="B25" s="21" t="s">
        <v>180</v>
      </c>
      <c r="C25" s="21">
        <v>312</v>
      </c>
      <c r="D25" s="21" t="s">
        <v>181</v>
      </c>
      <c r="E25" s="27" t="s">
        <v>182</v>
      </c>
      <c r="F25" s="22" t="s">
        <v>183</v>
      </c>
      <c r="G25" s="56">
        <v>1620</v>
      </c>
      <c r="H25" s="55" t="s">
        <v>184</v>
      </c>
      <c r="I25" s="144" t="s">
        <v>185</v>
      </c>
      <c r="J25" s="56">
        <v>2102026820</v>
      </c>
      <c r="K25" s="21" t="s">
        <v>186</v>
      </c>
      <c r="L25" s="56" t="s">
        <v>60</v>
      </c>
      <c r="M25" s="55" t="s">
        <v>61</v>
      </c>
      <c r="N25" s="30"/>
      <c r="O25" s="23">
        <v>19843</v>
      </c>
      <c r="P25" s="23">
        <v>18696</v>
      </c>
      <c r="Q25" s="23">
        <v>17843</v>
      </c>
      <c r="R25" s="23">
        <v>19593</v>
      </c>
      <c r="S25" s="23">
        <v>13775</v>
      </c>
      <c r="T25" s="23">
        <v>16243</v>
      </c>
      <c r="U25" s="23">
        <v>15337</v>
      </c>
      <c r="V25" s="23">
        <v>15268</v>
      </c>
      <c r="W25" s="23">
        <v>14146</v>
      </c>
      <c r="X25" s="23">
        <v>12651</v>
      </c>
      <c r="Y25" s="119">
        <v>13615</v>
      </c>
      <c r="Z25" s="119">
        <v>12817</v>
      </c>
      <c r="AA25" s="119">
        <v>13321</v>
      </c>
      <c r="AB25" s="23">
        <v>12762</v>
      </c>
      <c r="AC25" s="23">
        <v>13412</v>
      </c>
      <c r="AD25" s="23">
        <v>13126</v>
      </c>
      <c r="AE25" s="23">
        <v>14057</v>
      </c>
      <c r="AF25" s="23">
        <v>12875</v>
      </c>
      <c r="AG25" s="23">
        <v>12877</v>
      </c>
      <c r="AH25" s="23"/>
      <c r="AI25" s="23">
        <v>24679</v>
      </c>
      <c r="AJ25" s="23">
        <v>24679</v>
      </c>
      <c r="AK25" s="23">
        <v>24678</v>
      </c>
      <c r="AL25" s="23">
        <v>25304</v>
      </c>
      <c r="AM25" s="23">
        <v>25304</v>
      </c>
      <c r="AN25" s="23">
        <v>25304</v>
      </c>
      <c r="AO25" s="23">
        <v>25304</v>
      </c>
      <c r="AP25" s="23">
        <v>25304</v>
      </c>
      <c r="AQ25" s="23">
        <v>18068</v>
      </c>
      <c r="AR25" s="23">
        <v>17754</v>
      </c>
      <c r="AS25" s="23">
        <v>17437</v>
      </c>
      <c r="AT25" s="23">
        <v>17116</v>
      </c>
      <c r="AU25" s="23">
        <v>16791</v>
      </c>
      <c r="AV25" s="23">
        <v>16465</v>
      </c>
      <c r="AW25" s="23">
        <v>16133</v>
      </c>
      <c r="AX25" s="23">
        <v>15800</v>
      </c>
      <c r="AY25" s="119">
        <v>7571</v>
      </c>
      <c r="AZ25" s="119">
        <v>7571</v>
      </c>
      <c r="BA25" s="119">
        <v>7571</v>
      </c>
      <c r="BC25" s="23">
        <v>13917</v>
      </c>
    </row>
    <row r="26" spans="1:55" s="3" customFormat="1" x14ac:dyDescent="0.25">
      <c r="A26" s="21">
        <v>22</v>
      </c>
      <c r="B26" s="21" t="s">
        <v>187</v>
      </c>
      <c r="C26" s="21">
        <v>60</v>
      </c>
      <c r="D26" s="21" t="s">
        <v>188</v>
      </c>
      <c r="E26" s="27" t="s">
        <v>189</v>
      </c>
      <c r="F26" s="22" t="s">
        <v>190</v>
      </c>
      <c r="G26" s="56">
        <v>3980</v>
      </c>
      <c r="H26" s="55" t="s">
        <v>191</v>
      </c>
      <c r="I26" s="56" t="s">
        <v>192</v>
      </c>
      <c r="J26" s="56">
        <v>2103556945</v>
      </c>
      <c r="K26" s="21" t="s">
        <v>193</v>
      </c>
      <c r="L26" s="56" t="s">
        <v>122</v>
      </c>
      <c r="M26" s="55" t="s">
        <v>61</v>
      </c>
      <c r="N26" s="30"/>
      <c r="O26" s="23">
        <v>30214</v>
      </c>
      <c r="P26" s="23">
        <v>33132</v>
      </c>
      <c r="Q26" s="23">
        <v>31821</v>
      </c>
      <c r="R26" s="23">
        <v>31394</v>
      </c>
      <c r="S26" s="23">
        <v>31146</v>
      </c>
      <c r="T26" s="23">
        <v>25787</v>
      </c>
      <c r="U26" s="23">
        <v>22281</v>
      </c>
      <c r="V26" s="23">
        <v>25804</v>
      </c>
      <c r="W26" s="23">
        <v>7051</v>
      </c>
      <c r="X26" s="24" t="s">
        <v>188</v>
      </c>
      <c r="Y26" s="120" t="s">
        <v>63</v>
      </c>
      <c r="Z26" s="120" t="s">
        <v>63</v>
      </c>
      <c r="AA26" s="120" t="s">
        <v>63</v>
      </c>
      <c r="AB26" s="120" t="s">
        <v>63</v>
      </c>
      <c r="AC26" s="120" t="s">
        <v>63</v>
      </c>
      <c r="AD26" s="23" t="s">
        <v>63</v>
      </c>
      <c r="AE26" s="23" t="s">
        <v>63</v>
      </c>
      <c r="AF26" s="23" t="s">
        <v>63</v>
      </c>
      <c r="AG26" s="23" t="s">
        <v>63</v>
      </c>
      <c r="AH26" s="23"/>
      <c r="AI26" s="23">
        <v>28834</v>
      </c>
      <c r="AJ26" s="23">
        <v>28834</v>
      </c>
      <c r="AK26" s="23">
        <v>28835</v>
      </c>
      <c r="AL26" s="23">
        <v>29434</v>
      </c>
      <c r="AM26" s="23">
        <v>29434</v>
      </c>
      <c r="AN26" s="23">
        <v>29434</v>
      </c>
      <c r="AO26" s="23">
        <v>29435</v>
      </c>
      <c r="AP26" s="23">
        <v>29435</v>
      </c>
      <c r="AQ26" s="23">
        <v>20831</v>
      </c>
      <c r="AR26" s="33" t="s">
        <v>194</v>
      </c>
      <c r="AS26" s="78" t="s">
        <v>63</v>
      </c>
      <c r="AT26" s="78" t="s">
        <v>63</v>
      </c>
      <c r="AU26" s="78" t="s">
        <v>63</v>
      </c>
      <c r="AV26" s="78" t="s">
        <v>63</v>
      </c>
      <c r="AW26" s="78" t="s">
        <v>63</v>
      </c>
      <c r="AX26" s="78" t="s">
        <v>63</v>
      </c>
      <c r="AY26" s="119" t="s">
        <v>63</v>
      </c>
      <c r="AZ26" s="119" t="s">
        <v>63</v>
      </c>
      <c r="BA26" s="119" t="s">
        <v>63</v>
      </c>
      <c r="BC26" s="23">
        <v>16189</v>
      </c>
    </row>
    <row r="27" spans="1:55" s="3" customFormat="1" x14ac:dyDescent="0.25">
      <c r="A27" s="21">
        <v>23</v>
      </c>
      <c r="B27" s="21" t="s">
        <v>195</v>
      </c>
      <c r="C27" s="21">
        <v>289</v>
      </c>
      <c r="D27" s="21" t="s">
        <v>196</v>
      </c>
      <c r="E27" s="27" t="s">
        <v>197</v>
      </c>
      <c r="F27" s="22" t="s">
        <v>198</v>
      </c>
      <c r="G27" s="56">
        <v>2040</v>
      </c>
      <c r="H27" s="55" t="s">
        <v>106</v>
      </c>
      <c r="I27" s="144" t="s">
        <v>199</v>
      </c>
      <c r="J27" s="56">
        <v>2081659887</v>
      </c>
      <c r="K27" s="21" t="s">
        <v>200</v>
      </c>
      <c r="L27" s="56" t="s">
        <v>60</v>
      </c>
      <c r="M27" s="55" t="s">
        <v>61</v>
      </c>
      <c r="N27" s="30"/>
      <c r="O27" s="23">
        <v>267527</v>
      </c>
      <c r="P27" s="23">
        <v>266660</v>
      </c>
      <c r="Q27" s="23">
        <v>267200</v>
      </c>
      <c r="R27" s="23">
        <v>263439</v>
      </c>
      <c r="S27" s="23">
        <v>239921</v>
      </c>
      <c r="T27" s="23">
        <v>251167</v>
      </c>
      <c r="U27" s="23">
        <v>231189</v>
      </c>
      <c r="V27" s="23">
        <v>236753</v>
      </c>
      <c r="W27" s="23">
        <v>303328</v>
      </c>
      <c r="X27" s="23">
        <v>283198</v>
      </c>
      <c r="Y27" s="119">
        <v>215118</v>
      </c>
      <c r="Z27" s="119">
        <v>213004</v>
      </c>
      <c r="AA27" s="119">
        <v>224450</v>
      </c>
      <c r="AB27" s="23">
        <v>248056</v>
      </c>
      <c r="AC27" s="23">
        <v>226585</v>
      </c>
      <c r="AD27" s="23">
        <v>219717</v>
      </c>
      <c r="AE27" s="23">
        <v>218507</v>
      </c>
      <c r="AF27" s="23">
        <v>197608</v>
      </c>
      <c r="AG27" s="23">
        <v>186768</v>
      </c>
      <c r="AH27" s="23"/>
      <c r="AI27" s="23">
        <v>269482</v>
      </c>
      <c r="AJ27" s="23">
        <v>269482</v>
      </c>
      <c r="AK27" s="23">
        <v>269481</v>
      </c>
      <c r="AL27" s="23">
        <v>315532</v>
      </c>
      <c r="AM27" s="23">
        <v>315532</v>
      </c>
      <c r="AN27" s="23">
        <v>315532</v>
      </c>
      <c r="AO27" s="23">
        <v>315532</v>
      </c>
      <c r="AP27" s="23">
        <v>315532</v>
      </c>
      <c r="AQ27" s="23">
        <v>172906</v>
      </c>
      <c r="AR27" s="23">
        <v>169277</v>
      </c>
      <c r="AS27" s="23">
        <v>165636</v>
      </c>
      <c r="AT27" s="23">
        <v>161987</v>
      </c>
      <c r="AU27" s="23">
        <v>158327</v>
      </c>
      <c r="AV27" s="23">
        <v>154661</v>
      </c>
      <c r="AW27" s="23">
        <v>150979</v>
      </c>
      <c r="AX27" s="23">
        <v>147309</v>
      </c>
      <c r="AY27" s="119">
        <v>155209</v>
      </c>
      <c r="AZ27" s="119">
        <v>155209</v>
      </c>
      <c r="BA27" s="119">
        <v>155653</v>
      </c>
      <c r="BC27" s="23">
        <v>173543</v>
      </c>
    </row>
    <row r="28" spans="1:55" s="3" customFormat="1" x14ac:dyDescent="0.25">
      <c r="A28" s="21">
        <v>24</v>
      </c>
      <c r="B28" s="21" t="s">
        <v>201</v>
      </c>
      <c r="C28" s="21">
        <v>282</v>
      </c>
      <c r="D28" s="21" t="s">
        <v>202</v>
      </c>
      <c r="E28" s="27" t="s">
        <v>203</v>
      </c>
      <c r="F28" s="22" t="s">
        <v>204</v>
      </c>
      <c r="G28" s="56">
        <v>2040</v>
      </c>
      <c r="H28" s="55" t="s">
        <v>106</v>
      </c>
      <c r="I28" s="144" t="s">
        <v>205</v>
      </c>
      <c r="J28" s="56">
        <v>2145399181</v>
      </c>
      <c r="K28" s="21" t="s">
        <v>206</v>
      </c>
      <c r="L28" s="56" t="s">
        <v>122</v>
      </c>
      <c r="M28" s="55" t="s">
        <v>61</v>
      </c>
      <c r="N28" s="30"/>
      <c r="O28" s="23">
        <v>26367</v>
      </c>
      <c r="P28" s="23">
        <v>26756</v>
      </c>
      <c r="Q28" s="23">
        <v>30287</v>
      </c>
      <c r="R28" s="23">
        <v>31856</v>
      </c>
      <c r="S28" s="23">
        <v>29470</v>
      </c>
      <c r="T28" s="23">
        <v>31851</v>
      </c>
      <c r="U28" s="23">
        <v>26619</v>
      </c>
      <c r="V28" s="23">
        <v>28286</v>
      </c>
      <c r="W28" s="23">
        <v>39882</v>
      </c>
      <c r="X28" s="23">
        <v>43901</v>
      </c>
      <c r="Y28" s="119">
        <v>47027</v>
      </c>
      <c r="Z28" s="119">
        <v>47376</v>
      </c>
      <c r="AA28" s="120">
        <v>50902</v>
      </c>
      <c r="AB28" s="23">
        <v>47515</v>
      </c>
      <c r="AC28" s="120">
        <v>46761</v>
      </c>
      <c r="AD28" s="23">
        <v>47523</v>
      </c>
      <c r="AE28" s="23">
        <v>44825</v>
      </c>
      <c r="AF28" s="23">
        <v>36066</v>
      </c>
      <c r="AG28" s="23">
        <v>34459</v>
      </c>
      <c r="AH28" s="23"/>
      <c r="AI28" s="23">
        <v>22826</v>
      </c>
      <c r="AJ28" s="23">
        <v>22826</v>
      </c>
      <c r="AK28" s="23">
        <v>22827</v>
      </c>
      <c r="AL28" s="23">
        <v>28053</v>
      </c>
      <c r="AM28" s="23">
        <v>28053</v>
      </c>
      <c r="AN28" s="23">
        <v>28053</v>
      </c>
      <c r="AO28" s="23">
        <v>28054</v>
      </c>
      <c r="AP28" s="23">
        <v>28054</v>
      </c>
      <c r="AQ28" s="23">
        <v>24062</v>
      </c>
      <c r="AR28" s="23">
        <v>23644</v>
      </c>
      <c r="AS28" s="23">
        <v>23221</v>
      </c>
      <c r="AT28" s="23">
        <v>22794</v>
      </c>
      <c r="AU28" s="23">
        <v>22362</v>
      </c>
      <c r="AV28" s="23">
        <v>21926</v>
      </c>
      <c r="AW28" s="23">
        <v>21485</v>
      </c>
      <c r="AX28" s="23">
        <v>21041</v>
      </c>
      <c r="AY28" s="119">
        <v>20659</v>
      </c>
      <c r="AZ28" s="119">
        <v>20036</v>
      </c>
      <c r="BA28" s="119">
        <v>19622</v>
      </c>
      <c r="BC28" s="23">
        <v>15429</v>
      </c>
    </row>
    <row r="29" spans="1:55" s="3" customFormat="1" x14ac:dyDescent="0.25">
      <c r="A29" s="21">
        <v>25</v>
      </c>
      <c r="B29" s="21" t="s">
        <v>207</v>
      </c>
      <c r="C29" s="21">
        <v>101</v>
      </c>
      <c r="D29" s="21" t="s">
        <v>208</v>
      </c>
      <c r="E29" s="27" t="s">
        <v>209</v>
      </c>
      <c r="F29" s="22" t="s">
        <v>210</v>
      </c>
      <c r="G29" s="56">
        <v>2340</v>
      </c>
      <c r="H29" s="55" t="s">
        <v>211</v>
      </c>
      <c r="I29" s="144" t="s">
        <v>212</v>
      </c>
      <c r="J29" s="56">
        <v>2104895743</v>
      </c>
      <c r="K29" s="21" t="s">
        <v>213</v>
      </c>
      <c r="L29" s="56" t="s">
        <v>214</v>
      </c>
      <c r="M29" s="55" t="s">
        <v>61</v>
      </c>
      <c r="N29" s="30"/>
      <c r="O29" s="23">
        <v>31928</v>
      </c>
      <c r="P29" s="23">
        <v>30919</v>
      </c>
      <c r="Q29" s="23">
        <v>27657</v>
      </c>
      <c r="R29" s="23">
        <v>28473</v>
      </c>
      <c r="S29" s="23">
        <v>27408</v>
      </c>
      <c r="T29" s="23">
        <v>29467</v>
      </c>
      <c r="U29" s="23">
        <v>26631</v>
      </c>
      <c r="V29" s="23">
        <v>26750</v>
      </c>
      <c r="W29" s="23">
        <v>27867</v>
      </c>
      <c r="X29" s="23">
        <v>25357</v>
      </c>
      <c r="Y29" s="119">
        <v>26551</v>
      </c>
      <c r="Z29" s="119">
        <v>26821</v>
      </c>
      <c r="AA29" s="119">
        <v>26422</v>
      </c>
      <c r="AB29" s="23">
        <v>25787</v>
      </c>
      <c r="AC29" s="23">
        <v>24640</v>
      </c>
      <c r="AD29" s="23">
        <v>22324</v>
      </c>
      <c r="AE29" s="23">
        <v>25222</v>
      </c>
      <c r="AF29" s="23">
        <v>23751</v>
      </c>
      <c r="AG29" s="23">
        <v>22242</v>
      </c>
      <c r="AH29" s="23"/>
      <c r="AI29" s="23">
        <v>28075</v>
      </c>
      <c r="AJ29" s="23">
        <v>28075</v>
      </c>
      <c r="AK29" s="23">
        <v>28076</v>
      </c>
      <c r="AL29" s="23">
        <v>29590</v>
      </c>
      <c r="AM29" s="23">
        <v>29590</v>
      </c>
      <c r="AN29" s="23">
        <v>29590</v>
      </c>
      <c r="AO29" s="23">
        <v>29589</v>
      </c>
      <c r="AP29" s="23">
        <v>29589</v>
      </c>
      <c r="AQ29" s="23">
        <v>27553</v>
      </c>
      <c r="AR29" s="23">
        <v>27074</v>
      </c>
      <c r="AS29" s="23">
        <v>26590</v>
      </c>
      <c r="AT29" s="23">
        <v>26101</v>
      </c>
      <c r="AU29" s="23">
        <v>25607</v>
      </c>
      <c r="AV29" s="23">
        <v>25108</v>
      </c>
      <c r="AW29" s="23">
        <v>24601</v>
      </c>
      <c r="AX29" s="23">
        <v>24094</v>
      </c>
      <c r="AY29" s="119">
        <v>5170</v>
      </c>
      <c r="AZ29" s="119">
        <v>5170</v>
      </c>
      <c r="BA29" s="119">
        <v>5170</v>
      </c>
      <c r="BC29" s="23">
        <v>16274</v>
      </c>
    </row>
    <row r="30" spans="1:55" s="3" customFormat="1" x14ac:dyDescent="0.25">
      <c r="A30" s="21">
        <v>26</v>
      </c>
      <c r="B30" s="21" t="s">
        <v>215</v>
      </c>
      <c r="C30" s="21">
        <v>102</v>
      </c>
      <c r="D30" s="21" t="s">
        <v>216</v>
      </c>
      <c r="E30" s="27" t="s">
        <v>217</v>
      </c>
      <c r="F30" s="22" t="s">
        <v>218</v>
      </c>
      <c r="G30" s="56">
        <v>2440</v>
      </c>
      <c r="H30" s="55" t="s">
        <v>99</v>
      </c>
      <c r="I30" s="144" t="s">
        <v>212</v>
      </c>
      <c r="J30" s="56">
        <v>2142774738</v>
      </c>
      <c r="K30" s="21" t="s">
        <v>219</v>
      </c>
      <c r="L30" s="56" t="s">
        <v>214</v>
      </c>
      <c r="M30" s="55" t="s">
        <v>61</v>
      </c>
      <c r="N30" s="30"/>
      <c r="O30" s="23">
        <v>10218</v>
      </c>
      <c r="P30" s="23">
        <v>10680</v>
      </c>
      <c r="Q30" s="23">
        <v>9731</v>
      </c>
      <c r="R30" s="23">
        <v>10107</v>
      </c>
      <c r="S30" s="23">
        <v>10300</v>
      </c>
      <c r="T30" s="23">
        <v>11823</v>
      </c>
      <c r="U30" s="23">
        <v>10036</v>
      </c>
      <c r="V30" s="23">
        <v>10345</v>
      </c>
      <c r="W30" s="23">
        <v>10109</v>
      </c>
      <c r="X30" s="23">
        <v>9445</v>
      </c>
      <c r="Y30" s="119">
        <v>10148</v>
      </c>
      <c r="Z30" s="119">
        <v>10201</v>
      </c>
      <c r="AA30" s="119">
        <v>10392</v>
      </c>
      <c r="AB30" s="23">
        <v>10200</v>
      </c>
      <c r="AC30" s="23">
        <v>9689</v>
      </c>
      <c r="AD30" s="120">
        <v>9374</v>
      </c>
      <c r="AE30" s="23">
        <v>9337</v>
      </c>
      <c r="AF30" s="23">
        <v>9076</v>
      </c>
      <c r="AG30" s="23">
        <v>8120</v>
      </c>
      <c r="AH30" s="23"/>
      <c r="AI30" s="23">
        <v>9950</v>
      </c>
      <c r="AJ30" s="23">
        <v>9950</v>
      </c>
      <c r="AK30" s="23">
        <v>9950</v>
      </c>
      <c r="AL30" s="23">
        <v>16829</v>
      </c>
      <c r="AM30" s="23">
        <v>16829</v>
      </c>
      <c r="AN30" s="23">
        <v>16829</v>
      </c>
      <c r="AO30" s="23">
        <v>16830</v>
      </c>
      <c r="AP30" s="23">
        <v>16830</v>
      </c>
      <c r="AQ30" s="23">
        <v>10493</v>
      </c>
      <c r="AR30" s="23">
        <v>10311</v>
      </c>
      <c r="AS30" s="23">
        <v>10126</v>
      </c>
      <c r="AT30" s="23">
        <v>9940</v>
      </c>
      <c r="AU30" s="23">
        <v>9752</v>
      </c>
      <c r="AV30" s="23">
        <v>9562</v>
      </c>
      <c r="AW30" s="23">
        <v>9370</v>
      </c>
      <c r="AX30" s="23">
        <v>9176</v>
      </c>
      <c r="AY30" s="119">
        <v>6098</v>
      </c>
      <c r="AZ30" s="119">
        <v>6098</v>
      </c>
      <c r="BA30" s="119">
        <v>6098</v>
      </c>
      <c r="BC30" s="23">
        <v>9256</v>
      </c>
    </row>
    <row r="31" spans="1:55" s="3" customFormat="1" x14ac:dyDescent="0.25">
      <c r="A31" s="21">
        <v>27</v>
      </c>
      <c r="B31" s="21" t="s">
        <v>220</v>
      </c>
      <c r="C31" s="21">
        <v>152</v>
      </c>
      <c r="D31" s="21" t="s">
        <v>221</v>
      </c>
      <c r="E31" s="27" t="s">
        <v>222</v>
      </c>
      <c r="F31" s="22" t="s">
        <v>223</v>
      </c>
      <c r="G31" s="56">
        <v>2040</v>
      </c>
      <c r="H31" s="55" t="s">
        <v>106</v>
      </c>
      <c r="I31" s="144" t="s">
        <v>224</v>
      </c>
      <c r="J31" s="56">
        <v>2002190262</v>
      </c>
      <c r="K31" s="21" t="s">
        <v>225</v>
      </c>
      <c r="L31" s="56" t="s">
        <v>60</v>
      </c>
      <c r="M31" s="55" t="s">
        <v>61</v>
      </c>
      <c r="N31" s="30"/>
      <c r="O31" s="23">
        <v>269929</v>
      </c>
      <c r="P31" s="23">
        <v>299118</v>
      </c>
      <c r="Q31" s="23">
        <v>301337</v>
      </c>
      <c r="R31" s="23">
        <v>357233</v>
      </c>
      <c r="S31" s="23">
        <v>353627</v>
      </c>
      <c r="T31" s="23">
        <v>445860</v>
      </c>
      <c r="U31" s="23">
        <v>503509</v>
      </c>
      <c r="V31" s="23">
        <v>496832</v>
      </c>
      <c r="W31" s="23">
        <v>498451</v>
      </c>
      <c r="X31" s="23">
        <v>530252</v>
      </c>
      <c r="Y31" s="119">
        <v>537854</v>
      </c>
      <c r="Z31" s="119">
        <v>534504</v>
      </c>
      <c r="AA31" s="119">
        <v>516669</v>
      </c>
      <c r="AB31" s="23">
        <v>555072</v>
      </c>
      <c r="AC31" s="23">
        <v>529682</v>
      </c>
      <c r="AD31" s="23">
        <v>479569</v>
      </c>
      <c r="AE31" s="23">
        <v>530781</v>
      </c>
      <c r="AF31" s="23">
        <v>479200</v>
      </c>
      <c r="AG31" s="23">
        <v>460743</v>
      </c>
      <c r="AH31" s="23"/>
      <c r="AI31" s="23">
        <v>352895</v>
      </c>
      <c r="AJ31" s="23">
        <v>352895</v>
      </c>
      <c r="AK31" s="23">
        <v>352896</v>
      </c>
      <c r="AL31" s="23">
        <v>516619</v>
      </c>
      <c r="AM31" s="23">
        <v>516619</v>
      </c>
      <c r="AN31" s="26">
        <v>573757.20303455996</v>
      </c>
      <c r="AO31" s="26">
        <v>610630</v>
      </c>
      <c r="AP31" s="26">
        <v>610630</v>
      </c>
      <c r="AQ31" s="23">
        <v>423960</v>
      </c>
      <c r="AR31" s="23">
        <v>416597</v>
      </c>
      <c r="AS31" s="23">
        <v>409145</v>
      </c>
      <c r="AT31" s="23">
        <v>401618</v>
      </c>
      <c r="AU31" s="23">
        <v>394008</v>
      </c>
      <c r="AV31" s="23">
        <v>386326</v>
      </c>
      <c r="AW31" s="23">
        <v>378546</v>
      </c>
      <c r="AX31" s="23">
        <v>370740</v>
      </c>
      <c r="AY31" s="119">
        <v>326701</v>
      </c>
      <c r="AZ31" s="119">
        <v>331253</v>
      </c>
      <c r="BA31" s="119">
        <v>316420</v>
      </c>
      <c r="BC31" s="23">
        <v>311108</v>
      </c>
    </row>
    <row r="32" spans="1:55" s="3" customFormat="1" x14ac:dyDescent="0.25">
      <c r="A32" s="21">
        <v>28</v>
      </c>
      <c r="B32" s="21" t="s">
        <v>226</v>
      </c>
      <c r="C32" s="21">
        <v>157</v>
      </c>
      <c r="D32" s="21" t="s">
        <v>227</v>
      </c>
      <c r="E32" s="27" t="s">
        <v>228</v>
      </c>
      <c r="F32" s="22" t="s">
        <v>229</v>
      </c>
      <c r="G32" s="56">
        <v>2260</v>
      </c>
      <c r="H32" s="55" t="s">
        <v>230</v>
      </c>
      <c r="I32" s="144" t="s">
        <v>231</v>
      </c>
      <c r="J32" s="56">
        <v>2039598214</v>
      </c>
      <c r="K32" s="21" t="s">
        <v>232</v>
      </c>
      <c r="L32" s="56" t="s">
        <v>122</v>
      </c>
      <c r="M32" s="55" t="s">
        <v>61</v>
      </c>
      <c r="N32" s="30"/>
      <c r="O32" s="23">
        <v>27112</v>
      </c>
      <c r="P32" s="23">
        <v>28569</v>
      </c>
      <c r="Q32" s="23">
        <v>28994</v>
      </c>
      <c r="R32" s="23">
        <v>31108</v>
      </c>
      <c r="S32" s="23">
        <v>30296</v>
      </c>
      <c r="T32" s="23">
        <v>34849</v>
      </c>
      <c r="U32" s="23">
        <v>33256</v>
      </c>
      <c r="V32" s="23">
        <v>30594</v>
      </c>
      <c r="W32" s="23">
        <v>30152</v>
      </c>
      <c r="X32" s="23">
        <v>31841</v>
      </c>
      <c r="Y32" s="119">
        <v>36193</v>
      </c>
      <c r="Z32" s="119">
        <v>38877</v>
      </c>
      <c r="AA32" s="119">
        <v>37766</v>
      </c>
      <c r="AB32" s="23">
        <v>36249</v>
      </c>
      <c r="AC32" s="23">
        <v>34853</v>
      </c>
      <c r="AD32" s="120">
        <v>33796</v>
      </c>
      <c r="AE32" s="23">
        <v>37806</v>
      </c>
      <c r="AF32" s="23">
        <v>31050</v>
      </c>
      <c r="AG32" s="23">
        <v>29759</v>
      </c>
      <c r="AH32" s="23"/>
      <c r="AI32" s="23">
        <v>31693</v>
      </c>
      <c r="AJ32" s="23">
        <v>33204</v>
      </c>
      <c r="AK32" s="23">
        <v>33204</v>
      </c>
      <c r="AL32" s="23">
        <v>36665</v>
      </c>
      <c r="AM32" s="23">
        <v>36665</v>
      </c>
      <c r="AN32" s="23">
        <v>36665</v>
      </c>
      <c r="AO32" s="23">
        <v>36666</v>
      </c>
      <c r="AP32" s="23">
        <v>36666</v>
      </c>
      <c r="AQ32" s="23">
        <v>31604</v>
      </c>
      <c r="AR32" s="23">
        <v>31055</v>
      </c>
      <c r="AS32" s="23">
        <v>30499</v>
      </c>
      <c r="AT32" s="23">
        <v>29939</v>
      </c>
      <c r="AU32" s="23">
        <v>29371</v>
      </c>
      <c r="AV32" s="23">
        <v>28798</v>
      </c>
      <c r="AW32" s="23">
        <v>28219</v>
      </c>
      <c r="AX32" s="23">
        <v>27637</v>
      </c>
      <c r="AY32" s="119">
        <v>20832</v>
      </c>
      <c r="AZ32" s="119">
        <v>21136</v>
      </c>
      <c r="BA32" s="119">
        <v>21136</v>
      </c>
      <c r="BC32" s="23">
        <v>20166</v>
      </c>
    </row>
    <row r="33" spans="1:55" s="3" customFormat="1" x14ac:dyDescent="0.25">
      <c r="A33" s="21">
        <v>29</v>
      </c>
      <c r="B33" s="21" t="s">
        <v>233</v>
      </c>
      <c r="C33" s="21">
        <v>306</v>
      </c>
      <c r="D33" s="21" t="s">
        <v>234</v>
      </c>
      <c r="E33" s="27" t="s">
        <v>235</v>
      </c>
      <c r="F33" s="22" t="s">
        <v>236</v>
      </c>
      <c r="G33" s="56">
        <v>8400</v>
      </c>
      <c r="H33" s="55" t="s">
        <v>237</v>
      </c>
      <c r="I33" s="144" t="s">
        <v>238</v>
      </c>
      <c r="J33" s="56">
        <v>2068418793</v>
      </c>
      <c r="K33" s="21" t="s">
        <v>239</v>
      </c>
      <c r="L33" s="56" t="s">
        <v>60</v>
      </c>
      <c r="M33" s="55" t="s">
        <v>61</v>
      </c>
      <c r="N33" s="30"/>
      <c r="O33" s="23">
        <v>13132</v>
      </c>
      <c r="P33" s="23">
        <v>11530</v>
      </c>
      <c r="Q33" s="23">
        <v>12800</v>
      </c>
      <c r="R33" s="23">
        <v>22857</v>
      </c>
      <c r="S33" s="23">
        <v>23273</v>
      </c>
      <c r="T33" s="23">
        <v>15258</v>
      </c>
      <c r="U33" s="23">
        <v>13846</v>
      </c>
      <c r="V33" s="23">
        <v>16304</v>
      </c>
      <c r="W33" s="23">
        <v>52933</v>
      </c>
      <c r="X33" s="23">
        <v>51984</v>
      </c>
      <c r="Y33" s="119">
        <v>46094</v>
      </c>
      <c r="Z33" s="119">
        <v>48459</v>
      </c>
      <c r="AA33" s="119">
        <v>49301</v>
      </c>
      <c r="AB33" s="23">
        <v>45872</v>
      </c>
      <c r="AC33" s="23">
        <v>46793</v>
      </c>
      <c r="AD33" s="23">
        <v>39230</v>
      </c>
      <c r="AE33" s="23">
        <v>52948</v>
      </c>
      <c r="AF33" s="23">
        <v>42479</v>
      </c>
      <c r="AG33" s="23">
        <v>35815</v>
      </c>
      <c r="AH33" s="23"/>
      <c r="AI33" s="23">
        <v>24420</v>
      </c>
      <c r="AJ33" s="23">
        <v>24420</v>
      </c>
      <c r="AK33" s="23">
        <v>24421</v>
      </c>
      <c r="AL33" s="23">
        <v>18197</v>
      </c>
      <c r="AM33" s="23">
        <v>18197</v>
      </c>
      <c r="AN33" s="23">
        <v>18197</v>
      </c>
      <c r="AO33" s="23">
        <v>18196</v>
      </c>
      <c r="AP33" s="23">
        <v>18196</v>
      </c>
      <c r="AQ33" s="23">
        <v>100973</v>
      </c>
      <c r="AR33" s="23">
        <v>99218</v>
      </c>
      <c r="AS33" s="23">
        <v>97445</v>
      </c>
      <c r="AT33" s="23">
        <v>95651</v>
      </c>
      <c r="AU33" s="23">
        <v>93841</v>
      </c>
      <c r="AV33" s="23">
        <v>92010</v>
      </c>
      <c r="AW33" s="23">
        <v>90157</v>
      </c>
      <c r="AX33" s="23">
        <v>88298</v>
      </c>
      <c r="AY33" s="119">
        <v>55218</v>
      </c>
      <c r="AZ33" s="119">
        <v>55231</v>
      </c>
      <c r="BA33" s="119">
        <v>55218</v>
      </c>
      <c r="BC33" s="23">
        <v>13259</v>
      </c>
    </row>
    <row r="34" spans="1:55" s="3" customFormat="1" x14ac:dyDescent="0.25">
      <c r="A34" s="21">
        <v>30</v>
      </c>
      <c r="B34" s="21" t="s">
        <v>240</v>
      </c>
      <c r="C34" s="21" t="s">
        <v>241</v>
      </c>
      <c r="D34" s="21" t="s">
        <v>242</v>
      </c>
      <c r="E34" s="27" t="s">
        <v>243</v>
      </c>
      <c r="F34" s="22" t="s">
        <v>244</v>
      </c>
      <c r="G34" s="56">
        <v>2040</v>
      </c>
      <c r="H34" s="55" t="s">
        <v>106</v>
      </c>
      <c r="I34" s="144" t="s">
        <v>245</v>
      </c>
      <c r="J34" s="56">
        <v>2101970697</v>
      </c>
      <c r="K34" s="21" t="s">
        <v>246</v>
      </c>
      <c r="L34" s="56" t="s">
        <v>60</v>
      </c>
      <c r="M34" s="55" t="s">
        <v>61</v>
      </c>
      <c r="N34" s="30"/>
      <c r="O34" s="23">
        <v>339418</v>
      </c>
      <c r="P34" s="23">
        <v>341483</v>
      </c>
      <c r="Q34" s="24">
        <v>345161</v>
      </c>
      <c r="R34" s="24">
        <v>2111038</v>
      </c>
      <c r="S34" s="24">
        <v>1898082.9586929174</v>
      </c>
      <c r="T34" s="24">
        <v>2066942</v>
      </c>
      <c r="U34" s="24">
        <v>1913047</v>
      </c>
      <c r="V34" s="24">
        <v>2036548</v>
      </c>
      <c r="W34" s="23" t="s">
        <v>82</v>
      </c>
      <c r="X34" s="24" t="s">
        <v>63</v>
      </c>
      <c r="Y34" s="120" t="s">
        <v>63</v>
      </c>
      <c r="Z34" s="120" t="s">
        <v>63</v>
      </c>
      <c r="AA34" s="120" t="s">
        <v>63</v>
      </c>
      <c r="AB34" s="120" t="s">
        <v>63</v>
      </c>
      <c r="AC34" s="120" t="s">
        <v>63</v>
      </c>
      <c r="AD34" s="23" t="s">
        <v>63</v>
      </c>
      <c r="AE34" s="23">
        <v>3004925</v>
      </c>
      <c r="AF34" s="23">
        <v>2745504</v>
      </c>
      <c r="AG34" s="23">
        <v>2872903</v>
      </c>
      <c r="AH34" s="23"/>
      <c r="AI34" s="23">
        <v>381087</v>
      </c>
      <c r="AJ34" s="23">
        <v>381087</v>
      </c>
      <c r="AK34" s="23">
        <v>384630</v>
      </c>
      <c r="AL34" s="26">
        <v>2379641</v>
      </c>
      <c r="AM34" s="26">
        <v>2427949</v>
      </c>
      <c r="AN34" s="26">
        <v>2432152</v>
      </c>
      <c r="AO34" s="26">
        <v>2433537</v>
      </c>
      <c r="AP34" s="26">
        <v>2430586</v>
      </c>
      <c r="AQ34" s="24" t="s">
        <v>63</v>
      </c>
      <c r="AR34" s="24" t="s">
        <v>63</v>
      </c>
      <c r="AS34" s="24" t="s">
        <v>63</v>
      </c>
      <c r="AT34" s="24" t="s">
        <v>63</v>
      </c>
      <c r="AU34" s="24" t="s">
        <v>63</v>
      </c>
      <c r="AV34" s="24" t="s">
        <v>63</v>
      </c>
      <c r="AW34" s="24" t="s">
        <v>63</v>
      </c>
      <c r="AX34" s="24" t="s">
        <v>63</v>
      </c>
      <c r="AY34" s="119">
        <v>3132865</v>
      </c>
      <c r="AZ34" s="119">
        <v>3639645</v>
      </c>
      <c r="BA34" s="119">
        <v>3294202</v>
      </c>
      <c r="BC34" s="23" t="s">
        <v>150</v>
      </c>
    </row>
    <row r="35" spans="1:55" s="3" customFormat="1" x14ac:dyDescent="0.25">
      <c r="A35" s="21">
        <v>31</v>
      </c>
      <c r="B35" s="21" t="s">
        <v>247</v>
      </c>
      <c r="C35" s="21">
        <v>203830</v>
      </c>
      <c r="D35" s="21" t="s">
        <v>248</v>
      </c>
      <c r="E35" s="27" t="s">
        <v>249</v>
      </c>
      <c r="F35" s="22" t="s">
        <v>244</v>
      </c>
      <c r="G35" s="56">
        <v>2040</v>
      </c>
      <c r="H35" s="55" t="s">
        <v>106</v>
      </c>
      <c r="I35" s="144" t="s">
        <v>245</v>
      </c>
      <c r="J35" s="56">
        <v>2101970697</v>
      </c>
      <c r="K35" s="21" t="s">
        <v>246</v>
      </c>
      <c r="L35" s="56" t="s">
        <v>60</v>
      </c>
      <c r="M35" s="55" t="s">
        <v>61</v>
      </c>
      <c r="N35" s="30"/>
      <c r="O35" s="24" t="s">
        <v>63</v>
      </c>
      <c r="P35" s="24" t="s">
        <v>63</v>
      </c>
      <c r="Q35" s="24" t="s">
        <v>63</v>
      </c>
      <c r="R35" s="24" t="s">
        <v>63</v>
      </c>
      <c r="S35" s="24" t="s">
        <v>63</v>
      </c>
      <c r="T35" s="24" t="s">
        <v>63</v>
      </c>
      <c r="U35" s="24" t="s">
        <v>63</v>
      </c>
      <c r="V35" s="24" t="s">
        <v>63</v>
      </c>
      <c r="W35" s="23">
        <v>2875839</v>
      </c>
      <c r="X35" s="119">
        <f>2942569+25610</f>
        <v>2968179</v>
      </c>
      <c r="Y35" s="119">
        <v>3096621</v>
      </c>
      <c r="Z35" s="119">
        <v>2973845</v>
      </c>
      <c r="AA35" s="119">
        <v>3298639</v>
      </c>
      <c r="AB35" s="23">
        <v>3127531</v>
      </c>
      <c r="AC35" s="23">
        <v>2358623</v>
      </c>
      <c r="AD35" s="23">
        <v>3011631</v>
      </c>
      <c r="AE35" s="23" t="s">
        <v>154</v>
      </c>
      <c r="AF35" s="23" t="s">
        <v>63</v>
      </c>
      <c r="AG35" s="23" t="s">
        <v>63</v>
      </c>
      <c r="AH35" s="23"/>
      <c r="AI35" s="24" t="s">
        <v>63</v>
      </c>
      <c r="AJ35" s="24" t="s">
        <v>63</v>
      </c>
      <c r="AK35" s="24" t="s">
        <v>63</v>
      </c>
      <c r="AL35" s="24" t="s">
        <v>63</v>
      </c>
      <c r="AM35" s="24" t="s">
        <v>63</v>
      </c>
      <c r="AN35" s="24" t="s">
        <v>63</v>
      </c>
      <c r="AO35" s="24" t="s">
        <v>63</v>
      </c>
      <c r="AP35" s="24" t="s">
        <v>63</v>
      </c>
      <c r="AQ35" s="23">
        <v>3268095</v>
      </c>
      <c r="AR35" s="23">
        <v>3211330</v>
      </c>
      <c r="AS35" s="23">
        <v>3153898</v>
      </c>
      <c r="AT35" s="23">
        <v>3095869</v>
      </c>
      <c r="AU35" s="23">
        <v>3037212</v>
      </c>
      <c r="AV35" s="23">
        <v>2977987</v>
      </c>
      <c r="AW35" s="23">
        <v>2918023</v>
      </c>
      <c r="AX35" s="23">
        <v>2857852</v>
      </c>
      <c r="AY35" s="119" t="s">
        <v>155</v>
      </c>
      <c r="AZ35" s="119" t="s">
        <v>63</v>
      </c>
      <c r="BA35" s="119" t="s">
        <v>63</v>
      </c>
      <c r="BC35" s="23">
        <v>1161200</v>
      </c>
    </row>
    <row r="36" spans="1:55" s="3" customFormat="1" x14ac:dyDescent="0.25">
      <c r="A36" s="21">
        <v>32</v>
      </c>
      <c r="B36" s="21" t="s">
        <v>250</v>
      </c>
      <c r="C36" s="21">
        <v>203832</v>
      </c>
      <c r="D36" s="21" t="s">
        <v>248</v>
      </c>
      <c r="E36" s="27" t="s">
        <v>251</v>
      </c>
      <c r="F36" s="22" t="s">
        <v>244</v>
      </c>
      <c r="G36" s="56">
        <v>2040</v>
      </c>
      <c r="H36" s="55" t="s">
        <v>106</v>
      </c>
      <c r="I36" s="144" t="s">
        <v>245</v>
      </c>
      <c r="J36" s="56">
        <v>2101970697</v>
      </c>
      <c r="K36" s="21" t="s">
        <v>246</v>
      </c>
      <c r="L36" s="56" t="s">
        <v>60</v>
      </c>
      <c r="M36" s="55" t="s">
        <v>61</v>
      </c>
      <c r="N36" s="30"/>
      <c r="O36" s="24" t="s">
        <v>63</v>
      </c>
      <c r="P36" s="24" t="s">
        <v>63</v>
      </c>
      <c r="Q36" s="24" t="s">
        <v>63</v>
      </c>
      <c r="R36" s="24" t="s">
        <v>63</v>
      </c>
      <c r="S36" s="24" t="s">
        <v>63</v>
      </c>
      <c r="T36" s="24" t="s">
        <v>63</v>
      </c>
      <c r="U36" s="24" t="s">
        <v>63</v>
      </c>
      <c r="V36" s="24" t="s">
        <v>63</v>
      </c>
      <c r="W36" s="23">
        <v>127321</v>
      </c>
      <c r="X36" s="23">
        <v>113306</v>
      </c>
      <c r="Y36" s="119">
        <v>107136</v>
      </c>
      <c r="Z36" s="119">
        <v>120778</v>
      </c>
      <c r="AA36" s="119">
        <v>113738</v>
      </c>
      <c r="AB36" s="23">
        <v>104411</v>
      </c>
      <c r="AC36" s="23">
        <v>86281</v>
      </c>
      <c r="AD36" s="23">
        <v>99418</v>
      </c>
      <c r="AE36" s="23" t="s">
        <v>154</v>
      </c>
      <c r="AF36" s="23" t="s">
        <v>63</v>
      </c>
      <c r="AG36" s="23" t="s">
        <v>63</v>
      </c>
      <c r="AH36" s="23"/>
      <c r="AI36" s="24" t="s">
        <v>63</v>
      </c>
      <c r="AJ36" s="24" t="s">
        <v>63</v>
      </c>
      <c r="AK36" s="24" t="s">
        <v>63</v>
      </c>
      <c r="AL36" s="24" t="s">
        <v>63</v>
      </c>
      <c r="AM36" s="24" t="s">
        <v>63</v>
      </c>
      <c r="AN36" s="24" t="s">
        <v>63</v>
      </c>
      <c r="AO36" s="24" t="s">
        <v>63</v>
      </c>
      <c r="AP36" s="24" t="s">
        <v>63</v>
      </c>
      <c r="AQ36" s="23">
        <v>91866</v>
      </c>
      <c r="AR36" s="23">
        <v>90271</v>
      </c>
      <c r="AS36" s="23">
        <v>88656</v>
      </c>
      <c r="AT36" s="23">
        <v>87025</v>
      </c>
      <c r="AU36" s="23">
        <v>85377</v>
      </c>
      <c r="AV36" s="23">
        <v>83712</v>
      </c>
      <c r="AW36" s="23">
        <v>82026</v>
      </c>
      <c r="AX36" s="23">
        <v>80334</v>
      </c>
      <c r="AY36" s="119" t="s">
        <v>155</v>
      </c>
      <c r="AZ36" s="119" t="s">
        <v>63</v>
      </c>
      <c r="BA36" s="119" t="s">
        <v>63</v>
      </c>
      <c r="BC36" s="23">
        <v>73138</v>
      </c>
    </row>
    <row r="37" spans="1:55" s="3" customFormat="1" x14ac:dyDescent="0.25">
      <c r="A37" s="21">
        <v>33</v>
      </c>
      <c r="B37" s="21" t="s">
        <v>252</v>
      </c>
      <c r="C37" s="21">
        <v>203837</v>
      </c>
      <c r="D37" s="21" t="s">
        <v>248</v>
      </c>
      <c r="E37" s="27" t="s">
        <v>253</v>
      </c>
      <c r="F37" s="22" t="s">
        <v>244</v>
      </c>
      <c r="G37" s="56">
        <v>2040</v>
      </c>
      <c r="H37" s="55" t="s">
        <v>106</v>
      </c>
      <c r="I37" s="144" t="s">
        <v>245</v>
      </c>
      <c r="J37" s="56">
        <v>2101970697</v>
      </c>
      <c r="K37" s="21" t="s">
        <v>246</v>
      </c>
      <c r="L37" s="56" t="s">
        <v>60</v>
      </c>
      <c r="M37" s="55" t="s">
        <v>61</v>
      </c>
      <c r="N37" s="30"/>
      <c r="O37" s="24" t="s">
        <v>63</v>
      </c>
      <c r="P37" s="24" t="s">
        <v>63</v>
      </c>
      <c r="Q37" s="24" t="s">
        <v>63</v>
      </c>
      <c r="R37" s="24" t="s">
        <v>63</v>
      </c>
      <c r="S37" s="24" t="s">
        <v>63</v>
      </c>
      <c r="T37" s="24" t="s">
        <v>63</v>
      </c>
      <c r="U37" s="24" t="s">
        <v>63</v>
      </c>
      <c r="V37" s="24" t="s">
        <v>63</v>
      </c>
      <c r="W37" s="23">
        <v>36241</v>
      </c>
      <c r="X37" s="23">
        <v>35422</v>
      </c>
      <c r="Y37" s="119">
        <v>40148</v>
      </c>
      <c r="Z37" s="119">
        <v>34830</v>
      </c>
      <c r="AA37" s="120">
        <v>28260</v>
      </c>
      <c r="AB37" s="23">
        <v>27749</v>
      </c>
      <c r="AC37" s="120">
        <v>26348</v>
      </c>
      <c r="AD37" s="23">
        <v>26310</v>
      </c>
      <c r="AE37" s="23" t="s">
        <v>154</v>
      </c>
      <c r="AF37" s="23" t="s">
        <v>63</v>
      </c>
      <c r="AG37" s="23" t="s">
        <v>63</v>
      </c>
      <c r="AH37" s="23"/>
      <c r="AI37" s="24" t="s">
        <v>63</v>
      </c>
      <c r="AJ37" s="24" t="s">
        <v>63</v>
      </c>
      <c r="AK37" s="24" t="s">
        <v>63</v>
      </c>
      <c r="AL37" s="24" t="s">
        <v>63</v>
      </c>
      <c r="AM37" s="24" t="s">
        <v>63</v>
      </c>
      <c r="AN37" s="24" t="s">
        <v>63</v>
      </c>
      <c r="AO37" s="24" t="s">
        <v>63</v>
      </c>
      <c r="AP37" s="24" t="s">
        <v>63</v>
      </c>
      <c r="AQ37" s="23">
        <v>284241</v>
      </c>
      <c r="AR37" s="23">
        <v>279304</v>
      </c>
      <c r="AS37" s="23">
        <v>274310</v>
      </c>
      <c r="AT37" s="23">
        <v>269261</v>
      </c>
      <c r="AU37" s="23">
        <v>264160</v>
      </c>
      <c r="AV37" s="23">
        <v>259009</v>
      </c>
      <c r="AW37" s="23">
        <v>253793</v>
      </c>
      <c r="AX37" s="23">
        <v>248561</v>
      </c>
      <c r="AY37" s="119" t="s">
        <v>155</v>
      </c>
      <c r="AZ37" s="119" t="s">
        <v>63</v>
      </c>
      <c r="BA37" s="119" t="s">
        <v>63</v>
      </c>
      <c r="BC37" s="23">
        <v>7512</v>
      </c>
    </row>
    <row r="38" spans="1:55" s="3" customFormat="1" x14ac:dyDescent="0.25">
      <c r="A38" s="21">
        <v>34</v>
      </c>
      <c r="B38" s="21" t="s">
        <v>254</v>
      </c>
      <c r="C38" s="21">
        <v>203833</v>
      </c>
      <c r="D38" s="21" t="s">
        <v>248</v>
      </c>
      <c r="E38" s="27" t="s">
        <v>255</v>
      </c>
      <c r="F38" s="22" t="s">
        <v>244</v>
      </c>
      <c r="G38" s="56">
        <v>2040</v>
      </c>
      <c r="H38" s="55" t="s">
        <v>106</v>
      </c>
      <c r="I38" s="144" t="s">
        <v>245</v>
      </c>
      <c r="J38" s="56">
        <v>2101970697</v>
      </c>
      <c r="K38" s="21" t="s">
        <v>246</v>
      </c>
      <c r="L38" s="56" t="s">
        <v>60</v>
      </c>
      <c r="M38" s="55" t="s">
        <v>61</v>
      </c>
      <c r="N38" s="30"/>
      <c r="O38" s="24" t="s">
        <v>63</v>
      </c>
      <c r="P38" s="24" t="s">
        <v>63</v>
      </c>
      <c r="Q38" s="24" t="s">
        <v>63</v>
      </c>
      <c r="R38" s="24" t="s">
        <v>63</v>
      </c>
      <c r="S38" s="24" t="s">
        <v>63</v>
      </c>
      <c r="T38" s="24" t="s">
        <v>63</v>
      </c>
      <c r="U38" s="24" t="s">
        <v>63</v>
      </c>
      <c r="V38" s="24" t="s">
        <v>63</v>
      </c>
      <c r="W38" s="23">
        <v>86362</v>
      </c>
      <c r="X38" s="23">
        <v>100812</v>
      </c>
      <c r="Y38" s="119">
        <v>98582</v>
      </c>
      <c r="Z38" s="119">
        <v>89523</v>
      </c>
      <c r="AA38" s="119">
        <v>87426</v>
      </c>
      <c r="AB38" s="23">
        <v>64581</v>
      </c>
      <c r="AC38" s="23">
        <v>85013</v>
      </c>
      <c r="AD38" s="23">
        <v>68638</v>
      </c>
      <c r="AE38" s="23" t="s">
        <v>154</v>
      </c>
      <c r="AF38" s="23" t="s">
        <v>63</v>
      </c>
      <c r="AG38" s="23" t="s">
        <v>63</v>
      </c>
      <c r="AH38" s="23"/>
      <c r="AI38" s="24" t="s">
        <v>63</v>
      </c>
      <c r="AJ38" s="24" t="s">
        <v>63</v>
      </c>
      <c r="AK38" s="24" t="s">
        <v>63</v>
      </c>
      <c r="AL38" s="24" t="s">
        <v>63</v>
      </c>
      <c r="AM38" s="24" t="s">
        <v>63</v>
      </c>
      <c r="AN38" s="24" t="s">
        <v>63</v>
      </c>
      <c r="AO38" s="24" t="s">
        <v>63</v>
      </c>
      <c r="AP38" s="24" t="s">
        <v>63</v>
      </c>
      <c r="AQ38" s="23">
        <v>46509</v>
      </c>
      <c r="AR38" s="23">
        <v>45701</v>
      </c>
      <c r="AS38" s="23">
        <v>44884</v>
      </c>
      <c r="AT38" s="23">
        <v>44059</v>
      </c>
      <c r="AU38" s="23">
        <v>43224</v>
      </c>
      <c r="AV38" s="23">
        <v>42381</v>
      </c>
      <c r="AW38" s="23">
        <v>41527</v>
      </c>
      <c r="AX38" s="23">
        <v>40671</v>
      </c>
      <c r="AY38" s="119" t="s">
        <v>155</v>
      </c>
      <c r="AZ38" s="119" t="s">
        <v>63</v>
      </c>
      <c r="BA38" s="119" t="s">
        <v>63</v>
      </c>
      <c r="BC38" s="23">
        <v>8711</v>
      </c>
    </row>
    <row r="39" spans="1:55" s="3" customFormat="1" x14ac:dyDescent="0.25">
      <c r="A39" s="21">
        <v>35</v>
      </c>
      <c r="B39" s="21" t="s">
        <v>256</v>
      </c>
      <c r="C39" s="21">
        <v>177</v>
      </c>
      <c r="D39" s="21" t="s">
        <v>257</v>
      </c>
      <c r="E39" s="27" t="s">
        <v>258</v>
      </c>
      <c r="F39" s="22" t="s">
        <v>259</v>
      </c>
      <c r="G39" s="56">
        <v>2450</v>
      </c>
      <c r="H39" s="55" t="s">
        <v>260</v>
      </c>
      <c r="I39" s="144" t="s">
        <v>261</v>
      </c>
      <c r="J39" s="56">
        <v>2013380302</v>
      </c>
      <c r="K39" s="21" t="s">
        <v>262</v>
      </c>
      <c r="L39" s="56" t="s">
        <v>122</v>
      </c>
      <c r="M39" s="55" t="s">
        <v>61</v>
      </c>
      <c r="N39" s="30"/>
      <c r="O39" s="23">
        <v>23450</v>
      </c>
      <c r="P39" s="23">
        <v>22143</v>
      </c>
      <c r="Q39" s="23">
        <v>22836</v>
      </c>
      <c r="R39" s="23">
        <v>25392</v>
      </c>
      <c r="S39" s="23">
        <v>22654</v>
      </c>
      <c r="T39" s="23">
        <v>23838</v>
      </c>
      <c r="U39" s="23">
        <v>24682</v>
      </c>
      <c r="V39" s="23">
        <v>23032</v>
      </c>
      <c r="W39" s="23">
        <v>25777</v>
      </c>
      <c r="X39" s="23">
        <v>23840</v>
      </c>
      <c r="Y39" s="119">
        <v>25598</v>
      </c>
      <c r="Z39" s="119">
        <v>27976</v>
      </c>
      <c r="AA39" s="119">
        <v>29431</v>
      </c>
      <c r="AB39" s="23">
        <v>34661</v>
      </c>
      <c r="AC39" s="23">
        <v>25448</v>
      </c>
      <c r="AD39" s="23">
        <v>24763</v>
      </c>
      <c r="AE39" s="23">
        <v>26064</v>
      </c>
      <c r="AF39" s="23">
        <v>26152</v>
      </c>
      <c r="AG39" s="23">
        <v>26758</v>
      </c>
      <c r="AH39" s="23"/>
      <c r="AI39" s="23">
        <v>25217</v>
      </c>
      <c r="AJ39" s="23">
        <v>25217</v>
      </c>
      <c r="AK39" s="23">
        <v>46775</v>
      </c>
      <c r="AL39" s="23">
        <v>25779</v>
      </c>
      <c r="AM39" s="23">
        <v>25779</v>
      </c>
      <c r="AN39" s="23">
        <v>25779</v>
      </c>
      <c r="AO39" s="23">
        <v>25778</v>
      </c>
      <c r="AP39" s="23">
        <v>25778</v>
      </c>
      <c r="AQ39" s="23">
        <v>30764</v>
      </c>
      <c r="AR39" s="23">
        <v>30231</v>
      </c>
      <c r="AS39" s="23">
        <v>29689</v>
      </c>
      <c r="AT39" s="23">
        <v>29143</v>
      </c>
      <c r="AU39" s="23">
        <v>28591</v>
      </c>
      <c r="AV39" s="23">
        <v>28034</v>
      </c>
      <c r="AW39" s="23">
        <v>27469</v>
      </c>
      <c r="AX39" s="23">
        <v>26903</v>
      </c>
      <c r="AY39" s="119">
        <v>25875</v>
      </c>
      <c r="AZ39" s="119">
        <v>25875</v>
      </c>
      <c r="BA39" s="119">
        <v>25875</v>
      </c>
      <c r="BC39" s="23">
        <v>14178</v>
      </c>
    </row>
    <row r="40" spans="1:55" s="3" customFormat="1" x14ac:dyDescent="0.25">
      <c r="A40" s="21">
        <v>36</v>
      </c>
      <c r="B40" s="21" t="s">
        <v>263</v>
      </c>
      <c r="C40" s="21">
        <v>175</v>
      </c>
      <c r="D40" s="21" t="s">
        <v>264</v>
      </c>
      <c r="E40" s="27" t="s">
        <v>265</v>
      </c>
      <c r="F40" s="22" t="s">
        <v>266</v>
      </c>
      <c r="G40" s="56">
        <v>2070</v>
      </c>
      <c r="H40" s="55" t="s">
        <v>68</v>
      </c>
      <c r="I40" s="144" t="s">
        <v>261</v>
      </c>
      <c r="J40" s="56">
        <v>2013379708</v>
      </c>
      <c r="K40" s="21" t="s">
        <v>267</v>
      </c>
      <c r="L40" s="56" t="s">
        <v>122</v>
      </c>
      <c r="M40" s="55" t="s">
        <v>61</v>
      </c>
      <c r="N40" s="30"/>
      <c r="O40" s="23">
        <v>22087</v>
      </c>
      <c r="P40" s="23">
        <v>23802</v>
      </c>
      <c r="Q40" s="23">
        <v>20389</v>
      </c>
      <c r="R40" s="23">
        <v>22623</v>
      </c>
      <c r="S40" s="23">
        <v>21492</v>
      </c>
      <c r="T40" s="23">
        <v>23774</v>
      </c>
      <c r="U40" s="23">
        <v>23089</v>
      </c>
      <c r="V40" s="23">
        <v>22982</v>
      </c>
      <c r="W40" s="23">
        <v>30730</v>
      </c>
      <c r="X40" s="23">
        <v>29673</v>
      </c>
      <c r="Y40" s="119">
        <v>31406</v>
      </c>
      <c r="Z40" s="119">
        <v>32615</v>
      </c>
      <c r="AA40" s="119">
        <v>31742</v>
      </c>
      <c r="AB40" s="23">
        <v>33836</v>
      </c>
      <c r="AC40" s="23">
        <v>32891</v>
      </c>
      <c r="AD40" s="120">
        <v>30431</v>
      </c>
      <c r="AE40" s="23">
        <v>31628</v>
      </c>
      <c r="AF40" s="23">
        <v>27758</v>
      </c>
      <c r="AG40" s="23">
        <v>28185</v>
      </c>
      <c r="AH40" s="23"/>
      <c r="AI40" s="23">
        <v>22196</v>
      </c>
      <c r="AJ40" s="23">
        <v>22196</v>
      </c>
      <c r="AK40" s="23">
        <v>22197</v>
      </c>
      <c r="AL40" s="23">
        <v>22476</v>
      </c>
      <c r="AM40" s="23">
        <v>22476</v>
      </c>
      <c r="AN40" s="23">
        <v>22476</v>
      </c>
      <c r="AO40" s="23">
        <v>22475</v>
      </c>
      <c r="AP40" s="23">
        <v>22475</v>
      </c>
      <c r="AQ40" s="23">
        <v>33592</v>
      </c>
      <c r="AR40" s="23">
        <v>33008</v>
      </c>
      <c r="AS40" s="23">
        <v>32418</v>
      </c>
      <c r="AT40" s="23">
        <v>31822</v>
      </c>
      <c r="AU40" s="23">
        <v>31219</v>
      </c>
      <c r="AV40" s="23">
        <v>30610</v>
      </c>
      <c r="AW40" s="23">
        <v>29994</v>
      </c>
      <c r="AX40" s="23">
        <v>29375</v>
      </c>
      <c r="AY40" s="119">
        <v>18451</v>
      </c>
      <c r="AZ40" s="119">
        <v>18451</v>
      </c>
      <c r="BA40" s="119">
        <v>18451</v>
      </c>
      <c r="BC40" s="23">
        <v>12362</v>
      </c>
    </row>
    <row r="41" spans="1:55" s="3" customFormat="1" x14ac:dyDescent="0.25">
      <c r="A41" s="21">
        <v>37</v>
      </c>
      <c r="B41" s="21" t="s">
        <v>268</v>
      </c>
      <c r="C41" s="21">
        <v>47</v>
      </c>
      <c r="D41" s="21" t="s">
        <v>269</v>
      </c>
      <c r="E41" s="27" t="s">
        <v>270</v>
      </c>
      <c r="F41" s="22" t="s">
        <v>271</v>
      </c>
      <c r="G41" s="56">
        <v>2070</v>
      </c>
      <c r="H41" s="55" t="s">
        <v>68</v>
      </c>
      <c r="I41" s="144" t="s">
        <v>272</v>
      </c>
      <c r="J41" s="56">
        <v>2142559457</v>
      </c>
      <c r="K41" s="21" t="s">
        <v>273</v>
      </c>
      <c r="L41" s="56" t="s">
        <v>60</v>
      </c>
      <c r="M41" s="55" t="s">
        <v>61</v>
      </c>
      <c r="N41" s="30"/>
      <c r="O41" s="23">
        <v>14445</v>
      </c>
      <c r="P41" s="23">
        <v>14551</v>
      </c>
      <c r="Q41" s="23">
        <v>13755</v>
      </c>
      <c r="R41" s="23">
        <v>13531</v>
      </c>
      <c r="S41" s="23">
        <v>12351</v>
      </c>
      <c r="T41" s="23">
        <v>15578</v>
      </c>
      <c r="U41" s="23">
        <v>14899</v>
      </c>
      <c r="V41" s="23">
        <v>14228</v>
      </c>
      <c r="W41" s="23">
        <v>15626</v>
      </c>
      <c r="X41" s="23">
        <v>13994</v>
      </c>
      <c r="Y41" s="119">
        <v>14009</v>
      </c>
      <c r="Z41" s="119">
        <v>13763</v>
      </c>
      <c r="AA41" s="119">
        <v>13904</v>
      </c>
      <c r="AB41" s="23">
        <v>14093</v>
      </c>
      <c r="AC41" s="23">
        <v>12877</v>
      </c>
      <c r="AD41" s="23">
        <v>12767</v>
      </c>
      <c r="AE41" s="23">
        <v>14201</v>
      </c>
      <c r="AF41" s="23">
        <v>16125</v>
      </c>
      <c r="AG41" s="23">
        <v>13838</v>
      </c>
      <c r="AH41" s="23"/>
      <c r="AI41" s="23">
        <v>15528</v>
      </c>
      <c r="AJ41" s="23">
        <v>15528</v>
      </c>
      <c r="AK41" s="23">
        <v>15528</v>
      </c>
      <c r="AL41" s="23">
        <v>15893</v>
      </c>
      <c r="AM41" s="23">
        <v>15893</v>
      </c>
      <c r="AN41" s="23">
        <v>15893</v>
      </c>
      <c r="AO41" s="23">
        <v>15893</v>
      </c>
      <c r="AP41" s="23">
        <v>15894</v>
      </c>
      <c r="AQ41" s="23">
        <v>12971</v>
      </c>
      <c r="AR41" s="23">
        <v>12745</v>
      </c>
      <c r="AS41" s="23">
        <v>12518</v>
      </c>
      <c r="AT41" s="23">
        <v>12288</v>
      </c>
      <c r="AU41" s="23">
        <v>12055</v>
      </c>
      <c r="AV41" s="23">
        <v>11819</v>
      </c>
      <c r="AW41" s="23">
        <v>11581</v>
      </c>
      <c r="AX41" s="23">
        <v>11343</v>
      </c>
      <c r="AY41" s="119">
        <v>9889</v>
      </c>
      <c r="AZ41" s="119">
        <v>10333</v>
      </c>
      <c r="BA41" s="119">
        <v>9582</v>
      </c>
      <c r="BC41" s="23">
        <v>8741</v>
      </c>
    </row>
    <row r="42" spans="1:55" s="3" customFormat="1" x14ac:dyDescent="0.25">
      <c r="A42" s="21">
        <v>38</v>
      </c>
      <c r="B42" s="21" t="s">
        <v>274</v>
      </c>
      <c r="C42" s="21">
        <v>222</v>
      </c>
      <c r="D42" s="21" t="s">
        <v>275</v>
      </c>
      <c r="E42" s="27" t="s">
        <v>276</v>
      </c>
      <c r="F42" s="22" t="s">
        <v>277</v>
      </c>
      <c r="G42" s="56">
        <v>2030</v>
      </c>
      <c r="H42" s="55" t="s">
        <v>106</v>
      </c>
      <c r="I42" s="144" t="s">
        <v>278</v>
      </c>
      <c r="J42" s="56">
        <v>2034326758</v>
      </c>
      <c r="K42" s="21" t="s">
        <v>279</v>
      </c>
      <c r="L42" s="56" t="s">
        <v>60</v>
      </c>
      <c r="M42" s="55" t="s">
        <v>61</v>
      </c>
      <c r="N42" s="30"/>
      <c r="O42" s="23">
        <v>262228</v>
      </c>
      <c r="P42" s="23">
        <v>242313</v>
      </c>
      <c r="Q42" s="24">
        <v>250017</v>
      </c>
      <c r="R42" s="11">
        <v>1056457</v>
      </c>
      <c r="S42" s="11">
        <v>925773</v>
      </c>
      <c r="T42" s="11">
        <v>1021749</v>
      </c>
      <c r="U42" s="11">
        <v>1150370</v>
      </c>
      <c r="V42" s="11">
        <v>958768</v>
      </c>
      <c r="W42" s="23">
        <v>860490</v>
      </c>
      <c r="X42" s="23">
        <v>882099</v>
      </c>
      <c r="Y42" s="119">
        <v>859042</v>
      </c>
      <c r="Z42" s="119">
        <v>700659</v>
      </c>
      <c r="AA42" s="119">
        <v>824306</v>
      </c>
      <c r="AB42" s="23">
        <v>786567</v>
      </c>
      <c r="AC42" s="23">
        <v>768132</v>
      </c>
      <c r="AD42" s="23">
        <v>774418</v>
      </c>
      <c r="AE42" s="23">
        <v>776932</v>
      </c>
      <c r="AF42" s="23">
        <v>622025</v>
      </c>
      <c r="AG42" s="23">
        <v>690537</v>
      </c>
      <c r="AH42" s="23"/>
      <c r="AI42" s="23">
        <v>320274</v>
      </c>
      <c r="AJ42" s="23">
        <v>320274</v>
      </c>
      <c r="AK42" s="23">
        <v>320273</v>
      </c>
      <c r="AL42" s="23">
        <v>1300862</v>
      </c>
      <c r="AM42" s="23">
        <v>1300862</v>
      </c>
      <c r="AN42" s="23">
        <v>1300862</v>
      </c>
      <c r="AO42" s="23">
        <v>1300862</v>
      </c>
      <c r="AP42" s="23">
        <v>1300862</v>
      </c>
      <c r="AQ42" s="23">
        <v>946812</v>
      </c>
      <c r="AR42" s="23">
        <v>930367</v>
      </c>
      <c r="AS42" s="33">
        <v>590317</v>
      </c>
      <c r="AT42" s="33">
        <v>579455</v>
      </c>
      <c r="AU42" s="33">
        <v>568476</v>
      </c>
      <c r="AV42" s="33">
        <v>557392</v>
      </c>
      <c r="AW42" s="33">
        <v>546168</v>
      </c>
      <c r="AX42" s="33">
        <v>534905</v>
      </c>
      <c r="AY42" s="119">
        <v>540890</v>
      </c>
      <c r="AZ42" s="119">
        <v>539419</v>
      </c>
      <c r="BA42" s="119">
        <v>454120</v>
      </c>
      <c r="BC42" s="23">
        <v>715474</v>
      </c>
    </row>
    <row r="43" spans="1:55" s="3" customFormat="1" x14ac:dyDescent="0.25">
      <c r="A43" s="21">
        <v>39</v>
      </c>
      <c r="B43" s="21" t="s">
        <v>280</v>
      </c>
      <c r="C43" s="21" t="s">
        <v>281</v>
      </c>
      <c r="D43" s="23" t="s">
        <v>82</v>
      </c>
      <c r="E43" s="27" t="s">
        <v>282</v>
      </c>
      <c r="F43" s="22" t="s">
        <v>283</v>
      </c>
      <c r="G43" s="56">
        <v>2640</v>
      </c>
      <c r="H43" s="55" t="s">
        <v>284</v>
      </c>
      <c r="I43" s="144" t="s">
        <v>285</v>
      </c>
      <c r="J43" s="56">
        <v>2005113130</v>
      </c>
      <c r="K43" s="21"/>
      <c r="L43" s="56" t="s">
        <v>286</v>
      </c>
      <c r="M43" s="55" t="s">
        <v>61</v>
      </c>
      <c r="N43" s="30"/>
      <c r="O43" s="23">
        <v>84124</v>
      </c>
      <c r="P43" s="23">
        <v>79084</v>
      </c>
      <c r="Q43" s="23">
        <v>79865</v>
      </c>
      <c r="R43" s="11">
        <v>78514</v>
      </c>
      <c r="S43" s="11">
        <v>72934</v>
      </c>
      <c r="T43" s="11">
        <v>75851</v>
      </c>
      <c r="U43" s="11">
        <v>66100</v>
      </c>
      <c r="V43" s="11">
        <v>83502</v>
      </c>
      <c r="W43" s="23" t="s">
        <v>82</v>
      </c>
      <c r="X43" s="24" t="s">
        <v>63</v>
      </c>
      <c r="Y43" s="120" t="s">
        <v>63</v>
      </c>
      <c r="Z43" s="120" t="s">
        <v>63</v>
      </c>
      <c r="AA43" s="120" t="s">
        <v>63</v>
      </c>
      <c r="AB43" s="120" t="s">
        <v>63</v>
      </c>
      <c r="AC43" s="120" t="s">
        <v>63</v>
      </c>
      <c r="AD43" s="23" t="s">
        <v>63</v>
      </c>
      <c r="AE43" s="23" t="s">
        <v>63</v>
      </c>
      <c r="AF43" s="23" t="s">
        <v>63</v>
      </c>
      <c r="AG43" s="23" t="s">
        <v>63</v>
      </c>
      <c r="AH43" s="23"/>
      <c r="AI43" s="23">
        <v>81713</v>
      </c>
      <c r="AJ43" s="23">
        <v>81713</v>
      </c>
      <c r="AK43" s="26">
        <f>81713+16237</f>
        <v>97950</v>
      </c>
      <c r="AL43" s="26">
        <v>100179</v>
      </c>
      <c r="AM43" s="26">
        <v>100179</v>
      </c>
      <c r="AN43" s="26">
        <v>100179</v>
      </c>
      <c r="AO43" s="26">
        <v>106243</v>
      </c>
      <c r="AP43" s="26">
        <v>121609</v>
      </c>
      <c r="AQ43" s="24" t="s">
        <v>63</v>
      </c>
      <c r="AR43" s="24" t="s">
        <v>63</v>
      </c>
      <c r="AS43" s="24" t="s">
        <v>63</v>
      </c>
      <c r="AT43" s="24" t="s">
        <v>63</v>
      </c>
      <c r="AU43" s="24" t="s">
        <v>63</v>
      </c>
      <c r="AV43" s="24" t="s">
        <v>63</v>
      </c>
      <c r="AW43" s="24" t="s">
        <v>63</v>
      </c>
      <c r="AX43" s="24" t="s">
        <v>63</v>
      </c>
      <c r="AY43" s="119" t="s">
        <v>63</v>
      </c>
      <c r="AZ43" s="119" t="s">
        <v>63</v>
      </c>
      <c r="BA43" s="119" t="s">
        <v>63</v>
      </c>
      <c r="BC43" s="23" t="s">
        <v>150</v>
      </c>
    </row>
    <row r="44" spans="1:55" s="3" customFormat="1" x14ac:dyDescent="0.25">
      <c r="A44" s="21">
        <v>40</v>
      </c>
      <c r="B44" s="21" t="s">
        <v>287</v>
      </c>
      <c r="C44" s="21">
        <v>203897</v>
      </c>
      <c r="D44" s="21" t="s">
        <v>288</v>
      </c>
      <c r="E44" s="27" t="s">
        <v>289</v>
      </c>
      <c r="F44" s="22" t="s">
        <v>283</v>
      </c>
      <c r="G44" s="56">
        <v>2640</v>
      </c>
      <c r="H44" s="55" t="s">
        <v>284</v>
      </c>
      <c r="I44" s="144" t="s">
        <v>285</v>
      </c>
      <c r="J44" s="56">
        <v>2005113130</v>
      </c>
      <c r="K44" s="21" t="s">
        <v>290</v>
      </c>
      <c r="L44" s="56" t="s">
        <v>286</v>
      </c>
      <c r="M44" s="55" t="s">
        <v>61</v>
      </c>
      <c r="N44" s="30"/>
      <c r="O44" s="24" t="s">
        <v>63</v>
      </c>
      <c r="P44" s="24" t="s">
        <v>63</v>
      </c>
      <c r="Q44" s="24" t="s">
        <v>63</v>
      </c>
      <c r="R44" s="24" t="s">
        <v>63</v>
      </c>
      <c r="S44" s="24" t="s">
        <v>63</v>
      </c>
      <c r="T44" s="24" t="s">
        <v>63</v>
      </c>
      <c r="U44" s="24" t="s">
        <v>63</v>
      </c>
      <c r="V44" s="24" t="s">
        <v>63</v>
      </c>
      <c r="W44" s="23">
        <v>78681</v>
      </c>
      <c r="X44" s="23">
        <v>72362</v>
      </c>
      <c r="Y44" s="119">
        <v>73335</v>
      </c>
      <c r="Z44" s="119">
        <v>69726</v>
      </c>
      <c r="AA44" s="119">
        <v>65787</v>
      </c>
      <c r="AB44" s="23">
        <v>69206</v>
      </c>
      <c r="AC44" s="23">
        <v>67096</v>
      </c>
      <c r="AD44" s="120">
        <v>64252</v>
      </c>
      <c r="AE44" s="23">
        <v>65711</v>
      </c>
      <c r="AF44" s="23">
        <v>65357</v>
      </c>
      <c r="AG44" s="23">
        <v>60177</v>
      </c>
      <c r="AH44" s="23"/>
      <c r="AI44" s="24" t="s">
        <v>63</v>
      </c>
      <c r="AJ44" s="24" t="s">
        <v>63</v>
      </c>
      <c r="AK44" s="24" t="s">
        <v>63</v>
      </c>
      <c r="AL44" s="24" t="s">
        <v>63</v>
      </c>
      <c r="AM44" s="24" t="s">
        <v>63</v>
      </c>
      <c r="AN44" s="24" t="s">
        <v>63</v>
      </c>
      <c r="AO44" s="24" t="s">
        <v>63</v>
      </c>
      <c r="AP44" s="24" t="s">
        <v>63</v>
      </c>
      <c r="AQ44" s="23">
        <v>66545</v>
      </c>
      <c r="AR44" s="23">
        <v>65389</v>
      </c>
      <c r="AS44" s="23">
        <v>64219</v>
      </c>
      <c r="AT44" s="23">
        <v>63038</v>
      </c>
      <c r="AU44" s="23">
        <v>61843</v>
      </c>
      <c r="AV44" s="23">
        <v>60637</v>
      </c>
      <c r="AW44" s="23">
        <v>59417</v>
      </c>
      <c r="AX44" s="23">
        <v>58192</v>
      </c>
      <c r="AY44" s="119">
        <v>18242</v>
      </c>
      <c r="AZ44" s="119">
        <v>17193</v>
      </c>
      <c r="BA44" s="119">
        <v>16936</v>
      </c>
      <c r="BC44" s="23">
        <v>54984</v>
      </c>
    </row>
    <row r="45" spans="1:55" s="3" customFormat="1" x14ac:dyDescent="0.25">
      <c r="A45" s="21">
        <v>41</v>
      </c>
      <c r="B45" s="21" t="s">
        <v>291</v>
      </c>
      <c r="C45" s="21">
        <v>203915</v>
      </c>
      <c r="D45" s="21" t="s">
        <v>72</v>
      </c>
      <c r="E45" s="27" t="s">
        <v>292</v>
      </c>
      <c r="F45" s="22" t="s">
        <v>293</v>
      </c>
      <c r="G45" s="56">
        <v>2260</v>
      </c>
      <c r="H45" s="55" t="s">
        <v>230</v>
      </c>
      <c r="I45" s="144" t="s">
        <v>285</v>
      </c>
      <c r="J45" s="56">
        <v>2005113823</v>
      </c>
      <c r="K45" s="21" t="s">
        <v>294</v>
      </c>
      <c r="L45" s="56" t="s">
        <v>286</v>
      </c>
      <c r="M45" s="55" t="s">
        <v>61</v>
      </c>
      <c r="N45" s="30"/>
      <c r="O45" s="24" t="s">
        <v>63</v>
      </c>
      <c r="P45" s="24" t="s">
        <v>63</v>
      </c>
      <c r="Q45" s="24" t="s">
        <v>63</v>
      </c>
      <c r="R45" s="24" t="s">
        <v>63</v>
      </c>
      <c r="S45" s="24" t="s">
        <v>63</v>
      </c>
      <c r="T45" s="24" t="s">
        <v>63</v>
      </c>
      <c r="U45" s="24" t="s">
        <v>63</v>
      </c>
      <c r="V45" s="24" t="s">
        <v>63</v>
      </c>
      <c r="W45" s="23">
        <v>3975</v>
      </c>
      <c r="X45" s="23">
        <v>3119</v>
      </c>
      <c r="Y45" s="119">
        <v>3434</v>
      </c>
      <c r="Z45" s="119">
        <v>2779</v>
      </c>
      <c r="AA45" s="119">
        <v>3122</v>
      </c>
      <c r="AB45" s="23">
        <v>3246</v>
      </c>
      <c r="AC45" s="23">
        <v>3344</v>
      </c>
      <c r="AD45" s="23">
        <v>3196</v>
      </c>
      <c r="AE45" s="23" t="s">
        <v>72</v>
      </c>
      <c r="AF45" s="23" t="s">
        <v>63</v>
      </c>
      <c r="AG45" s="23" t="s">
        <v>63</v>
      </c>
      <c r="AH45" s="23"/>
      <c r="AI45" s="24" t="s">
        <v>63</v>
      </c>
      <c r="AJ45" s="24" t="s">
        <v>63</v>
      </c>
      <c r="AK45" s="24" t="s">
        <v>63</v>
      </c>
      <c r="AL45" s="24" t="s">
        <v>63</v>
      </c>
      <c r="AM45" s="24" t="s">
        <v>63</v>
      </c>
      <c r="AN45" s="24" t="s">
        <v>63</v>
      </c>
      <c r="AO45" s="24" t="s">
        <v>63</v>
      </c>
      <c r="AP45" s="24" t="s">
        <v>63</v>
      </c>
      <c r="AQ45" s="23">
        <v>3798</v>
      </c>
      <c r="AR45" s="23">
        <v>3732</v>
      </c>
      <c r="AS45" s="23">
        <v>3666</v>
      </c>
      <c r="AT45" s="23">
        <v>3598</v>
      </c>
      <c r="AU45" s="23">
        <v>3530</v>
      </c>
      <c r="AV45" s="23">
        <v>3461</v>
      </c>
      <c r="AW45" s="23">
        <v>3391</v>
      </c>
      <c r="AX45" s="23">
        <v>3321</v>
      </c>
      <c r="AY45" s="119" t="s">
        <v>72</v>
      </c>
      <c r="AZ45" s="119" t="s">
        <v>63</v>
      </c>
      <c r="BA45" s="119" t="s">
        <v>63</v>
      </c>
      <c r="BC45" s="23">
        <v>3139</v>
      </c>
    </row>
    <row r="46" spans="1:55" s="3" customFormat="1" x14ac:dyDescent="0.25">
      <c r="A46" s="21">
        <v>42</v>
      </c>
      <c r="B46" s="21" t="s">
        <v>295</v>
      </c>
      <c r="C46" s="21">
        <v>160</v>
      </c>
      <c r="D46" s="21" t="s">
        <v>296</v>
      </c>
      <c r="E46" s="27" t="s">
        <v>297</v>
      </c>
      <c r="F46" s="22" t="s">
        <v>298</v>
      </c>
      <c r="G46" s="56">
        <v>1800</v>
      </c>
      <c r="H46" s="55" t="s">
        <v>299</v>
      </c>
      <c r="I46" s="144" t="s">
        <v>300</v>
      </c>
      <c r="J46" s="56">
        <v>2007258315</v>
      </c>
      <c r="K46" s="21" t="s">
        <v>301</v>
      </c>
      <c r="L46" s="56" t="s">
        <v>286</v>
      </c>
      <c r="M46" s="55" t="s">
        <v>61</v>
      </c>
      <c r="N46" s="30"/>
      <c r="O46" s="23">
        <v>39905</v>
      </c>
      <c r="P46" s="23">
        <v>38293</v>
      </c>
      <c r="Q46" s="23">
        <v>35313</v>
      </c>
      <c r="R46" s="23">
        <v>35073</v>
      </c>
      <c r="S46" s="23">
        <v>35476</v>
      </c>
      <c r="T46" s="23">
        <v>36424</v>
      </c>
      <c r="U46" s="23">
        <v>35187</v>
      </c>
      <c r="V46" s="23">
        <v>35247</v>
      </c>
      <c r="W46" s="23">
        <v>28578</v>
      </c>
      <c r="X46" s="23">
        <v>26629</v>
      </c>
      <c r="Y46" s="119">
        <v>28519</v>
      </c>
      <c r="Z46" s="119">
        <v>28467</v>
      </c>
      <c r="AA46" s="119">
        <v>26000</v>
      </c>
      <c r="AB46" s="23">
        <v>23596</v>
      </c>
      <c r="AC46" s="23">
        <v>23258</v>
      </c>
      <c r="AD46" s="23">
        <v>24421</v>
      </c>
      <c r="AE46" s="23">
        <v>25777</v>
      </c>
      <c r="AF46" s="23">
        <v>25087</v>
      </c>
      <c r="AG46" s="23">
        <v>24271</v>
      </c>
      <c r="AH46" s="23"/>
      <c r="AI46" s="23">
        <v>44253</v>
      </c>
      <c r="AJ46" s="23">
        <v>44253</v>
      </c>
      <c r="AK46" s="23">
        <v>44252</v>
      </c>
      <c r="AL46" s="23">
        <v>48830</v>
      </c>
      <c r="AM46" s="23">
        <v>48830</v>
      </c>
      <c r="AN46" s="23">
        <v>48830</v>
      </c>
      <c r="AO46" s="23">
        <v>48829</v>
      </c>
      <c r="AP46" s="23">
        <v>48829</v>
      </c>
      <c r="AQ46" s="23">
        <v>29297</v>
      </c>
      <c r="AR46" s="23">
        <v>28788</v>
      </c>
      <c r="AS46" s="23">
        <v>28273</v>
      </c>
      <c r="AT46" s="23">
        <v>27753</v>
      </c>
      <c r="AU46" s="23">
        <v>27228</v>
      </c>
      <c r="AV46" s="23">
        <v>26697</v>
      </c>
      <c r="AW46" s="156">
        <v>22652</v>
      </c>
      <c r="AX46" s="156">
        <v>22187</v>
      </c>
      <c r="AY46" s="119">
        <v>11477</v>
      </c>
      <c r="AZ46" s="119">
        <v>11477</v>
      </c>
      <c r="BA46" s="119">
        <v>10476</v>
      </c>
      <c r="BC46" s="23">
        <v>26856</v>
      </c>
    </row>
    <row r="47" spans="1:55" s="3" customFormat="1" x14ac:dyDescent="0.25">
      <c r="A47" s="21">
        <v>43</v>
      </c>
      <c r="B47" s="21" t="s">
        <v>302</v>
      </c>
      <c r="C47" s="21"/>
      <c r="D47" s="23" t="s">
        <v>72</v>
      </c>
      <c r="E47" s="27" t="s">
        <v>303</v>
      </c>
      <c r="F47" s="22" t="s">
        <v>304</v>
      </c>
      <c r="G47" s="56">
        <v>2030</v>
      </c>
      <c r="H47" s="55" t="s">
        <v>106</v>
      </c>
      <c r="I47" s="144"/>
      <c r="J47" s="56" t="s">
        <v>192</v>
      </c>
      <c r="K47" s="21"/>
      <c r="L47" s="56" t="s">
        <v>122</v>
      </c>
      <c r="M47" s="55" t="s">
        <v>61</v>
      </c>
      <c r="N47" s="30"/>
      <c r="O47" s="23">
        <v>123930</v>
      </c>
      <c r="P47" s="23">
        <v>85339</v>
      </c>
      <c r="Q47" s="24">
        <v>46926</v>
      </c>
      <c r="R47" s="23" t="s">
        <v>72</v>
      </c>
      <c r="S47" s="24" t="s">
        <v>63</v>
      </c>
      <c r="T47" s="24" t="s">
        <v>63</v>
      </c>
      <c r="U47" s="24" t="s">
        <v>63</v>
      </c>
      <c r="V47" s="24" t="s">
        <v>63</v>
      </c>
      <c r="W47" s="24" t="s">
        <v>63</v>
      </c>
      <c r="X47" s="24" t="s">
        <v>63</v>
      </c>
      <c r="Y47" s="120" t="s">
        <v>63</v>
      </c>
      <c r="Z47" s="120" t="s">
        <v>63</v>
      </c>
      <c r="AA47" s="120" t="s">
        <v>63</v>
      </c>
      <c r="AB47" s="120" t="s">
        <v>63</v>
      </c>
      <c r="AC47" s="120" t="s">
        <v>63</v>
      </c>
      <c r="AD47" s="23" t="s">
        <v>63</v>
      </c>
      <c r="AE47" s="23" t="s">
        <v>63</v>
      </c>
      <c r="AF47" s="23" t="s">
        <v>63</v>
      </c>
      <c r="AG47" s="23" t="s">
        <v>63</v>
      </c>
      <c r="AH47" s="23"/>
      <c r="AI47" s="23">
        <v>124086</v>
      </c>
      <c r="AJ47" s="23">
        <v>124086</v>
      </c>
      <c r="AK47" s="23">
        <v>124087</v>
      </c>
      <c r="AL47" s="24" t="s">
        <v>63</v>
      </c>
      <c r="AM47" s="24" t="s">
        <v>63</v>
      </c>
      <c r="AN47" s="24" t="s">
        <v>63</v>
      </c>
      <c r="AO47" s="24" t="s">
        <v>63</v>
      </c>
      <c r="AP47" s="24" t="s">
        <v>63</v>
      </c>
      <c r="AQ47" s="24" t="s">
        <v>63</v>
      </c>
      <c r="AR47" s="24" t="s">
        <v>63</v>
      </c>
      <c r="AS47" s="24" t="s">
        <v>63</v>
      </c>
      <c r="AT47" s="23" t="s">
        <v>63</v>
      </c>
      <c r="AU47" s="24" t="s">
        <v>63</v>
      </c>
      <c r="AV47" s="24" t="s">
        <v>63</v>
      </c>
      <c r="AW47" s="24" t="s">
        <v>63</v>
      </c>
      <c r="AX47" s="24" t="s">
        <v>63</v>
      </c>
      <c r="AY47" s="119" t="s">
        <v>63</v>
      </c>
      <c r="AZ47" s="119" t="s">
        <v>63</v>
      </c>
      <c r="BA47" s="119" t="s">
        <v>63</v>
      </c>
      <c r="BC47" s="23" t="s">
        <v>305</v>
      </c>
    </row>
    <row r="48" spans="1:55" s="3" customFormat="1" x14ac:dyDescent="0.25">
      <c r="A48" s="21">
        <v>44</v>
      </c>
      <c r="B48" s="21" t="s">
        <v>306</v>
      </c>
      <c r="C48" s="21" t="s">
        <v>281</v>
      </c>
      <c r="D48" s="21" t="s">
        <v>82</v>
      </c>
      <c r="E48" s="27" t="s">
        <v>307</v>
      </c>
      <c r="F48" s="22" t="s">
        <v>308</v>
      </c>
      <c r="G48" s="56">
        <v>2870</v>
      </c>
      <c r="H48" s="55" t="s">
        <v>309</v>
      </c>
      <c r="I48" s="144" t="s">
        <v>310</v>
      </c>
      <c r="J48" s="56">
        <v>2102657716</v>
      </c>
      <c r="K48" s="21" t="s">
        <v>311</v>
      </c>
      <c r="L48" s="56" t="s">
        <v>312</v>
      </c>
      <c r="M48" s="55" t="s">
        <v>61</v>
      </c>
      <c r="N48" s="30"/>
      <c r="O48" s="23">
        <v>49777</v>
      </c>
      <c r="P48" s="23">
        <v>47936</v>
      </c>
      <c r="Q48" s="23">
        <v>49427</v>
      </c>
      <c r="R48" s="23">
        <v>47257</v>
      </c>
      <c r="S48" s="23">
        <v>37269</v>
      </c>
      <c r="T48" s="23">
        <v>49162</v>
      </c>
      <c r="U48" s="23">
        <v>43071</v>
      </c>
      <c r="V48" s="23">
        <v>45332</v>
      </c>
      <c r="W48" s="23">
        <v>46228</v>
      </c>
      <c r="X48" s="23">
        <v>46119</v>
      </c>
      <c r="Y48" s="119">
        <v>44414</v>
      </c>
      <c r="Z48" s="119">
        <v>45123</v>
      </c>
      <c r="AA48" s="120">
        <v>48465</v>
      </c>
      <c r="AB48" s="23">
        <v>46879</v>
      </c>
      <c r="AC48" s="120">
        <v>47400</v>
      </c>
      <c r="AD48" s="23">
        <v>58719</v>
      </c>
      <c r="AE48" s="23" t="s">
        <v>82</v>
      </c>
      <c r="AF48" s="23" t="s">
        <v>63</v>
      </c>
      <c r="AG48" s="23" t="s">
        <v>63</v>
      </c>
      <c r="AH48" s="23"/>
      <c r="AI48" s="23">
        <v>51532</v>
      </c>
      <c r="AJ48" s="23">
        <v>51532</v>
      </c>
      <c r="AK48" s="26">
        <f>51532+5107</f>
        <v>56639</v>
      </c>
      <c r="AL48" s="23">
        <v>61127</v>
      </c>
      <c r="AM48" s="23">
        <v>61127</v>
      </c>
      <c r="AN48" s="23">
        <v>61127</v>
      </c>
      <c r="AO48" s="23">
        <v>61128</v>
      </c>
      <c r="AP48" s="23">
        <v>61128</v>
      </c>
      <c r="AQ48" s="23">
        <v>44833</v>
      </c>
      <c r="AR48" s="23">
        <v>44054</v>
      </c>
      <c r="AS48" s="23">
        <v>43266</v>
      </c>
      <c r="AT48" s="23">
        <v>42470</v>
      </c>
      <c r="AU48" s="23">
        <v>41665</v>
      </c>
      <c r="AV48" s="23">
        <v>40853</v>
      </c>
      <c r="AW48" s="23">
        <v>40030</v>
      </c>
      <c r="AX48" s="23">
        <v>39204</v>
      </c>
      <c r="AY48" s="119" t="s">
        <v>72</v>
      </c>
      <c r="AZ48" s="119" t="s">
        <v>63</v>
      </c>
      <c r="BA48" s="119" t="s">
        <v>63</v>
      </c>
      <c r="BC48" s="23">
        <v>33620</v>
      </c>
    </row>
    <row r="49" spans="1:56" s="3" customFormat="1" x14ac:dyDescent="0.25">
      <c r="A49" s="21">
        <v>45</v>
      </c>
      <c r="B49" s="21" t="s">
        <v>313</v>
      </c>
      <c r="C49" s="144">
        <v>215240</v>
      </c>
      <c r="D49" s="21" t="s">
        <v>314</v>
      </c>
      <c r="E49" s="151" t="s">
        <v>307</v>
      </c>
      <c r="F49" s="22" t="s">
        <v>315</v>
      </c>
      <c r="G49" s="56">
        <v>2871</v>
      </c>
      <c r="H49" s="55" t="s">
        <v>309</v>
      </c>
      <c r="I49" s="144" t="s">
        <v>310</v>
      </c>
      <c r="J49" s="56">
        <v>2102657716</v>
      </c>
      <c r="K49" s="21" t="s">
        <v>311</v>
      </c>
      <c r="L49" s="56" t="s">
        <v>312</v>
      </c>
      <c r="M49" s="55" t="s">
        <v>61</v>
      </c>
      <c r="N49" s="30"/>
      <c r="O49" s="23" t="s">
        <v>63</v>
      </c>
      <c r="P49" s="23" t="s">
        <v>63</v>
      </c>
      <c r="Q49" s="23" t="s">
        <v>63</v>
      </c>
      <c r="R49" s="23" t="s">
        <v>63</v>
      </c>
      <c r="S49" s="23" t="s">
        <v>63</v>
      </c>
      <c r="T49" s="23" t="s">
        <v>63</v>
      </c>
      <c r="U49" s="23" t="s">
        <v>63</v>
      </c>
      <c r="V49" s="23" t="s">
        <v>63</v>
      </c>
      <c r="W49" s="23" t="s">
        <v>63</v>
      </c>
      <c r="X49" s="23" t="s">
        <v>63</v>
      </c>
      <c r="Y49" s="23" t="s">
        <v>63</v>
      </c>
      <c r="Z49" s="23" t="s">
        <v>63</v>
      </c>
      <c r="AA49" s="23" t="s">
        <v>63</v>
      </c>
      <c r="AB49" s="23" t="s">
        <v>63</v>
      </c>
      <c r="AC49" s="23" t="s">
        <v>63</v>
      </c>
      <c r="AD49" s="23" t="s">
        <v>63</v>
      </c>
      <c r="AE49" s="23">
        <v>2884</v>
      </c>
      <c r="AF49" s="23">
        <v>2618</v>
      </c>
      <c r="AG49" s="23">
        <v>2074</v>
      </c>
      <c r="AH49" s="23"/>
      <c r="AI49" s="23" t="s">
        <v>63</v>
      </c>
      <c r="AJ49" s="23" t="s">
        <v>63</v>
      </c>
      <c r="AK49" s="23" t="s">
        <v>63</v>
      </c>
      <c r="AL49" s="23" t="s">
        <v>63</v>
      </c>
      <c r="AM49" s="23" t="s">
        <v>63</v>
      </c>
      <c r="AN49" s="23" t="s">
        <v>63</v>
      </c>
      <c r="AO49" s="23" t="s">
        <v>63</v>
      </c>
      <c r="AP49" s="23" t="s">
        <v>63</v>
      </c>
      <c r="AQ49" s="23" t="s">
        <v>63</v>
      </c>
      <c r="AR49" s="23" t="s">
        <v>63</v>
      </c>
      <c r="AS49" s="23" t="s">
        <v>63</v>
      </c>
      <c r="AT49" s="23" t="s">
        <v>63</v>
      </c>
      <c r="AU49" s="23" t="s">
        <v>63</v>
      </c>
      <c r="AV49" s="23" t="s">
        <v>63</v>
      </c>
      <c r="AW49" s="23" t="s">
        <v>63</v>
      </c>
      <c r="AX49" s="23" t="s">
        <v>63</v>
      </c>
      <c r="AY49" s="119">
        <v>32667</v>
      </c>
      <c r="AZ49" s="119">
        <v>32667</v>
      </c>
      <c r="BA49" s="119">
        <v>32667</v>
      </c>
      <c r="BC49" s="23"/>
    </row>
    <row r="50" spans="1:56" s="3" customFormat="1" x14ac:dyDescent="0.25">
      <c r="A50" s="21">
        <v>46</v>
      </c>
      <c r="B50" s="21" t="s">
        <v>316</v>
      </c>
      <c r="C50" s="144">
        <v>215241</v>
      </c>
      <c r="D50" s="21" t="s">
        <v>317</v>
      </c>
      <c r="E50" s="151" t="s">
        <v>318</v>
      </c>
      <c r="F50" s="22" t="s">
        <v>319</v>
      </c>
      <c r="G50" s="56">
        <v>2872</v>
      </c>
      <c r="H50" s="55" t="s">
        <v>309</v>
      </c>
      <c r="I50" s="144" t="s">
        <v>310</v>
      </c>
      <c r="J50" s="56">
        <v>2102657716</v>
      </c>
      <c r="K50" s="21" t="s">
        <v>311</v>
      </c>
      <c r="L50" s="56" t="s">
        <v>312</v>
      </c>
      <c r="M50" s="55" t="s">
        <v>61</v>
      </c>
      <c r="N50" s="30"/>
      <c r="O50" s="23" t="s">
        <v>63</v>
      </c>
      <c r="P50" s="23" t="s">
        <v>63</v>
      </c>
      <c r="Q50" s="23" t="s">
        <v>63</v>
      </c>
      <c r="R50" s="23" t="s">
        <v>63</v>
      </c>
      <c r="S50" s="23" t="s">
        <v>63</v>
      </c>
      <c r="T50" s="23" t="s">
        <v>63</v>
      </c>
      <c r="U50" s="23" t="s">
        <v>63</v>
      </c>
      <c r="V50" s="23" t="s">
        <v>63</v>
      </c>
      <c r="W50" s="23" t="s">
        <v>63</v>
      </c>
      <c r="X50" s="23" t="s">
        <v>63</v>
      </c>
      <c r="Y50" s="23" t="s">
        <v>63</v>
      </c>
      <c r="Z50" s="23" t="s">
        <v>63</v>
      </c>
      <c r="AA50" s="23" t="s">
        <v>63</v>
      </c>
      <c r="AB50" s="23" t="s">
        <v>63</v>
      </c>
      <c r="AC50" s="23" t="s">
        <v>63</v>
      </c>
      <c r="AD50" s="23" t="s">
        <v>63</v>
      </c>
      <c r="AE50" s="23">
        <v>56589</v>
      </c>
      <c r="AF50" s="23">
        <v>55570</v>
      </c>
      <c r="AG50" s="23">
        <v>44117</v>
      </c>
      <c r="AH50" s="23"/>
      <c r="AI50" s="23" t="s">
        <v>63</v>
      </c>
      <c r="AJ50" s="23" t="s">
        <v>63</v>
      </c>
      <c r="AK50" s="23" t="s">
        <v>63</v>
      </c>
      <c r="AL50" s="23" t="s">
        <v>63</v>
      </c>
      <c r="AM50" s="23" t="s">
        <v>63</v>
      </c>
      <c r="AN50" s="23" t="s">
        <v>63</v>
      </c>
      <c r="AO50" s="23" t="s">
        <v>63</v>
      </c>
      <c r="AP50" s="23" t="s">
        <v>63</v>
      </c>
      <c r="AQ50" s="23" t="s">
        <v>63</v>
      </c>
      <c r="AR50" s="23" t="s">
        <v>63</v>
      </c>
      <c r="AS50" s="23" t="s">
        <v>63</v>
      </c>
      <c r="AT50" s="23" t="s">
        <v>63</v>
      </c>
      <c r="AU50" s="23" t="s">
        <v>63</v>
      </c>
      <c r="AV50" s="23" t="s">
        <v>63</v>
      </c>
      <c r="AW50" s="23" t="s">
        <v>63</v>
      </c>
      <c r="AX50" s="23" t="s">
        <v>63</v>
      </c>
      <c r="AY50" s="119">
        <v>0</v>
      </c>
      <c r="AZ50" s="119">
        <v>0</v>
      </c>
      <c r="BA50" s="119">
        <v>0</v>
      </c>
      <c r="BC50" s="23"/>
    </row>
    <row r="51" spans="1:56" s="3" customFormat="1" x14ac:dyDescent="0.25">
      <c r="A51" s="21">
        <v>47</v>
      </c>
      <c r="B51" s="21" t="s">
        <v>320</v>
      </c>
      <c r="C51" s="21">
        <v>171</v>
      </c>
      <c r="D51" s="21" t="s">
        <v>321</v>
      </c>
      <c r="E51" s="27" t="s">
        <v>322</v>
      </c>
      <c r="F51" s="22" t="s">
        <v>323</v>
      </c>
      <c r="G51" s="56">
        <v>9000</v>
      </c>
      <c r="H51" s="55" t="s">
        <v>77</v>
      </c>
      <c r="I51" s="144" t="s">
        <v>324</v>
      </c>
      <c r="J51" s="56">
        <v>2020746659</v>
      </c>
      <c r="K51" s="21" t="s">
        <v>325</v>
      </c>
      <c r="L51" s="56" t="s">
        <v>286</v>
      </c>
      <c r="M51" s="55" t="s">
        <v>61</v>
      </c>
      <c r="N51" s="30"/>
      <c r="O51" s="23">
        <v>32067</v>
      </c>
      <c r="P51" s="23">
        <v>28602</v>
      </c>
      <c r="Q51" s="23">
        <v>9706</v>
      </c>
      <c r="R51" s="23">
        <v>10336</v>
      </c>
      <c r="S51" s="23">
        <v>9476</v>
      </c>
      <c r="T51" s="23">
        <v>8455</v>
      </c>
      <c r="U51" s="23">
        <v>27085</v>
      </c>
      <c r="V51" s="23">
        <v>21114</v>
      </c>
      <c r="W51" s="23">
        <v>21537</v>
      </c>
      <c r="X51" s="119">
        <v>19837</v>
      </c>
      <c r="Y51" s="119">
        <v>21308</v>
      </c>
      <c r="Z51" s="119">
        <v>23647</v>
      </c>
      <c r="AA51" s="119">
        <v>23508</v>
      </c>
      <c r="AB51" s="23">
        <v>21620</v>
      </c>
      <c r="AC51" s="23">
        <v>22195</v>
      </c>
      <c r="AD51" s="23">
        <v>21938</v>
      </c>
      <c r="AE51" s="23">
        <v>24031</v>
      </c>
      <c r="AF51" s="23">
        <v>23127</v>
      </c>
      <c r="AG51" s="23">
        <v>26100</v>
      </c>
      <c r="AH51" s="23"/>
      <c r="AI51" s="23">
        <v>31584</v>
      </c>
      <c r="AJ51" s="23">
        <v>31584</v>
      </c>
      <c r="AK51" s="23">
        <v>31583</v>
      </c>
      <c r="AL51" s="23">
        <v>30626</v>
      </c>
      <c r="AM51" s="23">
        <v>30626</v>
      </c>
      <c r="AN51" s="23">
        <v>30626</v>
      </c>
      <c r="AO51" s="23">
        <v>30627</v>
      </c>
      <c r="AP51" s="23">
        <v>30627</v>
      </c>
      <c r="AQ51" s="23">
        <v>26063</v>
      </c>
      <c r="AR51" s="23">
        <v>25611</v>
      </c>
      <c r="AS51" s="23">
        <v>25153</v>
      </c>
      <c r="AT51" s="23">
        <v>24690</v>
      </c>
      <c r="AU51" s="23">
        <v>24222</v>
      </c>
      <c r="AV51" s="23">
        <v>23750</v>
      </c>
      <c r="AW51" s="23">
        <v>23272</v>
      </c>
      <c r="AX51" s="23">
        <v>22792</v>
      </c>
      <c r="AY51" s="119">
        <v>9372</v>
      </c>
      <c r="AZ51" s="119">
        <v>9372</v>
      </c>
      <c r="BA51" s="119">
        <v>9768</v>
      </c>
      <c r="BC51" s="23">
        <v>16845</v>
      </c>
    </row>
    <row r="52" spans="1:56" s="3" customFormat="1" x14ac:dyDescent="0.25">
      <c r="A52" s="21">
        <v>48</v>
      </c>
      <c r="B52" s="21" t="s">
        <v>326</v>
      </c>
      <c r="C52" s="21">
        <v>276</v>
      </c>
      <c r="D52" s="21" t="s">
        <v>327</v>
      </c>
      <c r="E52" s="27" t="s">
        <v>328</v>
      </c>
      <c r="F52" s="22" t="s">
        <v>133</v>
      </c>
      <c r="G52" s="56">
        <v>2070</v>
      </c>
      <c r="H52" s="55" t="s">
        <v>68</v>
      </c>
      <c r="I52" s="144" t="s">
        <v>329</v>
      </c>
      <c r="J52" s="56">
        <v>2070598721</v>
      </c>
      <c r="K52" s="21" t="s">
        <v>330</v>
      </c>
      <c r="L52" s="56" t="s">
        <v>60</v>
      </c>
      <c r="M52" s="55" t="s">
        <v>61</v>
      </c>
      <c r="N52" s="30"/>
      <c r="O52" s="23">
        <v>198716</v>
      </c>
      <c r="P52" s="23">
        <v>217953</v>
      </c>
      <c r="Q52" s="24">
        <v>174491</v>
      </c>
      <c r="R52" s="24">
        <v>93162</v>
      </c>
      <c r="S52" s="24">
        <v>78162</v>
      </c>
      <c r="T52" s="24">
        <v>75938</v>
      </c>
      <c r="U52" s="24">
        <v>91701</v>
      </c>
      <c r="V52" s="24">
        <v>84012</v>
      </c>
      <c r="W52" s="23">
        <v>206545</v>
      </c>
      <c r="X52" s="23">
        <v>185686</v>
      </c>
      <c r="Y52" s="119">
        <v>227870</v>
      </c>
      <c r="Z52" s="119">
        <v>217278</v>
      </c>
      <c r="AA52" s="119">
        <v>226355</v>
      </c>
      <c r="AB52" s="23">
        <v>194751</v>
      </c>
      <c r="AC52" s="23">
        <v>214239</v>
      </c>
      <c r="AD52" s="23">
        <v>213557</v>
      </c>
      <c r="AE52" s="23">
        <v>254380</v>
      </c>
      <c r="AF52" s="23">
        <v>210854</v>
      </c>
      <c r="AG52" s="23">
        <v>208046</v>
      </c>
      <c r="AH52" s="23"/>
      <c r="AI52" s="23">
        <v>167257</v>
      </c>
      <c r="AJ52" s="23">
        <v>167257</v>
      </c>
      <c r="AK52" s="23">
        <v>167256</v>
      </c>
      <c r="AL52" s="23">
        <v>126893</v>
      </c>
      <c r="AM52" s="23">
        <v>126893</v>
      </c>
      <c r="AN52" s="23">
        <v>126893</v>
      </c>
      <c r="AO52" s="23">
        <v>126893</v>
      </c>
      <c r="AP52" s="23">
        <v>126893</v>
      </c>
      <c r="AQ52" s="23">
        <v>242839</v>
      </c>
      <c r="AR52" s="23">
        <v>238622</v>
      </c>
      <c r="AS52" s="23">
        <v>234354</v>
      </c>
      <c r="AT52" s="23">
        <v>230041</v>
      </c>
      <c r="AU52" s="23">
        <v>225683</v>
      </c>
      <c r="AV52" s="23">
        <v>221283</v>
      </c>
      <c r="AW52" s="23">
        <v>216827</v>
      </c>
      <c r="AX52" s="23">
        <v>212356</v>
      </c>
      <c r="AY52" s="119">
        <v>194050</v>
      </c>
      <c r="AZ52" s="119">
        <v>194971</v>
      </c>
      <c r="BA52" s="119">
        <v>194971</v>
      </c>
      <c r="BC52" s="23">
        <v>69791</v>
      </c>
    </row>
    <row r="53" spans="1:56" s="3" customFormat="1" x14ac:dyDescent="0.25">
      <c r="A53" s="21">
        <v>49</v>
      </c>
      <c r="B53" s="21" t="s">
        <v>331</v>
      </c>
      <c r="C53" s="21">
        <v>260</v>
      </c>
      <c r="D53" s="21" t="s">
        <v>332</v>
      </c>
      <c r="E53" s="27" t="s">
        <v>333</v>
      </c>
      <c r="F53" s="22" t="s">
        <v>334</v>
      </c>
      <c r="G53" s="56">
        <v>9130</v>
      </c>
      <c r="H53" s="55" t="s">
        <v>113</v>
      </c>
      <c r="I53" s="144" t="s">
        <v>335</v>
      </c>
      <c r="J53" s="56">
        <v>2161759222</v>
      </c>
      <c r="K53" s="21" t="s">
        <v>336</v>
      </c>
      <c r="L53" s="56" t="s">
        <v>60</v>
      </c>
      <c r="M53" s="55" t="s">
        <v>61</v>
      </c>
      <c r="N53" s="30"/>
      <c r="O53" s="23">
        <v>157172</v>
      </c>
      <c r="P53" s="23">
        <v>157022</v>
      </c>
      <c r="Q53" s="23">
        <v>119664</v>
      </c>
      <c r="R53" s="23">
        <v>158388</v>
      </c>
      <c r="S53" s="23">
        <v>157345</v>
      </c>
      <c r="T53" s="23">
        <v>229056</v>
      </c>
      <c r="U53" s="23">
        <v>221504</v>
      </c>
      <c r="V53" s="23">
        <v>228465</v>
      </c>
      <c r="W53" s="23">
        <v>165657</v>
      </c>
      <c r="X53" s="23">
        <v>233549</v>
      </c>
      <c r="Y53" s="119">
        <v>220768</v>
      </c>
      <c r="Z53" s="119">
        <v>209257</v>
      </c>
      <c r="AA53" s="119">
        <v>228557</v>
      </c>
      <c r="AB53" s="23">
        <v>234019</v>
      </c>
      <c r="AC53" s="23">
        <v>198800</v>
      </c>
      <c r="AD53" s="23">
        <v>184822</v>
      </c>
      <c r="AE53" s="23">
        <v>223388</v>
      </c>
      <c r="AF53" s="23">
        <v>128995</v>
      </c>
      <c r="AG53" s="23">
        <v>4783</v>
      </c>
      <c r="AH53" s="23"/>
      <c r="AI53" s="23">
        <v>242975</v>
      </c>
      <c r="AJ53" s="23">
        <v>242975</v>
      </c>
      <c r="AK53" s="23">
        <v>242975</v>
      </c>
      <c r="AL53" s="23">
        <v>275112</v>
      </c>
      <c r="AM53" s="23">
        <v>275112</v>
      </c>
      <c r="AN53" s="23">
        <v>275112</v>
      </c>
      <c r="AO53" s="23">
        <v>275112</v>
      </c>
      <c r="AP53" s="23">
        <v>275111</v>
      </c>
      <c r="AQ53" s="23">
        <v>198062</v>
      </c>
      <c r="AR53" s="23">
        <v>194622</v>
      </c>
      <c r="AS53" s="23">
        <v>191141</v>
      </c>
      <c r="AT53" s="23">
        <v>187624</v>
      </c>
      <c r="AU53" s="23">
        <v>184070</v>
      </c>
      <c r="AV53" s="23">
        <v>180480</v>
      </c>
      <c r="AW53" s="23">
        <v>176846</v>
      </c>
      <c r="AX53" s="23">
        <v>173199</v>
      </c>
      <c r="AY53" s="119">
        <v>133115</v>
      </c>
      <c r="AZ53" s="119">
        <v>173209</v>
      </c>
      <c r="BA53" s="119">
        <v>134424</v>
      </c>
      <c r="BC53" s="23">
        <v>151311</v>
      </c>
    </row>
    <row r="54" spans="1:56" s="3" customFormat="1" x14ac:dyDescent="0.25">
      <c r="A54" s="21">
        <v>50</v>
      </c>
      <c r="B54" s="21" t="s">
        <v>337</v>
      </c>
      <c r="C54" s="21">
        <v>241</v>
      </c>
      <c r="D54" s="21" t="s">
        <v>338</v>
      </c>
      <c r="E54" s="27" t="s">
        <v>339</v>
      </c>
      <c r="F54" s="22" t="s">
        <v>340</v>
      </c>
      <c r="G54" s="56">
        <v>8700</v>
      </c>
      <c r="H54" s="55" t="s">
        <v>341</v>
      </c>
      <c r="I54" s="144" t="s">
        <v>342</v>
      </c>
      <c r="J54" s="56">
        <v>2005050079</v>
      </c>
      <c r="K54" s="21" t="s">
        <v>343</v>
      </c>
      <c r="L54" s="56" t="s">
        <v>344</v>
      </c>
      <c r="M54" s="55" t="s">
        <v>61</v>
      </c>
      <c r="N54" s="30"/>
      <c r="O54" s="23">
        <v>19396</v>
      </c>
      <c r="P54" s="23">
        <v>15869</v>
      </c>
      <c r="Q54" s="23">
        <v>14163</v>
      </c>
      <c r="R54" s="23">
        <v>11284</v>
      </c>
      <c r="S54" s="23">
        <v>10021</v>
      </c>
      <c r="T54" s="23">
        <v>9666</v>
      </c>
      <c r="U54" s="23">
        <v>9764</v>
      </c>
      <c r="V54" s="23">
        <v>9918</v>
      </c>
      <c r="W54" s="23">
        <v>9581</v>
      </c>
      <c r="X54" s="119">
        <v>9752</v>
      </c>
      <c r="Y54" s="119">
        <v>9978</v>
      </c>
      <c r="Z54" s="119">
        <v>10671</v>
      </c>
      <c r="AA54" s="120">
        <v>10859</v>
      </c>
      <c r="AB54" s="23">
        <v>10283</v>
      </c>
      <c r="AC54" s="120">
        <v>10140</v>
      </c>
      <c r="AD54" s="23">
        <v>10344</v>
      </c>
      <c r="AE54" s="23">
        <v>10636</v>
      </c>
      <c r="AF54" s="23">
        <v>8084</v>
      </c>
      <c r="AG54" s="23">
        <v>6849</v>
      </c>
      <c r="AH54" s="23"/>
      <c r="AI54" s="23">
        <v>19151</v>
      </c>
      <c r="AJ54" s="23">
        <v>19151</v>
      </c>
      <c r="AK54" s="23">
        <v>19150</v>
      </c>
      <c r="AL54" s="23">
        <v>18182</v>
      </c>
      <c r="AM54" s="23">
        <v>18182</v>
      </c>
      <c r="AN54" s="23">
        <v>18182</v>
      </c>
      <c r="AO54" s="23">
        <v>18182</v>
      </c>
      <c r="AP54" s="23">
        <v>18181</v>
      </c>
      <c r="AQ54" s="23">
        <v>15423</v>
      </c>
      <c r="AR54" s="23">
        <v>15155</v>
      </c>
      <c r="AS54" s="23">
        <v>14884</v>
      </c>
      <c r="AT54" s="23">
        <v>14610</v>
      </c>
      <c r="AU54" s="23">
        <v>14333</v>
      </c>
      <c r="AV54" s="23">
        <v>14054</v>
      </c>
      <c r="AW54" s="23">
        <v>13771</v>
      </c>
      <c r="AX54" s="23">
        <v>13487</v>
      </c>
      <c r="AY54" s="119">
        <v>2154</v>
      </c>
      <c r="AZ54" s="119">
        <v>2154</v>
      </c>
      <c r="BA54" s="119">
        <v>2154</v>
      </c>
      <c r="BC54" s="23">
        <v>10000</v>
      </c>
    </row>
    <row r="55" spans="1:56" s="3" customFormat="1" x14ac:dyDescent="0.25">
      <c r="A55" s="21">
        <v>51</v>
      </c>
      <c r="B55" s="21" t="s">
        <v>345</v>
      </c>
      <c r="C55" s="21">
        <v>205762</v>
      </c>
      <c r="D55" s="21" t="s">
        <v>346</v>
      </c>
      <c r="E55" s="27" t="s">
        <v>347</v>
      </c>
      <c r="F55" s="22" t="s">
        <v>348</v>
      </c>
      <c r="G55" s="56">
        <v>3980</v>
      </c>
      <c r="H55" s="55" t="s">
        <v>191</v>
      </c>
      <c r="I55" s="144" t="s">
        <v>349</v>
      </c>
      <c r="J55" s="56">
        <v>2046762257</v>
      </c>
      <c r="K55" s="21" t="s">
        <v>350</v>
      </c>
      <c r="L55" s="56" t="s">
        <v>312</v>
      </c>
      <c r="M55" s="55" t="s">
        <v>61</v>
      </c>
      <c r="N55" s="30"/>
      <c r="O55" s="24" t="s">
        <v>63</v>
      </c>
      <c r="P55" s="24" t="s">
        <v>63</v>
      </c>
      <c r="Q55" s="24" t="s">
        <v>63</v>
      </c>
      <c r="R55" s="24" t="s">
        <v>63</v>
      </c>
      <c r="S55" s="24" t="s">
        <v>63</v>
      </c>
      <c r="T55" s="24" t="s">
        <v>63</v>
      </c>
      <c r="U55" s="24" t="s">
        <v>63</v>
      </c>
      <c r="V55" s="24" t="s">
        <v>63</v>
      </c>
      <c r="W55" s="23">
        <v>1546</v>
      </c>
      <c r="X55" s="23">
        <v>1082</v>
      </c>
      <c r="Y55" s="119">
        <v>1233</v>
      </c>
      <c r="Z55" s="119">
        <v>1024</v>
      </c>
      <c r="AA55" s="119">
        <v>938</v>
      </c>
      <c r="AB55" s="23">
        <v>853</v>
      </c>
      <c r="AC55" s="23">
        <v>690</v>
      </c>
      <c r="AD55" s="120">
        <v>666</v>
      </c>
      <c r="AE55" s="23">
        <v>769</v>
      </c>
      <c r="AF55" s="23">
        <v>610</v>
      </c>
      <c r="AG55" s="23">
        <v>649</v>
      </c>
      <c r="AH55" s="23"/>
      <c r="AI55" s="24" t="s">
        <v>63</v>
      </c>
      <c r="AJ55" s="24" t="s">
        <v>63</v>
      </c>
      <c r="AK55" s="24" t="s">
        <v>63</v>
      </c>
      <c r="AL55" s="24" t="s">
        <v>63</v>
      </c>
      <c r="AM55" s="24" t="s">
        <v>63</v>
      </c>
      <c r="AN55" s="24" t="s">
        <v>63</v>
      </c>
      <c r="AO55" s="24" t="s">
        <v>63</v>
      </c>
      <c r="AP55" s="24" t="s">
        <v>63</v>
      </c>
      <c r="AQ55" s="23">
        <v>55796</v>
      </c>
      <c r="AR55" s="23">
        <v>54828</v>
      </c>
      <c r="AS55" s="23">
        <v>53848</v>
      </c>
      <c r="AT55" s="23">
        <v>52857</v>
      </c>
      <c r="AU55" s="23">
        <v>51855</v>
      </c>
      <c r="AV55" s="23">
        <v>50843</v>
      </c>
      <c r="AW55" s="23">
        <v>49820</v>
      </c>
      <c r="AX55" s="23">
        <v>48793</v>
      </c>
      <c r="AY55" s="119">
        <v>40557</v>
      </c>
      <c r="AZ55" s="119">
        <v>39318</v>
      </c>
      <c r="BA55" s="119">
        <v>30999</v>
      </c>
      <c r="BC55" s="23">
        <v>300</v>
      </c>
    </row>
    <row r="56" spans="1:56" s="3" customFormat="1" x14ac:dyDescent="0.25">
      <c r="A56" s="21">
        <v>52</v>
      </c>
      <c r="B56" s="21" t="s">
        <v>351</v>
      </c>
      <c r="C56" s="21">
        <v>309</v>
      </c>
      <c r="D56" s="24" t="s">
        <v>188</v>
      </c>
      <c r="E56" s="27" t="s">
        <v>352</v>
      </c>
      <c r="F56" s="22" t="s">
        <v>353</v>
      </c>
      <c r="G56" s="56">
        <v>9042</v>
      </c>
      <c r="H56" s="55" t="s">
        <v>77</v>
      </c>
      <c r="I56" s="56" t="s">
        <v>192</v>
      </c>
      <c r="J56" s="56">
        <v>2114659881</v>
      </c>
      <c r="K56" s="21" t="s">
        <v>354</v>
      </c>
      <c r="L56" s="56" t="s">
        <v>312</v>
      </c>
      <c r="M56" s="55" t="s">
        <v>61</v>
      </c>
      <c r="N56" s="30"/>
      <c r="O56" s="23">
        <v>4501</v>
      </c>
      <c r="P56" s="23">
        <v>4686</v>
      </c>
      <c r="Q56" s="23">
        <v>4521</v>
      </c>
      <c r="R56" s="23">
        <v>38902</v>
      </c>
      <c r="S56" s="23">
        <v>28179</v>
      </c>
      <c r="T56" s="23">
        <v>34748</v>
      </c>
      <c r="U56" s="23">
        <v>34771</v>
      </c>
      <c r="V56" s="23" t="s">
        <v>355</v>
      </c>
      <c r="W56" s="24" t="s">
        <v>188</v>
      </c>
      <c r="X56" s="24" t="s">
        <v>63</v>
      </c>
      <c r="Y56" s="120" t="s">
        <v>63</v>
      </c>
      <c r="Z56" s="120" t="s">
        <v>63</v>
      </c>
      <c r="AA56" s="120" t="s">
        <v>63</v>
      </c>
      <c r="AB56" s="120" t="s">
        <v>63</v>
      </c>
      <c r="AC56" s="120" t="s">
        <v>63</v>
      </c>
      <c r="AD56" s="120" t="s">
        <v>63</v>
      </c>
      <c r="AE56" s="23" t="s">
        <v>63</v>
      </c>
      <c r="AF56" s="23" t="s">
        <v>63</v>
      </c>
      <c r="AG56" s="23" t="s">
        <v>63</v>
      </c>
      <c r="AH56" s="23"/>
      <c r="AI56" s="23">
        <v>13352</v>
      </c>
      <c r="AJ56" s="23">
        <v>13352</v>
      </c>
      <c r="AK56" s="23">
        <v>13352</v>
      </c>
      <c r="AL56" s="23">
        <v>52960</v>
      </c>
      <c r="AM56" s="23">
        <v>52960</v>
      </c>
      <c r="AN56" s="23">
        <v>52960</v>
      </c>
      <c r="AO56" s="23">
        <v>52959</v>
      </c>
      <c r="AP56" s="23">
        <v>52959</v>
      </c>
      <c r="AQ56" s="33" t="s">
        <v>194</v>
      </c>
      <c r="AR56" s="78" t="s">
        <v>63</v>
      </c>
      <c r="AS56" s="78" t="s">
        <v>63</v>
      </c>
      <c r="AT56" s="78" t="s">
        <v>63</v>
      </c>
      <c r="AU56" s="78" t="s">
        <v>63</v>
      </c>
      <c r="AV56" s="78" t="s">
        <v>63</v>
      </c>
      <c r="AW56" s="78" t="s">
        <v>63</v>
      </c>
      <c r="AX56" s="78" t="s">
        <v>63</v>
      </c>
      <c r="AY56" s="119" t="s">
        <v>63</v>
      </c>
      <c r="AZ56" s="119" t="s">
        <v>63</v>
      </c>
      <c r="BA56" s="119" t="s">
        <v>63</v>
      </c>
      <c r="BC56" s="23" t="s">
        <v>305</v>
      </c>
    </row>
    <row r="57" spans="1:56" s="3" customFormat="1" x14ac:dyDescent="0.25">
      <c r="A57" s="21">
        <v>53</v>
      </c>
      <c r="B57" s="21" t="s">
        <v>356</v>
      </c>
      <c r="C57" s="21">
        <v>173</v>
      </c>
      <c r="D57" s="21" t="s">
        <v>357</v>
      </c>
      <c r="E57" s="27" t="s">
        <v>358</v>
      </c>
      <c r="F57" s="22" t="s">
        <v>348</v>
      </c>
      <c r="G57" s="56">
        <v>3980</v>
      </c>
      <c r="H57" s="55" t="s">
        <v>191</v>
      </c>
      <c r="I57" s="144" t="s">
        <v>349</v>
      </c>
      <c r="J57" s="56">
        <v>2046762257</v>
      </c>
      <c r="K57" s="21" t="s">
        <v>350</v>
      </c>
      <c r="L57" s="56" t="s">
        <v>60</v>
      </c>
      <c r="M57" s="55" t="s">
        <v>61</v>
      </c>
      <c r="N57" s="30"/>
      <c r="O57" s="23">
        <v>71112</v>
      </c>
      <c r="P57" s="23">
        <v>75149</v>
      </c>
      <c r="Q57" s="23">
        <v>60449</v>
      </c>
      <c r="R57" s="23">
        <v>164014</v>
      </c>
      <c r="S57" s="23">
        <v>150890</v>
      </c>
      <c r="T57" s="23">
        <v>159832</v>
      </c>
      <c r="U57" s="23">
        <v>138950</v>
      </c>
      <c r="V57" s="23">
        <v>133077</v>
      </c>
      <c r="W57" s="23">
        <v>157505</v>
      </c>
      <c r="X57" s="23">
        <v>174246</v>
      </c>
      <c r="Y57" s="119">
        <v>176179</v>
      </c>
      <c r="Z57" s="119">
        <v>175056</v>
      </c>
      <c r="AA57" s="119">
        <v>158233</v>
      </c>
      <c r="AB57" s="23">
        <v>182316</v>
      </c>
      <c r="AC57" s="23">
        <v>160585</v>
      </c>
      <c r="AD57" s="23">
        <v>147695</v>
      </c>
      <c r="AE57" s="23">
        <v>172051</v>
      </c>
      <c r="AF57" s="23">
        <v>133859</v>
      </c>
      <c r="AG57" s="23">
        <v>115471</v>
      </c>
      <c r="AH57" s="23"/>
      <c r="AI57" s="23">
        <v>95424</v>
      </c>
      <c r="AJ57" s="23">
        <v>95424</v>
      </c>
      <c r="AK57" s="23">
        <v>95425</v>
      </c>
      <c r="AL57" s="23">
        <v>211422</v>
      </c>
      <c r="AM57" s="23">
        <v>211422</v>
      </c>
      <c r="AN57" s="23">
        <v>211422</v>
      </c>
      <c r="AO57" s="23">
        <v>211421</v>
      </c>
      <c r="AP57" s="23">
        <v>211421</v>
      </c>
      <c r="AQ57" s="23">
        <v>104647</v>
      </c>
      <c r="AR57" s="23">
        <v>102829</v>
      </c>
      <c r="AS57" s="23">
        <v>100991</v>
      </c>
      <c r="AT57" s="23">
        <v>99132</v>
      </c>
      <c r="AU57" s="23">
        <v>97254</v>
      </c>
      <c r="AV57" s="23">
        <v>95358</v>
      </c>
      <c r="AW57" s="23">
        <v>93437</v>
      </c>
      <c r="AX57" s="23">
        <v>91511</v>
      </c>
      <c r="AY57" s="119">
        <v>77394</v>
      </c>
      <c r="AZ57" s="119">
        <v>77394</v>
      </c>
      <c r="BA57" s="119">
        <v>74558</v>
      </c>
      <c r="BC57" s="23">
        <v>116282</v>
      </c>
    </row>
    <row r="58" spans="1:56" s="3" customFormat="1" x14ac:dyDescent="0.25">
      <c r="A58" s="21">
        <v>54</v>
      </c>
      <c r="B58" s="21" t="s">
        <v>359</v>
      </c>
      <c r="C58" s="21">
        <v>96</v>
      </c>
      <c r="D58" s="119" t="s">
        <v>72</v>
      </c>
      <c r="E58" s="27" t="s">
        <v>360</v>
      </c>
      <c r="F58" s="22" t="s">
        <v>361</v>
      </c>
      <c r="G58" s="56">
        <v>9000</v>
      </c>
      <c r="H58" s="55" t="s">
        <v>77</v>
      </c>
      <c r="I58" s="56" t="s">
        <v>192</v>
      </c>
      <c r="J58" s="56">
        <v>2005038401</v>
      </c>
      <c r="K58" s="21" t="s">
        <v>362</v>
      </c>
      <c r="L58" s="56" t="s">
        <v>363</v>
      </c>
      <c r="M58" s="55" t="s">
        <v>61</v>
      </c>
      <c r="N58" s="30"/>
      <c r="O58" s="23">
        <v>17932</v>
      </c>
      <c r="P58" s="23">
        <v>14927</v>
      </c>
      <c r="Q58" s="24">
        <v>14298</v>
      </c>
      <c r="R58" s="24">
        <v>10696</v>
      </c>
      <c r="S58" s="24">
        <v>10783</v>
      </c>
      <c r="T58" s="24">
        <v>10924</v>
      </c>
      <c r="U58" s="24">
        <v>7259</v>
      </c>
      <c r="V58" s="24">
        <v>4639</v>
      </c>
      <c r="W58" s="23">
        <v>8561</v>
      </c>
      <c r="X58" s="23">
        <v>7257</v>
      </c>
      <c r="Y58" s="119">
        <v>7776</v>
      </c>
      <c r="Z58" s="119">
        <v>7164</v>
      </c>
      <c r="AA58" s="119">
        <v>7538</v>
      </c>
      <c r="AB58" s="119" t="s">
        <v>72</v>
      </c>
      <c r="AC58" s="24" t="s">
        <v>63</v>
      </c>
      <c r="AD58" s="23" t="s">
        <v>63</v>
      </c>
      <c r="AE58" s="23" t="s">
        <v>63</v>
      </c>
      <c r="AF58" s="23" t="s">
        <v>63</v>
      </c>
      <c r="AG58" s="23" t="s">
        <v>63</v>
      </c>
      <c r="AH58" s="23"/>
      <c r="AI58" s="23">
        <v>15945</v>
      </c>
      <c r="AJ58" s="23">
        <v>15945</v>
      </c>
      <c r="AK58" s="23">
        <v>15944</v>
      </c>
      <c r="AL58" s="23">
        <v>17532</v>
      </c>
      <c r="AM58" s="23">
        <v>17532</v>
      </c>
      <c r="AN58" s="23">
        <v>17532</v>
      </c>
      <c r="AO58" s="23">
        <v>17531</v>
      </c>
      <c r="AP58" s="23">
        <v>17531</v>
      </c>
      <c r="AQ58" s="33">
        <v>7135</v>
      </c>
      <c r="AR58" s="33">
        <v>6385</v>
      </c>
      <c r="AS58" s="33">
        <v>5655</v>
      </c>
      <c r="AT58" s="33">
        <v>4949</v>
      </c>
      <c r="AU58" s="33">
        <v>4263</v>
      </c>
      <c r="AV58" s="33" t="s">
        <v>72</v>
      </c>
      <c r="AW58" s="78" t="s">
        <v>63</v>
      </c>
      <c r="AX58" s="78" t="s">
        <v>63</v>
      </c>
      <c r="AY58" s="119" t="s">
        <v>63</v>
      </c>
      <c r="AZ58" s="119" t="s">
        <v>63</v>
      </c>
      <c r="BA58" s="119" t="s">
        <v>63</v>
      </c>
      <c r="BC58" s="23">
        <v>9642</v>
      </c>
    </row>
    <row r="59" spans="1:56" s="3" customFormat="1" x14ac:dyDescent="0.25">
      <c r="A59" s="21">
        <v>55</v>
      </c>
      <c r="B59" s="21" t="s">
        <v>364</v>
      </c>
      <c r="C59" s="21">
        <v>156</v>
      </c>
      <c r="D59" s="21" t="s">
        <v>365</v>
      </c>
      <c r="E59" s="27" t="s">
        <v>366</v>
      </c>
      <c r="F59" s="22" t="s">
        <v>367</v>
      </c>
      <c r="G59" s="56">
        <v>9130</v>
      </c>
      <c r="H59" s="55" t="s">
        <v>368</v>
      </c>
      <c r="I59" s="144" t="s">
        <v>369</v>
      </c>
      <c r="J59" s="56">
        <v>2102711263</v>
      </c>
      <c r="K59" s="21" t="s">
        <v>370</v>
      </c>
      <c r="L59" s="56" t="s">
        <v>60</v>
      </c>
      <c r="M59" s="55" t="s">
        <v>61</v>
      </c>
      <c r="N59" s="30"/>
      <c r="O59" s="23">
        <v>52008</v>
      </c>
      <c r="P59" s="23">
        <v>53302</v>
      </c>
      <c r="Q59" s="23">
        <v>49411</v>
      </c>
      <c r="R59" s="23">
        <v>44167</v>
      </c>
      <c r="S59" s="23">
        <v>35090</v>
      </c>
      <c r="T59" s="23">
        <v>39175</v>
      </c>
      <c r="U59" s="23">
        <v>37342</v>
      </c>
      <c r="V59" s="23">
        <v>36807</v>
      </c>
      <c r="W59" s="23">
        <v>38664</v>
      </c>
      <c r="X59" s="23">
        <v>41306</v>
      </c>
      <c r="Y59" s="119">
        <v>42515</v>
      </c>
      <c r="Z59" s="119">
        <v>45049</v>
      </c>
      <c r="AA59" s="119">
        <v>45168</v>
      </c>
      <c r="AB59" s="23">
        <v>41616</v>
      </c>
      <c r="AC59" s="23">
        <v>36090</v>
      </c>
      <c r="AD59" s="23">
        <v>36849</v>
      </c>
      <c r="AE59" s="23">
        <v>21309</v>
      </c>
      <c r="AF59" s="23">
        <v>20305</v>
      </c>
      <c r="AG59" s="23">
        <v>21016</v>
      </c>
      <c r="AH59" s="23"/>
      <c r="AI59" s="23">
        <v>56390</v>
      </c>
      <c r="AJ59" s="23">
        <v>56390</v>
      </c>
      <c r="AK59" s="23">
        <v>56391</v>
      </c>
      <c r="AL59" s="23">
        <v>58441</v>
      </c>
      <c r="AM59" s="23">
        <v>58441</v>
      </c>
      <c r="AN59" s="23">
        <v>58441</v>
      </c>
      <c r="AO59" s="23">
        <v>58440</v>
      </c>
      <c r="AP59" s="23">
        <v>58440</v>
      </c>
      <c r="AQ59" s="23">
        <v>39415</v>
      </c>
      <c r="AR59" s="23">
        <v>38731</v>
      </c>
      <c r="AS59" s="23">
        <v>38038</v>
      </c>
      <c r="AT59" s="23">
        <v>37338</v>
      </c>
      <c r="AU59" s="23">
        <v>36631</v>
      </c>
      <c r="AV59" s="23">
        <v>35916</v>
      </c>
      <c r="AW59" s="23">
        <v>35193</v>
      </c>
      <c r="AX59" s="23">
        <v>34467</v>
      </c>
      <c r="AY59" s="119">
        <v>25734</v>
      </c>
      <c r="AZ59" s="119">
        <v>20191</v>
      </c>
      <c r="BA59" s="119">
        <v>13980</v>
      </c>
      <c r="BC59" s="23">
        <v>32142</v>
      </c>
    </row>
    <row r="60" spans="1:56" s="3" customFormat="1" x14ac:dyDescent="0.25">
      <c r="A60" s="21">
        <v>56</v>
      </c>
      <c r="B60" s="21" t="s">
        <v>371</v>
      </c>
      <c r="C60" s="21">
        <v>732</v>
      </c>
      <c r="D60" s="21" t="s">
        <v>372</v>
      </c>
      <c r="E60" s="27" t="s">
        <v>373</v>
      </c>
      <c r="F60" s="22" t="s">
        <v>374</v>
      </c>
      <c r="G60" s="56">
        <v>3945</v>
      </c>
      <c r="H60" s="55" t="s">
        <v>375</v>
      </c>
      <c r="I60" s="144" t="s">
        <v>300</v>
      </c>
      <c r="J60" s="56">
        <v>2007258513</v>
      </c>
      <c r="K60" s="21" t="s">
        <v>376</v>
      </c>
      <c r="L60" s="56" t="s">
        <v>312</v>
      </c>
      <c r="M60" s="55" t="s">
        <v>61</v>
      </c>
      <c r="N60" s="30"/>
      <c r="O60" s="24" t="s">
        <v>63</v>
      </c>
      <c r="P60" s="24" t="s">
        <v>63</v>
      </c>
      <c r="Q60" s="24" t="s">
        <v>63</v>
      </c>
      <c r="R60" s="23">
        <v>131874</v>
      </c>
      <c r="S60" s="23">
        <v>65961</v>
      </c>
      <c r="T60" s="23">
        <v>127788</v>
      </c>
      <c r="U60" s="23">
        <v>141928</v>
      </c>
      <c r="V60" s="23">
        <v>120548</v>
      </c>
      <c r="W60" s="23">
        <v>173060</v>
      </c>
      <c r="X60" s="119">
        <v>80169</v>
      </c>
      <c r="Y60" s="119">
        <v>87918</v>
      </c>
      <c r="Z60" s="119">
        <v>94140</v>
      </c>
      <c r="AA60" s="119">
        <v>103410</v>
      </c>
      <c r="AB60" s="23">
        <v>102361</v>
      </c>
      <c r="AC60" s="23">
        <v>99692</v>
      </c>
      <c r="AD60" s="23" t="s">
        <v>63</v>
      </c>
      <c r="AE60" s="23" t="s">
        <v>63</v>
      </c>
      <c r="AF60" s="23" t="s">
        <v>63</v>
      </c>
      <c r="AG60" s="23" t="s">
        <v>63</v>
      </c>
      <c r="AH60" s="23"/>
      <c r="AI60" s="23" t="s">
        <v>63</v>
      </c>
      <c r="AJ60" s="23" t="s">
        <v>63</v>
      </c>
      <c r="AK60" s="23" t="s">
        <v>63</v>
      </c>
      <c r="AL60" s="23">
        <v>151935</v>
      </c>
      <c r="AM60" s="23">
        <v>151935</v>
      </c>
      <c r="AN60" s="23">
        <v>151935</v>
      </c>
      <c r="AO60" s="23">
        <v>151934</v>
      </c>
      <c r="AP60" s="23">
        <v>151934</v>
      </c>
      <c r="AQ60" s="23">
        <v>161091</v>
      </c>
      <c r="AR60" s="23">
        <v>158293</v>
      </c>
      <c r="AS60" s="33">
        <v>59213</v>
      </c>
      <c r="AT60" s="33">
        <v>74288</v>
      </c>
      <c r="AU60" s="33">
        <v>72891</v>
      </c>
      <c r="AV60" s="33">
        <v>71484</v>
      </c>
      <c r="AW60" s="33">
        <v>70066</v>
      </c>
      <c r="AX60" s="33" t="s">
        <v>72</v>
      </c>
      <c r="AY60" s="119" t="s">
        <v>63</v>
      </c>
      <c r="AZ60" s="119" t="s">
        <v>63</v>
      </c>
      <c r="BA60" s="119" t="s">
        <v>63</v>
      </c>
      <c r="BC60" s="23">
        <v>83564</v>
      </c>
    </row>
    <row r="61" spans="1:56" s="3" customFormat="1" x14ac:dyDescent="0.25">
      <c r="A61" s="21">
        <v>57</v>
      </c>
      <c r="B61" s="21" t="s">
        <v>377</v>
      </c>
      <c r="C61" s="21">
        <v>204482</v>
      </c>
      <c r="D61" s="21" t="s">
        <v>378</v>
      </c>
      <c r="E61" s="27" t="s">
        <v>379</v>
      </c>
      <c r="F61" s="22" t="s">
        <v>380</v>
      </c>
      <c r="G61" s="56">
        <v>2070</v>
      </c>
      <c r="H61" s="55" t="s">
        <v>68</v>
      </c>
      <c r="I61" s="144" t="s">
        <v>381</v>
      </c>
      <c r="J61" s="56">
        <v>2084314620</v>
      </c>
      <c r="K61" s="21" t="s">
        <v>382</v>
      </c>
      <c r="L61" s="56" t="s">
        <v>122</v>
      </c>
      <c r="M61" s="55" t="s">
        <v>61</v>
      </c>
      <c r="N61" s="30"/>
      <c r="O61" s="24" t="s">
        <v>63</v>
      </c>
      <c r="P61" s="24" t="s">
        <v>63</v>
      </c>
      <c r="Q61" s="24" t="s">
        <v>63</v>
      </c>
      <c r="R61" s="24" t="s">
        <v>63</v>
      </c>
      <c r="S61" s="24" t="s">
        <v>63</v>
      </c>
      <c r="T61" s="24" t="s">
        <v>63</v>
      </c>
      <c r="U61" s="24" t="s">
        <v>63</v>
      </c>
      <c r="V61" s="24" t="s">
        <v>63</v>
      </c>
      <c r="W61" s="23">
        <v>637</v>
      </c>
      <c r="X61" s="119">
        <v>1053</v>
      </c>
      <c r="Y61" s="119">
        <v>1038</v>
      </c>
      <c r="Z61" s="119">
        <v>764</v>
      </c>
      <c r="AA61" s="119">
        <v>944</v>
      </c>
      <c r="AB61" s="23">
        <v>1032</v>
      </c>
      <c r="AC61" s="23">
        <v>893</v>
      </c>
      <c r="AD61" s="23">
        <v>1032</v>
      </c>
      <c r="AE61" s="23">
        <v>1339</v>
      </c>
      <c r="AF61" s="23">
        <v>1750</v>
      </c>
      <c r="AG61" s="23">
        <v>1193</v>
      </c>
      <c r="AH61" s="23"/>
      <c r="AI61" s="24" t="s">
        <v>63</v>
      </c>
      <c r="AJ61" s="24" t="s">
        <v>63</v>
      </c>
      <c r="AK61" s="24" t="s">
        <v>63</v>
      </c>
      <c r="AL61" s="24" t="s">
        <v>63</v>
      </c>
      <c r="AM61" s="24" t="s">
        <v>63</v>
      </c>
      <c r="AN61" s="24" t="s">
        <v>63</v>
      </c>
      <c r="AO61" s="24" t="s">
        <v>63</v>
      </c>
      <c r="AP61" s="24" t="s">
        <v>63</v>
      </c>
      <c r="AQ61" s="23">
        <v>73949</v>
      </c>
      <c r="AR61" s="23">
        <v>72664</v>
      </c>
      <c r="AS61" s="23">
        <v>71365</v>
      </c>
      <c r="AT61" s="23">
        <v>70052</v>
      </c>
      <c r="AU61" s="23">
        <v>68725</v>
      </c>
      <c r="AV61" s="23">
        <v>67385</v>
      </c>
      <c r="AW61" s="23">
        <v>66028</v>
      </c>
      <c r="AX61" s="23">
        <v>64667</v>
      </c>
      <c r="AY61" s="119">
        <v>56223</v>
      </c>
      <c r="AZ61" s="119">
        <v>71837</v>
      </c>
      <c r="BA61" s="119">
        <v>75783</v>
      </c>
      <c r="BC61" s="23">
        <v>246</v>
      </c>
    </row>
    <row r="62" spans="1:56" s="3" customFormat="1" x14ac:dyDescent="0.25">
      <c r="A62" s="21">
        <v>58</v>
      </c>
      <c r="B62" s="21" t="s">
        <v>383</v>
      </c>
      <c r="C62" s="21">
        <v>205799</v>
      </c>
      <c r="D62" s="21" t="s">
        <v>384</v>
      </c>
      <c r="E62" s="27" t="s">
        <v>385</v>
      </c>
      <c r="F62" s="22" t="s">
        <v>386</v>
      </c>
      <c r="G62" s="56">
        <v>2800</v>
      </c>
      <c r="H62" s="55" t="s">
        <v>387</v>
      </c>
      <c r="I62" s="147" t="s">
        <v>388</v>
      </c>
      <c r="J62" s="56">
        <v>2209846773</v>
      </c>
      <c r="K62" s="21" t="s">
        <v>389</v>
      </c>
      <c r="L62" s="56" t="s">
        <v>390</v>
      </c>
      <c r="M62" s="55" t="s">
        <v>61</v>
      </c>
      <c r="N62" s="30"/>
      <c r="O62" s="24" t="s">
        <v>63</v>
      </c>
      <c r="P62" s="24" t="s">
        <v>63</v>
      </c>
      <c r="Q62" s="24" t="s">
        <v>63</v>
      </c>
      <c r="R62" s="24" t="s">
        <v>63</v>
      </c>
      <c r="S62" s="24" t="s">
        <v>63</v>
      </c>
      <c r="T62" s="24" t="s">
        <v>63</v>
      </c>
      <c r="U62" s="24" t="s">
        <v>63</v>
      </c>
      <c r="V62" s="24" t="s">
        <v>63</v>
      </c>
      <c r="W62" s="23">
        <v>34219</v>
      </c>
      <c r="X62" s="23">
        <v>34641</v>
      </c>
      <c r="Y62" s="119">
        <v>33088</v>
      </c>
      <c r="Z62" s="119">
        <v>35660</v>
      </c>
      <c r="AA62" s="120">
        <v>32669</v>
      </c>
      <c r="AB62" s="23">
        <v>33399</v>
      </c>
      <c r="AC62" s="23">
        <v>40529</v>
      </c>
      <c r="AD62" s="120">
        <v>42277</v>
      </c>
      <c r="AE62" s="23">
        <v>43167</v>
      </c>
      <c r="AF62" s="23">
        <v>41901</v>
      </c>
      <c r="AG62" s="23">
        <v>30846</v>
      </c>
      <c r="AH62" s="23"/>
      <c r="AI62" s="24" t="s">
        <v>63</v>
      </c>
      <c r="AJ62" s="24" t="s">
        <v>63</v>
      </c>
      <c r="AK62" s="24" t="s">
        <v>63</v>
      </c>
      <c r="AL62" s="24" t="s">
        <v>63</v>
      </c>
      <c r="AM62" s="24" t="s">
        <v>63</v>
      </c>
      <c r="AN62" s="24" t="s">
        <v>63</v>
      </c>
      <c r="AO62" s="24" t="s">
        <v>63</v>
      </c>
      <c r="AP62" s="24" t="s">
        <v>63</v>
      </c>
      <c r="AQ62" s="23">
        <v>25673</v>
      </c>
      <c r="AR62" s="23">
        <v>22976</v>
      </c>
      <c r="AS62" s="23">
        <v>20351</v>
      </c>
      <c r="AT62" s="23">
        <v>17806</v>
      </c>
      <c r="AU62" s="23">
        <v>15340</v>
      </c>
      <c r="AV62" s="23">
        <v>12952</v>
      </c>
      <c r="AW62" s="23">
        <v>10643</v>
      </c>
      <c r="AX62" s="23">
        <v>8419</v>
      </c>
      <c r="AY62" s="119">
        <v>6732</v>
      </c>
      <c r="AZ62" s="119">
        <v>5514</v>
      </c>
      <c r="BA62" s="119">
        <v>5514</v>
      </c>
      <c r="BC62" s="23">
        <v>9165</v>
      </c>
      <c r="BD62" s="184"/>
    </row>
    <row r="63" spans="1:56" s="3" customFormat="1" x14ac:dyDescent="0.25">
      <c r="A63" s="21">
        <v>59</v>
      </c>
      <c r="B63" s="21" t="s">
        <v>391</v>
      </c>
      <c r="C63" s="21">
        <v>61</v>
      </c>
      <c r="D63" s="21" t="s">
        <v>392</v>
      </c>
      <c r="E63" s="27" t="s">
        <v>393</v>
      </c>
      <c r="F63" s="22" t="s">
        <v>394</v>
      </c>
      <c r="G63" s="56">
        <v>9230</v>
      </c>
      <c r="H63" s="55" t="s">
        <v>395</v>
      </c>
      <c r="I63" s="144" t="s">
        <v>396</v>
      </c>
      <c r="J63" s="56">
        <v>2142568662</v>
      </c>
      <c r="K63" s="21" t="s">
        <v>397</v>
      </c>
      <c r="L63" s="56" t="s">
        <v>398</v>
      </c>
      <c r="M63" s="55" t="s">
        <v>61</v>
      </c>
      <c r="N63" s="30"/>
      <c r="O63" s="23">
        <v>10529</v>
      </c>
      <c r="P63" s="23">
        <v>10295</v>
      </c>
      <c r="Q63" s="23">
        <v>9162</v>
      </c>
      <c r="R63" s="23">
        <v>7596</v>
      </c>
      <c r="S63" s="23">
        <v>7593</v>
      </c>
      <c r="T63" s="23">
        <v>8550</v>
      </c>
      <c r="U63" s="23">
        <v>8863</v>
      </c>
      <c r="V63" s="23">
        <v>9635</v>
      </c>
      <c r="W63" s="23">
        <v>10470</v>
      </c>
      <c r="X63" s="23">
        <v>9824</v>
      </c>
      <c r="Y63" s="119">
        <v>10250</v>
      </c>
      <c r="Z63" s="119">
        <v>10236</v>
      </c>
      <c r="AA63" s="119">
        <v>9731</v>
      </c>
      <c r="AB63" s="23">
        <v>9617</v>
      </c>
      <c r="AC63" s="120">
        <v>10420</v>
      </c>
      <c r="AD63" s="120">
        <v>10754</v>
      </c>
      <c r="AE63" s="23">
        <v>8853</v>
      </c>
      <c r="AF63" s="23">
        <v>6363</v>
      </c>
      <c r="AG63" s="23">
        <v>6692</v>
      </c>
      <c r="AH63" s="23"/>
      <c r="AI63" s="23">
        <v>10465</v>
      </c>
      <c r="AJ63" s="23">
        <v>10465</v>
      </c>
      <c r="AK63" s="23">
        <v>10466</v>
      </c>
      <c r="AL63" s="23">
        <v>10858</v>
      </c>
      <c r="AM63" s="23">
        <v>10858</v>
      </c>
      <c r="AN63" s="23">
        <v>10858</v>
      </c>
      <c r="AO63" s="23">
        <v>10858</v>
      </c>
      <c r="AP63" s="23">
        <v>10859</v>
      </c>
      <c r="AQ63" s="23">
        <v>9032</v>
      </c>
      <c r="AR63" s="23">
        <v>8876</v>
      </c>
      <c r="AS63" s="23">
        <v>8717</v>
      </c>
      <c r="AT63" s="23">
        <v>8557</v>
      </c>
      <c r="AU63" s="23">
        <v>8394</v>
      </c>
      <c r="AV63" s="23">
        <v>8230</v>
      </c>
      <c r="AW63" s="23">
        <v>8065</v>
      </c>
      <c r="AX63" s="23">
        <v>7899</v>
      </c>
      <c r="AY63" s="119">
        <v>4645</v>
      </c>
      <c r="AZ63" s="119">
        <v>4455</v>
      </c>
      <c r="BA63" s="119">
        <v>3234</v>
      </c>
      <c r="BC63" s="23">
        <v>5972</v>
      </c>
    </row>
    <row r="64" spans="1:56" s="3" customFormat="1" x14ac:dyDescent="0.25">
      <c r="A64" s="21">
        <v>60</v>
      </c>
      <c r="B64" s="21" t="s">
        <v>399</v>
      </c>
      <c r="C64" s="21">
        <v>204481</v>
      </c>
      <c r="D64" s="21" t="s">
        <v>400</v>
      </c>
      <c r="E64" s="27" t="s">
        <v>401</v>
      </c>
      <c r="F64" s="22" t="s">
        <v>402</v>
      </c>
      <c r="G64" s="56">
        <v>2070</v>
      </c>
      <c r="H64" s="55" t="s">
        <v>68</v>
      </c>
      <c r="I64" s="144" t="s">
        <v>403</v>
      </c>
      <c r="J64" s="56">
        <v>2090314663</v>
      </c>
      <c r="K64" s="21" t="s">
        <v>404</v>
      </c>
      <c r="L64" s="56" t="s">
        <v>286</v>
      </c>
      <c r="M64" s="55" t="s">
        <v>61</v>
      </c>
      <c r="N64" s="30"/>
      <c r="O64" s="24" t="s">
        <v>63</v>
      </c>
      <c r="P64" s="24" t="s">
        <v>63</v>
      </c>
      <c r="Q64" s="24" t="s">
        <v>63</v>
      </c>
      <c r="R64" s="24" t="s">
        <v>63</v>
      </c>
      <c r="S64" s="24" t="s">
        <v>63</v>
      </c>
      <c r="T64" s="24" t="s">
        <v>63</v>
      </c>
      <c r="U64" s="24" t="s">
        <v>63</v>
      </c>
      <c r="V64" s="24" t="s">
        <v>63</v>
      </c>
      <c r="W64" s="23">
        <v>0</v>
      </c>
      <c r="X64" s="23">
        <v>0</v>
      </c>
      <c r="Y64" s="119">
        <v>0</v>
      </c>
      <c r="Z64" s="119">
        <v>0</v>
      </c>
      <c r="AA64" s="119">
        <v>0</v>
      </c>
      <c r="AB64" s="23">
        <v>17287</v>
      </c>
      <c r="AC64" s="23">
        <v>32763</v>
      </c>
      <c r="AD64" s="120">
        <v>35551</v>
      </c>
      <c r="AE64" s="23">
        <v>31472</v>
      </c>
      <c r="AF64" s="23">
        <v>31346</v>
      </c>
      <c r="AG64" s="23">
        <v>30342</v>
      </c>
      <c r="AH64" s="23"/>
      <c r="AI64" s="24" t="s">
        <v>63</v>
      </c>
      <c r="AJ64" s="24" t="s">
        <v>63</v>
      </c>
      <c r="AK64" s="24" t="s">
        <v>63</v>
      </c>
      <c r="AL64" s="24" t="s">
        <v>63</v>
      </c>
      <c r="AM64" s="24" t="s">
        <v>63</v>
      </c>
      <c r="AN64" s="24" t="s">
        <v>63</v>
      </c>
      <c r="AO64" s="24" t="s">
        <v>63</v>
      </c>
      <c r="AP64" s="24" t="s">
        <v>63</v>
      </c>
      <c r="AQ64" s="23">
        <v>28960</v>
      </c>
      <c r="AR64" s="23">
        <v>28457</v>
      </c>
      <c r="AS64" s="23">
        <v>27948</v>
      </c>
      <c r="AT64" s="23">
        <v>27434</v>
      </c>
      <c r="AU64" s="23">
        <v>26914</v>
      </c>
      <c r="AV64" s="33">
        <v>58802</v>
      </c>
      <c r="AW64" s="33">
        <v>88928</v>
      </c>
      <c r="AX64" s="33">
        <v>87170</v>
      </c>
      <c r="AY64" s="119">
        <v>86380</v>
      </c>
      <c r="AZ64" s="119">
        <v>85911</v>
      </c>
      <c r="BA64" s="119">
        <v>84389</v>
      </c>
      <c r="BC64" s="23">
        <v>778</v>
      </c>
      <c r="BD64" s="184"/>
    </row>
    <row r="65" spans="1:55" s="3" customFormat="1" x14ac:dyDescent="0.25">
      <c r="A65" s="21">
        <v>61</v>
      </c>
      <c r="B65" s="21" t="s">
        <v>405</v>
      </c>
      <c r="C65" s="21"/>
      <c r="D65" s="21" t="s">
        <v>82</v>
      </c>
      <c r="E65" s="27" t="s">
        <v>406</v>
      </c>
      <c r="F65" s="22" t="s">
        <v>407</v>
      </c>
      <c r="G65" s="56">
        <v>2040</v>
      </c>
      <c r="H65" s="55" t="s">
        <v>106</v>
      </c>
      <c r="I65" s="146" t="s">
        <v>408</v>
      </c>
      <c r="J65" s="56">
        <v>2149349853</v>
      </c>
      <c r="K65" s="21"/>
      <c r="L65" s="56" t="s">
        <v>409</v>
      </c>
      <c r="M65" s="55" t="s">
        <v>61</v>
      </c>
      <c r="N65" s="30"/>
      <c r="O65" s="24" t="s">
        <v>63</v>
      </c>
      <c r="P65" s="24" t="s">
        <v>63</v>
      </c>
      <c r="Q65" s="24" t="s">
        <v>63</v>
      </c>
      <c r="R65" s="23">
        <v>306689</v>
      </c>
      <c r="S65" s="23">
        <v>316585</v>
      </c>
      <c r="T65" s="23">
        <v>320023</v>
      </c>
      <c r="U65" s="23">
        <v>328068</v>
      </c>
      <c r="V65" s="23">
        <v>241702</v>
      </c>
      <c r="W65" s="24" t="s">
        <v>82</v>
      </c>
      <c r="X65" s="24" t="s">
        <v>63</v>
      </c>
      <c r="Y65" s="120" t="s">
        <v>63</v>
      </c>
      <c r="Z65" s="120" t="s">
        <v>63</v>
      </c>
      <c r="AA65" s="120" t="s">
        <v>63</v>
      </c>
      <c r="AB65" s="120" t="s">
        <v>63</v>
      </c>
      <c r="AC65" s="120" t="s">
        <v>63</v>
      </c>
      <c r="AD65" s="120" t="s">
        <v>63</v>
      </c>
      <c r="AE65" s="23" t="s">
        <v>63</v>
      </c>
      <c r="AF65" s="23" t="s">
        <v>63</v>
      </c>
      <c r="AG65" s="23" t="s">
        <v>63</v>
      </c>
      <c r="AH65" s="23"/>
      <c r="AI65" s="24" t="s">
        <v>63</v>
      </c>
      <c r="AJ65" s="24" t="s">
        <v>63</v>
      </c>
      <c r="AK65" s="24" t="s">
        <v>63</v>
      </c>
      <c r="AL65" s="26">
        <f>306523+143603</f>
        <v>450126</v>
      </c>
      <c r="AM65" s="26">
        <f>306523+285087</f>
        <v>591610</v>
      </c>
      <c r="AN65" s="26">
        <v>607258.23003711994</v>
      </c>
      <c r="AO65" s="26">
        <v>610234</v>
      </c>
      <c r="AP65" s="26">
        <v>627070</v>
      </c>
      <c r="AQ65" s="23" t="s">
        <v>82</v>
      </c>
      <c r="AR65" s="24" t="s">
        <v>63</v>
      </c>
      <c r="AS65" s="24" t="s">
        <v>63</v>
      </c>
      <c r="AT65" s="23" t="s">
        <v>63</v>
      </c>
      <c r="AU65" s="24" t="s">
        <v>63</v>
      </c>
      <c r="AV65" s="24" t="s">
        <v>63</v>
      </c>
      <c r="AW65" s="24" t="s">
        <v>63</v>
      </c>
      <c r="AX65" s="24" t="s">
        <v>63</v>
      </c>
      <c r="AY65" s="119" t="s">
        <v>63</v>
      </c>
      <c r="AZ65" s="119" t="s">
        <v>63</v>
      </c>
      <c r="BA65" s="119" t="s">
        <v>63</v>
      </c>
      <c r="BC65" s="23" t="s">
        <v>150</v>
      </c>
    </row>
    <row r="66" spans="1:55" s="3" customFormat="1" x14ac:dyDescent="0.25">
      <c r="A66" s="21">
        <v>62</v>
      </c>
      <c r="B66" s="21" t="s">
        <v>410</v>
      </c>
      <c r="C66" s="21">
        <v>205741</v>
      </c>
      <c r="D66" s="21" t="s">
        <v>411</v>
      </c>
      <c r="E66" s="27" t="s">
        <v>412</v>
      </c>
      <c r="F66" s="22" t="s">
        <v>407</v>
      </c>
      <c r="G66" s="56">
        <v>2040</v>
      </c>
      <c r="H66" s="55" t="s">
        <v>106</v>
      </c>
      <c r="I66" s="146" t="s">
        <v>408</v>
      </c>
      <c r="J66" s="56">
        <v>2149349853</v>
      </c>
      <c r="K66" s="21" t="s">
        <v>413</v>
      </c>
      <c r="L66" s="56" t="s">
        <v>409</v>
      </c>
      <c r="M66" s="55" t="s">
        <v>61</v>
      </c>
      <c r="N66" s="30"/>
      <c r="O66" s="24" t="s">
        <v>63</v>
      </c>
      <c r="P66" s="24" t="s">
        <v>63</v>
      </c>
      <c r="Q66" s="24" t="s">
        <v>63</v>
      </c>
      <c r="R66" s="24" t="s">
        <v>63</v>
      </c>
      <c r="S66" s="24" t="s">
        <v>63</v>
      </c>
      <c r="T66" s="24" t="s">
        <v>63</v>
      </c>
      <c r="U66" s="24" t="s">
        <v>63</v>
      </c>
      <c r="V66" s="24" t="s">
        <v>63</v>
      </c>
      <c r="W66" s="23">
        <v>313903</v>
      </c>
      <c r="X66" s="119">
        <v>354371</v>
      </c>
      <c r="Y66" s="119">
        <v>361511</v>
      </c>
      <c r="Z66" s="119">
        <v>282410</v>
      </c>
      <c r="AA66" s="119">
        <v>311833</v>
      </c>
      <c r="AB66" s="23">
        <v>346724</v>
      </c>
      <c r="AC66" s="119">
        <v>504790</v>
      </c>
      <c r="AD66" s="23">
        <v>472731</v>
      </c>
      <c r="AE66" s="23">
        <v>297385</v>
      </c>
      <c r="AF66" s="23">
        <v>399888</v>
      </c>
      <c r="AG66" s="23">
        <v>396310</v>
      </c>
      <c r="AH66" s="23"/>
      <c r="AI66" s="24" t="s">
        <v>63</v>
      </c>
      <c r="AJ66" s="24" t="s">
        <v>63</v>
      </c>
      <c r="AK66" s="24" t="s">
        <v>63</v>
      </c>
      <c r="AL66" s="24" t="s">
        <v>63</v>
      </c>
      <c r="AM66" s="24" t="s">
        <v>63</v>
      </c>
      <c r="AN66" s="24" t="s">
        <v>63</v>
      </c>
      <c r="AO66" s="24" t="s">
        <v>63</v>
      </c>
      <c r="AP66" s="24" t="s">
        <v>63</v>
      </c>
      <c r="AQ66" s="23">
        <v>380585</v>
      </c>
      <c r="AR66" s="23">
        <v>373975</v>
      </c>
      <c r="AS66" s="23">
        <v>367287</v>
      </c>
      <c r="AT66" s="23">
        <v>360529</v>
      </c>
      <c r="AU66" s="23">
        <v>353698</v>
      </c>
      <c r="AV66" s="23">
        <v>346801</v>
      </c>
      <c r="AW66" s="23">
        <v>339818</v>
      </c>
      <c r="AX66" s="23">
        <v>332810</v>
      </c>
      <c r="AY66" s="119">
        <v>329645</v>
      </c>
      <c r="AZ66" s="119">
        <v>260940</v>
      </c>
      <c r="BA66" s="119">
        <v>220425</v>
      </c>
      <c r="BC66" s="23">
        <v>167398</v>
      </c>
    </row>
    <row r="67" spans="1:55" s="3" customFormat="1" x14ac:dyDescent="0.25">
      <c r="A67" s="21">
        <v>63</v>
      </c>
      <c r="B67" s="21" t="s">
        <v>414</v>
      </c>
      <c r="C67" s="21">
        <v>205743</v>
      </c>
      <c r="D67" s="21" t="s">
        <v>415</v>
      </c>
      <c r="E67" s="27" t="s">
        <v>416</v>
      </c>
      <c r="F67" s="22" t="s">
        <v>407</v>
      </c>
      <c r="G67" s="56">
        <v>2040</v>
      </c>
      <c r="H67" s="55" t="s">
        <v>106</v>
      </c>
      <c r="I67" s="146" t="s">
        <v>408</v>
      </c>
      <c r="J67" s="56">
        <v>2149349853</v>
      </c>
      <c r="K67" s="21" t="s">
        <v>413</v>
      </c>
      <c r="L67" s="56" t="s">
        <v>409</v>
      </c>
      <c r="M67" s="55" t="s">
        <v>61</v>
      </c>
      <c r="N67" s="30"/>
      <c r="O67" s="24" t="s">
        <v>63</v>
      </c>
      <c r="P67" s="24" t="s">
        <v>63</v>
      </c>
      <c r="Q67" s="24" t="s">
        <v>63</v>
      </c>
      <c r="R67" s="24" t="s">
        <v>63</v>
      </c>
      <c r="S67" s="24" t="s">
        <v>63</v>
      </c>
      <c r="T67" s="24" t="s">
        <v>63</v>
      </c>
      <c r="U67" s="24" t="s">
        <v>63</v>
      </c>
      <c r="V67" s="24" t="s">
        <v>63</v>
      </c>
      <c r="W67" s="23">
        <v>211225</v>
      </c>
      <c r="X67" s="119">
        <v>128452</v>
      </c>
      <c r="Y67" s="119">
        <v>246628</v>
      </c>
      <c r="Z67" s="119">
        <v>308784</v>
      </c>
      <c r="AA67" s="119">
        <v>377007</v>
      </c>
      <c r="AB67" s="23">
        <v>374744</v>
      </c>
      <c r="AC67" s="23">
        <v>454623</v>
      </c>
      <c r="AD67" s="23">
        <v>492303</v>
      </c>
      <c r="AE67" s="23">
        <v>456149</v>
      </c>
      <c r="AF67" s="23">
        <v>333851</v>
      </c>
      <c r="AG67" s="23">
        <v>344542</v>
      </c>
      <c r="AH67" s="23"/>
      <c r="AI67" s="24" t="s">
        <v>63</v>
      </c>
      <c r="AJ67" s="24" t="s">
        <v>63</v>
      </c>
      <c r="AK67" s="24" t="s">
        <v>63</v>
      </c>
      <c r="AL67" s="24" t="s">
        <v>63</v>
      </c>
      <c r="AM67" s="24" t="s">
        <v>63</v>
      </c>
      <c r="AN67" s="24" t="s">
        <v>63</v>
      </c>
      <c r="AO67" s="24" t="s">
        <v>63</v>
      </c>
      <c r="AP67" s="24" t="s">
        <v>63</v>
      </c>
      <c r="AQ67" s="23">
        <v>340723</v>
      </c>
      <c r="AR67" s="23">
        <v>334805</v>
      </c>
      <c r="AS67" s="33">
        <v>164409</v>
      </c>
      <c r="AT67" s="23">
        <v>322767</v>
      </c>
      <c r="AU67" s="26">
        <v>362300</v>
      </c>
      <c r="AV67" s="26">
        <v>394323</v>
      </c>
      <c r="AW67" s="26">
        <v>386474</v>
      </c>
      <c r="AX67" s="26">
        <v>378602</v>
      </c>
      <c r="AY67" s="119">
        <v>320572</v>
      </c>
      <c r="AZ67" s="119">
        <v>320572</v>
      </c>
      <c r="BA67" s="119">
        <v>265252</v>
      </c>
      <c r="BC67" s="23">
        <v>150095</v>
      </c>
    </row>
    <row r="68" spans="1:55" s="3" customFormat="1" x14ac:dyDescent="0.25">
      <c r="A68" s="21">
        <v>64</v>
      </c>
      <c r="B68" s="21" t="s">
        <v>417</v>
      </c>
      <c r="C68" s="21" t="s">
        <v>63</v>
      </c>
      <c r="D68" s="21" t="s">
        <v>188</v>
      </c>
      <c r="E68" s="27" t="s">
        <v>418</v>
      </c>
      <c r="F68" s="22" t="s">
        <v>407</v>
      </c>
      <c r="G68" s="56">
        <v>2040</v>
      </c>
      <c r="H68" s="55" t="s">
        <v>106</v>
      </c>
      <c r="I68" s="56" t="s">
        <v>192</v>
      </c>
      <c r="J68" s="56">
        <v>2149349853</v>
      </c>
      <c r="K68" s="21" t="s">
        <v>413</v>
      </c>
      <c r="L68" s="56" t="s">
        <v>409</v>
      </c>
      <c r="M68" s="55" t="s">
        <v>61</v>
      </c>
      <c r="N68" s="30"/>
      <c r="O68" s="24" t="s">
        <v>63</v>
      </c>
      <c r="P68" s="24" t="s">
        <v>63</v>
      </c>
      <c r="Q68" s="24" t="s">
        <v>63</v>
      </c>
      <c r="R68" s="24" t="s">
        <v>63</v>
      </c>
      <c r="S68" s="24" t="s">
        <v>63</v>
      </c>
      <c r="T68" s="24" t="s">
        <v>63</v>
      </c>
      <c r="U68" s="24" t="s">
        <v>63</v>
      </c>
      <c r="V68" s="24" t="s">
        <v>63</v>
      </c>
      <c r="W68" s="23">
        <v>6010</v>
      </c>
      <c r="X68" s="119">
        <v>26304</v>
      </c>
      <c r="Y68" s="119">
        <v>9696</v>
      </c>
      <c r="Z68" s="24" t="s">
        <v>188</v>
      </c>
      <c r="AA68" s="120" t="s">
        <v>63</v>
      </c>
      <c r="AB68" s="120" t="s">
        <v>63</v>
      </c>
      <c r="AC68" s="120" t="s">
        <v>63</v>
      </c>
      <c r="AD68" s="23" t="s">
        <v>63</v>
      </c>
      <c r="AE68" s="23" t="s">
        <v>63</v>
      </c>
      <c r="AF68" s="23" t="s">
        <v>63</v>
      </c>
      <c r="AG68" s="23" t="s">
        <v>63</v>
      </c>
      <c r="AH68" s="23"/>
      <c r="AI68" s="24" t="s">
        <v>63</v>
      </c>
      <c r="AJ68" s="24" t="s">
        <v>63</v>
      </c>
      <c r="AK68" s="24" t="s">
        <v>63</v>
      </c>
      <c r="AL68" s="24" t="s">
        <v>63</v>
      </c>
      <c r="AM68" s="24" t="s">
        <v>63</v>
      </c>
      <c r="AN68" s="24" t="s">
        <v>63</v>
      </c>
      <c r="AO68" s="24" t="s">
        <v>63</v>
      </c>
      <c r="AP68" s="24" t="s">
        <v>63</v>
      </c>
      <c r="AQ68" s="33">
        <v>5455</v>
      </c>
      <c r="AR68" s="33">
        <v>5361</v>
      </c>
      <c r="AS68" s="23">
        <v>10529</v>
      </c>
      <c r="AT68" s="33" t="s">
        <v>194</v>
      </c>
      <c r="AU68" s="78" t="s">
        <v>63</v>
      </c>
      <c r="AV68" s="78" t="s">
        <v>63</v>
      </c>
      <c r="AW68" s="78" t="s">
        <v>63</v>
      </c>
      <c r="AX68" s="78" t="s">
        <v>63</v>
      </c>
      <c r="AY68" s="119" t="s">
        <v>63</v>
      </c>
      <c r="AZ68" s="119" t="s">
        <v>63</v>
      </c>
      <c r="BA68" s="119" t="s">
        <v>63</v>
      </c>
      <c r="BC68" s="23">
        <v>1890</v>
      </c>
    </row>
    <row r="69" spans="1:55" s="3" customFormat="1" x14ac:dyDescent="0.25">
      <c r="A69" s="21">
        <v>65</v>
      </c>
      <c r="B69" s="21" t="s">
        <v>419</v>
      </c>
      <c r="C69" s="21">
        <v>204195</v>
      </c>
      <c r="D69" s="21" t="s">
        <v>420</v>
      </c>
      <c r="E69" s="27" t="s">
        <v>421</v>
      </c>
      <c r="F69" s="22" t="s">
        <v>422</v>
      </c>
      <c r="G69" s="56">
        <v>2440</v>
      </c>
      <c r="H69" s="55" t="s">
        <v>99</v>
      </c>
      <c r="I69" s="144" t="s">
        <v>205</v>
      </c>
      <c r="J69" s="56">
        <v>2147940185</v>
      </c>
      <c r="K69" s="21" t="s">
        <v>423</v>
      </c>
      <c r="L69" s="56" t="s">
        <v>122</v>
      </c>
      <c r="M69" s="55" t="s">
        <v>61</v>
      </c>
      <c r="N69" s="30"/>
      <c r="O69" s="24" t="s">
        <v>63</v>
      </c>
      <c r="P69" s="24" t="s">
        <v>63</v>
      </c>
      <c r="Q69" s="24" t="s">
        <v>63</v>
      </c>
      <c r="R69" s="24" t="s">
        <v>63</v>
      </c>
      <c r="S69" s="24" t="s">
        <v>63</v>
      </c>
      <c r="T69" s="24" t="s">
        <v>63</v>
      </c>
      <c r="U69" s="24" t="s">
        <v>63</v>
      </c>
      <c r="V69" s="24" t="s">
        <v>63</v>
      </c>
      <c r="W69" s="23">
        <v>956</v>
      </c>
      <c r="X69" s="23">
        <v>586</v>
      </c>
      <c r="Y69" s="119">
        <v>397</v>
      </c>
      <c r="Z69" s="119">
        <v>946</v>
      </c>
      <c r="AA69" s="119">
        <v>884</v>
      </c>
      <c r="AB69" s="23">
        <v>1886</v>
      </c>
      <c r="AC69" s="23">
        <v>1114</v>
      </c>
      <c r="AD69" s="23">
        <v>492</v>
      </c>
      <c r="AE69" s="23">
        <v>1079</v>
      </c>
      <c r="AF69" s="23">
        <v>1867</v>
      </c>
      <c r="AG69" s="23">
        <v>2202</v>
      </c>
      <c r="AH69" s="23"/>
      <c r="AI69" s="24" t="s">
        <v>63</v>
      </c>
      <c r="AJ69" s="24" t="s">
        <v>63</v>
      </c>
      <c r="AK69" s="24" t="s">
        <v>63</v>
      </c>
      <c r="AL69" s="24" t="s">
        <v>63</v>
      </c>
      <c r="AM69" s="24" t="s">
        <v>63</v>
      </c>
      <c r="AN69" s="24" t="s">
        <v>63</v>
      </c>
      <c r="AO69" s="24" t="s">
        <v>63</v>
      </c>
      <c r="AP69" s="24" t="s">
        <v>63</v>
      </c>
      <c r="AQ69" s="23">
        <v>2989</v>
      </c>
      <c r="AR69" s="23">
        <v>2937</v>
      </c>
      <c r="AS69" s="23">
        <v>2885</v>
      </c>
      <c r="AT69" s="23">
        <v>2831</v>
      </c>
      <c r="AU69" s="23">
        <v>2778</v>
      </c>
      <c r="AV69" s="23">
        <v>2724</v>
      </c>
      <c r="AW69" s="23">
        <v>2669</v>
      </c>
      <c r="AX69" s="23">
        <v>2615</v>
      </c>
      <c r="AY69" s="119">
        <v>1904</v>
      </c>
      <c r="AZ69" s="119">
        <v>1904</v>
      </c>
      <c r="BA69" s="119">
        <v>1743</v>
      </c>
      <c r="BC69" s="23">
        <v>254</v>
      </c>
    </row>
    <row r="70" spans="1:55" s="3" customFormat="1" x14ac:dyDescent="0.25">
      <c r="A70" s="21">
        <v>66</v>
      </c>
      <c r="B70" s="21" t="s">
        <v>424</v>
      </c>
      <c r="C70" s="21">
        <v>205779</v>
      </c>
      <c r="D70" s="21" t="s">
        <v>425</v>
      </c>
      <c r="E70" s="27" t="s">
        <v>426</v>
      </c>
      <c r="F70" s="22" t="s">
        <v>427</v>
      </c>
      <c r="G70" s="56">
        <v>3600</v>
      </c>
      <c r="H70" s="55" t="s">
        <v>428</v>
      </c>
      <c r="I70" s="144" t="s">
        <v>429</v>
      </c>
      <c r="J70" s="56">
        <v>2009922944</v>
      </c>
      <c r="K70" s="21" t="s">
        <v>430</v>
      </c>
      <c r="L70" s="56" t="s">
        <v>431</v>
      </c>
      <c r="M70" s="55" t="s">
        <v>61</v>
      </c>
      <c r="N70" s="30"/>
      <c r="O70" s="23">
        <v>33351</v>
      </c>
      <c r="P70" s="23">
        <v>37183</v>
      </c>
      <c r="Q70" s="23">
        <v>32935</v>
      </c>
      <c r="R70" s="23">
        <v>30836</v>
      </c>
      <c r="S70" s="23">
        <v>23060</v>
      </c>
      <c r="T70" s="23" t="s">
        <v>72</v>
      </c>
      <c r="U70" s="24" t="s">
        <v>63</v>
      </c>
      <c r="V70" s="24" t="s">
        <v>63</v>
      </c>
      <c r="W70" s="23">
        <v>26870</v>
      </c>
      <c r="X70" s="119">
        <v>25122</v>
      </c>
      <c r="Y70" s="119">
        <v>27278</v>
      </c>
      <c r="Z70" s="119">
        <v>29610</v>
      </c>
      <c r="AA70" s="119">
        <v>32146</v>
      </c>
      <c r="AB70" s="23">
        <v>33050</v>
      </c>
      <c r="AC70" s="23">
        <v>26251</v>
      </c>
      <c r="AD70" s="23">
        <v>21786</v>
      </c>
      <c r="AE70" s="23">
        <v>26097</v>
      </c>
      <c r="AF70" s="23">
        <v>19880</v>
      </c>
      <c r="AG70" s="23">
        <v>16735</v>
      </c>
      <c r="AH70" s="23"/>
      <c r="AI70" s="23">
        <v>36828</v>
      </c>
      <c r="AJ70" s="23">
        <v>36828</v>
      </c>
      <c r="AK70" s="23">
        <v>36828</v>
      </c>
      <c r="AL70" s="23">
        <v>36092</v>
      </c>
      <c r="AM70" s="23">
        <v>36092</v>
      </c>
      <c r="AN70" s="33" t="s">
        <v>62</v>
      </c>
      <c r="AO70" s="25" t="s">
        <v>63</v>
      </c>
      <c r="AP70" s="25" t="s">
        <v>63</v>
      </c>
      <c r="AQ70" s="23">
        <v>18320</v>
      </c>
      <c r="AR70" s="23">
        <v>16394</v>
      </c>
      <c r="AS70" s="23">
        <v>14522</v>
      </c>
      <c r="AT70" s="23">
        <v>12705</v>
      </c>
      <c r="AU70" s="23">
        <v>10945</v>
      </c>
      <c r="AV70" s="23">
        <v>9242</v>
      </c>
      <c r="AW70" s="23">
        <v>7594</v>
      </c>
      <c r="AX70" s="23">
        <v>6007</v>
      </c>
      <c r="AY70" s="119">
        <v>2586</v>
      </c>
      <c r="AZ70" s="119">
        <v>2586</v>
      </c>
      <c r="BA70" s="119">
        <v>2404</v>
      </c>
      <c r="BC70" s="23">
        <v>16556</v>
      </c>
    </row>
    <row r="71" spans="1:55" s="3" customFormat="1" x14ac:dyDescent="0.25">
      <c r="A71" s="21">
        <v>67</v>
      </c>
      <c r="B71" s="21" t="s">
        <v>432</v>
      </c>
      <c r="C71" s="21">
        <v>205617</v>
      </c>
      <c r="D71" s="21" t="s">
        <v>433</v>
      </c>
      <c r="E71" s="27" t="s">
        <v>434</v>
      </c>
      <c r="F71" s="22" t="s">
        <v>435</v>
      </c>
      <c r="G71" s="56">
        <v>9042</v>
      </c>
      <c r="H71" s="55" t="s">
        <v>77</v>
      </c>
      <c r="I71" s="144" t="s">
        <v>436</v>
      </c>
      <c r="J71" s="56">
        <v>2049633160</v>
      </c>
      <c r="K71" s="21" t="s">
        <v>437</v>
      </c>
      <c r="L71" s="56" t="s">
        <v>60</v>
      </c>
      <c r="M71" s="55" t="s">
        <v>61</v>
      </c>
      <c r="N71" s="30"/>
      <c r="O71" s="24" t="s">
        <v>63</v>
      </c>
      <c r="P71" s="24" t="s">
        <v>63</v>
      </c>
      <c r="Q71" s="24" t="s">
        <v>63</v>
      </c>
      <c r="R71" s="24" t="s">
        <v>63</v>
      </c>
      <c r="S71" s="24" t="s">
        <v>63</v>
      </c>
      <c r="T71" s="24" t="s">
        <v>63</v>
      </c>
      <c r="U71" s="24" t="s">
        <v>63</v>
      </c>
      <c r="V71" s="24" t="s">
        <v>63</v>
      </c>
      <c r="W71" s="23">
        <v>3866</v>
      </c>
      <c r="X71" s="23">
        <v>3940</v>
      </c>
      <c r="Y71" s="119">
        <v>4100</v>
      </c>
      <c r="Z71" s="119">
        <v>3947</v>
      </c>
      <c r="AA71" s="119">
        <v>4284</v>
      </c>
      <c r="AB71" s="23">
        <v>4964</v>
      </c>
      <c r="AC71" s="23">
        <v>5480</v>
      </c>
      <c r="AD71" s="23">
        <v>7266</v>
      </c>
      <c r="AE71" s="23">
        <v>7816</v>
      </c>
      <c r="AF71" s="23">
        <v>6864</v>
      </c>
      <c r="AG71" s="23">
        <v>7018</v>
      </c>
      <c r="AH71" s="23"/>
      <c r="AI71" s="24" t="s">
        <v>63</v>
      </c>
      <c r="AJ71" s="24" t="s">
        <v>63</v>
      </c>
      <c r="AK71" s="24" t="s">
        <v>63</v>
      </c>
      <c r="AL71" s="24" t="s">
        <v>63</v>
      </c>
      <c r="AM71" s="24" t="s">
        <v>63</v>
      </c>
      <c r="AN71" s="24" t="s">
        <v>63</v>
      </c>
      <c r="AO71" s="24" t="s">
        <v>63</v>
      </c>
      <c r="AP71" s="24" t="s">
        <v>63</v>
      </c>
      <c r="AQ71" s="23">
        <v>11648</v>
      </c>
      <c r="AR71" s="23">
        <v>11404</v>
      </c>
      <c r="AS71" s="23">
        <v>11159</v>
      </c>
      <c r="AT71" s="23">
        <v>10915</v>
      </c>
      <c r="AU71" s="23">
        <v>10669</v>
      </c>
      <c r="AV71" s="23">
        <v>10422</v>
      </c>
      <c r="AW71" s="23">
        <v>10174</v>
      </c>
      <c r="AX71" s="23">
        <v>9928</v>
      </c>
      <c r="AY71" s="119">
        <v>9265</v>
      </c>
      <c r="AZ71" s="119">
        <v>11752</v>
      </c>
      <c r="BA71" s="119">
        <v>11752</v>
      </c>
      <c r="BC71" s="23">
        <v>1130</v>
      </c>
    </row>
    <row r="72" spans="1:55" s="3" customFormat="1" x14ac:dyDescent="0.25">
      <c r="A72" s="21">
        <v>68</v>
      </c>
      <c r="B72" s="21" t="s">
        <v>438</v>
      </c>
      <c r="C72" s="21">
        <v>205734</v>
      </c>
      <c r="D72" s="21" t="s">
        <v>439</v>
      </c>
      <c r="E72" s="27" t="s">
        <v>440</v>
      </c>
      <c r="F72" s="22" t="s">
        <v>441</v>
      </c>
      <c r="G72" s="56">
        <v>3600</v>
      </c>
      <c r="H72" s="55" t="s">
        <v>428</v>
      </c>
      <c r="I72" s="144" t="s">
        <v>442</v>
      </c>
      <c r="J72" s="56">
        <v>2095533362</v>
      </c>
      <c r="K72" s="21" t="s">
        <v>443</v>
      </c>
      <c r="L72" s="56" t="s">
        <v>60</v>
      </c>
      <c r="M72" s="55" t="s">
        <v>61</v>
      </c>
      <c r="N72" s="30"/>
      <c r="O72" s="24" t="s">
        <v>63</v>
      </c>
      <c r="P72" s="24" t="s">
        <v>63</v>
      </c>
      <c r="Q72" s="24" t="s">
        <v>63</v>
      </c>
      <c r="R72" s="24" t="s">
        <v>63</v>
      </c>
      <c r="S72" s="24" t="s">
        <v>63</v>
      </c>
      <c r="T72" s="24" t="s">
        <v>63</v>
      </c>
      <c r="U72" s="24" t="s">
        <v>63</v>
      </c>
      <c r="V72" s="24" t="s">
        <v>63</v>
      </c>
      <c r="W72" s="23">
        <v>9138</v>
      </c>
      <c r="X72" s="23">
        <v>8920</v>
      </c>
      <c r="Y72" s="119">
        <v>9169</v>
      </c>
      <c r="Z72" s="119">
        <v>11037</v>
      </c>
      <c r="AA72" s="119">
        <v>11600</v>
      </c>
      <c r="AB72" s="23">
        <v>10803</v>
      </c>
      <c r="AC72" s="23">
        <v>9164</v>
      </c>
      <c r="AD72" s="120">
        <v>7823</v>
      </c>
      <c r="AE72" s="23">
        <v>9285</v>
      </c>
      <c r="AF72" s="23">
        <v>6943</v>
      </c>
      <c r="AG72" s="23">
        <v>5612</v>
      </c>
      <c r="AH72" s="23"/>
      <c r="AI72" s="24" t="s">
        <v>63</v>
      </c>
      <c r="AJ72" s="24" t="s">
        <v>63</v>
      </c>
      <c r="AK72" s="24" t="s">
        <v>63</v>
      </c>
      <c r="AL72" s="24" t="s">
        <v>63</v>
      </c>
      <c r="AM72" s="24" t="s">
        <v>63</v>
      </c>
      <c r="AN72" s="24" t="s">
        <v>63</v>
      </c>
      <c r="AO72" s="24" t="s">
        <v>63</v>
      </c>
      <c r="AP72" s="24" t="s">
        <v>63</v>
      </c>
      <c r="AQ72" s="23">
        <v>35923</v>
      </c>
      <c r="AR72" s="23">
        <v>34978</v>
      </c>
      <c r="AS72" s="23">
        <v>34035</v>
      </c>
      <c r="AT72" s="23">
        <v>33098</v>
      </c>
      <c r="AU72" s="23">
        <v>32166</v>
      </c>
      <c r="AV72" s="23">
        <v>31240</v>
      </c>
      <c r="AW72" s="23">
        <v>30318</v>
      </c>
      <c r="AX72" s="23">
        <v>29406</v>
      </c>
      <c r="AY72" s="119">
        <v>18198</v>
      </c>
      <c r="AZ72" s="119">
        <v>17798</v>
      </c>
      <c r="BA72" s="119">
        <v>16666</v>
      </c>
      <c r="BC72" s="23">
        <v>2730</v>
      </c>
    </row>
    <row r="73" spans="1:55" s="3" customFormat="1" x14ac:dyDescent="0.25">
      <c r="A73" s="21">
        <v>69</v>
      </c>
      <c r="B73" s="21" t="s">
        <v>444</v>
      </c>
      <c r="C73" s="21">
        <v>203896</v>
      </c>
      <c r="D73" s="21" t="s">
        <v>445</v>
      </c>
      <c r="E73" s="27" t="s">
        <v>446</v>
      </c>
      <c r="F73" s="22" t="s">
        <v>105</v>
      </c>
      <c r="G73" s="56">
        <v>2040</v>
      </c>
      <c r="H73" s="55" t="s">
        <v>106</v>
      </c>
      <c r="I73" s="148" t="s">
        <v>447</v>
      </c>
      <c r="J73" s="56">
        <v>2241991286</v>
      </c>
      <c r="K73" s="21" t="s">
        <v>448</v>
      </c>
      <c r="L73" s="56" t="s">
        <v>60</v>
      </c>
      <c r="M73" s="55" t="s">
        <v>61</v>
      </c>
      <c r="N73" s="30"/>
      <c r="O73" s="24" t="s">
        <v>63</v>
      </c>
      <c r="P73" s="24" t="s">
        <v>63</v>
      </c>
      <c r="Q73" s="24" t="s">
        <v>63</v>
      </c>
      <c r="R73" s="24" t="s">
        <v>63</v>
      </c>
      <c r="S73" s="24" t="s">
        <v>63</v>
      </c>
      <c r="T73" s="24" t="s">
        <v>63</v>
      </c>
      <c r="U73" s="24" t="s">
        <v>63</v>
      </c>
      <c r="V73" s="24" t="s">
        <v>63</v>
      </c>
      <c r="W73" s="23">
        <v>59033</v>
      </c>
      <c r="X73" s="23">
        <v>49277</v>
      </c>
      <c r="Y73" s="119">
        <v>45448</v>
      </c>
      <c r="Z73" s="119">
        <v>60874</v>
      </c>
      <c r="AA73" s="120">
        <v>58359</v>
      </c>
      <c r="AB73" s="23">
        <v>66979</v>
      </c>
      <c r="AC73" s="23">
        <v>60826</v>
      </c>
      <c r="AD73" s="23">
        <v>29318</v>
      </c>
      <c r="AE73" s="23">
        <v>5088</v>
      </c>
      <c r="AF73" s="23">
        <v>4750</v>
      </c>
      <c r="AG73" s="23">
        <v>4361</v>
      </c>
      <c r="AH73" s="23"/>
      <c r="AI73" s="24" t="s">
        <v>63</v>
      </c>
      <c r="AJ73" s="24" t="s">
        <v>63</v>
      </c>
      <c r="AK73" s="24" t="s">
        <v>63</v>
      </c>
      <c r="AL73" s="24" t="s">
        <v>63</v>
      </c>
      <c r="AM73" s="24" t="s">
        <v>63</v>
      </c>
      <c r="AN73" s="24" t="s">
        <v>63</v>
      </c>
      <c r="AO73" s="24" t="s">
        <v>63</v>
      </c>
      <c r="AP73" s="24" t="s">
        <v>63</v>
      </c>
      <c r="AQ73" s="23">
        <v>95377</v>
      </c>
      <c r="AR73" s="23">
        <v>93720</v>
      </c>
      <c r="AS73" s="23">
        <v>92045</v>
      </c>
      <c r="AT73" s="23">
        <v>90351</v>
      </c>
      <c r="AU73" s="23">
        <v>88639</v>
      </c>
      <c r="AV73" s="23">
        <v>86910</v>
      </c>
      <c r="AW73" s="23">
        <v>85160</v>
      </c>
      <c r="AX73" s="23">
        <v>83404</v>
      </c>
      <c r="AY73" s="119">
        <v>43616</v>
      </c>
      <c r="AZ73" s="119">
        <v>43616</v>
      </c>
      <c r="BA73" s="119">
        <v>43616</v>
      </c>
      <c r="BC73" s="23">
        <v>15299</v>
      </c>
    </row>
    <row r="74" spans="1:55" s="3" customFormat="1" x14ac:dyDescent="0.25">
      <c r="A74" s="21">
        <v>70</v>
      </c>
      <c r="B74" s="21" t="s">
        <v>449</v>
      </c>
      <c r="C74" s="21">
        <v>203916</v>
      </c>
      <c r="D74" s="21" t="s">
        <v>450</v>
      </c>
      <c r="E74" s="27" t="s">
        <v>451</v>
      </c>
      <c r="F74" s="22" t="s">
        <v>105</v>
      </c>
      <c r="G74" s="56">
        <v>2040</v>
      </c>
      <c r="H74" s="55" t="s">
        <v>106</v>
      </c>
      <c r="I74" s="148" t="s">
        <v>447</v>
      </c>
      <c r="J74" s="56">
        <v>2241991286</v>
      </c>
      <c r="K74" s="21" t="s">
        <v>448</v>
      </c>
      <c r="L74" s="56" t="s">
        <v>60</v>
      </c>
      <c r="M74" s="55" t="s">
        <v>61</v>
      </c>
      <c r="N74" s="30"/>
      <c r="O74" s="24" t="s">
        <v>63</v>
      </c>
      <c r="P74" s="24" t="s">
        <v>63</v>
      </c>
      <c r="Q74" s="24" t="s">
        <v>63</v>
      </c>
      <c r="R74" s="24" t="s">
        <v>63</v>
      </c>
      <c r="S74" s="24" t="s">
        <v>63</v>
      </c>
      <c r="T74" s="24" t="s">
        <v>63</v>
      </c>
      <c r="U74" s="24" t="s">
        <v>63</v>
      </c>
      <c r="V74" s="24" t="s">
        <v>63</v>
      </c>
      <c r="W74" s="23">
        <v>10454</v>
      </c>
      <c r="X74" s="23">
        <v>11277</v>
      </c>
      <c r="Y74" s="119">
        <v>94753</v>
      </c>
      <c r="Z74" s="119">
        <v>88690</v>
      </c>
      <c r="AA74" s="119">
        <v>55659</v>
      </c>
      <c r="AB74" s="23">
        <v>30874</v>
      </c>
      <c r="AC74" s="120">
        <v>38658</v>
      </c>
      <c r="AD74" s="120">
        <v>33648</v>
      </c>
      <c r="AE74" s="23">
        <v>35799</v>
      </c>
      <c r="AF74" s="23">
        <v>35765</v>
      </c>
      <c r="AG74" s="23">
        <v>24560</v>
      </c>
      <c r="AH74" s="23"/>
      <c r="AI74" s="24" t="s">
        <v>63</v>
      </c>
      <c r="AJ74" s="24" t="s">
        <v>63</v>
      </c>
      <c r="AK74" s="24" t="s">
        <v>63</v>
      </c>
      <c r="AL74" s="24" t="s">
        <v>63</v>
      </c>
      <c r="AM74" s="24" t="s">
        <v>63</v>
      </c>
      <c r="AN74" s="24" t="s">
        <v>63</v>
      </c>
      <c r="AO74" s="24" t="s">
        <v>63</v>
      </c>
      <c r="AP74" s="24" t="s">
        <v>63</v>
      </c>
      <c r="AQ74" s="23">
        <v>116935</v>
      </c>
      <c r="AR74" s="23">
        <v>114905</v>
      </c>
      <c r="AS74" s="23">
        <v>112850</v>
      </c>
      <c r="AT74" s="23">
        <v>110774</v>
      </c>
      <c r="AU74" s="23">
        <v>108675</v>
      </c>
      <c r="AV74" s="23">
        <v>106556</v>
      </c>
      <c r="AW74" s="23">
        <v>104410</v>
      </c>
      <c r="AX74" s="23">
        <v>102257</v>
      </c>
      <c r="AY74" s="119">
        <v>91998</v>
      </c>
      <c r="AZ74" s="119">
        <v>91998</v>
      </c>
      <c r="BA74" s="119">
        <v>91998</v>
      </c>
      <c r="BC74" s="23">
        <v>13127</v>
      </c>
    </row>
    <row r="75" spans="1:55" s="3" customFormat="1" x14ac:dyDescent="0.25">
      <c r="A75" s="21">
        <v>71</v>
      </c>
      <c r="B75" s="21" t="s">
        <v>452</v>
      </c>
      <c r="C75" s="21">
        <v>204158</v>
      </c>
      <c r="D75" s="21" t="s">
        <v>453</v>
      </c>
      <c r="E75" s="27" t="s">
        <v>454</v>
      </c>
      <c r="F75" s="22" t="s">
        <v>244</v>
      </c>
      <c r="G75" s="56">
        <v>2040</v>
      </c>
      <c r="H75" s="55" t="s">
        <v>106</v>
      </c>
      <c r="I75" s="144" t="s">
        <v>455</v>
      </c>
      <c r="J75" s="56">
        <v>2152077038</v>
      </c>
      <c r="K75" s="21" t="s">
        <v>456</v>
      </c>
      <c r="L75" s="56" t="s">
        <v>60</v>
      </c>
      <c r="M75" s="55" t="s">
        <v>61</v>
      </c>
      <c r="N75" s="30"/>
      <c r="O75" s="24" t="s">
        <v>63</v>
      </c>
      <c r="P75" s="24" t="s">
        <v>63</v>
      </c>
      <c r="Q75" s="24" t="s">
        <v>63</v>
      </c>
      <c r="R75" s="24" t="s">
        <v>63</v>
      </c>
      <c r="S75" s="24" t="s">
        <v>63</v>
      </c>
      <c r="T75" s="24" t="s">
        <v>63</v>
      </c>
      <c r="U75" s="24" t="s">
        <v>63</v>
      </c>
      <c r="V75" s="24" t="s">
        <v>63</v>
      </c>
      <c r="W75" s="23">
        <v>66657</v>
      </c>
      <c r="X75" s="23">
        <v>69671</v>
      </c>
      <c r="Y75" s="119">
        <v>80608</v>
      </c>
      <c r="Z75" s="119">
        <v>73305</v>
      </c>
      <c r="AA75" s="119">
        <v>78268</v>
      </c>
      <c r="AB75" s="23">
        <v>83881</v>
      </c>
      <c r="AC75" s="23">
        <v>84257</v>
      </c>
      <c r="AD75" s="120">
        <v>79542</v>
      </c>
      <c r="AE75" s="23">
        <v>82662</v>
      </c>
      <c r="AF75" s="23">
        <v>43615</v>
      </c>
      <c r="AG75" s="23">
        <v>40492</v>
      </c>
      <c r="AH75" s="23"/>
      <c r="AI75" s="24" t="s">
        <v>63</v>
      </c>
      <c r="AJ75" s="24" t="s">
        <v>63</v>
      </c>
      <c r="AK75" s="24" t="s">
        <v>63</v>
      </c>
      <c r="AL75" s="24" t="s">
        <v>63</v>
      </c>
      <c r="AM75" s="24" t="s">
        <v>63</v>
      </c>
      <c r="AN75" s="24" t="s">
        <v>63</v>
      </c>
      <c r="AO75" s="24" t="s">
        <v>63</v>
      </c>
      <c r="AP75" s="24" t="s">
        <v>63</v>
      </c>
      <c r="AQ75" s="23">
        <v>243864</v>
      </c>
      <c r="AR75" s="23">
        <v>239629</v>
      </c>
      <c r="AS75" s="23">
        <v>235344</v>
      </c>
      <c r="AT75" s="23">
        <v>231012</v>
      </c>
      <c r="AU75" s="23">
        <v>226637</v>
      </c>
      <c r="AV75" s="23">
        <v>222216</v>
      </c>
      <c r="AW75" s="23">
        <v>217742</v>
      </c>
      <c r="AX75" s="23">
        <v>213252</v>
      </c>
      <c r="AY75" s="119">
        <v>141965</v>
      </c>
      <c r="AZ75" s="119">
        <v>141965</v>
      </c>
      <c r="BA75" s="119">
        <v>119054</v>
      </c>
      <c r="BC75" s="23">
        <v>10438</v>
      </c>
    </row>
    <row r="76" spans="1:55" s="3" customFormat="1" x14ac:dyDescent="0.25">
      <c r="A76" s="21">
        <v>72</v>
      </c>
      <c r="B76" s="21" t="s">
        <v>457</v>
      </c>
      <c r="C76" s="21">
        <v>204109</v>
      </c>
      <c r="D76" s="21" t="s">
        <v>458</v>
      </c>
      <c r="E76" s="27" t="s">
        <v>459</v>
      </c>
      <c r="F76" s="22" t="s">
        <v>244</v>
      </c>
      <c r="G76" s="56">
        <v>2040</v>
      </c>
      <c r="H76" s="55" t="s">
        <v>106</v>
      </c>
      <c r="I76" s="144" t="s">
        <v>460</v>
      </c>
      <c r="J76" s="56">
        <v>2173104262</v>
      </c>
      <c r="K76" s="21" t="s">
        <v>461</v>
      </c>
      <c r="L76" s="56" t="s">
        <v>122</v>
      </c>
      <c r="M76" s="55" t="s">
        <v>61</v>
      </c>
      <c r="N76" s="30"/>
      <c r="O76" s="24" t="s">
        <v>63</v>
      </c>
      <c r="P76" s="24" t="s">
        <v>63</v>
      </c>
      <c r="Q76" s="24" t="s">
        <v>63</v>
      </c>
      <c r="R76" s="24" t="s">
        <v>63</v>
      </c>
      <c r="S76" s="24" t="s">
        <v>63</v>
      </c>
      <c r="T76" s="24" t="s">
        <v>63</v>
      </c>
      <c r="U76" s="24" t="s">
        <v>63</v>
      </c>
      <c r="V76" s="24" t="s">
        <v>63</v>
      </c>
      <c r="W76" s="23">
        <v>118617</v>
      </c>
      <c r="X76" s="23">
        <v>112505</v>
      </c>
      <c r="Y76" s="119">
        <v>93445</v>
      </c>
      <c r="Z76" s="119">
        <v>108749</v>
      </c>
      <c r="AA76" s="24">
        <v>111588</v>
      </c>
      <c r="AB76" s="23">
        <v>113117</v>
      </c>
      <c r="AC76" s="23">
        <v>118255</v>
      </c>
      <c r="AD76" s="23">
        <v>85979</v>
      </c>
      <c r="AE76" s="23">
        <v>130586</v>
      </c>
      <c r="AF76" s="23">
        <v>112627</v>
      </c>
      <c r="AG76" s="23">
        <v>103026</v>
      </c>
      <c r="AH76" s="23"/>
      <c r="AI76" s="24" t="s">
        <v>63</v>
      </c>
      <c r="AJ76" s="24" t="s">
        <v>63</v>
      </c>
      <c r="AK76" s="24" t="s">
        <v>63</v>
      </c>
      <c r="AL76" s="24" t="s">
        <v>63</v>
      </c>
      <c r="AM76" s="24" t="s">
        <v>63</v>
      </c>
      <c r="AN76" s="24" t="s">
        <v>63</v>
      </c>
      <c r="AO76" s="24" t="s">
        <v>63</v>
      </c>
      <c r="AP76" s="24" t="s">
        <v>63</v>
      </c>
      <c r="AQ76" s="23">
        <v>270651</v>
      </c>
      <c r="AR76" s="23">
        <v>265951</v>
      </c>
      <c r="AS76" s="23">
        <v>261194</v>
      </c>
      <c r="AT76" s="23">
        <v>256388</v>
      </c>
      <c r="AU76" s="23">
        <v>251531</v>
      </c>
      <c r="AV76" s="23">
        <v>246626</v>
      </c>
      <c r="AW76" s="23">
        <v>241660</v>
      </c>
      <c r="AX76" s="23">
        <v>236677</v>
      </c>
      <c r="AY76" s="119">
        <v>230128</v>
      </c>
      <c r="AZ76" s="119">
        <v>230128</v>
      </c>
      <c r="BA76" s="119">
        <v>230128</v>
      </c>
      <c r="BC76" s="23">
        <v>55411</v>
      </c>
    </row>
    <row r="77" spans="1:55" s="3" customFormat="1" x14ac:dyDescent="0.25">
      <c r="A77" s="21">
        <v>73</v>
      </c>
      <c r="B77" s="21" t="s">
        <v>462</v>
      </c>
      <c r="C77" s="21">
        <v>205438</v>
      </c>
      <c r="D77" s="21" t="s">
        <v>463</v>
      </c>
      <c r="E77" s="27" t="s">
        <v>464</v>
      </c>
      <c r="F77" s="22" t="s">
        <v>190</v>
      </c>
      <c r="G77" s="56">
        <v>3980</v>
      </c>
      <c r="H77" s="55" t="s">
        <v>191</v>
      </c>
      <c r="I77" s="144" t="s">
        <v>465</v>
      </c>
      <c r="J77" s="56">
        <v>2182876914</v>
      </c>
      <c r="K77" s="21" t="s">
        <v>466</v>
      </c>
      <c r="L77" s="56" t="s">
        <v>122</v>
      </c>
      <c r="M77" s="55" t="s">
        <v>61</v>
      </c>
      <c r="N77" s="30"/>
      <c r="O77" s="24" t="s">
        <v>63</v>
      </c>
      <c r="P77" s="24" t="s">
        <v>63</v>
      </c>
      <c r="Q77" s="24" t="s">
        <v>63</v>
      </c>
      <c r="R77" s="24" t="s">
        <v>63</v>
      </c>
      <c r="S77" s="24" t="s">
        <v>63</v>
      </c>
      <c r="T77" s="24" t="s">
        <v>63</v>
      </c>
      <c r="U77" s="24" t="s">
        <v>63</v>
      </c>
      <c r="V77" s="24" t="s">
        <v>63</v>
      </c>
      <c r="W77" s="23">
        <v>8996</v>
      </c>
      <c r="X77" s="23">
        <v>8701</v>
      </c>
      <c r="Y77" s="119">
        <v>6779</v>
      </c>
      <c r="Z77" s="119">
        <v>6639</v>
      </c>
      <c r="AA77" s="119">
        <v>6871</v>
      </c>
      <c r="AB77" s="23">
        <v>7353</v>
      </c>
      <c r="AC77" s="120">
        <v>6939</v>
      </c>
      <c r="AD77" s="24">
        <v>7328</v>
      </c>
      <c r="AE77" s="23">
        <v>7742</v>
      </c>
      <c r="AF77" s="23">
        <v>7142</v>
      </c>
      <c r="AG77" s="23">
        <v>6169</v>
      </c>
      <c r="AH77" s="23"/>
      <c r="AI77" s="24" t="s">
        <v>63</v>
      </c>
      <c r="AJ77" s="24" t="s">
        <v>63</v>
      </c>
      <c r="AK77" s="24" t="s">
        <v>63</v>
      </c>
      <c r="AL77" s="24" t="s">
        <v>63</v>
      </c>
      <c r="AM77" s="24" t="s">
        <v>63</v>
      </c>
      <c r="AN77" s="24" t="s">
        <v>63</v>
      </c>
      <c r="AO77" s="24" t="s">
        <v>63</v>
      </c>
      <c r="AP77" s="24" t="s">
        <v>63</v>
      </c>
      <c r="AQ77" s="23">
        <v>9234</v>
      </c>
      <c r="AR77" s="23">
        <v>9074</v>
      </c>
      <c r="AS77" s="23">
        <v>8911</v>
      </c>
      <c r="AT77" s="23">
        <v>8747</v>
      </c>
      <c r="AU77" s="23">
        <v>8582</v>
      </c>
      <c r="AV77" s="23">
        <v>8414</v>
      </c>
      <c r="AW77" s="23">
        <v>8245</v>
      </c>
      <c r="AX77" s="23">
        <v>8075</v>
      </c>
      <c r="AY77" s="119">
        <v>7838</v>
      </c>
      <c r="AZ77" s="119">
        <v>7838</v>
      </c>
      <c r="BA77" s="119">
        <v>7838</v>
      </c>
      <c r="BC77" s="23">
        <v>2040</v>
      </c>
    </row>
    <row r="78" spans="1:55" s="3" customFormat="1" x14ac:dyDescent="0.25">
      <c r="A78" s="21">
        <v>74</v>
      </c>
      <c r="B78" s="21" t="s">
        <v>467</v>
      </c>
      <c r="C78" s="144">
        <v>205758</v>
      </c>
      <c r="D78" s="21" t="s">
        <v>468</v>
      </c>
      <c r="E78" s="27" t="s">
        <v>469</v>
      </c>
      <c r="F78" s="22" t="s">
        <v>244</v>
      </c>
      <c r="G78" s="56">
        <v>2040</v>
      </c>
      <c r="H78" s="55" t="s">
        <v>106</v>
      </c>
      <c r="I78" s="144" t="s">
        <v>470</v>
      </c>
      <c r="J78" s="56">
        <v>2200321175</v>
      </c>
      <c r="K78" s="21" t="s">
        <v>471</v>
      </c>
      <c r="L78" s="56" t="s">
        <v>472</v>
      </c>
      <c r="M78" s="55" t="s">
        <v>61</v>
      </c>
      <c r="N78" s="30"/>
      <c r="O78" s="24" t="s">
        <v>63</v>
      </c>
      <c r="P78" s="24" t="s">
        <v>63</v>
      </c>
      <c r="Q78" s="24" t="s">
        <v>63</v>
      </c>
      <c r="R78" s="24" t="s">
        <v>63</v>
      </c>
      <c r="S78" s="24" t="s">
        <v>63</v>
      </c>
      <c r="T78" s="24" t="s">
        <v>63</v>
      </c>
      <c r="U78" s="24" t="s">
        <v>63</v>
      </c>
      <c r="V78" s="24" t="s">
        <v>63</v>
      </c>
      <c r="W78" s="24" t="s">
        <v>63</v>
      </c>
      <c r="X78" s="24" t="s">
        <v>63</v>
      </c>
      <c r="Y78" s="24" t="s">
        <v>63</v>
      </c>
      <c r="Z78" s="24" t="s">
        <v>63</v>
      </c>
      <c r="AA78" s="24" t="s">
        <v>63</v>
      </c>
      <c r="AB78" s="24" t="s">
        <v>63</v>
      </c>
      <c r="AC78" s="24" t="s">
        <v>63</v>
      </c>
      <c r="AD78" s="24" t="s">
        <v>63</v>
      </c>
      <c r="AE78" s="23">
        <v>197206</v>
      </c>
      <c r="AF78" s="23">
        <v>108424</v>
      </c>
      <c r="AG78" s="23">
        <v>123912</v>
      </c>
      <c r="AH78" s="23"/>
      <c r="AI78" s="24" t="s">
        <v>63</v>
      </c>
      <c r="AJ78" s="24" t="s">
        <v>63</v>
      </c>
      <c r="AK78" s="24" t="s">
        <v>63</v>
      </c>
      <c r="AL78" s="24" t="s">
        <v>63</v>
      </c>
      <c r="AM78" s="24" t="s">
        <v>63</v>
      </c>
      <c r="AN78" s="24" t="s">
        <v>63</v>
      </c>
      <c r="AO78" s="24" t="s">
        <v>63</v>
      </c>
      <c r="AP78" s="24" t="s">
        <v>63</v>
      </c>
      <c r="AQ78" s="24" t="s">
        <v>63</v>
      </c>
      <c r="AR78" s="24" t="s">
        <v>63</v>
      </c>
      <c r="AS78" s="24" t="s">
        <v>63</v>
      </c>
      <c r="AT78" s="24" t="s">
        <v>63</v>
      </c>
      <c r="AU78" s="24" t="s">
        <v>63</v>
      </c>
      <c r="AV78" s="24" t="s">
        <v>63</v>
      </c>
      <c r="AW78" s="24" t="s">
        <v>63</v>
      </c>
      <c r="AX78" s="24" t="s">
        <v>63</v>
      </c>
      <c r="AY78" s="119">
        <v>255656</v>
      </c>
      <c r="AZ78" s="119">
        <v>255656</v>
      </c>
      <c r="BA78" s="119">
        <v>255656</v>
      </c>
      <c r="BC78" s="23"/>
    </row>
    <row r="79" spans="1:55" s="3" customFormat="1" x14ac:dyDescent="0.25">
      <c r="A79" s="21">
        <v>75</v>
      </c>
      <c r="B79" s="21" t="s">
        <v>473</v>
      </c>
      <c r="C79" s="21">
        <v>205758</v>
      </c>
      <c r="D79" s="21" t="s">
        <v>474</v>
      </c>
      <c r="E79" s="27" t="s">
        <v>475</v>
      </c>
      <c r="F79" s="22" t="s">
        <v>244</v>
      </c>
      <c r="G79" s="56">
        <v>2040</v>
      </c>
      <c r="H79" s="55" t="s">
        <v>106</v>
      </c>
      <c r="I79" s="144" t="s">
        <v>470</v>
      </c>
      <c r="J79" s="56">
        <v>2200321175</v>
      </c>
      <c r="K79" s="21" t="s">
        <v>471</v>
      </c>
      <c r="L79" s="56" t="s">
        <v>472</v>
      </c>
      <c r="M79" s="55" t="s">
        <v>61</v>
      </c>
      <c r="N79" s="30"/>
      <c r="O79" s="24" t="s">
        <v>63</v>
      </c>
      <c r="P79" s="24" t="s">
        <v>63</v>
      </c>
      <c r="Q79" s="24" t="s">
        <v>63</v>
      </c>
      <c r="R79" s="24" t="s">
        <v>63</v>
      </c>
      <c r="S79" s="24" t="s">
        <v>63</v>
      </c>
      <c r="T79" s="24" t="s">
        <v>63</v>
      </c>
      <c r="U79" s="24" t="s">
        <v>63</v>
      </c>
      <c r="V79" s="24" t="s">
        <v>63</v>
      </c>
      <c r="W79" s="23">
        <v>39106</v>
      </c>
      <c r="X79" s="23">
        <v>35652</v>
      </c>
      <c r="Y79" s="119">
        <v>33703</v>
      </c>
      <c r="Z79" s="119">
        <v>36405</v>
      </c>
      <c r="AA79" s="119">
        <v>36886</v>
      </c>
      <c r="AB79" s="23">
        <v>39945</v>
      </c>
      <c r="AC79" s="23">
        <v>48904</v>
      </c>
      <c r="AD79" s="24">
        <v>43410</v>
      </c>
      <c r="AE79" s="23" t="s">
        <v>154</v>
      </c>
      <c r="AF79" s="23" t="s">
        <v>63</v>
      </c>
      <c r="AG79" s="23" t="s">
        <v>63</v>
      </c>
      <c r="AH79" s="23"/>
      <c r="AI79" s="24" t="s">
        <v>63</v>
      </c>
      <c r="AJ79" s="24" t="s">
        <v>63</v>
      </c>
      <c r="AK79" s="24" t="s">
        <v>63</v>
      </c>
      <c r="AL79" s="24" t="s">
        <v>63</v>
      </c>
      <c r="AM79" s="24" t="s">
        <v>63</v>
      </c>
      <c r="AN79" s="24" t="s">
        <v>63</v>
      </c>
      <c r="AO79" s="24" t="s">
        <v>63</v>
      </c>
      <c r="AP79" s="24" t="s">
        <v>63</v>
      </c>
      <c r="AQ79" s="23">
        <v>47196</v>
      </c>
      <c r="AR79" s="23">
        <v>46376</v>
      </c>
      <c r="AS79" s="23">
        <v>45547</v>
      </c>
      <c r="AT79" s="23">
        <v>44708</v>
      </c>
      <c r="AU79" s="23">
        <v>43861</v>
      </c>
      <c r="AV79" s="23">
        <v>43006</v>
      </c>
      <c r="AW79" s="23">
        <v>42140</v>
      </c>
      <c r="AX79" s="23">
        <v>41271</v>
      </c>
      <c r="AY79" s="119" t="s">
        <v>155</v>
      </c>
      <c r="AZ79" s="119" t="s">
        <v>63</v>
      </c>
      <c r="BA79" s="119" t="s">
        <v>63</v>
      </c>
      <c r="BC79" s="23">
        <v>15015</v>
      </c>
    </row>
    <row r="80" spans="1:55" s="3" customFormat="1" x14ac:dyDescent="0.25">
      <c r="A80" s="21">
        <v>76</v>
      </c>
      <c r="B80" s="21" t="s">
        <v>476</v>
      </c>
      <c r="C80" s="21">
        <v>205759</v>
      </c>
      <c r="D80" s="21" t="s">
        <v>474</v>
      </c>
      <c r="E80" s="27" t="s">
        <v>477</v>
      </c>
      <c r="F80" s="22" t="s">
        <v>244</v>
      </c>
      <c r="G80" s="56">
        <v>2040</v>
      </c>
      <c r="H80" s="55" t="s">
        <v>106</v>
      </c>
      <c r="I80" s="144" t="s">
        <v>470</v>
      </c>
      <c r="J80" s="56">
        <v>2200321175</v>
      </c>
      <c r="K80" s="21" t="s">
        <v>471</v>
      </c>
      <c r="L80" s="56" t="s">
        <v>472</v>
      </c>
      <c r="M80" s="55" t="s">
        <v>61</v>
      </c>
      <c r="N80" s="30"/>
      <c r="O80" s="24" t="s">
        <v>63</v>
      </c>
      <c r="P80" s="24" t="s">
        <v>63</v>
      </c>
      <c r="Q80" s="24" t="s">
        <v>63</v>
      </c>
      <c r="R80" s="24" t="s">
        <v>63</v>
      </c>
      <c r="S80" s="24" t="s">
        <v>63</v>
      </c>
      <c r="T80" s="24" t="s">
        <v>63</v>
      </c>
      <c r="U80" s="24" t="s">
        <v>63</v>
      </c>
      <c r="V80" s="24" t="s">
        <v>63</v>
      </c>
      <c r="W80" s="23">
        <v>47548</v>
      </c>
      <c r="X80" s="23">
        <v>18299</v>
      </c>
      <c r="Y80" s="119">
        <v>5415</v>
      </c>
      <c r="Z80" s="119">
        <v>7397</v>
      </c>
      <c r="AA80" s="119">
        <v>9120</v>
      </c>
      <c r="AB80" s="23">
        <v>9441</v>
      </c>
      <c r="AC80" s="23">
        <v>13430</v>
      </c>
      <c r="AD80" s="23">
        <v>5490</v>
      </c>
      <c r="AE80" s="23" t="s">
        <v>154</v>
      </c>
      <c r="AF80" s="23" t="s">
        <v>63</v>
      </c>
      <c r="AG80" s="23" t="s">
        <v>63</v>
      </c>
      <c r="AH80" s="23"/>
      <c r="AI80" s="24" t="s">
        <v>63</v>
      </c>
      <c r="AJ80" s="24" t="s">
        <v>63</v>
      </c>
      <c r="AK80" s="24" t="s">
        <v>63</v>
      </c>
      <c r="AL80" s="24" t="s">
        <v>63</v>
      </c>
      <c r="AM80" s="24" t="s">
        <v>63</v>
      </c>
      <c r="AN80" s="24" t="s">
        <v>63</v>
      </c>
      <c r="AO80" s="24" t="s">
        <v>63</v>
      </c>
      <c r="AP80" s="24" t="s">
        <v>63</v>
      </c>
      <c r="AQ80" s="23">
        <v>62938</v>
      </c>
      <c r="AR80" s="23">
        <v>61845</v>
      </c>
      <c r="AS80" s="23">
        <v>60739</v>
      </c>
      <c r="AT80" s="23">
        <v>59621</v>
      </c>
      <c r="AU80" s="23">
        <v>58492</v>
      </c>
      <c r="AV80" s="23">
        <v>57351</v>
      </c>
      <c r="AW80" s="23">
        <v>56196</v>
      </c>
      <c r="AX80" s="23">
        <v>55037</v>
      </c>
      <c r="AY80" s="119" t="s">
        <v>155</v>
      </c>
      <c r="AZ80" s="119" t="s">
        <v>63</v>
      </c>
      <c r="BA80" s="119" t="s">
        <v>63</v>
      </c>
      <c r="BC80" s="23">
        <v>4375</v>
      </c>
    </row>
    <row r="81" spans="1:55" s="3" customFormat="1" x14ac:dyDescent="0.25">
      <c r="A81" s="21">
        <v>77</v>
      </c>
      <c r="B81" s="21" t="s">
        <v>478</v>
      </c>
      <c r="C81" s="21">
        <v>205761</v>
      </c>
      <c r="D81" s="21" t="s">
        <v>474</v>
      </c>
      <c r="E81" s="27" t="s">
        <v>479</v>
      </c>
      <c r="F81" s="22" t="s">
        <v>244</v>
      </c>
      <c r="G81" s="56">
        <v>2040</v>
      </c>
      <c r="H81" s="55" t="s">
        <v>106</v>
      </c>
      <c r="I81" s="144" t="s">
        <v>470</v>
      </c>
      <c r="J81" s="56">
        <v>2200321175</v>
      </c>
      <c r="K81" s="21" t="s">
        <v>471</v>
      </c>
      <c r="L81" s="56" t="s">
        <v>472</v>
      </c>
      <c r="M81" s="55" t="s">
        <v>61</v>
      </c>
      <c r="N81" s="30"/>
      <c r="O81" s="24" t="s">
        <v>63</v>
      </c>
      <c r="P81" s="24" t="s">
        <v>63</v>
      </c>
      <c r="Q81" s="24" t="s">
        <v>63</v>
      </c>
      <c r="R81" s="24" t="s">
        <v>63</v>
      </c>
      <c r="S81" s="24" t="s">
        <v>63</v>
      </c>
      <c r="T81" s="24" t="s">
        <v>63</v>
      </c>
      <c r="U81" s="24" t="s">
        <v>63</v>
      </c>
      <c r="V81" s="24" t="s">
        <v>63</v>
      </c>
      <c r="W81" s="23">
        <v>202453</v>
      </c>
      <c r="X81" s="23">
        <v>149150</v>
      </c>
      <c r="Y81" s="119">
        <v>54486</v>
      </c>
      <c r="Z81" s="119">
        <v>59536</v>
      </c>
      <c r="AA81" s="119">
        <v>106319</v>
      </c>
      <c r="AB81" s="23">
        <v>68401</v>
      </c>
      <c r="AC81" s="23">
        <v>69784</v>
      </c>
      <c r="AD81" s="23">
        <v>81338</v>
      </c>
      <c r="AE81" s="23" t="s">
        <v>154</v>
      </c>
      <c r="AF81" s="23" t="s">
        <v>63</v>
      </c>
      <c r="AG81" s="23" t="s">
        <v>63</v>
      </c>
      <c r="AH81" s="23"/>
      <c r="AI81" s="24" t="s">
        <v>63</v>
      </c>
      <c r="AJ81" s="24" t="s">
        <v>63</v>
      </c>
      <c r="AK81" s="24" t="s">
        <v>63</v>
      </c>
      <c r="AL81" s="24" t="s">
        <v>63</v>
      </c>
      <c r="AM81" s="24" t="s">
        <v>63</v>
      </c>
      <c r="AN81" s="24" t="s">
        <v>63</v>
      </c>
      <c r="AO81" s="24" t="s">
        <v>63</v>
      </c>
      <c r="AP81" s="24" t="s">
        <v>63</v>
      </c>
      <c r="AQ81" s="23">
        <v>106747</v>
      </c>
      <c r="AR81" s="23">
        <v>104893</v>
      </c>
      <c r="AS81" s="23">
        <v>103017</v>
      </c>
      <c r="AT81" s="23">
        <v>101122</v>
      </c>
      <c r="AU81" s="23">
        <v>99206</v>
      </c>
      <c r="AV81" s="23">
        <v>97271</v>
      </c>
      <c r="AW81" s="23">
        <v>95313</v>
      </c>
      <c r="AX81" s="23">
        <v>93347</v>
      </c>
      <c r="AY81" s="119" t="s">
        <v>155</v>
      </c>
      <c r="AZ81" s="119" t="s">
        <v>63</v>
      </c>
      <c r="BA81" s="119" t="s">
        <v>63</v>
      </c>
      <c r="BC81" s="23">
        <v>28816</v>
      </c>
    </row>
    <row r="82" spans="1:55" s="3" customFormat="1" x14ac:dyDescent="0.25">
      <c r="A82" s="21">
        <v>78</v>
      </c>
      <c r="B82" s="21" t="s">
        <v>480</v>
      </c>
      <c r="C82" s="21">
        <v>205760</v>
      </c>
      <c r="D82" s="21" t="s">
        <v>474</v>
      </c>
      <c r="E82" s="27" t="s">
        <v>481</v>
      </c>
      <c r="F82" s="22" t="s">
        <v>244</v>
      </c>
      <c r="G82" s="56">
        <v>2040</v>
      </c>
      <c r="H82" s="55" t="s">
        <v>106</v>
      </c>
      <c r="I82" s="144" t="s">
        <v>470</v>
      </c>
      <c r="J82" s="56">
        <v>2200321175</v>
      </c>
      <c r="K82" s="21" t="s">
        <v>471</v>
      </c>
      <c r="L82" s="56" t="s">
        <v>472</v>
      </c>
      <c r="M82" s="55" t="s">
        <v>61</v>
      </c>
      <c r="N82" s="30"/>
      <c r="O82" s="23" t="s">
        <v>63</v>
      </c>
      <c r="P82" s="23" t="s">
        <v>63</v>
      </c>
      <c r="Q82" s="23" t="s">
        <v>63</v>
      </c>
      <c r="R82" s="23" t="s">
        <v>63</v>
      </c>
      <c r="S82" s="23" t="s">
        <v>63</v>
      </c>
      <c r="T82" s="23" t="s">
        <v>63</v>
      </c>
      <c r="U82" s="23" t="s">
        <v>63</v>
      </c>
      <c r="V82" s="23" t="s">
        <v>63</v>
      </c>
      <c r="W82" s="23">
        <v>123106</v>
      </c>
      <c r="X82" s="23">
        <v>143590</v>
      </c>
      <c r="Y82" s="119">
        <v>130522</v>
      </c>
      <c r="Z82" s="119">
        <v>91072</v>
      </c>
      <c r="AA82" s="119">
        <v>69017</v>
      </c>
      <c r="AB82" s="23">
        <v>86681</v>
      </c>
      <c r="AC82" s="23">
        <v>72784</v>
      </c>
      <c r="AD82" s="23">
        <v>90732</v>
      </c>
      <c r="AE82" s="23" t="s">
        <v>154</v>
      </c>
      <c r="AF82" s="23" t="s">
        <v>63</v>
      </c>
      <c r="AG82" s="23" t="s">
        <v>63</v>
      </c>
      <c r="AH82" s="23"/>
      <c r="AI82" s="24" t="s">
        <v>63</v>
      </c>
      <c r="AJ82" s="24" t="s">
        <v>63</v>
      </c>
      <c r="AK82" s="24" t="s">
        <v>63</v>
      </c>
      <c r="AL82" s="24" t="s">
        <v>63</v>
      </c>
      <c r="AM82" s="24" t="s">
        <v>63</v>
      </c>
      <c r="AN82" s="24" t="s">
        <v>63</v>
      </c>
      <c r="AO82" s="24" t="s">
        <v>63</v>
      </c>
      <c r="AP82" s="24" t="s">
        <v>63</v>
      </c>
      <c r="AQ82" s="23">
        <v>109510</v>
      </c>
      <c r="AR82" s="23">
        <v>107608</v>
      </c>
      <c r="AS82" s="23">
        <v>105684</v>
      </c>
      <c r="AT82" s="23">
        <v>103739</v>
      </c>
      <c r="AU82" s="23">
        <v>101774</v>
      </c>
      <c r="AV82" s="23">
        <v>99789</v>
      </c>
      <c r="AW82" s="23">
        <v>97780</v>
      </c>
      <c r="AX82" s="23">
        <v>95764</v>
      </c>
      <c r="AY82" s="119" t="s">
        <v>155</v>
      </c>
      <c r="AZ82" s="119" t="s">
        <v>63</v>
      </c>
      <c r="BA82" s="119" t="s">
        <v>63</v>
      </c>
      <c r="BC82" s="23">
        <v>28979</v>
      </c>
    </row>
    <row r="83" spans="1:55" s="3" customFormat="1" x14ac:dyDescent="0.25">
      <c r="A83" s="21">
        <v>79</v>
      </c>
      <c r="B83" s="21" t="s">
        <v>482</v>
      </c>
      <c r="C83" s="21">
        <v>206988</v>
      </c>
      <c r="D83" s="21" t="s">
        <v>483</v>
      </c>
      <c r="E83" s="3" t="s">
        <v>484</v>
      </c>
      <c r="F83" s="22" t="s">
        <v>485</v>
      </c>
      <c r="G83" s="56">
        <v>2430</v>
      </c>
      <c r="H83" s="55" t="s">
        <v>486</v>
      </c>
      <c r="I83" s="149" t="s">
        <v>487</v>
      </c>
      <c r="J83" s="56">
        <v>2203832476</v>
      </c>
      <c r="K83" s="21" t="s">
        <v>192</v>
      </c>
      <c r="L83" s="56" t="s">
        <v>122</v>
      </c>
      <c r="M83" s="55" t="s">
        <v>61</v>
      </c>
      <c r="N83" s="30"/>
      <c r="O83" s="23" t="s">
        <v>63</v>
      </c>
      <c r="P83" s="23" t="s">
        <v>63</v>
      </c>
      <c r="Q83" s="23" t="s">
        <v>63</v>
      </c>
      <c r="R83" s="23" t="s">
        <v>63</v>
      </c>
      <c r="S83" s="23" t="s">
        <v>63</v>
      </c>
      <c r="T83" s="23" t="s">
        <v>63</v>
      </c>
      <c r="U83" s="23" t="s">
        <v>63</v>
      </c>
      <c r="V83" s="23" t="s">
        <v>63</v>
      </c>
      <c r="W83" s="23" t="s">
        <v>63</v>
      </c>
      <c r="X83" s="23">
        <v>13056</v>
      </c>
      <c r="Y83" s="119">
        <v>34340</v>
      </c>
      <c r="Z83" s="119">
        <v>41709</v>
      </c>
      <c r="AA83" s="119">
        <v>27879</v>
      </c>
      <c r="AB83" s="23">
        <v>40440</v>
      </c>
      <c r="AC83" s="23">
        <v>40067</v>
      </c>
      <c r="AD83" s="23">
        <v>44184</v>
      </c>
      <c r="AE83" s="23">
        <v>37109</v>
      </c>
      <c r="AF83" s="23">
        <v>30789</v>
      </c>
      <c r="AG83" s="23">
        <v>23573</v>
      </c>
      <c r="AH83" s="23"/>
      <c r="AI83" s="24" t="s">
        <v>63</v>
      </c>
      <c r="AJ83" s="24" t="s">
        <v>63</v>
      </c>
      <c r="AK83" s="24" t="s">
        <v>63</v>
      </c>
      <c r="AL83" s="24" t="s">
        <v>63</v>
      </c>
      <c r="AM83" s="24" t="s">
        <v>63</v>
      </c>
      <c r="AN83" s="24" t="s">
        <v>63</v>
      </c>
      <c r="AO83" s="24" t="s">
        <v>63</v>
      </c>
      <c r="AP83" s="24" t="s">
        <v>63</v>
      </c>
      <c r="AQ83" s="24" t="s">
        <v>63</v>
      </c>
      <c r="AR83" s="118">
        <v>11707</v>
      </c>
      <c r="AS83" s="118">
        <v>24607</v>
      </c>
      <c r="AT83" s="26">
        <v>37436</v>
      </c>
      <c r="AU83" s="118">
        <v>36749</v>
      </c>
      <c r="AV83" s="118">
        <v>36062</v>
      </c>
      <c r="AW83" s="118">
        <v>35374</v>
      </c>
      <c r="AX83" s="118">
        <v>34687</v>
      </c>
      <c r="AY83" s="119">
        <v>29840</v>
      </c>
      <c r="AZ83" s="119">
        <v>29253</v>
      </c>
      <c r="BA83" s="119">
        <v>22031</v>
      </c>
      <c r="BC83" s="23">
        <v>7084</v>
      </c>
    </row>
    <row r="84" spans="1:55" s="3" customFormat="1" x14ac:dyDescent="0.25">
      <c r="A84" s="21">
        <v>80</v>
      </c>
      <c r="B84" s="21" t="s">
        <v>488</v>
      </c>
      <c r="C84" s="21">
        <v>206139</v>
      </c>
      <c r="D84" s="21" t="s">
        <v>489</v>
      </c>
      <c r="E84" s="27" t="s">
        <v>490</v>
      </c>
      <c r="F84" s="22" t="s">
        <v>491</v>
      </c>
      <c r="G84" s="56">
        <v>2070</v>
      </c>
      <c r="H84" s="55" t="s">
        <v>68</v>
      </c>
      <c r="I84" s="144" t="s">
        <v>492</v>
      </c>
      <c r="J84" s="56">
        <v>2070598721</v>
      </c>
      <c r="K84" s="21" t="s">
        <v>330</v>
      </c>
      <c r="L84" s="56" t="s">
        <v>60</v>
      </c>
      <c r="M84" s="55" t="s">
        <v>61</v>
      </c>
      <c r="N84" s="30"/>
      <c r="O84" s="24" t="s">
        <v>63</v>
      </c>
      <c r="P84" s="24" t="s">
        <v>63</v>
      </c>
      <c r="Q84" s="24" t="s">
        <v>63</v>
      </c>
      <c r="R84" s="24" t="s">
        <v>63</v>
      </c>
      <c r="S84" s="24" t="s">
        <v>63</v>
      </c>
      <c r="T84" s="24" t="s">
        <v>63</v>
      </c>
      <c r="U84" s="24" t="s">
        <v>63</v>
      </c>
      <c r="V84" s="24" t="s">
        <v>63</v>
      </c>
      <c r="W84" s="23">
        <v>228</v>
      </c>
      <c r="X84" s="23">
        <v>318</v>
      </c>
      <c r="Y84" s="119">
        <v>223</v>
      </c>
      <c r="Z84" s="119">
        <v>263</v>
      </c>
      <c r="AA84" s="119">
        <v>223</v>
      </c>
      <c r="AB84" s="23">
        <v>200</v>
      </c>
      <c r="AC84" s="23">
        <v>220</v>
      </c>
      <c r="AD84" s="120">
        <v>521</v>
      </c>
      <c r="AE84" s="23" t="s">
        <v>154</v>
      </c>
      <c r="AF84" s="23" t="s">
        <v>63</v>
      </c>
      <c r="AG84" s="23" t="s">
        <v>63</v>
      </c>
      <c r="AH84" s="23"/>
      <c r="AI84" s="24" t="s">
        <v>63</v>
      </c>
      <c r="AJ84" s="24" t="s">
        <v>63</v>
      </c>
      <c r="AK84" s="24" t="s">
        <v>63</v>
      </c>
      <c r="AL84" s="24" t="s">
        <v>63</v>
      </c>
      <c r="AM84" s="24" t="s">
        <v>63</v>
      </c>
      <c r="AN84" s="24" t="s">
        <v>63</v>
      </c>
      <c r="AO84" s="24" t="s">
        <v>63</v>
      </c>
      <c r="AP84" s="24" t="s">
        <v>63</v>
      </c>
      <c r="AQ84" s="24" t="s">
        <v>63</v>
      </c>
      <c r="AR84" s="24" t="s">
        <v>63</v>
      </c>
      <c r="AS84" s="24" t="s">
        <v>63</v>
      </c>
      <c r="AT84" s="23" t="s">
        <v>63</v>
      </c>
      <c r="AU84" s="24" t="s">
        <v>63</v>
      </c>
      <c r="AV84" s="24" t="s">
        <v>63</v>
      </c>
      <c r="AW84" s="24" t="s">
        <v>63</v>
      </c>
      <c r="AX84" s="24" t="s">
        <v>63</v>
      </c>
      <c r="AY84" s="119" t="s">
        <v>63</v>
      </c>
      <c r="AZ84" s="119" t="s">
        <v>63</v>
      </c>
      <c r="BA84" s="119" t="s">
        <v>63</v>
      </c>
      <c r="BC84" s="23" t="s">
        <v>305</v>
      </c>
    </row>
    <row r="85" spans="1:55" s="3" customFormat="1" x14ac:dyDescent="0.25">
      <c r="A85" s="21">
        <v>81</v>
      </c>
      <c r="B85" s="21" t="s">
        <v>493</v>
      </c>
      <c r="C85" s="21">
        <v>206955</v>
      </c>
      <c r="D85" s="21" t="s">
        <v>494</v>
      </c>
      <c r="E85" s="27" t="s">
        <v>495</v>
      </c>
      <c r="F85" s="22" t="s">
        <v>496</v>
      </c>
      <c r="G85" s="56">
        <v>2830</v>
      </c>
      <c r="H85" s="55" t="s">
        <v>497</v>
      </c>
      <c r="I85" s="150" t="s">
        <v>498</v>
      </c>
      <c r="J85" s="56">
        <v>2115166261</v>
      </c>
      <c r="K85" s="21" t="s">
        <v>192</v>
      </c>
      <c r="L85" s="56" t="s">
        <v>312</v>
      </c>
      <c r="M85" s="55" t="s">
        <v>61</v>
      </c>
      <c r="N85" s="30"/>
      <c r="O85" s="24" t="s">
        <v>63</v>
      </c>
      <c r="P85" s="24" t="s">
        <v>63</v>
      </c>
      <c r="Q85" s="24" t="s">
        <v>63</v>
      </c>
      <c r="R85" s="24" t="s">
        <v>63</v>
      </c>
      <c r="S85" s="24" t="s">
        <v>63</v>
      </c>
      <c r="T85" s="24" t="s">
        <v>63</v>
      </c>
      <c r="U85" s="24" t="s">
        <v>63</v>
      </c>
      <c r="V85" s="24" t="s">
        <v>63</v>
      </c>
      <c r="W85" s="24" t="s">
        <v>63</v>
      </c>
      <c r="X85" s="23">
        <v>34281</v>
      </c>
      <c r="Y85" s="119">
        <v>39261</v>
      </c>
      <c r="Z85" s="119">
        <v>45730</v>
      </c>
      <c r="AA85" s="119">
        <v>47681</v>
      </c>
      <c r="AB85" s="23">
        <v>48289</v>
      </c>
      <c r="AC85" s="23">
        <v>50227</v>
      </c>
      <c r="AD85" s="23">
        <v>48191</v>
      </c>
      <c r="AE85" s="23">
        <v>61926</v>
      </c>
      <c r="AF85" s="23">
        <v>65970</v>
      </c>
      <c r="AG85" s="23">
        <v>68208</v>
      </c>
      <c r="AH85" s="23"/>
      <c r="AI85" s="24" t="s">
        <v>63</v>
      </c>
      <c r="AJ85" s="24" t="s">
        <v>63</v>
      </c>
      <c r="AK85" s="24" t="s">
        <v>63</v>
      </c>
      <c r="AL85" s="24" t="s">
        <v>63</v>
      </c>
      <c r="AM85" s="24" t="s">
        <v>63</v>
      </c>
      <c r="AN85" s="24" t="s">
        <v>63</v>
      </c>
      <c r="AO85" s="24" t="s">
        <v>63</v>
      </c>
      <c r="AP85" s="24" t="s">
        <v>63</v>
      </c>
      <c r="AQ85" s="24" t="s">
        <v>63</v>
      </c>
      <c r="AR85" s="26">
        <v>31533</v>
      </c>
      <c r="AS85" s="26">
        <v>36946</v>
      </c>
      <c r="AT85" s="26">
        <v>36279</v>
      </c>
      <c r="AU85" s="26">
        <v>35614</v>
      </c>
      <c r="AV85" s="26">
        <v>34947</v>
      </c>
      <c r="AW85" s="26">
        <v>34282</v>
      </c>
      <c r="AX85" s="26">
        <v>33615</v>
      </c>
      <c r="AY85" s="119">
        <v>30221</v>
      </c>
      <c r="AZ85" s="119">
        <v>36253</v>
      </c>
      <c r="BA85" s="119">
        <v>39704</v>
      </c>
      <c r="BC85" s="23">
        <v>9686</v>
      </c>
    </row>
    <row r="86" spans="1:55" s="3" customFormat="1" x14ac:dyDescent="0.25">
      <c r="A86" s="21">
        <v>82</v>
      </c>
      <c r="B86" s="21" t="s">
        <v>499</v>
      </c>
      <c r="C86" s="21" t="s">
        <v>63</v>
      </c>
      <c r="D86" s="119" t="s">
        <v>72</v>
      </c>
      <c r="E86" s="27" t="s">
        <v>500</v>
      </c>
      <c r="F86" s="22" t="s">
        <v>501</v>
      </c>
      <c r="G86" s="56">
        <v>9130</v>
      </c>
      <c r="H86" s="55" t="s">
        <v>113</v>
      </c>
      <c r="I86" s="56" t="s">
        <v>192</v>
      </c>
      <c r="J86" s="56">
        <v>2165242116</v>
      </c>
      <c r="K86" s="21" t="s">
        <v>192</v>
      </c>
      <c r="L86" s="56" t="s">
        <v>502</v>
      </c>
      <c r="M86" s="55" t="s">
        <v>61</v>
      </c>
      <c r="N86" s="30"/>
      <c r="O86" s="24" t="s">
        <v>63</v>
      </c>
      <c r="P86" s="24" t="s">
        <v>63</v>
      </c>
      <c r="Q86" s="24" t="s">
        <v>63</v>
      </c>
      <c r="R86" s="24" t="s">
        <v>63</v>
      </c>
      <c r="S86" s="24" t="s">
        <v>63</v>
      </c>
      <c r="T86" s="24" t="s">
        <v>63</v>
      </c>
      <c r="U86" s="24" t="s">
        <v>63</v>
      </c>
      <c r="V86" s="24" t="s">
        <v>63</v>
      </c>
      <c r="W86" s="24" t="s">
        <v>63</v>
      </c>
      <c r="X86" s="23">
        <v>3174</v>
      </c>
      <c r="Y86" s="119">
        <v>3218</v>
      </c>
      <c r="Z86" s="119">
        <v>6286</v>
      </c>
      <c r="AA86" s="119" t="s">
        <v>72</v>
      </c>
      <c r="AB86" s="120" t="s">
        <v>63</v>
      </c>
      <c r="AC86" s="120" t="s">
        <v>63</v>
      </c>
      <c r="AD86" s="23" t="s">
        <v>63</v>
      </c>
      <c r="AE86" s="23" t="s">
        <v>63</v>
      </c>
      <c r="AF86" s="23" t="s">
        <v>63</v>
      </c>
      <c r="AG86" s="23" t="s">
        <v>63</v>
      </c>
      <c r="AH86" s="23"/>
      <c r="AI86" s="24" t="s">
        <v>63</v>
      </c>
      <c r="AJ86" s="24" t="s">
        <v>63</v>
      </c>
      <c r="AK86" s="24" t="s">
        <v>63</v>
      </c>
      <c r="AL86" s="24" t="s">
        <v>63</v>
      </c>
      <c r="AM86" s="24" t="s">
        <v>63</v>
      </c>
      <c r="AN86" s="24" t="s">
        <v>63</v>
      </c>
      <c r="AO86" s="24" t="s">
        <v>63</v>
      </c>
      <c r="AP86" s="24" t="s">
        <v>63</v>
      </c>
      <c r="AQ86" s="24" t="s">
        <v>63</v>
      </c>
      <c r="AR86" s="24" t="s">
        <v>63</v>
      </c>
      <c r="AS86" s="24" t="s">
        <v>63</v>
      </c>
      <c r="AT86" s="23" t="s">
        <v>63</v>
      </c>
      <c r="AU86" s="24" t="s">
        <v>63</v>
      </c>
      <c r="AV86" s="24" t="s">
        <v>63</v>
      </c>
      <c r="AW86" s="24" t="s">
        <v>63</v>
      </c>
      <c r="AX86" s="24" t="s">
        <v>63</v>
      </c>
      <c r="AY86" s="119" t="s">
        <v>63</v>
      </c>
      <c r="AZ86" s="119" t="s">
        <v>63</v>
      </c>
      <c r="BA86" s="119" t="s">
        <v>63</v>
      </c>
      <c r="BC86" s="23" t="s">
        <v>305</v>
      </c>
    </row>
    <row r="87" spans="1:55" s="3" customFormat="1" x14ac:dyDescent="0.25">
      <c r="A87" s="21">
        <v>83</v>
      </c>
      <c r="B87" s="21" t="s">
        <v>503</v>
      </c>
      <c r="C87" s="21" t="s">
        <v>504</v>
      </c>
      <c r="D87" s="21" t="s">
        <v>505</v>
      </c>
      <c r="E87" s="27" t="s">
        <v>506</v>
      </c>
      <c r="F87" s="22" t="s">
        <v>507</v>
      </c>
      <c r="G87" s="56">
        <v>9042</v>
      </c>
      <c r="H87" s="55" t="s">
        <v>77</v>
      </c>
      <c r="I87" s="56"/>
      <c r="J87" s="56">
        <v>2245406676</v>
      </c>
      <c r="K87" s="21" t="s">
        <v>192</v>
      </c>
      <c r="L87" s="56"/>
      <c r="M87" s="55" t="s">
        <v>61</v>
      </c>
      <c r="N87" s="23"/>
      <c r="O87" s="23" t="s">
        <v>63</v>
      </c>
      <c r="P87" s="23" t="s">
        <v>63</v>
      </c>
      <c r="Q87" s="23" t="s">
        <v>63</v>
      </c>
      <c r="R87" s="23" t="s">
        <v>63</v>
      </c>
      <c r="S87" s="23" t="s">
        <v>63</v>
      </c>
      <c r="T87" s="23" t="s">
        <v>63</v>
      </c>
      <c r="U87" s="23" t="s">
        <v>63</v>
      </c>
      <c r="V87" s="23" t="s">
        <v>63</v>
      </c>
      <c r="W87" s="23" t="s">
        <v>63</v>
      </c>
      <c r="X87" s="23" t="s">
        <v>63</v>
      </c>
      <c r="Y87" s="23" t="s">
        <v>63</v>
      </c>
      <c r="Z87" s="23" t="s">
        <v>63</v>
      </c>
      <c r="AA87" s="23" t="s">
        <v>63</v>
      </c>
      <c r="AB87" s="23" t="s">
        <v>63</v>
      </c>
      <c r="AC87" s="23" t="s">
        <v>63</v>
      </c>
      <c r="AD87" s="23" t="s">
        <v>63</v>
      </c>
      <c r="AE87" s="23" t="s">
        <v>63</v>
      </c>
      <c r="AF87" s="23" t="s">
        <v>63</v>
      </c>
      <c r="AG87" s="23">
        <v>3068</v>
      </c>
      <c r="AH87" s="23"/>
      <c r="AI87" s="24" t="s">
        <v>63</v>
      </c>
      <c r="AJ87" s="24" t="s">
        <v>63</v>
      </c>
      <c r="AK87" s="24" t="s">
        <v>63</v>
      </c>
      <c r="AL87" s="24" t="s">
        <v>63</v>
      </c>
      <c r="AM87" s="24" t="s">
        <v>63</v>
      </c>
      <c r="AN87" s="24" t="s">
        <v>63</v>
      </c>
      <c r="AO87" s="24" t="s">
        <v>63</v>
      </c>
      <c r="AP87" s="24" t="s">
        <v>63</v>
      </c>
      <c r="AQ87" s="24" t="s">
        <v>63</v>
      </c>
      <c r="AR87" s="24" t="s">
        <v>63</v>
      </c>
      <c r="AS87" s="24" t="s">
        <v>63</v>
      </c>
      <c r="AT87" s="24" t="s">
        <v>63</v>
      </c>
      <c r="AU87" s="24" t="s">
        <v>63</v>
      </c>
      <c r="AV87" s="24" t="s">
        <v>63</v>
      </c>
      <c r="AW87" s="24" t="s">
        <v>63</v>
      </c>
      <c r="AX87" s="24" t="s">
        <v>63</v>
      </c>
      <c r="AY87" s="24" t="s">
        <v>63</v>
      </c>
      <c r="AZ87" s="24" t="s">
        <v>63</v>
      </c>
      <c r="BA87" s="24" t="s">
        <v>63</v>
      </c>
      <c r="BC87" s="23"/>
    </row>
    <row r="88" spans="1:55" s="3" customFormat="1" x14ac:dyDescent="0.25">
      <c r="A88" s="21">
        <v>84</v>
      </c>
      <c r="B88" s="21" t="s">
        <v>508</v>
      </c>
      <c r="C88" s="21" t="s">
        <v>504</v>
      </c>
      <c r="D88" s="21" t="s">
        <v>509</v>
      </c>
      <c r="E88" s="27" t="s">
        <v>510</v>
      </c>
      <c r="F88" s="22" t="s">
        <v>105</v>
      </c>
      <c r="G88" s="56">
        <v>2040</v>
      </c>
      <c r="H88" s="55" t="s">
        <v>106</v>
      </c>
      <c r="I88" s="56" t="s">
        <v>511</v>
      </c>
      <c r="J88" s="56"/>
      <c r="K88" s="21" t="s">
        <v>512</v>
      </c>
      <c r="L88" s="56"/>
      <c r="M88" s="55" t="s">
        <v>61</v>
      </c>
      <c r="N88" s="30"/>
      <c r="O88" s="120" t="s">
        <v>63</v>
      </c>
      <c r="P88" s="120" t="s">
        <v>63</v>
      </c>
      <c r="Q88" s="120" t="s">
        <v>63</v>
      </c>
      <c r="R88" s="120" t="s">
        <v>63</v>
      </c>
      <c r="S88" s="120" t="s">
        <v>63</v>
      </c>
      <c r="T88" s="120" t="s">
        <v>63</v>
      </c>
      <c r="U88" s="120" t="s">
        <v>63</v>
      </c>
      <c r="V88" s="120" t="s">
        <v>63</v>
      </c>
      <c r="W88" s="120" t="s">
        <v>63</v>
      </c>
      <c r="X88" s="120" t="s">
        <v>63</v>
      </c>
      <c r="Y88" s="120" t="s">
        <v>63</v>
      </c>
      <c r="Z88" s="120" t="s">
        <v>63</v>
      </c>
      <c r="AA88" s="120" t="s">
        <v>63</v>
      </c>
      <c r="AB88" s="120" t="s">
        <v>63</v>
      </c>
      <c r="AC88" s="120" t="s">
        <v>63</v>
      </c>
      <c r="AD88" s="120">
        <v>11348</v>
      </c>
      <c r="AE88" s="23">
        <v>274728</v>
      </c>
      <c r="AF88" s="23">
        <v>202018</v>
      </c>
      <c r="AG88" s="23">
        <v>197403</v>
      </c>
      <c r="AH88" s="23"/>
      <c r="AI88" s="24" t="s">
        <v>63</v>
      </c>
      <c r="AJ88" s="24" t="s">
        <v>63</v>
      </c>
      <c r="AK88" s="24" t="s">
        <v>63</v>
      </c>
      <c r="AL88" s="24" t="s">
        <v>63</v>
      </c>
      <c r="AM88" s="24" t="s">
        <v>63</v>
      </c>
      <c r="AN88" s="24" t="s">
        <v>63</v>
      </c>
      <c r="AO88" s="24" t="s">
        <v>63</v>
      </c>
      <c r="AP88" s="24" t="s">
        <v>63</v>
      </c>
      <c r="AQ88" s="24" t="s">
        <v>63</v>
      </c>
      <c r="AR88" s="24" t="s">
        <v>63</v>
      </c>
      <c r="AS88" s="24" t="s">
        <v>63</v>
      </c>
      <c r="AT88" s="24" t="s">
        <v>63</v>
      </c>
      <c r="AU88" s="24" t="s">
        <v>63</v>
      </c>
      <c r="AV88" s="24" t="s">
        <v>63</v>
      </c>
      <c r="AW88" s="24" t="s">
        <v>63</v>
      </c>
      <c r="AX88" s="24" t="s">
        <v>63</v>
      </c>
      <c r="AY88" s="118">
        <v>234084</v>
      </c>
      <c r="AZ88" s="118">
        <v>234084</v>
      </c>
      <c r="BA88" s="118">
        <v>234084</v>
      </c>
      <c r="BC88" s="23"/>
    </row>
    <row r="89" spans="1:55" s="3" customFormat="1" x14ac:dyDescent="0.25">
      <c r="A89" s="21">
        <v>85</v>
      </c>
      <c r="B89" s="21" t="s">
        <v>513</v>
      </c>
      <c r="C89" s="21">
        <v>126</v>
      </c>
      <c r="D89" s="21" t="s">
        <v>514</v>
      </c>
      <c r="E89" s="27" t="s">
        <v>515</v>
      </c>
      <c r="F89" s="22" t="s">
        <v>516</v>
      </c>
      <c r="G89" s="56">
        <v>2040</v>
      </c>
      <c r="H89" s="55" t="s">
        <v>106</v>
      </c>
      <c r="I89" s="144" t="s">
        <v>517</v>
      </c>
      <c r="J89" s="56">
        <v>2209235772</v>
      </c>
      <c r="K89" s="21" t="s">
        <v>518</v>
      </c>
      <c r="L89" s="56" t="s">
        <v>519</v>
      </c>
      <c r="M89" s="55" t="s">
        <v>520</v>
      </c>
      <c r="N89" s="30"/>
      <c r="O89" s="23">
        <v>559078</v>
      </c>
      <c r="P89" s="23">
        <v>514258</v>
      </c>
      <c r="Q89" s="23">
        <v>459798</v>
      </c>
      <c r="R89" s="23">
        <v>525496</v>
      </c>
      <c r="S89" s="23">
        <v>525550</v>
      </c>
      <c r="T89" s="23">
        <v>521974</v>
      </c>
      <c r="U89" s="23">
        <v>539452</v>
      </c>
      <c r="V89" s="23">
        <v>300749</v>
      </c>
      <c r="W89" s="23">
        <v>537352</v>
      </c>
      <c r="X89" s="23">
        <v>498625</v>
      </c>
      <c r="Y89" s="119">
        <v>493884</v>
      </c>
      <c r="Z89" s="119">
        <v>388655</v>
      </c>
      <c r="AA89" s="119">
        <v>451446</v>
      </c>
      <c r="AB89" s="23">
        <v>457012</v>
      </c>
      <c r="AC89" s="23">
        <v>471834</v>
      </c>
      <c r="AD89" s="119">
        <v>215021</v>
      </c>
      <c r="AE89" s="23">
        <v>14890</v>
      </c>
      <c r="AF89" s="23">
        <v>10515</v>
      </c>
      <c r="AG89" s="23" t="s">
        <v>521</v>
      </c>
      <c r="AH89" s="23"/>
      <c r="AI89" s="23">
        <v>512745</v>
      </c>
      <c r="AJ89" s="23">
        <v>512745</v>
      </c>
      <c r="AK89" s="23">
        <v>512745</v>
      </c>
      <c r="AL89" s="23">
        <v>576590</v>
      </c>
      <c r="AM89" s="23">
        <v>576590</v>
      </c>
      <c r="AN89" s="23">
        <v>576590</v>
      </c>
      <c r="AO89" s="23">
        <v>576590</v>
      </c>
      <c r="AP89" s="23">
        <v>576590</v>
      </c>
      <c r="AQ89" s="23">
        <v>339743</v>
      </c>
      <c r="AR89" s="23">
        <v>333842</v>
      </c>
      <c r="AS89" s="23">
        <v>327871</v>
      </c>
      <c r="AT89" s="23">
        <v>321839</v>
      </c>
      <c r="AU89" s="23">
        <v>315741</v>
      </c>
      <c r="AV89" s="23">
        <v>309584</v>
      </c>
      <c r="AW89" s="23">
        <v>303350</v>
      </c>
      <c r="AX89" s="23">
        <v>297095</v>
      </c>
      <c r="AY89" s="119">
        <v>2605</v>
      </c>
      <c r="AZ89" s="119">
        <v>2605</v>
      </c>
      <c r="BA89" s="119" t="s">
        <v>63</v>
      </c>
      <c r="BC89" s="23">
        <v>317125</v>
      </c>
    </row>
    <row r="90" spans="1:55" s="3" customFormat="1" x14ac:dyDescent="0.25">
      <c r="A90" s="21">
        <v>86</v>
      </c>
      <c r="B90" s="21" t="s">
        <v>522</v>
      </c>
      <c r="C90" s="21">
        <v>127</v>
      </c>
      <c r="D90" s="21" t="s">
        <v>523</v>
      </c>
      <c r="E90" s="27" t="s">
        <v>524</v>
      </c>
      <c r="F90" s="22" t="s">
        <v>525</v>
      </c>
      <c r="G90" s="56">
        <v>2030</v>
      </c>
      <c r="H90" s="55" t="s">
        <v>106</v>
      </c>
      <c r="I90" s="144" t="s">
        <v>526</v>
      </c>
      <c r="J90" s="56">
        <v>2004013565</v>
      </c>
      <c r="K90" s="21" t="s">
        <v>527</v>
      </c>
      <c r="L90" s="56" t="s">
        <v>519</v>
      </c>
      <c r="M90" s="55" t="s">
        <v>520</v>
      </c>
      <c r="N90" s="30"/>
      <c r="O90" s="23">
        <v>3088102</v>
      </c>
      <c r="P90" s="23">
        <v>3334682</v>
      </c>
      <c r="Q90" s="23">
        <v>3285446</v>
      </c>
      <c r="R90" s="23">
        <v>4021016</v>
      </c>
      <c r="S90" s="23">
        <v>3776763</v>
      </c>
      <c r="T90" s="23">
        <v>3985956</v>
      </c>
      <c r="U90" s="23">
        <v>3261352</v>
      </c>
      <c r="V90" s="23">
        <v>3566142</v>
      </c>
      <c r="W90" s="23">
        <v>3645538</v>
      </c>
      <c r="X90" s="23">
        <v>3621037</v>
      </c>
      <c r="Y90" s="119">
        <v>3780955</v>
      </c>
      <c r="Z90" s="119">
        <v>3719356</v>
      </c>
      <c r="AA90" s="119">
        <v>3676934</v>
      </c>
      <c r="AB90" s="23">
        <v>3643252</v>
      </c>
      <c r="AC90" s="23">
        <v>4004998</v>
      </c>
      <c r="AD90" s="23">
        <v>3627295</v>
      </c>
      <c r="AE90" s="23">
        <v>3788472</v>
      </c>
      <c r="AF90" s="23">
        <v>3712276</v>
      </c>
      <c r="AG90" s="23">
        <v>3282539</v>
      </c>
      <c r="AH90" s="23"/>
      <c r="AI90" s="23">
        <v>3971863</v>
      </c>
      <c r="AJ90" s="23">
        <v>3971863</v>
      </c>
      <c r="AK90" s="23">
        <v>3971863</v>
      </c>
      <c r="AL90" s="23">
        <v>3921430</v>
      </c>
      <c r="AM90" s="23">
        <v>3921430</v>
      </c>
      <c r="AN90" s="23">
        <v>3921430</v>
      </c>
      <c r="AO90" s="23">
        <v>3921430</v>
      </c>
      <c r="AP90" s="23">
        <v>3921430</v>
      </c>
      <c r="AQ90" s="23">
        <v>2974932</v>
      </c>
      <c r="AR90" s="23">
        <v>2923259</v>
      </c>
      <c r="AS90" s="23">
        <v>2870980</v>
      </c>
      <c r="AT90" s="23">
        <v>2818155</v>
      </c>
      <c r="AU90" s="23">
        <v>2764762</v>
      </c>
      <c r="AV90" s="23">
        <v>2710850</v>
      </c>
      <c r="AW90" s="23">
        <v>2656263</v>
      </c>
      <c r="AX90" s="23">
        <v>2601489</v>
      </c>
      <c r="AY90" s="119">
        <v>2410264</v>
      </c>
      <c r="AZ90" s="119">
        <v>2410510</v>
      </c>
      <c r="BA90" s="119">
        <v>2410765</v>
      </c>
      <c r="BC90" s="23">
        <v>2156787</v>
      </c>
    </row>
    <row r="91" spans="1:55" s="3" customFormat="1" x14ac:dyDescent="0.25">
      <c r="A91" s="21">
        <v>87</v>
      </c>
      <c r="B91" s="21" t="s">
        <v>528</v>
      </c>
      <c r="C91" s="21">
        <v>176</v>
      </c>
      <c r="D91" s="21" t="s">
        <v>529</v>
      </c>
      <c r="E91" s="27" t="s">
        <v>530</v>
      </c>
      <c r="F91" s="22" t="s">
        <v>531</v>
      </c>
      <c r="G91" s="56">
        <v>2030</v>
      </c>
      <c r="H91" s="55" t="s">
        <v>106</v>
      </c>
      <c r="I91" s="144" t="s">
        <v>261</v>
      </c>
      <c r="J91" s="56">
        <v>2143767603</v>
      </c>
      <c r="K91" s="21" t="s">
        <v>532</v>
      </c>
      <c r="L91" s="56" t="s">
        <v>519</v>
      </c>
      <c r="M91" s="55" t="s">
        <v>520</v>
      </c>
      <c r="N91" s="30"/>
      <c r="O91" s="23">
        <v>1790991</v>
      </c>
      <c r="P91" s="23">
        <v>1694078</v>
      </c>
      <c r="Q91" s="23">
        <v>1835089</v>
      </c>
      <c r="R91" s="23">
        <v>1666099</v>
      </c>
      <c r="S91" s="23">
        <v>1839391.1059131033</v>
      </c>
      <c r="T91" s="23">
        <v>1798914</v>
      </c>
      <c r="U91" s="23">
        <v>1937506</v>
      </c>
      <c r="V91" s="23">
        <v>2028106</v>
      </c>
      <c r="W91" s="23">
        <v>1742152</v>
      </c>
      <c r="X91" s="23">
        <v>2017865</v>
      </c>
      <c r="Y91" s="119">
        <v>1957465</v>
      </c>
      <c r="Z91" s="119">
        <v>1932514</v>
      </c>
      <c r="AA91" s="119">
        <v>1883919</v>
      </c>
      <c r="AB91" s="23">
        <v>1994945</v>
      </c>
      <c r="AC91" s="23">
        <v>2093011</v>
      </c>
      <c r="AD91" s="23">
        <v>1905989</v>
      </c>
      <c r="AE91" s="23">
        <v>2196298</v>
      </c>
      <c r="AF91" s="23">
        <v>1919317</v>
      </c>
      <c r="AG91" s="23">
        <v>2182916</v>
      </c>
      <c r="AH91" s="23"/>
      <c r="AI91" s="23">
        <v>1869049</v>
      </c>
      <c r="AJ91" s="23">
        <v>1869049</v>
      </c>
      <c r="AK91" s="23">
        <v>1869050</v>
      </c>
      <c r="AL91" s="26">
        <v>1901642</v>
      </c>
      <c r="AM91" s="26">
        <v>1957935</v>
      </c>
      <c r="AN91" s="26">
        <v>2033762</v>
      </c>
      <c r="AO91" s="26">
        <v>2115777</v>
      </c>
      <c r="AP91" s="26">
        <v>2123252</v>
      </c>
      <c r="AQ91" s="23">
        <v>1809844</v>
      </c>
      <c r="AR91" s="23">
        <v>1778408</v>
      </c>
      <c r="AS91" s="23">
        <v>1746603</v>
      </c>
      <c r="AT91" s="23">
        <v>1714466</v>
      </c>
      <c r="AU91" s="23">
        <v>1681984</v>
      </c>
      <c r="AV91" s="23">
        <v>1649185</v>
      </c>
      <c r="AW91" s="23">
        <v>1615978</v>
      </c>
      <c r="AX91" s="23">
        <v>1582655</v>
      </c>
      <c r="AY91" s="119">
        <v>1452353</v>
      </c>
      <c r="AZ91" s="119">
        <v>1452174</v>
      </c>
      <c r="BA91" s="119">
        <v>1452174</v>
      </c>
      <c r="BC91" s="23">
        <v>1114560</v>
      </c>
    </row>
    <row r="92" spans="1:55" s="3" customFormat="1" x14ac:dyDescent="0.25">
      <c r="A92" s="21">
        <v>88</v>
      </c>
      <c r="B92" s="21" t="s">
        <v>533</v>
      </c>
      <c r="C92" s="21" t="s">
        <v>63</v>
      </c>
      <c r="D92" s="23" t="s">
        <v>188</v>
      </c>
      <c r="E92" s="27" t="s">
        <v>534</v>
      </c>
      <c r="F92" s="22" t="s">
        <v>535</v>
      </c>
      <c r="G92" s="56">
        <v>2030</v>
      </c>
      <c r="H92" s="55" t="s">
        <v>106</v>
      </c>
      <c r="I92" s="56" t="s">
        <v>192</v>
      </c>
      <c r="J92" s="56" t="s">
        <v>192</v>
      </c>
      <c r="K92" s="21" t="s">
        <v>192</v>
      </c>
      <c r="L92" s="56" t="s">
        <v>519</v>
      </c>
      <c r="M92" s="55" t="s">
        <v>520</v>
      </c>
      <c r="N92" s="30"/>
      <c r="O92" s="23">
        <v>73836</v>
      </c>
      <c r="P92" s="23">
        <v>33887</v>
      </c>
      <c r="Q92" s="23">
        <v>37487</v>
      </c>
      <c r="R92" s="23">
        <v>37196</v>
      </c>
      <c r="S92" s="23">
        <v>33539</v>
      </c>
      <c r="T92" s="23">
        <v>10455</v>
      </c>
      <c r="U92" s="23">
        <v>4260</v>
      </c>
      <c r="V92" s="23">
        <v>188</v>
      </c>
      <c r="W92" s="23" t="s">
        <v>188</v>
      </c>
      <c r="X92" s="24" t="s">
        <v>63</v>
      </c>
      <c r="Y92" s="120" t="s">
        <v>63</v>
      </c>
      <c r="Z92" s="120" t="s">
        <v>63</v>
      </c>
      <c r="AA92" s="120" t="s">
        <v>63</v>
      </c>
      <c r="AB92" s="120" t="s">
        <v>63</v>
      </c>
      <c r="AC92" s="120" t="s">
        <v>63</v>
      </c>
      <c r="AD92" s="23" t="s">
        <v>63</v>
      </c>
      <c r="AE92" s="23" t="s">
        <v>63</v>
      </c>
      <c r="AF92" s="23" t="s">
        <v>63</v>
      </c>
      <c r="AG92" s="23" t="s">
        <v>63</v>
      </c>
      <c r="AH92" s="23"/>
      <c r="AI92" s="23">
        <v>169536</v>
      </c>
      <c r="AJ92" s="23">
        <v>169536</v>
      </c>
      <c r="AK92" s="23">
        <v>169537</v>
      </c>
      <c r="AL92" s="23">
        <v>57421</v>
      </c>
      <c r="AM92" s="23">
        <v>57421</v>
      </c>
      <c r="AN92" s="23">
        <v>57421</v>
      </c>
      <c r="AO92" s="23">
        <v>57421</v>
      </c>
      <c r="AP92" s="23">
        <v>57421</v>
      </c>
      <c r="AQ92" s="33" t="s">
        <v>194</v>
      </c>
      <c r="AR92" s="78" t="s">
        <v>63</v>
      </c>
      <c r="AS92" s="78" t="s">
        <v>63</v>
      </c>
      <c r="AT92" s="78" t="s">
        <v>63</v>
      </c>
      <c r="AU92" s="78" t="s">
        <v>63</v>
      </c>
      <c r="AV92" s="78" t="s">
        <v>63</v>
      </c>
      <c r="AW92" s="78" t="s">
        <v>63</v>
      </c>
      <c r="AX92" s="78" t="s">
        <v>63</v>
      </c>
      <c r="AY92" s="119" t="s">
        <v>63</v>
      </c>
      <c r="AZ92" s="119" t="s">
        <v>63</v>
      </c>
      <c r="BA92" s="119" t="s">
        <v>63</v>
      </c>
      <c r="BC92" s="23" t="s">
        <v>305</v>
      </c>
    </row>
    <row r="93" spans="1:55" s="3" customFormat="1" x14ac:dyDescent="0.25">
      <c r="A93" s="21">
        <v>89</v>
      </c>
      <c r="B93" s="21" t="s">
        <v>536</v>
      </c>
      <c r="C93" s="21">
        <v>209</v>
      </c>
      <c r="D93" s="21" t="s">
        <v>537</v>
      </c>
      <c r="E93" s="27" t="s">
        <v>538</v>
      </c>
      <c r="F93" s="22" t="s">
        <v>535</v>
      </c>
      <c r="G93" s="56">
        <v>2030</v>
      </c>
      <c r="H93" s="55" t="s">
        <v>106</v>
      </c>
      <c r="I93" s="144" t="s">
        <v>539</v>
      </c>
      <c r="J93" s="56">
        <v>2033609552</v>
      </c>
      <c r="K93" s="21" t="s">
        <v>540</v>
      </c>
      <c r="L93" s="56" t="s">
        <v>519</v>
      </c>
      <c r="M93" s="55" t="s">
        <v>520</v>
      </c>
      <c r="N93" s="30"/>
      <c r="O93" s="23">
        <v>64146</v>
      </c>
      <c r="P93" s="23">
        <v>59730</v>
      </c>
      <c r="Q93" s="23">
        <v>61998</v>
      </c>
      <c r="R93" s="23">
        <v>56029</v>
      </c>
      <c r="S93" s="23">
        <v>59719</v>
      </c>
      <c r="T93" s="23">
        <v>44310</v>
      </c>
      <c r="U93" s="23">
        <v>42578</v>
      </c>
      <c r="V93" s="23">
        <v>40141</v>
      </c>
      <c r="W93" s="23">
        <v>34018</v>
      </c>
      <c r="X93" s="23">
        <v>36192</v>
      </c>
      <c r="Y93" s="119">
        <v>35415</v>
      </c>
      <c r="Z93" s="119">
        <v>42796</v>
      </c>
      <c r="AA93" s="119">
        <v>39697</v>
      </c>
      <c r="AB93" s="23">
        <v>46383</v>
      </c>
      <c r="AC93" s="23">
        <v>46312</v>
      </c>
      <c r="AD93" s="120">
        <v>43978</v>
      </c>
      <c r="AE93" s="23">
        <v>39878</v>
      </c>
      <c r="AF93" s="23">
        <v>15673</v>
      </c>
      <c r="AG93" s="23">
        <v>10349</v>
      </c>
      <c r="AH93" s="23"/>
      <c r="AI93" s="23">
        <v>57029</v>
      </c>
      <c r="AJ93" s="23">
        <v>57029</v>
      </c>
      <c r="AK93" s="23">
        <v>57029</v>
      </c>
      <c r="AL93" s="23">
        <v>49886</v>
      </c>
      <c r="AM93" s="23">
        <v>49886</v>
      </c>
      <c r="AN93" s="23">
        <v>49886</v>
      </c>
      <c r="AO93" s="23">
        <v>49886</v>
      </c>
      <c r="AP93" s="23">
        <v>49886</v>
      </c>
      <c r="AQ93" s="23">
        <v>39356</v>
      </c>
      <c r="AR93" s="23">
        <v>38672</v>
      </c>
      <c r="AS93" s="23">
        <v>37980</v>
      </c>
      <c r="AT93" s="23">
        <v>37282</v>
      </c>
      <c r="AU93" s="23">
        <v>36576</v>
      </c>
      <c r="AV93" s="23">
        <v>35862</v>
      </c>
      <c r="AW93" s="23">
        <v>35140</v>
      </c>
      <c r="AX93" s="23">
        <v>34416</v>
      </c>
      <c r="AY93" s="119">
        <v>30585</v>
      </c>
      <c r="AZ93" s="119">
        <v>29622</v>
      </c>
      <c r="BA93" s="119">
        <v>0</v>
      </c>
      <c r="BC93" s="23">
        <v>27437</v>
      </c>
    </row>
    <row r="94" spans="1:55" s="3" customFormat="1" ht="12.75" customHeight="1" x14ac:dyDescent="0.25">
      <c r="A94" s="21">
        <v>90</v>
      </c>
      <c r="B94" s="21" t="s">
        <v>541</v>
      </c>
      <c r="C94" s="21" t="s">
        <v>542</v>
      </c>
      <c r="D94" s="21" t="s">
        <v>543</v>
      </c>
      <c r="E94" s="27" t="s">
        <v>544</v>
      </c>
      <c r="F94" s="22" t="s">
        <v>545</v>
      </c>
      <c r="G94" s="56">
        <v>9042</v>
      </c>
      <c r="H94" s="55" t="s">
        <v>77</v>
      </c>
      <c r="I94" s="144" t="s">
        <v>546</v>
      </c>
      <c r="J94" s="56">
        <v>2102035332</v>
      </c>
      <c r="K94" s="21" t="s">
        <v>547</v>
      </c>
      <c r="L94" s="56" t="s">
        <v>548</v>
      </c>
      <c r="M94" s="121" t="s">
        <v>549</v>
      </c>
      <c r="N94" s="30"/>
      <c r="O94" s="23">
        <v>4896450.7523111235</v>
      </c>
      <c r="P94" s="23">
        <v>5238915.7814809345</v>
      </c>
      <c r="Q94" s="23">
        <v>4686947.2048216164</v>
      </c>
      <c r="R94" s="23">
        <v>4556263.5411025239</v>
      </c>
      <c r="S94" s="23">
        <v>3415187</v>
      </c>
      <c r="T94" s="23">
        <v>4386582.738388313</v>
      </c>
      <c r="U94" s="23">
        <v>4017146.0924123842</v>
      </c>
      <c r="V94" s="23">
        <v>3777668.9062499935</v>
      </c>
      <c r="W94" s="23" t="s">
        <v>82</v>
      </c>
      <c r="X94" s="24" t="s">
        <v>63</v>
      </c>
      <c r="Y94" s="120" t="s">
        <v>63</v>
      </c>
      <c r="Z94" s="120" t="s">
        <v>63</v>
      </c>
      <c r="AA94" s="120" t="s">
        <v>63</v>
      </c>
      <c r="AB94" s="120" t="s">
        <v>63</v>
      </c>
      <c r="AC94" s="120" t="s">
        <v>63</v>
      </c>
      <c r="AD94" s="120" t="s">
        <v>63</v>
      </c>
      <c r="AE94" s="23">
        <v>3985551</v>
      </c>
      <c r="AF94" s="23">
        <v>3774545</v>
      </c>
      <c r="AG94" s="23">
        <v>3690181</v>
      </c>
      <c r="AH94" s="23"/>
      <c r="AI94" s="23">
        <v>9358697</v>
      </c>
      <c r="AJ94" s="23">
        <v>9358697</v>
      </c>
      <c r="AK94" s="23">
        <v>9358697</v>
      </c>
      <c r="AL94" s="23">
        <v>8918495</v>
      </c>
      <c r="AM94" s="23">
        <v>8918495</v>
      </c>
      <c r="AN94" s="23">
        <v>8918495</v>
      </c>
      <c r="AO94" s="23">
        <v>8918495</v>
      </c>
      <c r="AP94" s="23">
        <v>8918495</v>
      </c>
      <c r="AQ94" s="33" t="s">
        <v>63</v>
      </c>
      <c r="AR94" s="24" t="s">
        <v>63</v>
      </c>
      <c r="AS94" s="24" t="s">
        <v>63</v>
      </c>
      <c r="AT94" s="23" t="s">
        <v>63</v>
      </c>
      <c r="AU94" s="24" t="s">
        <v>63</v>
      </c>
      <c r="AV94" s="24" t="s">
        <v>63</v>
      </c>
      <c r="AW94" s="24" t="s">
        <v>63</v>
      </c>
      <c r="AX94" s="24" t="s">
        <v>63</v>
      </c>
      <c r="AY94" s="119">
        <v>7486112</v>
      </c>
      <c r="AZ94" s="119">
        <v>7345389</v>
      </c>
      <c r="BA94" s="119">
        <v>7486112</v>
      </c>
      <c r="BC94" s="23" t="s">
        <v>150</v>
      </c>
    </row>
    <row r="95" spans="1:55" s="3" customFormat="1" x14ac:dyDescent="0.25">
      <c r="A95" s="21">
        <v>91</v>
      </c>
      <c r="B95" s="21" t="s">
        <v>550</v>
      </c>
      <c r="C95" s="21">
        <v>203912</v>
      </c>
      <c r="D95" s="21" t="s">
        <v>551</v>
      </c>
      <c r="E95" s="27" t="s">
        <v>552</v>
      </c>
      <c r="F95" s="22" t="s">
        <v>545</v>
      </c>
      <c r="G95" s="56">
        <v>9042</v>
      </c>
      <c r="H95" s="55" t="s">
        <v>77</v>
      </c>
      <c r="I95" s="144" t="s">
        <v>546</v>
      </c>
      <c r="J95" s="56">
        <v>2102035332</v>
      </c>
      <c r="K95" s="21" t="s">
        <v>547</v>
      </c>
      <c r="L95" s="56" t="s">
        <v>548</v>
      </c>
      <c r="M95" s="121" t="s">
        <v>549</v>
      </c>
      <c r="N95" s="30"/>
      <c r="O95" s="24" t="s">
        <v>63</v>
      </c>
      <c r="P95" s="24" t="s">
        <v>63</v>
      </c>
      <c r="Q95" s="24" t="s">
        <v>63</v>
      </c>
      <c r="R95" s="24" t="s">
        <v>63</v>
      </c>
      <c r="S95" s="24" t="s">
        <v>63</v>
      </c>
      <c r="T95" s="24" t="s">
        <v>63</v>
      </c>
      <c r="U95" s="24" t="s">
        <v>63</v>
      </c>
      <c r="V95" s="24" t="s">
        <v>63</v>
      </c>
      <c r="W95" s="23">
        <v>4053871</v>
      </c>
      <c r="X95" s="23">
        <v>4053039</v>
      </c>
      <c r="Y95" s="119">
        <v>3987758</v>
      </c>
      <c r="Z95" s="119">
        <v>4528865</v>
      </c>
      <c r="AA95" s="119">
        <v>4373253</v>
      </c>
      <c r="AB95" s="23">
        <v>4461978</v>
      </c>
      <c r="AC95" s="23">
        <v>4329659</v>
      </c>
      <c r="AD95" s="23">
        <v>3462111</v>
      </c>
      <c r="AE95" s="23" t="s">
        <v>154</v>
      </c>
      <c r="AF95" s="23" t="s">
        <v>63</v>
      </c>
      <c r="AG95" s="23" t="s">
        <v>63</v>
      </c>
      <c r="AH95" s="23"/>
      <c r="AI95" s="24" t="s">
        <v>63</v>
      </c>
      <c r="AJ95" s="24" t="s">
        <v>63</v>
      </c>
      <c r="AK95" s="24" t="s">
        <v>63</v>
      </c>
      <c r="AL95" s="24" t="s">
        <v>63</v>
      </c>
      <c r="AM95" s="24" t="s">
        <v>63</v>
      </c>
      <c r="AN95" s="24" t="s">
        <v>63</v>
      </c>
      <c r="AO95" s="24" t="s">
        <v>63</v>
      </c>
      <c r="AP95" s="24" t="s">
        <v>63</v>
      </c>
      <c r="AQ95" s="23">
        <v>4546893</v>
      </c>
      <c r="AR95" s="23">
        <v>4467917</v>
      </c>
      <c r="AS95" s="26">
        <v>4418751</v>
      </c>
      <c r="AT95" s="26">
        <v>4662664</v>
      </c>
      <c r="AU95" s="26">
        <v>4574533</v>
      </c>
      <c r="AV95" s="26">
        <v>4485608</v>
      </c>
      <c r="AW95" s="26">
        <v>4395655</v>
      </c>
      <c r="AX95" s="26">
        <v>4305414</v>
      </c>
      <c r="AY95" s="119" t="s">
        <v>155</v>
      </c>
      <c r="AZ95" s="119" t="s">
        <v>63</v>
      </c>
      <c r="BA95" s="119" t="s">
        <v>63</v>
      </c>
      <c r="BC95" s="23">
        <v>3151573</v>
      </c>
    </row>
    <row r="96" spans="1:55" s="3" customFormat="1" x14ac:dyDescent="0.25">
      <c r="A96" s="21">
        <v>92</v>
      </c>
      <c r="B96" s="21" t="s">
        <v>553</v>
      </c>
      <c r="C96" s="21">
        <v>203913</v>
      </c>
      <c r="D96" s="21" t="s">
        <v>551</v>
      </c>
      <c r="E96" s="27" t="s">
        <v>554</v>
      </c>
      <c r="F96" s="22" t="s">
        <v>545</v>
      </c>
      <c r="G96" s="56">
        <v>9042</v>
      </c>
      <c r="H96" s="55" t="s">
        <v>77</v>
      </c>
      <c r="I96" s="144" t="s">
        <v>546</v>
      </c>
      <c r="J96" s="56">
        <v>2102035332</v>
      </c>
      <c r="K96" s="21" t="s">
        <v>547</v>
      </c>
      <c r="L96" s="56" t="s">
        <v>548</v>
      </c>
      <c r="M96" s="121" t="s">
        <v>549</v>
      </c>
      <c r="N96" s="30"/>
      <c r="O96" s="24" t="s">
        <v>63</v>
      </c>
      <c r="P96" s="24" t="s">
        <v>63</v>
      </c>
      <c r="Q96" s="24" t="s">
        <v>63</v>
      </c>
      <c r="R96" s="24" t="s">
        <v>63</v>
      </c>
      <c r="S96" s="24" t="s">
        <v>63</v>
      </c>
      <c r="T96" s="24" t="s">
        <v>63</v>
      </c>
      <c r="U96" s="24" t="s">
        <v>63</v>
      </c>
      <c r="V96" s="24" t="s">
        <v>63</v>
      </c>
      <c r="W96" s="23" t="s">
        <v>63</v>
      </c>
      <c r="X96" s="23" t="s">
        <v>63</v>
      </c>
      <c r="Y96" s="23" t="s">
        <v>63</v>
      </c>
      <c r="Z96" s="23" t="s">
        <v>63</v>
      </c>
      <c r="AA96" s="23" t="s">
        <v>63</v>
      </c>
      <c r="AB96" s="23" t="s">
        <v>63</v>
      </c>
      <c r="AC96" s="23" t="s">
        <v>63</v>
      </c>
      <c r="AD96" s="23">
        <v>0</v>
      </c>
      <c r="AE96" s="23" t="s">
        <v>154</v>
      </c>
      <c r="AF96" s="23" t="s">
        <v>63</v>
      </c>
      <c r="AG96" s="23" t="s">
        <v>63</v>
      </c>
      <c r="AH96" s="23"/>
      <c r="AI96" s="24" t="s">
        <v>63</v>
      </c>
      <c r="AJ96" s="24" t="s">
        <v>63</v>
      </c>
      <c r="AK96" s="24" t="s">
        <v>63</v>
      </c>
      <c r="AL96" s="24" t="s">
        <v>63</v>
      </c>
      <c r="AM96" s="24" t="s">
        <v>63</v>
      </c>
      <c r="AN96" s="24" t="s">
        <v>63</v>
      </c>
      <c r="AO96" s="24" t="s">
        <v>63</v>
      </c>
      <c r="AP96" s="24" t="s">
        <v>63</v>
      </c>
      <c r="AQ96" s="23">
        <v>2529806</v>
      </c>
      <c r="AR96" s="26">
        <v>2675556</v>
      </c>
      <c r="AS96" s="26">
        <v>2663667</v>
      </c>
      <c r="AT96" s="26">
        <v>2614739</v>
      </c>
      <c r="AU96" s="26">
        <v>2565328</v>
      </c>
      <c r="AV96" s="26">
        <v>2515474</v>
      </c>
      <c r="AW96" s="26">
        <v>2465051</v>
      </c>
      <c r="AX96" s="26">
        <v>2414465</v>
      </c>
      <c r="AY96" s="119" t="s">
        <v>155</v>
      </c>
      <c r="AZ96" s="119" t="s">
        <v>63</v>
      </c>
      <c r="BA96" s="119" t="s">
        <v>63</v>
      </c>
      <c r="BC96" s="23">
        <v>1753599</v>
      </c>
    </row>
    <row r="97" spans="1:57" s="3" customFormat="1" x14ac:dyDescent="0.25">
      <c r="A97" s="21">
        <v>93</v>
      </c>
      <c r="B97" s="21" t="s">
        <v>555</v>
      </c>
      <c r="C97" s="21">
        <v>35</v>
      </c>
      <c r="D97" s="21" t="s">
        <v>556</v>
      </c>
      <c r="E97" s="27" t="s">
        <v>557</v>
      </c>
      <c r="F97" s="22" t="s">
        <v>558</v>
      </c>
      <c r="G97" s="56">
        <v>3600</v>
      </c>
      <c r="H97" s="55" t="s">
        <v>428</v>
      </c>
      <c r="I97" s="144" t="s">
        <v>559</v>
      </c>
      <c r="J97" s="56">
        <v>2005456093</v>
      </c>
      <c r="K97" s="21" t="s">
        <v>560</v>
      </c>
      <c r="L97" s="56" t="s">
        <v>548</v>
      </c>
      <c r="M97" s="121" t="s">
        <v>549</v>
      </c>
      <c r="N97" s="30"/>
      <c r="O97" s="23">
        <v>185972</v>
      </c>
      <c r="P97" s="23">
        <v>207584</v>
      </c>
      <c r="Q97" s="23">
        <v>176340</v>
      </c>
      <c r="R97" s="23">
        <v>186938</v>
      </c>
      <c r="S97" s="23">
        <v>125855</v>
      </c>
      <c r="T97" s="23">
        <v>143915</v>
      </c>
      <c r="U97" s="23">
        <v>133652</v>
      </c>
      <c r="V97" s="23">
        <v>136486</v>
      </c>
      <c r="W97" s="23">
        <v>142386</v>
      </c>
      <c r="X97" s="23">
        <v>144793</v>
      </c>
      <c r="Y97" s="119">
        <v>156114</v>
      </c>
      <c r="Z97" s="119">
        <v>168132</v>
      </c>
      <c r="AA97" s="119">
        <v>169376</v>
      </c>
      <c r="AB97" s="23">
        <v>162393</v>
      </c>
      <c r="AC97" s="23">
        <v>140045</v>
      </c>
      <c r="AD97" s="23">
        <v>136685</v>
      </c>
      <c r="AE97" s="23">
        <v>160267</v>
      </c>
      <c r="AF97" s="23">
        <v>137467</v>
      </c>
      <c r="AG97" s="23">
        <v>111933</v>
      </c>
      <c r="AH97" s="23"/>
      <c r="AI97" s="23">
        <v>229692</v>
      </c>
      <c r="AJ97" s="23">
        <v>229692</v>
      </c>
      <c r="AK97" s="23">
        <v>229692</v>
      </c>
      <c r="AL97" s="23">
        <v>253618</v>
      </c>
      <c r="AM97" s="23">
        <v>253618</v>
      </c>
      <c r="AN97" s="23">
        <v>253618</v>
      </c>
      <c r="AO97" s="23">
        <v>253618</v>
      </c>
      <c r="AP97" s="23">
        <v>253619</v>
      </c>
      <c r="AQ97" s="23">
        <v>171671</v>
      </c>
      <c r="AR97" s="23">
        <v>168689</v>
      </c>
      <c r="AS97" s="23">
        <v>165672</v>
      </c>
      <c r="AT97" s="23">
        <v>162623</v>
      </c>
      <c r="AU97" s="23">
        <v>159542</v>
      </c>
      <c r="AV97" s="23">
        <v>156431</v>
      </c>
      <c r="AW97" s="23">
        <v>153281</v>
      </c>
      <c r="AX97" s="23">
        <v>150120</v>
      </c>
      <c r="AY97" s="119">
        <v>122850</v>
      </c>
      <c r="AZ97" s="119">
        <v>134447</v>
      </c>
      <c r="BA97" s="119">
        <v>134447</v>
      </c>
      <c r="BC97" s="23">
        <v>139490</v>
      </c>
      <c r="BD97" s="184"/>
      <c r="BE97" s="185"/>
    </row>
    <row r="98" spans="1:57" s="3" customFormat="1" x14ac:dyDescent="0.25">
      <c r="A98" s="21">
        <v>94</v>
      </c>
      <c r="B98" s="21" t="s">
        <v>561</v>
      </c>
      <c r="C98" s="21">
        <v>179</v>
      </c>
      <c r="D98" s="21" t="s">
        <v>562</v>
      </c>
      <c r="E98" s="27" t="s">
        <v>563</v>
      </c>
      <c r="F98" s="22" t="s">
        <v>564</v>
      </c>
      <c r="G98" s="56">
        <v>9000</v>
      </c>
      <c r="H98" s="55" t="s">
        <v>77</v>
      </c>
      <c r="I98" s="144" t="s">
        <v>565</v>
      </c>
      <c r="J98" s="56">
        <v>2013814822</v>
      </c>
      <c r="K98" s="21" t="s">
        <v>566</v>
      </c>
      <c r="L98" s="56" t="s">
        <v>567</v>
      </c>
      <c r="M98" s="55" t="s">
        <v>568</v>
      </c>
      <c r="N98" s="30"/>
      <c r="O98" s="23">
        <v>30613</v>
      </c>
      <c r="P98" s="23">
        <v>36703</v>
      </c>
      <c r="Q98" s="23">
        <v>30244</v>
      </c>
      <c r="R98" s="23">
        <v>50323</v>
      </c>
      <c r="S98" s="23">
        <v>43082</v>
      </c>
      <c r="T98" s="23">
        <v>120201</v>
      </c>
      <c r="U98" s="23">
        <v>132896</v>
      </c>
      <c r="V98" s="23">
        <v>107614</v>
      </c>
      <c r="W98" s="23">
        <v>100854</v>
      </c>
      <c r="X98" s="23">
        <v>117126</v>
      </c>
      <c r="Y98" s="119">
        <v>109735</v>
      </c>
      <c r="Z98" s="119">
        <v>108786</v>
      </c>
      <c r="AA98" s="119">
        <v>114561</v>
      </c>
      <c r="AB98" s="23">
        <v>116720</v>
      </c>
      <c r="AC98" s="23">
        <v>126330</v>
      </c>
      <c r="AD98" s="23">
        <v>132408</v>
      </c>
      <c r="AE98" s="23">
        <v>152955</v>
      </c>
      <c r="AF98" s="23">
        <v>173082</v>
      </c>
      <c r="AG98" s="23">
        <v>160287</v>
      </c>
      <c r="AH98" s="23"/>
      <c r="AI98" s="23">
        <v>51817</v>
      </c>
      <c r="AJ98" s="23">
        <v>51817</v>
      </c>
      <c r="AK98" s="23">
        <v>298075</v>
      </c>
      <c r="AL98" s="119">
        <v>78184</v>
      </c>
      <c r="AM98" s="119">
        <v>78184</v>
      </c>
      <c r="AN98" s="26">
        <v>216362</v>
      </c>
      <c r="AO98" s="26">
        <v>257040</v>
      </c>
      <c r="AP98" s="26">
        <v>262288</v>
      </c>
      <c r="AQ98" s="23">
        <v>164135</v>
      </c>
      <c r="AR98" s="23">
        <v>161285</v>
      </c>
      <c r="AS98" s="23">
        <v>158400</v>
      </c>
      <c r="AT98" s="23">
        <v>155486</v>
      </c>
      <c r="AU98" s="23">
        <v>152540</v>
      </c>
      <c r="AV98" s="23">
        <v>149565</v>
      </c>
      <c r="AW98" s="23">
        <v>146554</v>
      </c>
      <c r="AX98" s="23">
        <v>143531</v>
      </c>
      <c r="AY98" s="119">
        <v>135076</v>
      </c>
      <c r="AZ98" s="119">
        <v>135076</v>
      </c>
      <c r="BA98" s="119">
        <v>135076</v>
      </c>
      <c r="BC98" s="23">
        <v>98126</v>
      </c>
      <c r="BE98" s="185"/>
    </row>
    <row r="99" spans="1:57" s="3" customFormat="1" x14ac:dyDescent="0.25">
      <c r="A99" s="21">
        <v>95</v>
      </c>
      <c r="B99" s="21" t="s">
        <v>569</v>
      </c>
      <c r="C99" s="21">
        <v>122</v>
      </c>
      <c r="D99" s="21" t="s">
        <v>570</v>
      </c>
      <c r="E99" s="27" t="s">
        <v>571</v>
      </c>
      <c r="F99" s="22" t="s">
        <v>572</v>
      </c>
      <c r="G99" s="56">
        <v>2570</v>
      </c>
      <c r="H99" s="55" t="s">
        <v>573</v>
      </c>
      <c r="I99" s="144" t="s">
        <v>574</v>
      </c>
      <c r="J99" s="56">
        <v>2164585583</v>
      </c>
      <c r="K99" s="21" t="s">
        <v>575</v>
      </c>
      <c r="L99" s="56" t="s">
        <v>567</v>
      </c>
      <c r="M99" s="55" t="s">
        <v>568</v>
      </c>
      <c r="N99" s="30"/>
      <c r="O99" s="23">
        <v>34221</v>
      </c>
      <c r="P99" s="23">
        <v>28496</v>
      </c>
      <c r="Q99" s="23">
        <v>27805</v>
      </c>
      <c r="R99" s="23">
        <v>30894</v>
      </c>
      <c r="S99" s="23">
        <v>30408</v>
      </c>
      <c r="T99" s="23">
        <v>30163</v>
      </c>
      <c r="U99" s="23">
        <v>22847</v>
      </c>
      <c r="V99" s="23">
        <v>28175</v>
      </c>
      <c r="W99" s="23">
        <v>27735</v>
      </c>
      <c r="X99" s="23">
        <v>28601</v>
      </c>
      <c r="Y99" s="119">
        <v>29723</v>
      </c>
      <c r="Z99" s="119">
        <v>30662</v>
      </c>
      <c r="AA99" s="119">
        <v>31324</v>
      </c>
      <c r="AB99" s="23">
        <v>31512</v>
      </c>
      <c r="AC99" s="23">
        <v>31022</v>
      </c>
      <c r="AD99" s="23">
        <v>31583</v>
      </c>
      <c r="AE99" s="23">
        <v>31331</v>
      </c>
      <c r="AF99" s="23">
        <v>24765</v>
      </c>
      <c r="AG99" s="23">
        <v>24444</v>
      </c>
      <c r="AH99" s="23"/>
      <c r="AI99" s="23">
        <v>30817</v>
      </c>
      <c r="AJ99" s="23">
        <v>30817</v>
      </c>
      <c r="AK99" s="23">
        <v>30816</v>
      </c>
      <c r="AL99" s="23">
        <v>28476</v>
      </c>
      <c r="AM99" s="23">
        <v>28476</v>
      </c>
      <c r="AN99" s="23">
        <v>28476</v>
      </c>
      <c r="AO99" s="23">
        <v>28476</v>
      </c>
      <c r="AP99" s="23">
        <v>28476</v>
      </c>
      <c r="AQ99" s="23">
        <v>27746</v>
      </c>
      <c r="AR99" s="23">
        <v>27263</v>
      </c>
      <c r="AS99" s="23">
        <v>26776</v>
      </c>
      <c r="AT99" s="23">
        <v>26284</v>
      </c>
      <c r="AU99" s="23">
        <v>25785</v>
      </c>
      <c r="AV99" s="23">
        <v>25282</v>
      </c>
      <c r="AW99" s="23">
        <v>24774</v>
      </c>
      <c r="AX99" s="23">
        <v>24263</v>
      </c>
      <c r="AY99" s="119">
        <v>23149</v>
      </c>
      <c r="AZ99" s="119">
        <v>23149</v>
      </c>
      <c r="BA99" s="119">
        <v>23149</v>
      </c>
      <c r="BC99" s="23">
        <v>15662</v>
      </c>
      <c r="BD99" s="184"/>
      <c r="BE99" s="185"/>
    </row>
    <row r="100" spans="1:57" s="3" customFormat="1" x14ac:dyDescent="0.25">
      <c r="A100" s="21">
        <v>96</v>
      </c>
      <c r="B100" s="21" t="s">
        <v>576</v>
      </c>
      <c r="C100" s="21">
        <v>277</v>
      </c>
      <c r="D100" s="21" t="s">
        <v>577</v>
      </c>
      <c r="E100" s="27" t="s">
        <v>578</v>
      </c>
      <c r="F100" s="22" t="s">
        <v>579</v>
      </c>
      <c r="G100" s="56">
        <v>9200</v>
      </c>
      <c r="H100" s="55" t="s">
        <v>580</v>
      </c>
      <c r="I100" s="144" t="s">
        <v>581</v>
      </c>
      <c r="J100" s="56">
        <v>2070607728</v>
      </c>
      <c r="K100" s="21" t="s">
        <v>582</v>
      </c>
      <c r="L100" s="56" t="s">
        <v>567</v>
      </c>
      <c r="M100" s="55" t="s">
        <v>568</v>
      </c>
      <c r="N100" s="30"/>
      <c r="O100" s="23">
        <v>198825</v>
      </c>
      <c r="P100" s="23">
        <v>218881</v>
      </c>
      <c r="Q100" s="23">
        <v>187940</v>
      </c>
      <c r="R100" s="23">
        <v>203760</v>
      </c>
      <c r="S100" s="23">
        <v>207442</v>
      </c>
      <c r="T100" s="23">
        <v>204179</v>
      </c>
      <c r="U100" s="23">
        <v>207931</v>
      </c>
      <c r="V100" s="23">
        <v>204050</v>
      </c>
      <c r="W100" s="23">
        <v>203932</v>
      </c>
      <c r="X100" s="23">
        <v>208374</v>
      </c>
      <c r="Y100" s="119">
        <v>207599</v>
      </c>
      <c r="Z100" s="119">
        <v>205319</v>
      </c>
      <c r="AA100" s="119">
        <v>209680</v>
      </c>
      <c r="AB100" s="23">
        <v>200522</v>
      </c>
      <c r="AC100" s="120">
        <v>196883</v>
      </c>
      <c r="AD100" s="120">
        <v>204073</v>
      </c>
      <c r="AE100" s="23">
        <v>191893</v>
      </c>
      <c r="AF100" s="23">
        <v>187098</v>
      </c>
      <c r="AG100" s="23">
        <v>175893</v>
      </c>
      <c r="AH100" s="23"/>
      <c r="AI100" s="23">
        <v>200593</v>
      </c>
      <c r="AJ100" s="26">
        <f>200593+1150</f>
        <v>201743</v>
      </c>
      <c r="AK100" s="26">
        <f>200594+24800</f>
        <v>225394</v>
      </c>
      <c r="AL100" s="23">
        <v>242137</v>
      </c>
      <c r="AM100" s="23">
        <v>242137</v>
      </c>
      <c r="AN100" s="23">
        <v>242137</v>
      </c>
      <c r="AO100" s="23">
        <v>242136</v>
      </c>
      <c r="AP100" s="23">
        <v>242136</v>
      </c>
      <c r="AQ100" s="23">
        <v>112470</v>
      </c>
      <c r="AR100" s="23">
        <v>110279</v>
      </c>
      <c r="AS100" s="23">
        <v>108075</v>
      </c>
      <c r="AT100" s="23">
        <v>105858</v>
      </c>
      <c r="AU100" s="23">
        <v>103629</v>
      </c>
      <c r="AV100" s="23">
        <v>101390</v>
      </c>
      <c r="AW100" s="23">
        <v>99134</v>
      </c>
      <c r="AX100" s="23">
        <v>96879</v>
      </c>
      <c r="AY100" s="119">
        <v>112462</v>
      </c>
      <c r="AZ100" s="119">
        <v>114899</v>
      </c>
      <c r="BA100" s="119">
        <v>114899</v>
      </c>
      <c r="BC100" s="23">
        <v>133175</v>
      </c>
    </row>
    <row r="101" spans="1:57" s="3" customFormat="1" x14ac:dyDescent="0.25">
      <c r="A101" s="21">
        <v>97</v>
      </c>
      <c r="B101" s="21" t="s">
        <v>583</v>
      </c>
      <c r="C101" s="56" t="s">
        <v>63</v>
      </c>
      <c r="D101" s="56" t="s">
        <v>63</v>
      </c>
      <c r="E101" s="27" t="s">
        <v>584</v>
      </c>
      <c r="F101" s="22" t="s">
        <v>585</v>
      </c>
      <c r="G101" s="56">
        <v>1620</v>
      </c>
      <c r="H101" s="55" t="s">
        <v>184</v>
      </c>
      <c r="I101" s="144"/>
      <c r="J101" s="56" t="s">
        <v>192</v>
      </c>
      <c r="K101" s="56" t="s">
        <v>192</v>
      </c>
      <c r="L101" s="56" t="s">
        <v>567</v>
      </c>
      <c r="M101" s="55" t="s">
        <v>568</v>
      </c>
      <c r="N101" s="30"/>
      <c r="O101" s="23">
        <v>7397</v>
      </c>
      <c r="P101" s="23">
        <v>6743</v>
      </c>
      <c r="Q101" s="23">
        <v>6431</v>
      </c>
      <c r="R101" s="23" t="s">
        <v>62</v>
      </c>
      <c r="S101" s="24" t="s">
        <v>63</v>
      </c>
      <c r="T101" s="24" t="s">
        <v>63</v>
      </c>
      <c r="U101" s="24" t="s">
        <v>63</v>
      </c>
      <c r="V101" s="24" t="s">
        <v>63</v>
      </c>
      <c r="W101" s="24" t="s">
        <v>63</v>
      </c>
      <c r="X101" s="24" t="s">
        <v>63</v>
      </c>
      <c r="Y101" s="120" t="s">
        <v>63</v>
      </c>
      <c r="Z101" s="120" t="s">
        <v>63</v>
      </c>
      <c r="AA101" s="120" t="s">
        <v>63</v>
      </c>
      <c r="AB101" s="120" t="s">
        <v>63</v>
      </c>
      <c r="AC101" s="120" t="s">
        <v>63</v>
      </c>
      <c r="AD101" s="120" t="s">
        <v>63</v>
      </c>
      <c r="AE101" s="23" t="s">
        <v>63</v>
      </c>
      <c r="AF101" s="23" t="s">
        <v>63</v>
      </c>
      <c r="AG101" s="23" t="s">
        <v>63</v>
      </c>
      <c r="AH101" s="23"/>
      <c r="AI101" s="23">
        <v>6516</v>
      </c>
      <c r="AJ101" s="23">
        <v>6516</v>
      </c>
      <c r="AK101" s="23">
        <v>6517</v>
      </c>
      <c r="AL101" s="24" t="s">
        <v>63</v>
      </c>
      <c r="AM101" s="24" t="s">
        <v>63</v>
      </c>
      <c r="AN101" s="24" t="s">
        <v>63</v>
      </c>
      <c r="AO101" s="24" t="s">
        <v>63</v>
      </c>
      <c r="AP101" s="24" t="s">
        <v>63</v>
      </c>
      <c r="AQ101" s="33" t="s">
        <v>63</v>
      </c>
      <c r="AR101" s="24" t="s">
        <v>63</v>
      </c>
      <c r="AS101" s="24" t="s">
        <v>63</v>
      </c>
      <c r="AT101" s="24" t="s">
        <v>63</v>
      </c>
      <c r="AU101" s="24" t="s">
        <v>63</v>
      </c>
      <c r="AV101" s="24" t="s">
        <v>63</v>
      </c>
      <c r="AW101" s="24" t="s">
        <v>63</v>
      </c>
      <c r="AX101" s="24" t="s">
        <v>63</v>
      </c>
      <c r="AY101" s="119" t="s">
        <v>63</v>
      </c>
      <c r="AZ101" s="119" t="s">
        <v>63</v>
      </c>
      <c r="BA101" s="119" t="s">
        <v>63</v>
      </c>
      <c r="BC101" s="23" t="s">
        <v>305</v>
      </c>
    </row>
    <row r="102" spans="1:57" s="3" customFormat="1" x14ac:dyDescent="0.25">
      <c r="A102" s="21">
        <v>98</v>
      </c>
      <c r="B102" s="21" t="s">
        <v>586</v>
      </c>
      <c r="C102" s="21">
        <v>192</v>
      </c>
      <c r="D102" s="21" t="s">
        <v>587</v>
      </c>
      <c r="E102" s="27" t="s">
        <v>588</v>
      </c>
      <c r="F102" s="22" t="s">
        <v>589</v>
      </c>
      <c r="G102" s="56">
        <v>3620</v>
      </c>
      <c r="H102" s="55" t="s">
        <v>590</v>
      </c>
      <c r="I102" s="144" t="s">
        <v>591</v>
      </c>
      <c r="J102" s="56">
        <v>2019376187</v>
      </c>
      <c r="K102" s="21" t="s">
        <v>592</v>
      </c>
      <c r="L102" s="56" t="s">
        <v>567</v>
      </c>
      <c r="M102" s="55" t="s">
        <v>568</v>
      </c>
      <c r="N102" s="30"/>
      <c r="O102" s="23">
        <v>191302</v>
      </c>
      <c r="P102" s="23">
        <v>189707</v>
      </c>
      <c r="Q102" s="23">
        <v>209156</v>
      </c>
      <c r="R102" s="23">
        <v>193951</v>
      </c>
      <c r="S102" s="23">
        <v>161786</v>
      </c>
      <c r="T102" s="23">
        <v>206439</v>
      </c>
      <c r="U102" s="23">
        <v>189306</v>
      </c>
      <c r="V102" s="23">
        <v>187858</v>
      </c>
      <c r="W102" s="23">
        <v>164412</v>
      </c>
      <c r="X102" s="23">
        <v>153641</v>
      </c>
      <c r="Y102" s="119">
        <v>194826</v>
      </c>
      <c r="Z102" s="119">
        <v>196087</v>
      </c>
      <c r="AA102" s="119">
        <v>187939</v>
      </c>
      <c r="AB102" s="23">
        <v>201721</v>
      </c>
      <c r="AC102" s="23">
        <v>177370</v>
      </c>
      <c r="AD102" s="120">
        <v>144949</v>
      </c>
      <c r="AE102" s="23">
        <v>159639</v>
      </c>
      <c r="AF102" s="23">
        <v>162612</v>
      </c>
      <c r="AG102" s="23">
        <v>86570</v>
      </c>
      <c r="AH102" s="23"/>
      <c r="AI102" s="23">
        <v>224921</v>
      </c>
      <c r="AJ102" s="23">
        <v>224921</v>
      </c>
      <c r="AK102" s="23">
        <v>224922</v>
      </c>
      <c r="AL102" s="23">
        <v>234030</v>
      </c>
      <c r="AM102" s="23">
        <v>234030</v>
      </c>
      <c r="AN102" s="23">
        <v>234030</v>
      </c>
      <c r="AO102" s="23">
        <v>234031</v>
      </c>
      <c r="AP102" s="23">
        <v>234031</v>
      </c>
      <c r="AQ102" s="23">
        <v>139145</v>
      </c>
      <c r="AR102" s="23">
        <v>136728</v>
      </c>
      <c r="AS102" s="23">
        <v>134283</v>
      </c>
      <c r="AT102" s="23">
        <v>131812</v>
      </c>
      <c r="AU102" s="23">
        <v>129314</v>
      </c>
      <c r="AV102" s="23">
        <v>126792</v>
      </c>
      <c r="AW102" s="23">
        <v>124240</v>
      </c>
      <c r="AX102" s="23">
        <v>121678</v>
      </c>
      <c r="AY102" s="119">
        <v>83936</v>
      </c>
      <c r="AZ102" s="119">
        <v>86040</v>
      </c>
      <c r="BA102" s="119">
        <v>97706</v>
      </c>
      <c r="BC102" s="23">
        <v>128717</v>
      </c>
    </row>
    <row r="103" spans="1:57" s="3" customFormat="1" x14ac:dyDescent="0.25">
      <c r="A103" s="21">
        <v>99</v>
      </c>
      <c r="B103" s="21" t="s">
        <v>593</v>
      </c>
      <c r="C103" s="21">
        <v>143</v>
      </c>
      <c r="D103" s="21" t="s">
        <v>594</v>
      </c>
      <c r="E103" s="27" t="s">
        <v>595</v>
      </c>
      <c r="F103" s="22" t="s">
        <v>596</v>
      </c>
      <c r="G103" s="56">
        <v>9042</v>
      </c>
      <c r="H103" s="55" t="s">
        <v>77</v>
      </c>
      <c r="I103" s="144" t="s">
        <v>597</v>
      </c>
      <c r="J103" s="56">
        <v>2102016229</v>
      </c>
      <c r="K103" s="21" t="s">
        <v>598</v>
      </c>
      <c r="L103" s="56" t="s">
        <v>599</v>
      </c>
      <c r="M103" s="55" t="s">
        <v>600</v>
      </c>
      <c r="N103" s="30"/>
      <c r="O103" s="23">
        <v>41809</v>
      </c>
      <c r="P103" s="23">
        <v>58987</v>
      </c>
      <c r="Q103" s="23">
        <v>77973</v>
      </c>
      <c r="R103" s="23">
        <v>32518</v>
      </c>
      <c r="S103" s="23">
        <v>52194</v>
      </c>
      <c r="T103" s="23">
        <v>50974</v>
      </c>
      <c r="U103" s="23">
        <v>47256</v>
      </c>
      <c r="V103" s="23">
        <v>49236</v>
      </c>
      <c r="W103" s="23">
        <v>44931</v>
      </c>
      <c r="X103" s="23">
        <v>47273</v>
      </c>
      <c r="Y103" s="119">
        <v>49556</v>
      </c>
      <c r="Z103" s="119">
        <v>51469</v>
      </c>
      <c r="AA103" s="119">
        <v>51005</v>
      </c>
      <c r="AB103" s="23">
        <v>51075</v>
      </c>
      <c r="AC103" s="23">
        <v>52715</v>
      </c>
      <c r="AD103" s="120">
        <v>54150</v>
      </c>
      <c r="AE103" s="23">
        <v>37608</v>
      </c>
      <c r="AF103" s="23">
        <v>66243</v>
      </c>
      <c r="AG103" s="23">
        <v>75883</v>
      </c>
      <c r="AH103" s="23"/>
      <c r="AI103" s="23">
        <v>81180</v>
      </c>
      <c r="AJ103" s="23">
        <v>81180</v>
      </c>
      <c r="AK103" s="23">
        <v>81179</v>
      </c>
      <c r="AL103" s="23">
        <v>84894</v>
      </c>
      <c r="AM103" s="23">
        <v>84894</v>
      </c>
      <c r="AN103" s="23">
        <v>84894</v>
      </c>
      <c r="AO103" s="23">
        <v>84895</v>
      </c>
      <c r="AP103" s="23">
        <v>84895</v>
      </c>
      <c r="AQ103" s="23">
        <v>41307</v>
      </c>
      <c r="AR103" s="23">
        <v>40590</v>
      </c>
      <c r="AS103" s="23">
        <v>39863</v>
      </c>
      <c r="AT103" s="23">
        <v>39131</v>
      </c>
      <c r="AU103" s="23">
        <v>38389</v>
      </c>
      <c r="AV103" s="23">
        <v>37640</v>
      </c>
      <c r="AW103" s="23">
        <v>36882</v>
      </c>
      <c r="AX103" s="23">
        <v>36122</v>
      </c>
      <c r="AY103" s="119">
        <v>28471</v>
      </c>
      <c r="AZ103" s="119">
        <v>23031</v>
      </c>
      <c r="BA103" s="119">
        <v>24678</v>
      </c>
      <c r="BC103" s="23">
        <v>46692</v>
      </c>
    </row>
    <row r="104" spans="1:57" s="3" customFormat="1" x14ac:dyDescent="0.25">
      <c r="A104" s="21">
        <v>100</v>
      </c>
      <c r="B104" s="21" t="s">
        <v>601</v>
      </c>
      <c r="C104" s="21">
        <v>142</v>
      </c>
      <c r="D104" s="21" t="s">
        <v>602</v>
      </c>
      <c r="E104" s="27" t="s">
        <v>603</v>
      </c>
      <c r="F104" s="22" t="s">
        <v>604</v>
      </c>
      <c r="G104" s="56">
        <v>2030</v>
      </c>
      <c r="H104" s="55" t="s">
        <v>106</v>
      </c>
      <c r="I104" s="144" t="s">
        <v>597</v>
      </c>
      <c r="J104" s="56">
        <v>2102016130</v>
      </c>
      <c r="K104" s="21" t="s">
        <v>605</v>
      </c>
      <c r="L104" s="56" t="s">
        <v>599</v>
      </c>
      <c r="M104" s="55" t="s">
        <v>600</v>
      </c>
      <c r="N104" s="30"/>
      <c r="O104" s="23">
        <v>39811</v>
      </c>
      <c r="P104" s="23">
        <v>33023</v>
      </c>
      <c r="Q104" s="23">
        <v>26919</v>
      </c>
      <c r="R104" s="23">
        <v>26136</v>
      </c>
      <c r="S104" s="23">
        <v>22386</v>
      </c>
      <c r="T104" s="23">
        <v>23913</v>
      </c>
      <c r="U104" s="23">
        <v>22520</v>
      </c>
      <c r="V104" s="23">
        <v>22646</v>
      </c>
      <c r="W104" s="23">
        <v>22202</v>
      </c>
      <c r="X104" s="23">
        <v>22874</v>
      </c>
      <c r="Y104" s="119">
        <v>21765</v>
      </c>
      <c r="Z104" s="119">
        <v>22049</v>
      </c>
      <c r="AA104" s="120">
        <v>22227</v>
      </c>
      <c r="AB104" s="23">
        <v>24576</v>
      </c>
      <c r="AC104" s="23">
        <v>23288</v>
      </c>
      <c r="AD104" s="23">
        <v>24481</v>
      </c>
      <c r="AE104" s="23">
        <v>23574</v>
      </c>
      <c r="AF104" s="23">
        <v>29293</v>
      </c>
      <c r="AG104" s="23">
        <v>34933</v>
      </c>
      <c r="AH104" s="23"/>
      <c r="AI104" s="23">
        <v>35903</v>
      </c>
      <c r="AJ104" s="23">
        <v>35903</v>
      </c>
      <c r="AK104" s="23">
        <v>35904</v>
      </c>
      <c r="AL104" s="23">
        <v>30168</v>
      </c>
      <c r="AM104" s="23">
        <v>30168</v>
      </c>
      <c r="AN104" s="23">
        <v>30168</v>
      </c>
      <c r="AO104" s="23">
        <v>30168</v>
      </c>
      <c r="AP104" s="23">
        <v>30169</v>
      </c>
      <c r="AQ104" s="23">
        <v>18980</v>
      </c>
      <c r="AR104" s="23">
        <v>18521</v>
      </c>
      <c r="AS104" s="23">
        <v>18671</v>
      </c>
      <c r="AT104" s="23">
        <v>18328</v>
      </c>
      <c r="AU104" s="23">
        <v>17981</v>
      </c>
      <c r="AV104" s="23">
        <v>17630</v>
      </c>
      <c r="AW104" s="23">
        <v>17275</v>
      </c>
      <c r="AX104" s="23">
        <v>16919</v>
      </c>
      <c r="AY104" s="119">
        <v>16745</v>
      </c>
      <c r="AZ104" s="119">
        <v>16745</v>
      </c>
      <c r="BA104" s="119">
        <v>16745</v>
      </c>
      <c r="BC104" s="23">
        <v>16593</v>
      </c>
    </row>
    <row r="105" spans="1:57" s="3" customFormat="1" x14ac:dyDescent="0.25">
      <c r="A105" s="21">
        <v>101</v>
      </c>
      <c r="B105" s="21" t="s">
        <v>606</v>
      </c>
      <c r="C105" s="21">
        <v>28</v>
      </c>
      <c r="D105" s="21" t="s">
        <v>607</v>
      </c>
      <c r="E105" s="27" t="s">
        <v>608</v>
      </c>
      <c r="F105" s="22" t="s">
        <v>609</v>
      </c>
      <c r="G105" s="56">
        <v>3300</v>
      </c>
      <c r="H105" s="55" t="s">
        <v>610</v>
      </c>
      <c r="I105" s="144" t="s">
        <v>611</v>
      </c>
      <c r="J105" s="56">
        <v>2003929928</v>
      </c>
      <c r="K105" s="21" t="s">
        <v>612</v>
      </c>
      <c r="L105" s="56" t="s">
        <v>60</v>
      </c>
      <c r="M105" s="55" t="s">
        <v>600</v>
      </c>
      <c r="N105" s="30"/>
      <c r="O105" s="23">
        <v>78892</v>
      </c>
      <c r="P105" s="23">
        <v>81806</v>
      </c>
      <c r="Q105" s="23">
        <v>75566</v>
      </c>
      <c r="R105" s="23">
        <v>75329</v>
      </c>
      <c r="S105" s="23">
        <v>69721</v>
      </c>
      <c r="T105" s="23">
        <v>63209</v>
      </c>
      <c r="U105" s="23">
        <v>70195</v>
      </c>
      <c r="V105" s="23">
        <v>75188</v>
      </c>
      <c r="W105" s="23">
        <v>81568</v>
      </c>
      <c r="X105" s="23">
        <v>77370</v>
      </c>
      <c r="Y105" s="119">
        <v>80189</v>
      </c>
      <c r="Z105" s="119">
        <v>81195</v>
      </c>
      <c r="AA105" s="119">
        <v>81945</v>
      </c>
      <c r="AB105" s="23">
        <v>80359</v>
      </c>
      <c r="AC105" s="120">
        <v>73420</v>
      </c>
      <c r="AD105" s="23">
        <v>89323</v>
      </c>
      <c r="AE105" s="23">
        <v>93832</v>
      </c>
      <c r="AF105" s="23">
        <v>85482</v>
      </c>
      <c r="AG105" s="23">
        <v>67677</v>
      </c>
      <c r="AH105" s="23"/>
      <c r="AI105" s="23">
        <v>82684</v>
      </c>
      <c r="AJ105" s="23">
        <v>82684</v>
      </c>
      <c r="AK105" s="23">
        <v>82684</v>
      </c>
      <c r="AL105" s="23">
        <v>93246</v>
      </c>
      <c r="AM105" s="23">
        <v>93246</v>
      </c>
      <c r="AN105" s="23">
        <v>93246</v>
      </c>
      <c r="AO105" s="23">
        <v>93246</v>
      </c>
      <c r="AP105" s="23">
        <v>93247</v>
      </c>
      <c r="AQ105" s="23">
        <v>61549</v>
      </c>
      <c r="AR105" s="23">
        <v>60480</v>
      </c>
      <c r="AS105" s="23">
        <v>59399</v>
      </c>
      <c r="AT105" s="23">
        <v>58306</v>
      </c>
      <c r="AU105" s="23">
        <v>57201</v>
      </c>
      <c r="AV105" s="23">
        <v>56086</v>
      </c>
      <c r="AW105" s="23">
        <v>54956</v>
      </c>
      <c r="AX105" s="23">
        <v>53823</v>
      </c>
      <c r="AY105" s="119">
        <v>44772</v>
      </c>
      <c r="AZ105" s="119">
        <v>43622</v>
      </c>
      <c r="BA105" s="119">
        <v>42472</v>
      </c>
      <c r="BC105" s="23">
        <v>51285</v>
      </c>
    </row>
    <row r="106" spans="1:57" s="3" customFormat="1" x14ac:dyDescent="0.25">
      <c r="A106" s="21">
        <v>102</v>
      </c>
      <c r="B106" s="21" t="s">
        <v>613</v>
      </c>
      <c r="C106" s="21">
        <v>236</v>
      </c>
      <c r="D106" s="21" t="s">
        <v>614</v>
      </c>
      <c r="E106" s="27" t="s">
        <v>615</v>
      </c>
      <c r="F106" s="22" t="s">
        <v>616</v>
      </c>
      <c r="G106" s="56">
        <v>3300</v>
      </c>
      <c r="H106" s="55" t="s">
        <v>610</v>
      </c>
      <c r="I106" s="144" t="s">
        <v>617</v>
      </c>
      <c r="J106" s="56">
        <v>2041872962</v>
      </c>
      <c r="K106" s="21" t="s">
        <v>618</v>
      </c>
      <c r="L106" s="56" t="s">
        <v>619</v>
      </c>
      <c r="M106" s="55" t="s">
        <v>600</v>
      </c>
      <c r="N106" s="30"/>
      <c r="O106" s="23">
        <v>129040</v>
      </c>
      <c r="P106" s="23">
        <v>136056</v>
      </c>
      <c r="Q106" s="23">
        <v>108515</v>
      </c>
      <c r="R106" s="23">
        <v>142162</v>
      </c>
      <c r="S106" s="23">
        <v>130219</v>
      </c>
      <c r="T106" s="23">
        <v>140363</v>
      </c>
      <c r="U106" s="23">
        <v>138432</v>
      </c>
      <c r="V106" s="23">
        <v>135540</v>
      </c>
      <c r="W106" s="23">
        <v>108142</v>
      </c>
      <c r="X106" s="23">
        <v>110519</v>
      </c>
      <c r="Y106" s="119">
        <v>118373</v>
      </c>
      <c r="Z106" s="119">
        <v>108359</v>
      </c>
      <c r="AA106" s="120">
        <v>111987</v>
      </c>
      <c r="AB106" s="23">
        <v>134335</v>
      </c>
      <c r="AC106" s="23">
        <v>134041</v>
      </c>
      <c r="AD106" s="120">
        <v>117371</v>
      </c>
      <c r="AE106" s="23">
        <v>86660</v>
      </c>
      <c r="AF106" s="23">
        <v>92368</v>
      </c>
      <c r="AG106" s="23">
        <v>86981</v>
      </c>
      <c r="AH106" s="23"/>
      <c r="AI106" s="23">
        <v>160775</v>
      </c>
      <c r="AJ106" s="23">
        <v>160775</v>
      </c>
      <c r="AK106" s="23">
        <v>160776</v>
      </c>
      <c r="AL106" s="23">
        <v>147268</v>
      </c>
      <c r="AM106" s="23">
        <v>147268</v>
      </c>
      <c r="AN106" s="23">
        <v>147268</v>
      </c>
      <c r="AO106" s="23">
        <v>147267</v>
      </c>
      <c r="AP106" s="23">
        <v>147267</v>
      </c>
      <c r="AQ106" s="23">
        <v>69779</v>
      </c>
      <c r="AR106" s="23">
        <v>68567</v>
      </c>
      <c r="AS106" s="23">
        <v>67341</v>
      </c>
      <c r="AT106" s="23">
        <v>66102</v>
      </c>
      <c r="AU106" s="23">
        <v>64850</v>
      </c>
      <c r="AV106" s="23">
        <v>63585</v>
      </c>
      <c r="AW106" s="23">
        <v>62304</v>
      </c>
      <c r="AX106" s="23">
        <v>61020</v>
      </c>
      <c r="AY106" s="119">
        <v>47686</v>
      </c>
      <c r="AZ106" s="119">
        <v>47686</v>
      </c>
      <c r="BA106" s="119">
        <v>47686</v>
      </c>
      <c r="BC106" s="23">
        <v>80997</v>
      </c>
    </row>
    <row r="107" spans="1:57" s="3" customFormat="1" x14ac:dyDescent="0.25">
      <c r="A107" s="21">
        <v>103</v>
      </c>
      <c r="B107" s="21" t="s">
        <v>620</v>
      </c>
      <c r="C107" s="21" t="s">
        <v>63</v>
      </c>
      <c r="D107" s="23" t="s">
        <v>188</v>
      </c>
      <c r="E107" s="27" t="s">
        <v>621</v>
      </c>
      <c r="F107" s="22" t="s">
        <v>622</v>
      </c>
      <c r="G107" s="56">
        <v>9180</v>
      </c>
      <c r="H107" s="55" t="s">
        <v>623</v>
      </c>
      <c r="I107" s="56" t="s">
        <v>192</v>
      </c>
      <c r="J107" s="56">
        <v>2133627539</v>
      </c>
      <c r="K107" s="21" t="s">
        <v>192</v>
      </c>
      <c r="L107" s="56" t="s">
        <v>619</v>
      </c>
      <c r="M107" s="55" t="s">
        <v>600</v>
      </c>
      <c r="N107" s="30"/>
      <c r="O107" s="23">
        <v>67517</v>
      </c>
      <c r="P107" s="23">
        <v>71731</v>
      </c>
      <c r="Q107" s="23">
        <v>65640</v>
      </c>
      <c r="R107" s="23">
        <v>4983</v>
      </c>
      <c r="S107" s="23">
        <v>1251</v>
      </c>
      <c r="T107" s="23" t="s">
        <v>188</v>
      </c>
      <c r="U107" s="24" t="s">
        <v>63</v>
      </c>
      <c r="V107" s="24" t="s">
        <v>63</v>
      </c>
      <c r="W107" s="24" t="s">
        <v>63</v>
      </c>
      <c r="X107" s="24" t="s">
        <v>63</v>
      </c>
      <c r="Y107" s="120" t="s">
        <v>63</v>
      </c>
      <c r="Z107" s="120" t="s">
        <v>63</v>
      </c>
      <c r="AA107" s="120" t="s">
        <v>63</v>
      </c>
      <c r="AB107" s="120" t="s">
        <v>63</v>
      </c>
      <c r="AC107" s="120" t="s">
        <v>63</v>
      </c>
      <c r="AD107" s="120" t="s">
        <v>63</v>
      </c>
      <c r="AE107" s="23" t="s">
        <v>63</v>
      </c>
      <c r="AF107" s="23" t="s">
        <v>63</v>
      </c>
      <c r="AG107" s="23" t="s">
        <v>63</v>
      </c>
      <c r="AH107" s="23"/>
      <c r="AI107" s="23">
        <v>68293</v>
      </c>
      <c r="AJ107" s="23">
        <v>68293</v>
      </c>
      <c r="AK107" s="23">
        <v>68294</v>
      </c>
      <c r="AL107" s="23">
        <v>94873</v>
      </c>
      <c r="AM107" s="23">
        <v>94873</v>
      </c>
      <c r="AN107" s="33" t="s">
        <v>194</v>
      </c>
      <c r="AO107" s="25" t="s">
        <v>63</v>
      </c>
      <c r="AP107" s="25" t="s">
        <v>63</v>
      </c>
      <c r="AQ107" s="23" t="s">
        <v>63</v>
      </c>
      <c r="AR107" s="24" t="s">
        <v>63</v>
      </c>
      <c r="AS107" s="24" t="s">
        <v>63</v>
      </c>
      <c r="AT107" s="24" t="s">
        <v>63</v>
      </c>
      <c r="AU107" s="24" t="s">
        <v>63</v>
      </c>
      <c r="AV107" s="24" t="s">
        <v>63</v>
      </c>
      <c r="AW107" s="24" t="s">
        <v>63</v>
      </c>
      <c r="AX107" s="24" t="s">
        <v>63</v>
      </c>
      <c r="AY107" s="119" t="s">
        <v>63</v>
      </c>
      <c r="AZ107" s="119" t="s">
        <v>63</v>
      </c>
      <c r="BA107" s="119" t="s">
        <v>63</v>
      </c>
      <c r="BC107" s="23" t="s">
        <v>305</v>
      </c>
    </row>
    <row r="108" spans="1:57" s="3" customFormat="1" x14ac:dyDescent="0.25">
      <c r="A108" s="21">
        <v>104</v>
      </c>
      <c r="B108" s="21" t="s">
        <v>624</v>
      </c>
      <c r="C108" s="21">
        <v>144</v>
      </c>
      <c r="D108" s="21" t="s">
        <v>625</v>
      </c>
      <c r="E108" s="27" t="s">
        <v>626</v>
      </c>
      <c r="F108" s="22" t="s">
        <v>627</v>
      </c>
      <c r="G108" s="56">
        <v>8870</v>
      </c>
      <c r="H108" s="55" t="s">
        <v>628</v>
      </c>
      <c r="I108" s="144" t="s">
        <v>597</v>
      </c>
      <c r="J108" s="56">
        <v>2142792455</v>
      </c>
      <c r="K108" s="21" t="s">
        <v>629</v>
      </c>
      <c r="L108" s="56" t="s">
        <v>630</v>
      </c>
      <c r="M108" s="55" t="s">
        <v>600</v>
      </c>
      <c r="N108" s="30"/>
      <c r="O108" s="23">
        <v>7683</v>
      </c>
      <c r="P108" s="23">
        <v>5203</v>
      </c>
      <c r="Q108" s="23">
        <v>36899</v>
      </c>
      <c r="R108" s="23">
        <v>40260</v>
      </c>
      <c r="S108" s="23">
        <v>34031</v>
      </c>
      <c r="T108" s="23">
        <v>35603</v>
      </c>
      <c r="U108" s="23">
        <v>34748</v>
      </c>
      <c r="V108" s="23">
        <v>35615</v>
      </c>
      <c r="W108" s="23">
        <v>39700</v>
      </c>
      <c r="X108" s="23">
        <v>36476</v>
      </c>
      <c r="Y108" s="119">
        <v>34272</v>
      </c>
      <c r="Z108" s="119">
        <v>31291</v>
      </c>
      <c r="AA108" s="119">
        <v>34525</v>
      </c>
      <c r="AB108" s="23">
        <v>27021</v>
      </c>
      <c r="AC108" s="120">
        <v>25250</v>
      </c>
      <c r="AD108" s="24">
        <v>22719</v>
      </c>
      <c r="AE108" s="23">
        <v>25602</v>
      </c>
      <c r="AF108" s="23">
        <v>27596</v>
      </c>
      <c r="AG108" s="23">
        <v>27361</v>
      </c>
      <c r="AH108" s="23"/>
      <c r="AI108" s="23">
        <v>19219</v>
      </c>
      <c r="AJ108" s="23">
        <v>19219</v>
      </c>
      <c r="AK108" s="23">
        <v>19220</v>
      </c>
      <c r="AL108" s="26">
        <f>38301+12073</f>
        <v>50374</v>
      </c>
      <c r="AM108" s="26">
        <f>38301+12545</f>
        <v>50846</v>
      </c>
      <c r="AN108" s="26">
        <f>38301+12545</f>
        <v>50846</v>
      </c>
      <c r="AO108" s="26">
        <f>38301+12545</f>
        <v>50846</v>
      </c>
      <c r="AP108" s="26">
        <v>51133</v>
      </c>
      <c r="AQ108" s="23">
        <v>18051</v>
      </c>
      <c r="AR108" s="23">
        <v>16154</v>
      </c>
      <c r="AS108" s="34">
        <v>21779</v>
      </c>
      <c r="AT108" s="34">
        <v>21386</v>
      </c>
      <c r="AU108" s="34">
        <v>20994</v>
      </c>
      <c r="AV108" s="34">
        <v>20601</v>
      </c>
      <c r="AW108" s="34">
        <v>20208</v>
      </c>
      <c r="AX108" s="34">
        <v>19816</v>
      </c>
      <c r="AY108" s="119">
        <v>11835</v>
      </c>
      <c r="AZ108" s="119">
        <v>11531</v>
      </c>
      <c r="BA108" s="119">
        <v>8264</v>
      </c>
      <c r="BC108" s="23">
        <v>27945</v>
      </c>
    </row>
    <row r="109" spans="1:57" s="3" customFormat="1" x14ac:dyDescent="0.25">
      <c r="A109" s="21">
        <v>105</v>
      </c>
      <c r="B109" s="21" t="s">
        <v>631</v>
      </c>
      <c r="C109" s="21"/>
      <c r="D109" s="23" t="s">
        <v>188</v>
      </c>
      <c r="E109" s="27" t="s">
        <v>632</v>
      </c>
      <c r="F109" s="22" t="s">
        <v>633</v>
      </c>
      <c r="G109" s="56">
        <v>8630</v>
      </c>
      <c r="H109" s="55" t="s">
        <v>634</v>
      </c>
      <c r="I109" s="144"/>
      <c r="J109" s="56" t="s">
        <v>192</v>
      </c>
      <c r="K109" s="21"/>
      <c r="L109" s="56" t="s">
        <v>619</v>
      </c>
      <c r="M109" s="55" t="s">
        <v>600</v>
      </c>
      <c r="N109" s="30"/>
      <c r="O109" s="23">
        <v>39902</v>
      </c>
      <c r="P109" s="23">
        <v>48</v>
      </c>
      <c r="Q109" s="23">
        <v>0</v>
      </c>
      <c r="R109" s="23" t="s">
        <v>188</v>
      </c>
      <c r="S109" s="24" t="s">
        <v>63</v>
      </c>
      <c r="T109" s="24" t="s">
        <v>63</v>
      </c>
      <c r="U109" s="24" t="s">
        <v>63</v>
      </c>
      <c r="V109" s="24" t="s">
        <v>63</v>
      </c>
      <c r="W109" s="24" t="s">
        <v>63</v>
      </c>
      <c r="X109" s="24" t="s">
        <v>63</v>
      </c>
      <c r="Y109" s="120" t="s">
        <v>63</v>
      </c>
      <c r="Z109" s="120" t="s">
        <v>63</v>
      </c>
      <c r="AA109" s="120" t="s">
        <v>63</v>
      </c>
      <c r="AB109" s="120" t="s">
        <v>63</v>
      </c>
      <c r="AC109" s="120" t="s">
        <v>63</v>
      </c>
      <c r="AD109" s="24" t="s">
        <v>63</v>
      </c>
      <c r="AE109" s="23" t="s">
        <v>63</v>
      </c>
      <c r="AF109" s="23" t="s">
        <v>63</v>
      </c>
      <c r="AG109" s="23" t="s">
        <v>63</v>
      </c>
      <c r="AH109" s="23"/>
      <c r="AI109" s="23">
        <v>46920</v>
      </c>
      <c r="AJ109" s="23">
        <v>46920</v>
      </c>
      <c r="AK109" s="23">
        <v>46921</v>
      </c>
      <c r="AL109" s="24" t="s">
        <v>63</v>
      </c>
      <c r="AM109" s="24" t="s">
        <v>63</v>
      </c>
      <c r="AN109" s="24" t="s">
        <v>63</v>
      </c>
      <c r="AO109" s="24" t="s">
        <v>63</v>
      </c>
      <c r="AP109" s="24" t="s">
        <v>63</v>
      </c>
      <c r="AQ109" s="23" t="s">
        <v>63</v>
      </c>
      <c r="AR109" s="24" t="s">
        <v>63</v>
      </c>
      <c r="AS109" s="24" t="s">
        <v>63</v>
      </c>
      <c r="AT109" s="24" t="s">
        <v>63</v>
      </c>
      <c r="AU109" s="24" t="s">
        <v>63</v>
      </c>
      <c r="AV109" s="24" t="s">
        <v>63</v>
      </c>
      <c r="AW109" s="24" t="s">
        <v>63</v>
      </c>
      <c r="AX109" s="24" t="s">
        <v>63</v>
      </c>
      <c r="AY109" s="119" t="s">
        <v>63</v>
      </c>
      <c r="AZ109" s="119" t="s">
        <v>63</v>
      </c>
      <c r="BA109" s="119" t="s">
        <v>63</v>
      </c>
      <c r="BC109" s="23" t="s">
        <v>305</v>
      </c>
    </row>
    <row r="110" spans="1:57" s="3" customFormat="1" x14ac:dyDescent="0.25">
      <c r="A110" s="21">
        <v>106</v>
      </c>
      <c r="B110" s="21" t="s">
        <v>635</v>
      </c>
      <c r="C110" s="21">
        <v>628</v>
      </c>
      <c r="D110" s="21" t="s">
        <v>636</v>
      </c>
      <c r="E110" s="27" t="s">
        <v>637</v>
      </c>
      <c r="F110" s="22" t="s">
        <v>638</v>
      </c>
      <c r="G110" s="56">
        <v>8900</v>
      </c>
      <c r="H110" s="55" t="s">
        <v>639</v>
      </c>
      <c r="I110" s="144" t="s">
        <v>640</v>
      </c>
      <c r="J110" s="56">
        <v>2013392475</v>
      </c>
      <c r="K110" s="21" t="s">
        <v>641</v>
      </c>
      <c r="L110" s="56" t="s">
        <v>286</v>
      </c>
      <c r="M110" s="55" t="s">
        <v>600</v>
      </c>
      <c r="N110" s="30"/>
      <c r="O110" s="24" t="s">
        <v>63</v>
      </c>
      <c r="P110" s="24" t="s">
        <v>63</v>
      </c>
      <c r="Q110" s="24" t="s">
        <v>63</v>
      </c>
      <c r="R110" s="11">
        <v>35496</v>
      </c>
      <c r="S110" s="11">
        <v>31316</v>
      </c>
      <c r="T110" s="11">
        <v>38117</v>
      </c>
      <c r="U110" s="11">
        <v>35083</v>
      </c>
      <c r="V110" s="11">
        <v>36489</v>
      </c>
      <c r="W110" s="23">
        <v>38103</v>
      </c>
      <c r="X110" s="23">
        <v>37967</v>
      </c>
      <c r="Y110" s="119">
        <v>35423</v>
      </c>
      <c r="Z110" s="119">
        <v>35429</v>
      </c>
      <c r="AA110" s="119">
        <v>36075</v>
      </c>
      <c r="AB110" s="23">
        <v>37218</v>
      </c>
      <c r="AC110" s="23">
        <v>37620</v>
      </c>
      <c r="AD110" s="24">
        <v>38807</v>
      </c>
      <c r="AE110" s="23">
        <v>38952</v>
      </c>
      <c r="AF110" s="23">
        <v>33708</v>
      </c>
      <c r="AG110" s="23">
        <v>33007</v>
      </c>
      <c r="AH110" s="23"/>
      <c r="AI110" s="23" t="s">
        <v>63</v>
      </c>
      <c r="AJ110" s="23" t="s">
        <v>63</v>
      </c>
      <c r="AK110" s="23" t="s">
        <v>63</v>
      </c>
      <c r="AL110" s="23">
        <v>48069</v>
      </c>
      <c r="AM110" s="23">
        <v>48069</v>
      </c>
      <c r="AN110" s="23">
        <v>48069</v>
      </c>
      <c r="AO110" s="23">
        <v>48069</v>
      </c>
      <c r="AP110" s="23">
        <v>48069</v>
      </c>
      <c r="AQ110" s="23">
        <v>30366</v>
      </c>
      <c r="AR110" s="23">
        <v>27175</v>
      </c>
      <c r="AS110" s="34">
        <v>33828</v>
      </c>
      <c r="AT110" s="34">
        <v>32629</v>
      </c>
      <c r="AU110" s="34">
        <v>31447</v>
      </c>
      <c r="AV110" s="34">
        <v>30282</v>
      </c>
      <c r="AW110" s="34">
        <v>29127</v>
      </c>
      <c r="AX110" s="34">
        <v>27995</v>
      </c>
      <c r="AY110" s="119">
        <v>8375</v>
      </c>
      <c r="AZ110" s="119">
        <v>8375</v>
      </c>
      <c r="BA110" s="119">
        <v>8375</v>
      </c>
      <c r="BC110" s="23">
        <v>26438</v>
      </c>
    </row>
    <row r="111" spans="1:57" s="3" customFormat="1" x14ac:dyDescent="0.25">
      <c r="A111" s="21">
        <v>107</v>
      </c>
      <c r="B111" s="21" t="s">
        <v>642</v>
      </c>
      <c r="C111" s="21" t="s">
        <v>63</v>
      </c>
      <c r="D111" s="23" t="s">
        <v>72</v>
      </c>
      <c r="E111" s="27" t="s">
        <v>643</v>
      </c>
      <c r="F111" s="22" t="s">
        <v>644</v>
      </c>
      <c r="G111" s="56">
        <v>9000</v>
      </c>
      <c r="H111" s="55" t="s">
        <v>77</v>
      </c>
      <c r="I111" s="56" t="s">
        <v>192</v>
      </c>
      <c r="J111" s="56">
        <v>2024135127</v>
      </c>
      <c r="K111" s="21" t="s">
        <v>192</v>
      </c>
      <c r="L111" s="56" t="s">
        <v>645</v>
      </c>
      <c r="M111" s="55" t="s">
        <v>600</v>
      </c>
      <c r="N111" s="30"/>
      <c r="O111" s="23">
        <v>8760</v>
      </c>
      <c r="P111" s="23">
        <v>7853</v>
      </c>
      <c r="Q111" s="23">
        <v>6691</v>
      </c>
      <c r="R111" s="23">
        <v>6857</v>
      </c>
      <c r="S111" s="23" t="s">
        <v>72</v>
      </c>
      <c r="T111" s="24" t="s">
        <v>63</v>
      </c>
      <c r="U111" s="24" t="s">
        <v>63</v>
      </c>
      <c r="V111" s="24" t="s">
        <v>63</v>
      </c>
      <c r="W111" s="24" t="s">
        <v>63</v>
      </c>
      <c r="X111" s="24" t="s">
        <v>63</v>
      </c>
      <c r="Y111" s="120" t="s">
        <v>63</v>
      </c>
      <c r="Z111" s="120" t="s">
        <v>63</v>
      </c>
      <c r="AA111" s="120" t="s">
        <v>63</v>
      </c>
      <c r="AB111" s="120" t="s">
        <v>63</v>
      </c>
      <c r="AC111" s="120" t="s">
        <v>63</v>
      </c>
      <c r="AD111" s="24" t="s">
        <v>63</v>
      </c>
      <c r="AE111" s="23" t="s">
        <v>63</v>
      </c>
      <c r="AF111" s="23" t="s">
        <v>63</v>
      </c>
      <c r="AG111" s="23" t="s">
        <v>63</v>
      </c>
      <c r="AH111" s="23"/>
      <c r="AI111" s="23">
        <v>7322</v>
      </c>
      <c r="AJ111" s="23">
        <v>7322</v>
      </c>
      <c r="AK111" s="23">
        <v>7322</v>
      </c>
      <c r="AL111" s="23">
        <v>8255</v>
      </c>
      <c r="AM111" s="33" t="s">
        <v>72</v>
      </c>
      <c r="AN111" s="25" t="s">
        <v>63</v>
      </c>
      <c r="AO111" s="25" t="s">
        <v>63</v>
      </c>
      <c r="AP111" s="25" t="s">
        <v>63</v>
      </c>
      <c r="AQ111" s="23" t="s">
        <v>63</v>
      </c>
      <c r="AR111" s="24" t="s">
        <v>63</v>
      </c>
      <c r="AS111" s="24" t="s">
        <v>63</v>
      </c>
      <c r="AT111" s="24" t="s">
        <v>63</v>
      </c>
      <c r="AU111" s="24" t="s">
        <v>63</v>
      </c>
      <c r="AV111" s="24" t="s">
        <v>63</v>
      </c>
      <c r="AW111" s="24" t="s">
        <v>63</v>
      </c>
      <c r="AX111" s="24" t="s">
        <v>63</v>
      </c>
      <c r="AY111" s="119" t="s">
        <v>63</v>
      </c>
      <c r="AZ111" s="119" t="s">
        <v>63</v>
      </c>
      <c r="BA111" s="119" t="s">
        <v>63</v>
      </c>
      <c r="BC111" s="23" t="s">
        <v>305</v>
      </c>
    </row>
    <row r="112" spans="1:57" s="3" customFormat="1" x14ac:dyDescent="0.25">
      <c r="A112" s="21">
        <v>108</v>
      </c>
      <c r="B112" s="21" t="s">
        <v>646</v>
      </c>
      <c r="C112" s="21">
        <v>147</v>
      </c>
      <c r="D112" s="21" t="s">
        <v>647</v>
      </c>
      <c r="E112" s="27" t="s">
        <v>648</v>
      </c>
      <c r="F112" s="22" t="s">
        <v>649</v>
      </c>
      <c r="G112" s="56">
        <v>9300</v>
      </c>
      <c r="H112" s="55" t="s">
        <v>650</v>
      </c>
      <c r="I112" s="144" t="s">
        <v>651</v>
      </c>
      <c r="J112" s="56">
        <v>2002968737</v>
      </c>
      <c r="K112" s="21" t="s">
        <v>652</v>
      </c>
      <c r="L112" s="56" t="s">
        <v>653</v>
      </c>
      <c r="M112" s="55" t="s">
        <v>600</v>
      </c>
      <c r="N112" s="30"/>
      <c r="O112" s="23">
        <v>211430</v>
      </c>
      <c r="P112" s="23">
        <v>202924</v>
      </c>
      <c r="Q112" s="23">
        <v>193978</v>
      </c>
      <c r="R112" s="23">
        <v>207152</v>
      </c>
      <c r="S112" s="23">
        <v>197975</v>
      </c>
      <c r="T112" s="23">
        <v>195471</v>
      </c>
      <c r="U112" s="23">
        <v>175496</v>
      </c>
      <c r="V112" s="23">
        <v>196031</v>
      </c>
      <c r="W112" s="23">
        <v>195235</v>
      </c>
      <c r="X112" s="23">
        <v>182174</v>
      </c>
      <c r="Y112" s="119">
        <v>185427</v>
      </c>
      <c r="Z112" s="119">
        <v>188468</v>
      </c>
      <c r="AA112" s="119">
        <v>177423</v>
      </c>
      <c r="AB112" s="23">
        <v>193037</v>
      </c>
      <c r="AC112" s="23">
        <v>195944</v>
      </c>
      <c r="AD112" s="23">
        <v>196456</v>
      </c>
      <c r="AE112" s="23">
        <v>194185</v>
      </c>
      <c r="AF112" s="23">
        <v>179511</v>
      </c>
      <c r="AG112" s="23">
        <v>182266</v>
      </c>
      <c r="AH112" s="23"/>
      <c r="AI112" s="23">
        <v>215697</v>
      </c>
      <c r="AJ112" s="23">
        <v>215697</v>
      </c>
      <c r="AK112" s="23">
        <v>215697</v>
      </c>
      <c r="AL112" s="23">
        <v>236084</v>
      </c>
      <c r="AM112" s="23">
        <v>236084</v>
      </c>
      <c r="AN112" s="23">
        <v>236084</v>
      </c>
      <c r="AO112" s="23">
        <v>236085</v>
      </c>
      <c r="AP112" s="23">
        <v>236085</v>
      </c>
      <c r="AQ112" s="23">
        <v>120027</v>
      </c>
      <c r="AR112" s="23">
        <v>117938</v>
      </c>
      <c r="AS112" s="23">
        <v>115850</v>
      </c>
      <c r="AT112" s="23">
        <v>113762</v>
      </c>
      <c r="AU112" s="23">
        <v>111673</v>
      </c>
      <c r="AV112" s="23">
        <v>109585</v>
      </c>
      <c r="AW112" s="23">
        <v>107496</v>
      </c>
      <c r="AX112" s="23">
        <v>105407</v>
      </c>
      <c r="AY112" s="119">
        <v>66408</v>
      </c>
      <c r="AZ112" s="119">
        <v>64701</v>
      </c>
      <c r="BA112" s="119">
        <v>62995</v>
      </c>
      <c r="BC112" s="23">
        <v>129846</v>
      </c>
    </row>
    <row r="113" spans="1:57" s="3" customFormat="1" x14ac:dyDescent="0.25">
      <c r="A113" s="21">
        <v>109</v>
      </c>
      <c r="B113" s="21" t="s">
        <v>654</v>
      </c>
      <c r="C113" s="21" t="s">
        <v>63</v>
      </c>
      <c r="D113" s="23" t="s">
        <v>72</v>
      </c>
      <c r="E113" s="27" t="s">
        <v>655</v>
      </c>
      <c r="F113" s="22" t="s">
        <v>656</v>
      </c>
      <c r="G113" s="56">
        <v>9800</v>
      </c>
      <c r="H113" s="55" t="s">
        <v>657</v>
      </c>
      <c r="I113" s="56" t="s">
        <v>192</v>
      </c>
      <c r="J113" s="56">
        <v>2057603689</v>
      </c>
      <c r="K113" s="21" t="s">
        <v>192</v>
      </c>
      <c r="L113" s="56" t="s">
        <v>599</v>
      </c>
      <c r="M113" s="55" t="s">
        <v>600</v>
      </c>
      <c r="N113" s="30"/>
      <c r="O113" s="23">
        <v>11579</v>
      </c>
      <c r="P113" s="23">
        <v>11591</v>
      </c>
      <c r="Q113" s="23">
        <v>13401</v>
      </c>
      <c r="R113" s="23">
        <v>11710</v>
      </c>
      <c r="S113" s="23">
        <v>12199</v>
      </c>
      <c r="T113" s="23">
        <v>11975</v>
      </c>
      <c r="U113" s="23">
        <v>8283</v>
      </c>
      <c r="V113" s="23">
        <v>8365</v>
      </c>
      <c r="W113" s="23" t="s">
        <v>72</v>
      </c>
      <c r="X113" s="24" t="s">
        <v>63</v>
      </c>
      <c r="Y113" s="120" t="s">
        <v>63</v>
      </c>
      <c r="Z113" s="120" t="s">
        <v>63</v>
      </c>
      <c r="AA113" s="120" t="s">
        <v>63</v>
      </c>
      <c r="AB113" s="120" t="s">
        <v>63</v>
      </c>
      <c r="AC113" s="120" t="s">
        <v>63</v>
      </c>
      <c r="AD113" s="23" t="s">
        <v>63</v>
      </c>
      <c r="AE113" s="23" t="s">
        <v>63</v>
      </c>
      <c r="AF113" s="23" t="s">
        <v>63</v>
      </c>
      <c r="AG113" s="23" t="s">
        <v>63</v>
      </c>
      <c r="AH113" s="23"/>
      <c r="AI113" s="23">
        <v>11595</v>
      </c>
      <c r="AJ113" s="23">
        <v>11595</v>
      </c>
      <c r="AK113" s="23">
        <v>11594</v>
      </c>
      <c r="AL113" s="23">
        <v>13905</v>
      </c>
      <c r="AM113" s="23">
        <v>13905</v>
      </c>
      <c r="AN113" s="23">
        <v>13905</v>
      </c>
      <c r="AO113" s="23">
        <v>13904</v>
      </c>
      <c r="AP113" s="23">
        <v>13904</v>
      </c>
      <c r="AQ113" s="33" t="s">
        <v>72</v>
      </c>
      <c r="AR113" s="78" t="s">
        <v>63</v>
      </c>
      <c r="AS113" s="78" t="s">
        <v>63</v>
      </c>
      <c r="AT113" s="78" t="s">
        <v>63</v>
      </c>
      <c r="AU113" s="78" t="s">
        <v>63</v>
      </c>
      <c r="AV113" s="78" t="s">
        <v>63</v>
      </c>
      <c r="AW113" s="78" t="s">
        <v>63</v>
      </c>
      <c r="AX113" s="78" t="s">
        <v>63</v>
      </c>
      <c r="AY113" s="119" t="s">
        <v>63</v>
      </c>
      <c r="AZ113" s="119" t="s">
        <v>63</v>
      </c>
      <c r="BA113" s="119" t="s">
        <v>63</v>
      </c>
      <c r="BC113" s="23" t="s">
        <v>305</v>
      </c>
    </row>
    <row r="114" spans="1:57" s="3" customFormat="1" x14ac:dyDescent="0.25">
      <c r="A114" s="21">
        <v>110</v>
      </c>
      <c r="B114" s="21" t="s">
        <v>658</v>
      </c>
      <c r="C114" s="21">
        <v>49</v>
      </c>
      <c r="D114" s="21" t="s">
        <v>659</v>
      </c>
      <c r="E114" s="27" t="s">
        <v>660</v>
      </c>
      <c r="F114" s="22" t="s">
        <v>661</v>
      </c>
      <c r="G114" s="56">
        <v>9880</v>
      </c>
      <c r="H114" s="55" t="s">
        <v>662</v>
      </c>
      <c r="I114" s="144" t="s">
        <v>663</v>
      </c>
      <c r="J114" s="56">
        <v>2003322786</v>
      </c>
      <c r="K114" s="21" t="s">
        <v>192</v>
      </c>
      <c r="L114" s="56" t="s">
        <v>664</v>
      </c>
      <c r="M114" s="55" t="s">
        <v>600</v>
      </c>
      <c r="N114" s="30"/>
      <c r="O114" s="23">
        <v>34790</v>
      </c>
      <c r="P114" s="23">
        <v>33179</v>
      </c>
      <c r="Q114" s="23">
        <v>28978</v>
      </c>
      <c r="R114" s="23">
        <v>28289</v>
      </c>
      <c r="S114" s="23">
        <v>27782</v>
      </c>
      <c r="T114" s="23">
        <v>25121</v>
      </c>
      <c r="U114" s="23">
        <v>20839</v>
      </c>
      <c r="V114" s="23">
        <v>27189</v>
      </c>
      <c r="W114" s="23">
        <v>27967</v>
      </c>
      <c r="X114" s="23">
        <v>31872</v>
      </c>
      <c r="Y114" s="119">
        <v>33092</v>
      </c>
      <c r="Z114" s="119">
        <v>31651</v>
      </c>
      <c r="AA114" s="119">
        <v>35714</v>
      </c>
      <c r="AB114" s="23">
        <v>32622</v>
      </c>
      <c r="AC114" s="23">
        <v>31513</v>
      </c>
      <c r="AD114" s="23">
        <v>31073</v>
      </c>
      <c r="AE114" s="23">
        <v>29578</v>
      </c>
      <c r="AF114" s="23">
        <v>35904</v>
      </c>
      <c r="AG114" s="23">
        <v>38764</v>
      </c>
      <c r="AH114" s="23"/>
      <c r="AI114" s="23">
        <v>40352</v>
      </c>
      <c r="AJ114" s="23">
        <v>40352</v>
      </c>
      <c r="AK114" s="23">
        <v>40352</v>
      </c>
      <c r="AL114" s="23">
        <v>34419</v>
      </c>
      <c r="AM114" s="23">
        <v>34419</v>
      </c>
      <c r="AN114" s="23">
        <v>34419</v>
      </c>
      <c r="AO114" s="23">
        <v>34419</v>
      </c>
      <c r="AP114" s="23">
        <v>34419</v>
      </c>
      <c r="AQ114" s="23">
        <v>20340</v>
      </c>
      <c r="AR114" s="34">
        <v>19599</v>
      </c>
      <c r="AS114" s="34">
        <v>18287</v>
      </c>
      <c r="AT114" s="34">
        <v>17007</v>
      </c>
      <c r="AU114" s="34">
        <v>15760</v>
      </c>
      <c r="AV114" s="34">
        <v>14546</v>
      </c>
      <c r="AW114" s="34">
        <v>13363</v>
      </c>
      <c r="AX114" s="34">
        <v>12217</v>
      </c>
      <c r="AY114" s="119">
        <v>14732</v>
      </c>
      <c r="AZ114" s="119">
        <v>14732</v>
      </c>
      <c r="BA114" s="119">
        <v>14732</v>
      </c>
      <c r="BC114" s="23">
        <v>18930</v>
      </c>
    </row>
    <row r="115" spans="1:57" s="3" customFormat="1" x14ac:dyDescent="0.25">
      <c r="A115" s="21">
        <v>111</v>
      </c>
      <c r="B115" s="21" t="s">
        <v>665</v>
      </c>
      <c r="C115" s="21">
        <v>257</v>
      </c>
      <c r="D115" s="21" t="s">
        <v>666</v>
      </c>
      <c r="E115" s="27" t="s">
        <v>667</v>
      </c>
      <c r="F115" s="22" t="s">
        <v>668</v>
      </c>
      <c r="G115" s="56">
        <v>9120</v>
      </c>
      <c r="H115" s="55" t="s">
        <v>368</v>
      </c>
      <c r="I115" s="144" t="s">
        <v>669</v>
      </c>
      <c r="J115" s="56">
        <v>2145482424</v>
      </c>
      <c r="K115" s="21" t="s">
        <v>670</v>
      </c>
      <c r="L115" s="56" t="s">
        <v>664</v>
      </c>
      <c r="M115" s="55" t="s">
        <v>600</v>
      </c>
      <c r="N115" s="30"/>
      <c r="O115" s="23">
        <v>35675</v>
      </c>
      <c r="P115" s="23">
        <v>35818</v>
      </c>
      <c r="Q115" s="23">
        <v>34474</v>
      </c>
      <c r="R115" s="23">
        <v>30040</v>
      </c>
      <c r="S115" s="23">
        <v>32807</v>
      </c>
      <c r="T115" s="23">
        <v>26034</v>
      </c>
      <c r="U115" s="23">
        <v>25590</v>
      </c>
      <c r="V115" s="23">
        <v>26168</v>
      </c>
      <c r="W115" s="23">
        <v>23837</v>
      </c>
      <c r="X115" s="23">
        <v>25289</v>
      </c>
      <c r="Y115" s="119">
        <v>25557</v>
      </c>
      <c r="Z115" s="119">
        <v>27959</v>
      </c>
      <c r="AA115" s="119">
        <v>29951</v>
      </c>
      <c r="AB115" s="23">
        <v>36408</v>
      </c>
      <c r="AC115" s="23">
        <v>37439</v>
      </c>
      <c r="AD115" s="23">
        <v>37729</v>
      </c>
      <c r="AE115" s="23">
        <v>29805</v>
      </c>
      <c r="AF115" s="23">
        <v>30237</v>
      </c>
      <c r="AG115" s="23">
        <v>30722</v>
      </c>
      <c r="AH115" s="23"/>
      <c r="AI115" s="23">
        <v>36536</v>
      </c>
      <c r="AJ115" s="23">
        <v>36536</v>
      </c>
      <c r="AK115" s="23">
        <v>36535</v>
      </c>
      <c r="AL115" s="23">
        <v>40028</v>
      </c>
      <c r="AM115" s="23">
        <v>40028</v>
      </c>
      <c r="AN115" s="23">
        <v>40028</v>
      </c>
      <c r="AO115" s="23">
        <v>40027</v>
      </c>
      <c r="AP115" s="23">
        <v>40027</v>
      </c>
      <c r="AQ115" s="23">
        <v>20972</v>
      </c>
      <c r="AR115" s="23">
        <v>19960</v>
      </c>
      <c r="AS115" s="34">
        <v>21237</v>
      </c>
      <c r="AT115" s="34">
        <v>20685</v>
      </c>
      <c r="AU115" s="34">
        <v>20135</v>
      </c>
      <c r="AV115" s="34">
        <v>19588</v>
      </c>
      <c r="AW115" s="34">
        <v>19041</v>
      </c>
      <c r="AX115" s="34">
        <v>18500</v>
      </c>
      <c r="AY115" s="119">
        <v>20415</v>
      </c>
      <c r="AZ115" s="119">
        <v>17221</v>
      </c>
      <c r="BA115" s="119">
        <v>16568</v>
      </c>
      <c r="BC115" s="23">
        <v>22015</v>
      </c>
    </row>
    <row r="116" spans="1:57" s="3" customFormat="1" x14ac:dyDescent="0.25">
      <c r="A116" s="21">
        <v>112</v>
      </c>
      <c r="B116" s="21" t="s">
        <v>671</v>
      </c>
      <c r="C116" s="21">
        <v>258</v>
      </c>
      <c r="D116" s="21" t="s">
        <v>672</v>
      </c>
      <c r="E116" s="27" t="s">
        <v>673</v>
      </c>
      <c r="F116" s="22" t="s">
        <v>674</v>
      </c>
      <c r="G116" s="56">
        <v>8920</v>
      </c>
      <c r="H116" s="55" t="s">
        <v>675</v>
      </c>
      <c r="I116" s="144" t="s">
        <v>669</v>
      </c>
      <c r="J116" s="56">
        <v>2052659362</v>
      </c>
      <c r="K116" s="21" t="s">
        <v>676</v>
      </c>
      <c r="L116" s="56" t="s">
        <v>664</v>
      </c>
      <c r="M116" s="55" t="s">
        <v>600</v>
      </c>
      <c r="N116" s="30"/>
      <c r="O116" s="23">
        <v>33140</v>
      </c>
      <c r="P116" s="23">
        <v>32553</v>
      </c>
      <c r="Q116" s="23">
        <v>35004</v>
      </c>
      <c r="R116" s="23">
        <v>33273</v>
      </c>
      <c r="S116" s="23">
        <v>40449</v>
      </c>
      <c r="T116" s="23">
        <v>46896</v>
      </c>
      <c r="U116" s="23">
        <v>45573</v>
      </c>
      <c r="V116" s="23">
        <v>45362</v>
      </c>
      <c r="W116" s="23">
        <v>49980</v>
      </c>
      <c r="X116" s="23">
        <v>49741</v>
      </c>
      <c r="Y116" s="119">
        <v>50301</v>
      </c>
      <c r="Z116" s="119">
        <v>54299</v>
      </c>
      <c r="AA116" s="119">
        <v>54744</v>
      </c>
      <c r="AB116" s="23">
        <v>56532</v>
      </c>
      <c r="AC116" s="23">
        <v>50754</v>
      </c>
      <c r="AD116" s="23">
        <v>49163</v>
      </c>
      <c r="AE116" s="23">
        <v>43285</v>
      </c>
      <c r="AF116" s="23">
        <v>39740</v>
      </c>
      <c r="AG116" s="23">
        <v>39276</v>
      </c>
      <c r="AH116" s="23"/>
      <c r="AI116" s="23">
        <v>33312</v>
      </c>
      <c r="AJ116" s="23">
        <v>33312</v>
      </c>
      <c r="AK116" s="23">
        <v>33313</v>
      </c>
      <c r="AL116" s="26">
        <v>30660</v>
      </c>
      <c r="AM116" s="26">
        <v>43538</v>
      </c>
      <c r="AN116" s="26">
        <v>49477</v>
      </c>
      <c r="AO116" s="26">
        <v>52131</v>
      </c>
      <c r="AP116" s="26">
        <v>53358</v>
      </c>
      <c r="AQ116" s="23">
        <v>25494</v>
      </c>
      <c r="AR116" s="26">
        <v>24686</v>
      </c>
      <c r="AS116" s="26">
        <v>28027</v>
      </c>
      <c r="AT116" s="26">
        <v>26370</v>
      </c>
      <c r="AU116" s="26">
        <v>24750</v>
      </c>
      <c r="AV116" s="26">
        <v>23169</v>
      </c>
      <c r="AW116" s="26">
        <v>21625</v>
      </c>
      <c r="AX116" s="26">
        <v>20125</v>
      </c>
      <c r="AY116" s="119">
        <v>12871</v>
      </c>
      <c r="AZ116" s="119">
        <v>9753</v>
      </c>
      <c r="BA116" s="119">
        <v>6714</v>
      </c>
      <c r="BC116" s="23">
        <v>25208</v>
      </c>
    </row>
    <row r="117" spans="1:57" s="3" customFormat="1" x14ac:dyDescent="0.25">
      <c r="A117" s="21">
        <v>113</v>
      </c>
      <c r="B117" s="21" t="s">
        <v>677</v>
      </c>
      <c r="C117" s="21">
        <v>290</v>
      </c>
      <c r="D117" s="21" t="s">
        <v>678</v>
      </c>
      <c r="E117" s="27" t="s">
        <v>679</v>
      </c>
      <c r="F117" s="22" t="s">
        <v>680</v>
      </c>
      <c r="G117" s="56">
        <v>8630</v>
      </c>
      <c r="H117" s="55" t="s">
        <v>634</v>
      </c>
      <c r="I117" s="144" t="s">
        <v>681</v>
      </c>
      <c r="J117" s="56">
        <v>2085473472</v>
      </c>
      <c r="K117" s="21" t="s">
        <v>192</v>
      </c>
      <c r="L117" s="56" t="s">
        <v>390</v>
      </c>
      <c r="M117" s="55" t="s">
        <v>600</v>
      </c>
      <c r="N117" s="30"/>
      <c r="O117" s="23">
        <v>17829</v>
      </c>
      <c r="P117" s="23">
        <v>19331</v>
      </c>
      <c r="Q117" s="23">
        <v>20151</v>
      </c>
      <c r="R117" s="23">
        <v>21085</v>
      </c>
      <c r="S117" s="23">
        <v>20891</v>
      </c>
      <c r="T117" s="23">
        <v>22575</v>
      </c>
      <c r="U117" s="23">
        <v>21610</v>
      </c>
      <c r="V117" s="23">
        <v>21641</v>
      </c>
      <c r="W117" s="23">
        <v>22242</v>
      </c>
      <c r="X117" s="23">
        <v>21590</v>
      </c>
      <c r="Y117" s="119">
        <v>22229</v>
      </c>
      <c r="Z117" s="119">
        <v>22898</v>
      </c>
      <c r="AA117" s="120">
        <v>22055</v>
      </c>
      <c r="AB117" s="23">
        <v>23185</v>
      </c>
      <c r="AC117" s="23">
        <v>23545</v>
      </c>
      <c r="AD117" s="23">
        <v>24880</v>
      </c>
      <c r="AE117" s="23">
        <v>26957</v>
      </c>
      <c r="AF117" s="23">
        <v>26987</v>
      </c>
      <c r="AG117" s="23">
        <v>25592</v>
      </c>
      <c r="AH117" s="23"/>
      <c r="AI117" s="26">
        <f>13914+2059</f>
        <v>15973</v>
      </c>
      <c r="AJ117" s="26">
        <f>13914+4258</f>
        <v>18172</v>
      </c>
      <c r="AK117" s="26">
        <f>13914+4965</f>
        <v>18879</v>
      </c>
      <c r="AL117" s="26">
        <v>23670</v>
      </c>
      <c r="AM117" s="26">
        <v>25537</v>
      </c>
      <c r="AN117" s="26">
        <v>26062</v>
      </c>
      <c r="AO117" s="26">
        <v>26529</v>
      </c>
      <c r="AP117" s="26">
        <v>27067</v>
      </c>
      <c r="AQ117" s="23">
        <v>15444</v>
      </c>
      <c r="AR117" s="23">
        <v>13821</v>
      </c>
      <c r="AS117" s="23">
        <v>12241</v>
      </c>
      <c r="AT117" s="23">
        <v>10710</v>
      </c>
      <c r="AU117" s="23">
        <v>9227</v>
      </c>
      <c r="AV117" s="23">
        <v>7791</v>
      </c>
      <c r="AW117" s="23">
        <v>6401</v>
      </c>
      <c r="AX117" s="23">
        <v>5064</v>
      </c>
      <c r="AY117" s="119">
        <v>5032</v>
      </c>
      <c r="AZ117" s="119">
        <v>5364</v>
      </c>
      <c r="BA117" s="119">
        <v>5691</v>
      </c>
      <c r="BC117" s="23">
        <v>14175</v>
      </c>
    </row>
    <row r="118" spans="1:57" s="3" customFormat="1" x14ac:dyDescent="0.25">
      <c r="A118" s="21">
        <v>114</v>
      </c>
      <c r="B118" s="21" t="s">
        <v>682</v>
      </c>
      <c r="C118" s="21">
        <v>97</v>
      </c>
      <c r="D118" s="21" t="s">
        <v>683</v>
      </c>
      <c r="E118" s="27" t="s">
        <v>684</v>
      </c>
      <c r="F118" s="22" t="s">
        <v>685</v>
      </c>
      <c r="G118" s="56">
        <v>3020</v>
      </c>
      <c r="H118" s="55" t="s">
        <v>686</v>
      </c>
      <c r="I118" s="144" t="s">
        <v>687</v>
      </c>
      <c r="J118" s="56">
        <v>2199050673</v>
      </c>
      <c r="K118" s="21" t="s">
        <v>688</v>
      </c>
      <c r="L118" s="56" t="s">
        <v>689</v>
      </c>
      <c r="M118" s="55" t="s">
        <v>600</v>
      </c>
      <c r="N118" s="30"/>
      <c r="O118" s="23">
        <v>16333</v>
      </c>
      <c r="P118" s="23">
        <v>15876</v>
      </c>
      <c r="Q118" s="23">
        <v>17225</v>
      </c>
      <c r="R118" s="23">
        <v>16879</v>
      </c>
      <c r="S118" s="23">
        <v>18095</v>
      </c>
      <c r="T118" s="23">
        <v>15820</v>
      </c>
      <c r="U118" s="23">
        <v>16050</v>
      </c>
      <c r="V118" s="23">
        <v>16298</v>
      </c>
      <c r="W118" s="23">
        <v>15517</v>
      </c>
      <c r="X118" s="23">
        <v>15849</v>
      </c>
      <c r="Y118" s="119">
        <v>16297</v>
      </c>
      <c r="Z118" s="119">
        <v>16353</v>
      </c>
      <c r="AA118" s="119">
        <v>15593</v>
      </c>
      <c r="AB118" s="23">
        <v>15426</v>
      </c>
      <c r="AC118" s="120">
        <v>14878</v>
      </c>
      <c r="AD118" s="23">
        <v>12733</v>
      </c>
      <c r="AE118" s="23">
        <v>14249</v>
      </c>
      <c r="AF118" s="23">
        <v>13080</v>
      </c>
      <c r="AG118" s="23" t="s">
        <v>72</v>
      </c>
      <c r="AH118" s="23"/>
      <c r="AI118" s="23">
        <v>17414</v>
      </c>
      <c r="AJ118" s="23">
        <v>17414</v>
      </c>
      <c r="AK118" s="23">
        <v>17413</v>
      </c>
      <c r="AL118" s="23">
        <v>20129</v>
      </c>
      <c r="AM118" s="23">
        <v>20129</v>
      </c>
      <c r="AN118" s="23">
        <v>20129</v>
      </c>
      <c r="AO118" s="23">
        <v>20130</v>
      </c>
      <c r="AP118" s="23">
        <v>20130</v>
      </c>
      <c r="AQ118" s="23">
        <v>13700</v>
      </c>
      <c r="AR118" s="23">
        <v>13462</v>
      </c>
      <c r="AS118" s="23">
        <v>13221</v>
      </c>
      <c r="AT118" s="23">
        <v>12978</v>
      </c>
      <c r="AU118" s="23">
        <v>12732</v>
      </c>
      <c r="AV118" s="23">
        <v>12484</v>
      </c>
      <c r="AW118" s="23">
        <v>12232</v>
      </c>
      <c r="AX118" s="23">
        <v>11980</v>
      </c>
      <c r="AY118" s="119">
        <v>5540</v>
      </c>
      <c r="AZ118" s="119">
        <v>5397</v>
      </c>
      <c r="BA118" s="119" t="s">
        <v>63</v>
      </c>
      <c r="BC118" s="23">
        <v>11071</v>
      </c>
    </row>
    <row r="119" spans="1:57" s="3" customFormat="1" x14ac:dyDescent="0.25">
      <c r="A119" s="21">
        <v>115</v>
      </c>
      <c r="B119" s="21" t="s">
        <v>690</v>
      </c>
      <c r="C119" s="21">
        <v>266</v>
      </c>
      <c r="D119" s="119" t="s">
        <v>72</v>
      </c>
      <c r="E119" s="27" t="s">
        <v>691</v>
      </c>
      <c r="F119" s="22" t="s">
        <v>692</v>
      </c>
      <c r="G119" s="56">
        <v>3520</v>
      </c>
      <c r="H119" s="55" t="s">
        <v>693</v>
      </c>
      <c r="I119" s="56" t="s">
        <v>192</v>
      </c>
      <c r="J119" s="56">
        <v>2062231480</v>
      </c>
      <c r="K119" s="21" t="s">
        <v>694</v>
      </c>
      <c r="L119" s="56" t="s">
        <v>664</v>
      </c>
      <c r="M119" s="55" t="s">
        <v>600</v>
      </c>
      <c r="N119" s="30"/>
      <c r="O119" s="23">
        <v>20059</v>
      </c>
      <c r="P119" s="23">
        <v>16948</v>
      </c>
      <c r="Q119" s="23">
        <v>18106</v>
      </c>
      <c r="R119" s="23">
        <v>13157</v>
      </c>
      <c r="S119" s="23">
        <v>11451</v>
      </c>
      <c r="T119" s="23">
        <v>10593</v>
      </c>
      <c r="U119" s="23">
        <v>12406</v>
      </c>
      <c r="V119" s="23">
        <v>11426</v>
      </c>
      <c r="W119" s="23">
        <v>14396</v>
      </c>
      <c r="X119" s="23">
        <v>18298</v>
      </c>
      <c r="Y119" s="119">
        <v>18220</v>
      </c>
      <c r="Z119" s="119">
        <v>17411</v>
      </c>
      <c r="AA119" s="119" t="s">
        <v>72</v>
      </c>
      <c r="AB119" s="120" t="s">
        <v>63</v>
      </c>
      <c r="AC119" s="120" t="s">
        <v>63</v>
      </c>
      <c r="AD119" s="23" t="s">
        <v>63</v>
      </c>
      <c r="AE119" s="23" t="s">
        <v>63</v>
      </c>
      <c r="AF119" s="23" t="s">
        <v>63</v>
      </c>
      <c r="AG119" s="23" t="s">
        <v>63</v>
      </c>
      <c r="AH119" s="23"/>
      <c r="AI119" s="23">
        <v>18886</v>
      </c>
      <c r="AJ119" s="23">
        <v>18886</v>
      </c>
      <c r="AK119" s="23">
        <v>18886</v>
      </c>
      <c r="AL119" s="23">
        <v>15581</v>
      </c>
      <c r="AM119" s="23">
        <v>15581</v>
      </c>
      <c r="AN119" s="23">
        <v>15581</v>
      </c>
      <c r="AO119" s="23">
        <v>15582</v>
      </c>
      <c r="AP119" s="23">
        <v>15582</v>
      </c>
      <c r="AQ119" s="23">
        <v>10502</v>
      </c>
      <c r="AR119" s="23">
        <v>9896</v>
      </c>
      <c r="AS119" s="23">
        <v>9303</v>
      </c>
      <c r="AT119" s="23">
        <v>8725</v>
      </c>
      <c r="AU119" s="33" t="s">
        <v>72</v>
      </c>
      <c r="AV119" s="23" t="s">
        <v>63</v>
      </c>
      <c r="AW119" s="23" t="s">
        <v>63</v>
      </c>
      <c r="AX119" s="23" t="s">
        <v>63</v>
      </c>
      <c r="AY119" s="119" t="s">
        <v>63</v>
      </c>
      <c r="AZ119" s="119" t="s">
        <v>63</v>
      </c>
      <c r="BA119" s="119" t="s">
        <v>63</v>
      </c>
      <c r="BC119" s="23">
        <v>8570</v>
      </c>
    </row>
    <row r="120" spans="1:57" s="3" customFormat="1" x14ac:dyDescent="0.25">
      <c r="A120" s="21">
        <v>116</v>
      </c>
      <c r="B120" s="21" t="s">
        <v>695</v>
      </c>
      <c r="C120" s="21">
        <v>224</v>
      </c>
      <c r="D120" s="21" t="s">
        <v>696</v>
      </c>
      <c r="E120" s="27" t="s">
        <v>697</v>
      </c>
      <c r="F120" s="22" t="s">
        <v>698</v>
      </c>
      <c r="G120" s="56">
        <v>3000</v>
      </c>
      <c r="H120" s="55" t="s">
        <v>699</v>
      </c>
      <c r="I120" s="144" t="s">
        <v>700</v>
      </c>
      <c r="J120" s="56">
        <v>2147842393</v>
      </c>
      <c r="K120" s="21" t="s">
        <v>701</v>
      </c>
      <c r="L120" s="56" t="s">
        <v>702</v>
      </c>
      <c r="M120" s="55" t="s">
        <v>600</v>
      </c>
      <c r="N120" s="30"/>
      <c r="O120" s="23">
        <v>41749</v>
      </c>
      <c r="P120" s="23">
        <v>44384</v>
      </c>
      <c r="Q120" s="23">
        <v>45102</v>
      </c>
      <c r="R120" s="23">
        <v>41211</v>
      </c>
      <c r="S120" s="23">
        <v>32173</v>
      </c>
      <c r="T120" s="23">
        <v>29578</v>
      </c>
      <c r="U120" s="23">
        <v>33550</v>
      </c>
      <c r="V120" s="23">
        <v>33494</v>
      </c>
      <c r="W120" s="23">
        <v>29831</v>
      </c>
      <c r="X120" s="23">
        <v>30156</v>
      </c>
      <c r="Y120" s="119">
        <v>29401</v>
      </c>
      <c r="Z120" s="119">
        <v>30794</v>
      </c>
      <c r="AA120" s="119">
        <v>31746</v>
      </c>
      <c r="AB120" s="23">
        <v>32514</v>
      </c>
      <c r="AC120" s="23">
        <v>32943</v>
      </c>
      <c r="AD120" s="23">
        <v>33841</v>
      </c>
      <c r="AE120" s="23">
        <v>34229</v>
      </c>
      <c r="AF120" s="23">
        <v>31273</v>
      </c>
      <c r="AG120" s="23">
        <v>25321</v>
      </c>
      <c r="AH120" s="23"/>
      <c r="AI120" s="23">
        <v>58681</v>
      </c>
      <c r="AJ120" s="23">
        <v>58681</v>
      </c>
      <c r="AK120" s="23">
        <v>58680</v>
      </c>
      <c r="AL120" s="23">
        <v>48248</v>
      </c>
      <c r="AM120" s="23">
        <v>48248</v>
      </c>
      <c r="AN120" s="23">
        <v>48248</v>
      </c>
      <c r="AO120" s="23">
        <v>48248</v>
      </c>
      <c r="AP120" s="23">
        <v>48249</v>
      </c>
      <c r="AQ120" s="23">
        <v>28165</v>
      </c>
      <c r="AR120" s="23">
        <v>25207</v>
      </c>
      <c r="AS120" s="23">
        <v>22327</v>
      </c>
      <c r="AT120" s="23">
        <v>19534</v>
      </c>
      <c r="AU120" s="23">
        <v>16828</v>
      </c>
      <c r="AV120" s="23">
        <v>14209</v>
      </c>
      <c r="AW120" s="23">
        <v>11675</v>
      </c>
      <c r="AX120" s="23">
        <v>9237</v>
      </c>
      <c r="AY120" s="119">
        <v>5265</v>
      </c>
      <c r="AZ120" s="119">
        <v>5129</v>
      </c>
      <c r="BA120" s="119">
        <v>4994</v>
      </c>
      <c r="BC120" s="23">
        <v>26537</v>
      </c>
    </row>
    <row r="121" spans="1:57" s="3" customFormat="1" ht="12.75" customHeight="1" x14ac:dyDescent="0.25">
      <c r="A121" s="21">
        <v>117</v>
      </c>
      <c r="B121" s="21" t="s">
        <v>703</v>
      </c>
      <c r="C121" s="21" t="s">
        <v>63</v>
      </c>
      <c r="D121" s="23" t="s">
        <v>72</v>
      </c>
      <c r="E121" s="27" t="s">
        <v>704</v>
      </c>
      <c r="F121" s="22" t="s">
        <v>705</v>
      </c>
      <c r="G121" s="56">
        <v>2900</v>
      </c>
      <c r="H121" s="55" t="s">
        <v>706</v>
      </c>
      <c r="I121" s="56" t="s">
        <v>192</v>
      </c>
      <c r="J121" s="56">
        <v>2127860987</v>
      </c>
      <c r="K121" s="21" t="s">
        <v>192</v>
      </c>
      <c r="L121" s="56" t="s">
        <v>664</v>
      </c>
      <c r="M121" s="55" t="s">
        <v>600</v>
      </c>
      <c r="N121" s="30"/>
      <c r="O121" s="23">
        <v>8883</v>
      </c>
      <c r="P121" s="23">
        <v>7667</v>
      </c>
      <c r="Q121" s="23">
        <v>8127</v>
      </c>
      <c r="R121" s="23">
        <v>8377</v>
      </c>
      <c r="S121" s="23">
        <v>7405</v>
      </c>
      <c r="T121" s="23">
        <v>7644</v>
      </c>
      <c r="U121" s="23" t="s">
        <v>72</v>
      </c>
      <c r="V121" s="24" t="s">
        <v>63</v>
      </c>
      <c r="W121" s="24" t="s">
        <v>63</v>
      </c>
      <c r="X121" s="24" t="s">
        <v>63</v>
      </c>
      <c r="Y121" s="120" t="s">
        <v>63</v>
      </c>
      <c r="Z121" s="120" t="s">
        <v>63</v>
      </c>
      <c r="AA121" s="120" t="s">
        <v>63</v>
      </c>
      <c r="AB121" s="120" t="s">
        <v>63</v>
      </c>
      <c r="AC121" s="120" t="s">
        <v>63</v>
      </c>
      <c r="AD121" s="23" t="s">
        <v>63</v>
      </c>
      <c r="AE121" s="23" t="s">
        <v>63</v>
      </c>
      <c r="AF121" s="23" t="s">
        <v>63</v>
      </c>
      <c r="AG121" s="23" t="s">
        <v>63</v>
      </c>
      <c r="AH121" s="23"/>
      <c r="AI121" s="23">
        <v>7359</v>
      </c>
      <c r="AJ121" s="23">
        <v>7359</v>
      </c>
      <c r="AK121" s="23">
        <v>7360</v>
      </c>
      <c r="AL121" s="23">
        <v>8036</v>
      </c>
      <c r="AM121" s="23">
        <v>8036</v>
      </c>
      <c r="AN121" s="23">
        <v>8036</v>
      </c>
      <c r="AO121" s="33" t="s">
        <v>72</v>
      </c>
      <c r="AP121" s="25" t="s">
        <v>63</v>
      </c>
      <c r="AQ121" s="23" t="s">
        <v>63</v>
      </c>
      <c r="AR121" s="24" t="s">
        <v>63</v>
      </c>
      <c r="AS121" s="24" t="s">
        <v>63</v>
      </c>
      <c r="AT121" s="24" t="s">
        <v>63</v>
      </c>
      <c r="AU121" s="24" t="s">
        <v>63</v>
      </c>
      <c r="AV121" s="24" t="s">
        <v>63</v>
      </c>
      <c r="AW121" s="24" t="s">
        <v>63</v>
      </c>
      <c r="AX121" s="24" t="s">
        <v>63</v>
      </c>
      <c r="AY121" s="119" t="s">
        <v>63</v>
      </c>
      <c r="AZ121" s="119" t="s">
        <v>63</v>
      </c>
      <c r="BA121" s="119" t="s">
        <v>63</v>
      </c>
      <c r="BC121" s="23" t="s">
        <v>305</v>
      </c>
      <c r="BD121" s="184"/>
      <c r="BE121" s="185"/>
    </row>
    <row r="122" spans="1:57" s="3" customFormat="1" x14ac:dyDescent="0.25">
      <c r="A122" s="21">
        <v>118</v>
      </c>
      <c r="B122" s="21" t="s">
        <v>707</v>
      </c>
      <c r="C122" s="21">
        <v>237</v>
      </c>
      <c r="D122" s="21" t="s">
        <v>708</v>
      </c>
      <c r="E122" s="27" t="s">
        <v>709</v>
      </c>
      <c r="F122" s="22" t="s">
        <v>710</v>
      </c>
      <c r="G122" s="56">
        <v>3960</v>
      </c>
      <c r="H122" s="55" t="s">
        <v>711</v>
      </c>
      <c r="I122" s="144" t="s">
        <v>712</v>
      </c>
      <c r="J122" s="56">
        <v>2043002419</v>
      </c>
      <c r="K122" s="21" t="s">
        <v>713</v>
      </c>
      <c r="L122" s="56" t="s">
        <v>714</v>
      </c>
      <c r="M122" s="55" t="s">
        <v>600</v>
      </c>
      <c r="N122" s="30"/>
      <c r="O122" s="23">
        <v>18383</v>
      </c>
      <c r="P122" s="23">
        <v>18390</v>
      </c>
      <c r="Q122" s="23">
        <v>18837</v>
      </c>
      <c r="R122" s="23">
        <v>20667</v>
      </c>
      <c r="S122" s="23">
        <v>23615</v>
      </c>
      <c r="T122" s="23">
        <v>23319</v>
      </c>
      <c r="U122" s="23">
        <v>21502</v>
      </c>
      <c r="V122" s="23">
        <v>22384</v>
      </c>
      <c r="W122" s="23">
        <v>21795</v>
      </c>
      <c r="X122" s="23">
        <v>22049</v>
      </c>
      <c r="Y122" s="119">
        <v>21707</v>
      </c>
      <c r="Z122" s="119">
        <v>21082</v>
      </c>
      <c r="AA122" s="119">
        <v>22775</v>
      </c>
      <c r="AB122" s="23">
        <v>22024</v>
      </c>
      <c r="AC122" s="23">
        <v>21521</v>
      </c>
      <c r="AD122" s="23">
        <v>24390</v>
      </c>
      <c r="AE122" s="23">
        <v>22940</v>
      </c>
      <c r="AF122" s="23">
        <v>21857</v>
      </c>
      <c r="AG122" s="23">
        <v>20774</v>
      </c>
      <c r="AH122" s="23"/>
      <c r="AI122" s="23">
        <v>15998</v>
      </c>
      <c r="AJ122" s="23">
        <v>15998</v>
      </c>
      <c r="AK122" s="23">
        <v>15998</v>
      </c>
      <c r="AL122" s="23">
        <v>22052</v>
      </c>
      <c r="AM122" s="23">
        <v>22052</v>
      </c>
      <c r="AN122" s="23">
        <v>22052</v>
      </c>
      <c r="AO122" s="23">
        <v>22053</v>
      </c>
      <c r="AP122" s="23">
        <v>22053</v>
      </c>
      <c r="AQ122" s="23">
        <v>17474</v>
      </c>
      <c r="AR122" s="23">
        <v>15639</v>
      </c>
      <c r="AS122" s="23">
        <v>13851</v>
      </c>
      <c r="AT122" s="23">
        <v>12120</v>
      </c>
      <c r="AU122" s="23">
        <v>10440</v>
      </c>
      <c r="AV122" s="23">
        <v>8816</v>
      </c>
      <c r="AW122" s="23">
        <v>7243</v>
      </c>
      <c r="AX122" s="23">
        <v>5730</v>
      </c>
      <c r="AY122" s="119">
        <v>5354</v>
      </c>
      <c r="AZ122" s="119">
        <v>5354</v>
      </c>
      <c r="BA122" s="119">
        <v>5354</v>
      </c>
      <c r="BC122" s="23">
        <v>12129</v>
      </c>
    </row>
    <row r="123" spans="1:57" s="3" customFormat="1" x14ac:dyDescent="0.25">
      <c r="A123" s="21">
        <v>119</v>
      </c>
      <c r="B123" s="21" t="s">
        <v>715</v>
      </c>
      <c r="C123" s="21">
        <v>15</v>
      </c>
      <c r="D123" s="21" t="s">
        <v>716</v>
      </c>
      <c r="E123" s="27" t="s">
        <v>717</v>
      </c>
      <c r="F123" s="22" t="s">
        <v>718</v>
      </c>
      <c r="G123" s="56">
        <v>9470</v>
      </c>
      <c r="H123" s="55" t="s">
        <v>719</v>
      </c>
      <c r="I123" s="144" t="s">
        <v>720</v>
      </c>
      <c r="J123" s="56">
        <v>2003928938</v>
      </c>
      <c r="K123" s="21" t="s">
        <v>721</v>
      </c>
      <c r="L123" s="56" t="s">
        <v>599</v>
      </c>
      <c r="M123" s="55" t="s">
        <v>600</v>
      </c>
      <c r="N123" s="30"/>
      <c r="O123" s="23">
        <v>4881</v>
      </c>
      <c r="P123" s="23">
        <v>7567</v>
      </c>
      <c r="Q123" s="23">
        <v>10210</v>
      </c>
      <c r="R123" s="23">
        <v>14511</v>
      </c>
      <c r="S123" s="23">
        <v>10659</v>
      </c>
      <c r="T123" s="23">
        <v>10955</v>
      </c>
      <c r="U123" s="23">
        <v>22155</v>
      </c>
      <c r="V123" s="23">
        <v>19477</v>
      </c>
      <c r="W123" s="23">
        <v>21790</v>
      </c>
      <c r="X123" s="23">
        <v>22225</v>
      </c>
      <c r="Y123" s="119">
        <v>23879</v>
      </c>
      <c r="Z123" s="119">
        <v>23822</v>
      </c>
      <c r="AA123" s="119">
        <v>24126</v>
      </c>
      <c r="AB123" s="23">
        <v>24485</v>
      </c>
      <c r="AC123" s="23">
        <v>25034</v>
      </c>
      <c r="AD123" s="23">
        <v>23643</v>
      </c>
      <c r="AE123" s="23">
        <v>23180</v>
      </c>
      <c r="AF123" s="23">
        <v>20952</v>
      </c>
      <c r="AG123" s="23">
        <v>20141</v>
      </c>
      <c r="AH123" s="23"/>
      <c r="AI123" s="23">
        <v>21984</v>
      </c>
      <c r="AJ123" s="23">
        <v>21984</v>
      </c>
      <c r="AK123" s="23">
        <v>21983</v>
      </c>
      <c r="AL123" s="23">
        <v>15230</v>
      </c>
      <c r="AM123" s="23">
        <v>15230</v>
      </c>
      <c r="AN123" s="23">
        <v>15230</v>
      </c>
      <c r="AO123" s="23">
        <v>15229</v>
      </c>
      <c r="AP123" s="23">
        <v>15229</v>
      </c>
      <c r="AQ123" s="23">
        <v>21638</v>
      </c>
      <c r="AR123" s="23">
        <v>19365</v>
      </c>
      <c r="AS123" s="23">
        <v>17152</v>
      </c>
      <c r="AT123" s="23">
        <v>15007</v>
      </c>
      <c r="AU123" s="23">
        <v>12928</v>
      </c>
      <c r="AV123" s="23">
        <v>10916</v>
      </c>
      <c r="AW123" s="23">
        <v>8970</v>
      </c>
      <c r="AX123" s="23">
        <v>7097</v>
      </c>
      <c r="AY123" s="119">
        <v>8917</v>
      </c>
      <c r="AZ123" s="119">
        <v>8917</v>
      </c>
      <c r="BA123" s="119">
        <v>8063</v>
      </c>
      <c r="BC123" s="23">
        <v>8376</v>
      </c>
    </row>
    <row r="124" spans="1:57" s="3" customFormat="1" x14ac:dyDescent="0.25">
      <c r="A124" s="21">
        <v>120</v>
      </c>
      <c r="B124" s="21" t="s">
        <v>722</v>
      </c>
      <c r="C124" s="21" t="s">
        <v>63</v>
      </c>
      <c r="D124" s="23" t="s">
        <v>72</v>
      </c>
      <c r="E124" s="27" t="s">
        <v>723</v>
      </c>
      <c r="F124" s="22" t="s">
        <v>724</v>
      </c>
      <c r="G124" s="56">
        <v>9520</v>
      </c>
      <c r="H124" s="55" t="s">
        <v>725</v>
      </c>
      <c r="I124" s="56" t="s">
        <v>192</v>
      </c>
      <c r="J124" s="56">
        <v>2012433759</v>
      </c>
      <c r="K124" s="21" t="s">
        <v>192</v>
      </c>
      <c r="L124" s="56" t="s">
        <v>664</v>
      </c>
      <c r="M124" s="55" t="s">
        <v>600</v>
      </c>
      <c r="N124" s="30"/>
      <c r="O124" s="23">
        <v>19236</v>
      </c>
      <c r="P124" s="23">
        <v>20303</v>
      </c>
      <c r="Q124" s="23">
        <v>19476</v>
      </c>
      <c r="R124" s="23">
        <v>15951</v>
      </c>
      <c r="S124" s="23">
        <v>14666</v>
      </c>
      <c r="T124" s="23">
        <v>14112</v>
      </c>
      <c r="U124" s="23">
        <v>13012</v>
      </c>
      <c r="V124" s="23">
        <v>9469</v>
      </c>
      <c r="W124" s="23" t="s">
        <v>72</v>
      </c>
      <c r="X124" s="24" t="s">
        <v>63</v>
      </c>
      <c r="Y124" s="120" t="s">
        <v>63</v>
      </c>
      <c r="Z124" s="120" t="s">
        <v>63</v>
      </c>
      <c r="AA124" s="120" t="s">
        <v>63</v>
      </c>
      <c r="AB124" s="120" t="s">
        <v>63</v>
      </c>
      <c r="AC124" s="120" t="s">
        <v>63</v>
      </c>
      <c r="AD124" s="23" t="s">
        <v>63</v>
      </c>
      <c r="AE124" s="23" t="s">
        <v>63</v>
      </c>
      <c r="AF124" s="23" t="s">
        <v>63</v>
      </c>
      <c r="AG124" s="23" t="s">
        <v>63</v>
      </c>
      <c r="AH124" s="23"/>
      <c r="AI124" s="23">
        <v>23947</v>
      </c>
      <c r="AJ124" s="23">
        <v>23947</v>
      </c>
      <c r="AK124" s="23">
        <v>23946</v>
      </c>
      <c r="AL124" s="23">
        <v>26115</v>
      </c>
      <c r="AM124" s="23">
        <v>26115</v>
      </c>
      <c r="AN124" s="23">
        <v>26115</v>
      </c>
      <c r="AO124" s="23">
        <v>26115</v>
      </c>
      <c r="AP124" s="23">
        <v>26114</v>
      </c>
      <c r="AQ124" s="33" t="s">
        <v>72</v>
      </c>
      <c r="AR124" s="78" t="s">
        <v>63</v>
      </c>
      <c r="AS124" s="78" t="s">
        <v>63</v>
      </c>
      <c r="AT124" s="78" t="s">
        <v>63</v>
      </c>
      <c r="AU124" s="78" t="s">
        <v>63</v>
      </c>
      <c r="AV124" s="78" t="s">
        <v>63</v>
      </c>
      <c r="AW124" s="78" t="s">
        <v>63</v>
      </c>
      <c r="AX124" s="78" t="s">
        <v>63</v>
      </c>
      <c r="AY124" s="119" t="s">
        <v>63</v>
      </c>
      <c r="AZ124" s="119" t="s">
        <v>63</v>
      </c>
      <c r="BA124" s="119" t="s">
        <v>63</v>
      </c>
      <c r="BC124" s="23" t="s">
        <v>305</v>
      </c>
    </row>
    <row r="125" spans="1:57" s="3" customFormat="1" x14ac:dyDescent="0.25">
      <c r="A125" s="21">
        <v>121</v>
      </c>
      <c r="B125" s="21" t="s">
        <v>726</v>
      </c>
      <c r="C125" s="21">
        <v>220</v>
      </c>
      <c r="D125" s="21" t="s">
        <v>727</v>
      </c>
      <c r="E125" s="27" t="s">
        <v>728</v>
      </c>
      <c r="F125" s="22" t="s">
        <v>729</v>
      </c>
      <c r="G125" s="56">
        <v>8950</v>
      </c>
      <c r="H125" s="55" t="s">
        <v>730</v>
      </c>
      <c r="I125" s="144" t="s">
        <v>731</v>
      </c>
      <c r="J125" s="56">
        <v>2032023702</v>
      </c>
      <c r="K125" s="21" t="s">
        <v>732</v>
      </c>
      <c r="L125" s="56" t="s">
        <v>390</v>
      </c>
      <c r="M125" s="55" t="s">
        <v>600</v>
      </c>
      <c r="N125" s="30"/>
      <c r="O125" s="23">
        <v>21578</v>
      </c>
      <c r="P125" s="23">
        <v>23848</v>
      </c>
      <c r="Q125" s="23">
        <v>26891</v>
      </c>
      <c r="R125" s="23">
        <v>30868</v>
      </c>
      <c r="S125" s="23">
        <v>27331</v>
      </c>
      <c r="T125" s="23">
        <v>33306</v>
      </c>
      <c r="U125" s="23">
        <v>41973</v>
      </c>
      <c r="V125" s="23">
        <v>43215</v>
      </c>
      <c r="W125" s="23">
        <v>40786</v>
      </c>
      <c r="X125" s="23">
        <v>42433</v>
      </c>
      <c r="Y125" s="119">
        <v>31602</v>
      </c>
      <c r="Z125" s="119">
        <v>42444</v>
      </c>
      <c r="AA125" s="119">
        <v>46509</v>
      </c>
      <c r="AB125" s="23">
        <v>48799</v>
      </c>
      <c r="AC125" s="23">
        <v>46908</v>
      </c>
      <c r="AD125" s="120">
        <v>46443</v>
      </c>
      <c r="AE125" s="23">
        <v>51240</v>
      </c>
      <c r="AF125" s="23">
        <v>53359</v>
      </c>
      <c r="AG125" s="23">
        <v>51503</v>
      </c>
      <c r="AH125" s="23"/>
      <c r="AI125" s="23">
        <v>34199</v>
      </c>
      <c r="AJ125" s="23">
        <v>34199</v>
      </c>
      <c r="AK125" s="23">
        <v>34198</v>
      </c>
      <c r="AL125" s="23">
        <v>43932</v>
      </c>
      <c r="AM125" s="23">
        <v>43932</v>
      </c>
      <c r="AN125" s="26">
        <v>47970</v>
      </c>
      <c r="AO125" s="26">
        <v>52420</v>
      </c>
      <c r="AP125" s="26">
        <v>52419</v>
      </c>
      <c r="AQ125" s="23">
        <v>25240</v>
      </c>
      <c r="AR125" s="34">
        <v>31002</v>
      </c>
      <c r="AS125" s="34">
        <v>30448</v>
      </c>
      <c r="AT125" s="34">
        <v>29887</v>
      </c>
      <c r="AU125" s="34">
        <v>29321</v>
      </c>
      <c r="AV125" s="26">
        <v>40182</v>
      </c>
      <c r="AW125" s="26">
        <v>39385</v>
      </c>
      <c r="AX125" s="26">
        <v>38587</v>
      </c>
      <c r="AY125" s="119">
        <v>31419</v>
      </c>
      <c r="AZ125" s="119">
        <v>36396</v>
      </c>
      <c r="BA125" s="119">
        <v>39210</v>
      </c>
      <c r="BC125" s="23">
        <v>26474</v>
      </c>
    </row>
    <row r="126" spans="1:57" s="3" customFormat="1" x14ac:dyDescent="0.25">
      <c r="A126" s="21">
        <v>122</v>
      </c>
      <c r="B126" s="21" t="s">
        <v>733</v>
      </c>
      <c r="C126" s="21">
        <v>430</v>
      </c>
      <c r="D126" s="119" t="s">
        <v>72</v>
      </c>
      <c r="E126" s="27" t="s">
        <v>734</v>
      </c>
      <c r="F126" s="22" t="s">
        <v>735</v>
      </c>
      <c r="G126" s="56">
        <v>2200</v>
      </c>
      <c r="H126" s="55" t="s">
        <v>736</v>
      </c>
      <c r="I126" s="56" t="s">
        <v>192</v>
      </c>
      <c r="J126" s="56">
        <v>2000038644</v>
      </c>
      <c r="K126" s="21" t="s">
        <v>192</v>
      </c>
      <c r="L126" s="56" t="s">
        <v>737</v>
      </c>
      <c r="M126" s="55" t="s">
        <v>600</v>
      </c>
      <c r="N126" s="30"/>
      <c r="O126" s="24" t="s">
        <v>63</v>
      </c>
      <c r="P126" s="24" t="s">
        <v>63</v>
      </c>
      <c r="Q126" s="24" t="s">
        <v>63</v>
      </c>
      <c r="R126" s="23">
        <v>13325</v>
      </c>
      <c r="S126" s="23">
        <v>13244</v>
      </c>
      <c r="T126" s="23">
        <v>14440</v>
      </c>
      <c r="U126" s="23">
        <v>13170</v>
      </c>
      <c r="V126" s="23">
        <v>12698</v>
      </c>
      <c r="W126" s="23">
        <v>13075</v>
      </c>
      <c r="X126" s="23">
        <v>11218</v>
      </c>
      <c r="Y126" s="119">
        <v>11197</v>
      </c>
      <c r="Z126" s="119">
        <v>10771</v>
      </c>
      <c r="AA126" s="119" t="s">
        <v>72</v>
      </c>
      <c r="AB126" s="120" t="s">
        <v>63</v>
      </c>
      <c r="AC126" s="120" t="s">
        <v>63</v>
      </c>
      <c r="AD126" s="120" t="s">
        <v>63</v>
      </c>
      <c r="AE126" s="23" t="s">
        <v>63</v>
      </c>
      <c r="AF126" s="23" t="s">
        <v>63</v>
      </c>
      <c r="AG126" s="23" t="s">
        <v>63</v>
      </c>
      <c r="AH126" s="23"/>
      <c r="AI126" s="23" t="s">
        <v>63</v>
      </c>
      <c r="AJ126" s="23" t="s">
        <v>63</v>
      </c>
      <c r="AK126" s="23" t="s">
        <v>63</v>
      </c>
      <c r="AL126" s="23">
        <v>18417</v>
      </c>
      <c r="AM126" s="23">
        <v>18417</v>
      </c>
      <c r="AN126" s="23">
        <v>18417</v>
      </c>
      <c r="AO126" s="23">
        <v>18416</v>
      </c>
      <c r="AP126" s="23">
        <v>18416</v>
      </c>
      <c r="AQ126" s="23">
        <v>9464</v>
      </c>
      <c r="AR126" s="23">
        <v>8470</v>
      </c>
      <c r="AS126" s="23">
        <v>7502</v>
      </c>
      <c r="AT126" s="23">
        <v>6564</v>
      </c>
      <c r="AU126" s="33" t="s">
        <v>72</v>
      </c>
      <c r="AV126" s="23" t="s">
        <v>63</v>
      </c>
      <c r="AW126" s="23" t="s">
        <v>63</v>
      </c>
      <c r="AX126" s="23" t="s">
        <v>63</v>
      </c>
      <c r="AY126" s="119" t="s">
        <v>63</v>
      </c>
      <c r="AZ126" s="119" t="s">
        <v>63</v>
      </c>
      <c r="BA126" s="119" t="s">
        <v>63</v>
      </c>
      <c r="BC126" s="23">
        <v>10129</v>
      </c>
    </row>
    <row r="127" spans="1:57" s="3" customFormat="1" x14ac:dyDescent="0.25">
      <c r="A127" s="21">
        <v>123</v>
      </c>
      <c r="B127" s="21" t="s">
        <v>738</v>
      </c>
      <c r="C127" s="21">
        <v>327</v>
      </c>
      <c r="D127" s="21" t="s">
        <v>739</v>
      </c>
      <c r="E127" s="27" t="s">
        <v>740</v>
      </c>
      <c r="F127" s="22" t="s">
        <v>741</v>
      </c>
      <c r="G127" s="56">
        <v>8560</v>
      </c>
      <c r="H127" s="55" t="s">
        <v>742</v>
      </c>
      <c r="I127" s="144" t="s">
        <v>743</v>
      </c>
      <c r="J127" s="56">
        <v>2017556745</v>
      </c>
      <c r="K127" s="21" t="s">
        <v>744</v>
      </c>
      <c r="L127" s="56" t="s">
        <v>745</v>
      </c>
      <c r="M127" s="55" t="s">
        <v>600</v>
      </c>
      <c r="N127" s="30"/>
      <c r="O127" s="24" t="s">
        <v>63</v>
      </c>
      <c r="P127" s="23">
        <v>12009</v>
      </c>
      <c r="Q127" s="23">
        <v>12425</v>
      </c>
      <c r="R127" s="23">
        <v>9648</v>
      </c>
      <c r="S127" s="23">
        <v>7967</v>
      </c>
      <c r="T127" s="23">
        <v>8530</v>
      </c>
      <c r="U127" s="23">
        <v>8784</v>
      </c>
      <c r="V127" s="23">
        <v>9283</v>
      </c>
      <c r="W127" s="23">
        <v>8970</v>
      </c>
      <c r="X127" s="23">
        <v>14002</v>
      </c>
      <c r="Y127" s="119">
        <v>15131</v>
      </c>
      <c r="Z127" s="119">
        <v>17935</v>
      </c>
      <c r="AA127" s="120">
        <v>24350</v>
      </c>
      <c r="AB127" s="23">
        <v>27163</v>
      </c>
      <c r="AC127" s="23">
        <v>27499</v>
      </c>
      <c r="AD127" s="120">
        <v>28802</v>
      </c>
      <c r="AE127" s="23">
        <v>29245</v>
      </c>
      <c r="AF127" s="23">
        <v>29754</v>
      </c>
      <c r="AG127" s="23" t="s">
        <v>72</v>
      </c>
      <c r="AH127" s="23"/>
      <c r="AI127" s="23" t="s">
        <v>63</v>
      </c>
      <c r="AJ127" s="26">
        <v>11842</v>
      </c>
      <c r="AK127" s="26">
        <v>11043</v>
      </c>
      <c r="AL127" s="23">
        <v>10874</v>
      </c>
      <c r="AM127" s="23">
        <v>10874</v>
      </c>
      <c r="AN127" s="23">
        <v>10874</v>
      </c>
      <c r="AO127" s="23">
        <v>10874</v>
      </c>
      <c r="AP127" s="23">
        <v>10874</v>
      </c>
      <c r="AQ127" s="23">
        <v>9928</v>
      </c>
      <c r="AR127" s="23">
        <v>8886</v>
      </c>
      <c r="AS127" s="26">
        <v>7912</v>
      </c>
      <c r="AT127" s="26">
        <v>7854</v>
      </c>
      <c r="AU127" s="26">
        <v>6766</v>
      </c>
      <c r="AV127" s="26">
        <v>5715</v>
      </c>
      <c r="AW127" s="26">
        <f>4115+580</f>
        <v>4695</v>
      </c>
      <c r="AX127" s="26">
        <f>3256+459</f>
        <v>3715</v>
      </c>
      <c r="AY127" s="119">
        <v>3791</v>
      </c>
      <c r="AZ127" s="119">
        <v>3814</v>
      </c>
      <c r="BA127" s="119" t="s">
        <v>63</v>
      </c>
      <c r="BC127" s="23">
        <v>5981</v>
      </c>
    </row>
    <row r="128" spans="1:57" s="3" customFormat="1" x14ac:dyDescent="0.25">
      <c r="A128" s="21">
        <v>124</v>
      </c>
      <c r="B128" s="21" t="s">
        <v>746</v>
      </c>
      <c r="C128" s="21">
        <v>129</v>
      </c>
      <c r="D128" s="21" t="s">
        <v>747</v>
      </c>
      <c r="E128" s="27" t="s">
        <v>748</v>
      </c>
      <c r="F128" s="22" t="s">
        <v>749</v>
      </c>
      <c r="G128" s="56">
        <v>2030</v>
      </c>
      <c r="H128" s="55" t="s">
        <v>106</v>
      </c>
      <c r="I128" s="144" t="s">
        <v>750</v>
      </c>
      <c r="J128" s="56">
        <v>2023782066</v>
      </c>
      <c r="K128" s="21" t="s">
        <v>751</v>
      </c>
      <c r="L128" s="56" t="s">
        <v>689</v>
      </c>
      <c r="M128" s="55" t="s">
        <v>600</v>
      </c>
      <c r="N128" s="30"/>
      <c r="O128" s="23">
        <v>19425</v>
      </c>
      <c r="P128" s="23">
        <v>19820</v>
      </c>
      <c r="Q128" s="23">
        <v>19889</v>
      </c>
      <c r="R128" s="23">
        <v>18451</v>
      </c>
      <c r="S128" s="23">
        <v>15998</v>
      </c>
      <c r="T128" s="23">
        <v>20573</v>
      </c>
      <c r="U128" s="23">
        <v>23484</v>
      </c>
      <c r="V128" s="23">
        <v>19546</v>
      </c>
      <c r="W128" s="23">
        <v>20171</v>
      </c>
      <c r="X128" s="23">
        <v>20250</v>
      </c>
      <c r="Y128" s="119">
        <v>19740</v>
      </c>
      <c r="Z128" s="119">
        <v>13819</v>
      </c>
      <c r="AA128" s="119">
        <v>15187</v>
      </c>
      <c r="AB128" s="23">
        <v>18908</v>
      </c>
      <c r="AC128" s="120">
        <v>24577</v>
      </c>
      <c r="AD128" s="120">
        <v>21922</v>
      </c>
      <c r="AE128" s="23">
        <v>26140</v>
      </c>
      <c r="AF128" s="23">
        <v>31408</v>
      </c>
      <c r="AG128" s="23">
        <v>30477</v>
      </c>
      <c r="AH128" s="23"/>
      <c r="AI128" s="23">
        <v>19221</v>
      </c>
      <c r="AJ128" s="23">
        <v>19221</v>
      </c>
      <c r="AK128" s="23">
        <v>19221</v>
      </c>
      <c r="AL128" s="119">
        <v>19722</v>
      </c>
      <c r="AM128" s="119">
        <v>19722</v>
      </c>
      <c r="AN128" s="26">
        <v>25801</v>
      </c>
      <c r="AO128" s="26">
        <v>31110</v>
      </c>
      <c r="AP128" s="26">
        <v>31110</v>
      </c>
      <c r="AQ128" s="23">
        <v>37281</v>
      </c>
      <c r="AR128" s="23">
        <v>36633</v>
      </c>
      <c r="AS128" s="23">
        <v>35978</v>
      </c>
      <c r="AT128" s="23">
        <v>35316</v>
      </c>
      <c r="AU128" s="23">
        <v>34647</v>
      </c>
      <c r="AV128" s="23">
        <v>33971</v>
      </c>
      <c r="AW128" s="26">
        <f>33287+15875</f>
        <v>49162</v>
      </c>
      <c r="AX128" s="26">
        <f>32601+16961</f>
        <v>49562</v>
      </c>
      <c r="AY128" s="119">
        <v>39086</v>
      </c>
      <c r="AZ128" s="119">
        <v>33667</v>
      </c>
      <c r="BA128" s="119">
        <v>33667</v>
      </c>
      <c r="BC128" s="23">
        <v>14021</v>
      </c>
    </row>
    <row r="129" spans="1:55" s="3" customFormat="1" x14ac:dyDescent="0.25">
      <c r="A129" s="21">
        <v>125</v>
      </c>
      <c r="B129" s="21" t="s">
        <v>752</v>
      </c>
      <c r="C129" s="21"/>
      <c r="D129" s="24" t="s">
        <v>82</v>
      </c>
      <c r="E129" s="27" t="s">
        <v>753</v>
      </c>
      <c r="F129" s="22" t="s">
        <v>754</v>
      </c>
      <c r="G129" s="56">
        <v>2870</v>
      </c>
      <c r="H129" s="55" t="s">
        <v>755</v>
      </c>
      <c r="I129" s="144" t="s">
        <v>756</v>
      </c>
      <c r="J129" s="56">
        <v>2006053337</v>
      </c>
      <c r="K129" s="21"/>
      <c r="L129" s="56" t="s">
        <v>689</v>
      </c>
      <c r="M129" s="55" t="s">
        <v>600</v>
      </c>
      <c r="N129" s="30"/>
      <c r="O129" s="23">
        <v>28085</v>
      </c>
      <c r="P129" s="23">
        <v>28108</v>
      </c>
      <c r="Q129" s="23">
        <v>28306</v>
      </c>
      <c r="R129" s="23">
        <v>29566</v>
      </c>
      <c r="S129" s="23">
        <v>25128</v>
      </c>
      <c r="T129" s="23">
        <v>28247</v>
      </c>
      <c r="U129" s="23">
        <v>29403</v>
      </c>
      <c r="V129" s="23">
        <v>29819</v>
      </c>
      <c r="W129" s="24" t="s">
        <v>82</v>
      </c>
      <c r="X129" s="24" t="s">
        <v>63</v>
      </c>
      <c r="Y129" s="120" t="s">
        <v>63</v>
      </c>
      <c r="Z129" s="120" t="s">
        <v>63</v>
      </c>
      <c r="AA129" s="120" t="s">
        <v>63</v>
      </c>
      <c r="AB129" s="120" t="s">
        <v>63</v>
      </c>
      <c r="AC129" s="120" t="s">
        <v>63</v>
      </c>
      <c r="AD129" s="120" t="s">
        <v>63</v>
      </c>
      <c r="AE129" s="23" t="s">
        <v>63</v>
      </c>
      <c r="AF129" s="23" t="s">
        <v>63</v>
      </c>
      <c r="AG129" s="23" t="s">
        <v>63</v>
      </c>
      <c r="AH129" s="23"/>
      <c r="AI129" s="23">
        <v>27006</v>
      </c>
      <c r="AJ129" s="23">
        <v>27006</v>
      </c>
      <c r="AK129" s="23">
        <v>27006</v>
      </c>
      <c r="AL129" s="23">
        <v>26362</v>
      </c>
      <c r="AM129" s="23">
        <v>26362</v>
      </c>
      <c r="AN129" s="23">
        <v>26362</v>
      </c>
      <c r="AO129" s="23">
        <v>26362</v>
      </c>
      <c r="AP129" s="23">
        <v>26361</v>
      </c>
      <c r="AQ129" s="23" t="s">
        <v>63</v>
      </c>
      <c r="AR129" s="24" t="s">
        <v>63</v>
      </c>
      <c r="AS129" s="24" t="s">
        <v>63</v>
      </c>
      <c r="AT129" s="24" t="s">
        <v>63</v>
      </c>
      <c r="AU129" s="24" t="s">
        <v>63</v>
      </c>
      <c r="AV129" s="24" t="s">
        <v>63</v>
      </c>
      <c r="AW129" s="24" t="s">
        <v>63</v>
      </c>
      <c r="AX129" s="24" t="s">
        <v>63</v>
      </c>
      <c r="AY129" s="119" t="s">
        <v>63</v>
      </c>
      <c r="AZ129" s="119" t="s">
        <v>63</v>
      </c>
      <c r="BA129" s="119" t="s">
        <v>63</v>
      </c>
      <c r="BC129" s="23" t="s">
        <v>150</v>
      </c>
    </row>
    <row r="130" spans="1:55" s="3" customFormat="1" x14ac:dyDescent="0.25">
      <c r="A130" s="21">
        <v>126</v>
      </c>
      <c r="B130" s="21" t="s">
        <v>757</v>
      </c>
      <c r="C130" s="21">
        <v>204096</v>
      </c>
      <c r="D130" s="21" t="s">
        <v>758</v>
      </c>
      <c r="E130" s="27" t="s">
        <v>759</v>
      </c>
      <c r="F130" s="22" t="s">
        <v>754</v>
      </c>
      <c r="G130" s="56">
        <v>2870</v>
      </c>
      <c r="H130" s="55" t="s">
        <v>755</v>
      </c>
      <c r="I130" s="146" t="s">
        <v>760</v>
      </c>
      <c r="J130" s="56">
        <v>2006053337</v>
      </c>
      <c r="K130" s="21" t="s">
        <v>192</v>
      </c>
      <c r="L130" s="56" t="s">
        <v>689</v>
      </c>
      <c r="M130" s="55" t="s">
        <v>600</v>
      </c>
      <c r="N130" s="30"/>
      <c r="O130" s="24" t="s">
        <v>63</v>
      </c>
      <c r="P130" s="24" t="s">
        <v>63</v>
      </c>
      <c r="Q130" s="24" t="s">
        <v>63</v>
      </c>
      <c r="R130" s="24" t="s">
        <v>63</v>
      </c>
      <c r="S130" s="24" t="s">
        <v>63</v>
      </c>
      <c r="T130" s="24" t="s">
        <v>63</v>
      </c>
      <c r="U130" s="24" t="s">
        <v>63</v>
      </c>
      <c r="V130" s="24" t="s">
        <v>63</v>
      </c>
      <c r="W130" s="23">
        <v>19151</v>
      </c>
      <c r="X130" s="23">
        <v>19164</v>
      </c>
      <c r="Y130" s="119">
        <v>19002</v>
      </c>
      <c r="Z130" s="119">
        <v>19012</v>
      </c>
      <c r="AA130" s="120">
        <v>19393</v>
      </c>
      <c r="AB130" s="23">
        <v>18943</v>
      </c>
      <c r="AC130" s="23">
        <v>18935</v>
      </c>
      <c r="AD130" s="23">
        <v>13312</v>
      </c>
      <c r="AE130" s="23">
        <v>18508</v>
      </c>
      <c r="AF130" s="23">
        <v>18501</v>
      </c>
      <c r="AG130" s="23">
        <v>17600</v>
      </c>
      <c r="AH130" s="23"/>
      <c r="AI130" s="24" t="s">
        <v>63</v>
      </c>
      <c r="AJ130" s="24" t="s">
        <v>63</v>
      </c>
      <c r="AK130" s="24" t="s">
        <v>63</v>
      </c>
      <c r="AL130" s="24" t="s">
        <v>63</v>
      </c>
      <c r="AM130" s="24" t="s">
        <v>63</v>
      </c>
      <c r="AN130" s="24" t="s">
        <v>63</v>
      </c>
      <c r="AO130" s="24" t="s">
        <v>63</v>
      </c>
      <c r="AP130" s="24" t="s">
        <v>63</v>
      </c>
      <c r="AQ130" s="23">
        <v>26122</v>
      </c>
      <c r="AR130" s="23">
        <v>25668</v>
      </c>
      <c r="AS130" s="23">
        <v>25209</v>
      </c>
      <c r="AT130" s="23">
        <v>24745</v>
      </c>
      <c r="AU130" s="23">
        <v>24276</v>
      </c>
      <c r="AV130" s="23">
        <v>23803</v>
      </c>
      <c r="AW130" s="23">
        <v>23324</v>
      </c>
      <c r="AX130" s="23">
        <v>22843</v>
      </c>
      <c r="AY130" s="119">
        <v>13318</v>
      </c>
      <c r="AZ130" s="119">
        <v>13318</v>
      </c>
      <c r="BA130" s="119">
        <v>16030</v>
      </c>
      <c r="BC130" s="23">
        <v>9782</v>
      </c>
    </row>
    <row r="131" spans="1:55" s="3" customFormat="1" x14ac:dyDescent="0.25">
      <c r="A131" s="21">
        <v>127</v>
      </c>
      <c r="B131" s="21" t="s">
        <v>761</v>
      </c>
      <c r="C131" s="21">
        <v>204097</v>
      </c>
      <c r="D131" s="21" t="s">
        <v>762</v>
      </c>
      <c r="E131" s="27" t="s">
        <v>763</v>
      </c>
      <c r="F131" s="22" t="s">
        <v>754</v>
      </c>
      <c r="G131" s="56">
        <v>2870</v>
      </c>
      <c r="H131" s="55" t="s">
        <v>755</v>
      </c>
      <c r="I131" s="146" t="s">
        <v>760</v>
      </c>
      <c r="J131" s="56">
        <v>2006053337</v>
      </c>
      <c r="K131" s="21" t="s">
        <v>192</v>
      </c>
      <c r="L131" s="56" t="s">
        <v>689</v>
      </c>
      <c r="M131" s="55" t="s">
        <v>600</v>
      </c>
      <c r="N131" s="30"/>
      <c r="O131" s="24" t="s">
        <v>63</v>
      </c>
      <c r="P131" s="24" t="s">
        <v>63</v>
      </c>
      <c r="Q131" s="24" t="s">
        <v>63</v>
      </c>
      <c r="R131" s="24" t="s">
        <v>63</v>
      </c>
      <c r="S131" s="24" t="s">
        <v>63</v>
      </c>
      <c r="T131" s="24" t="s">
        <v>63</v>
      </c>
      <c r="U131" s="24" t="s">
        <v>63</v>
      </c>
      <c r="V131" s="24" t="s">
        <v>63</v>
      </c>
      <c r="W131" s="23">
        <v>9902</v>
      </c>
      <c r="X131" s="23">
        <v>9710</v>
      </c>
      <c r="Y131" s="119">
        <v>10184</v>
      </c>
      <c r="Z131" s="119">
        <v>10286</v>
      </c>
      <c r="AA131" s="119">
        <v>10068</v>
      </c>
      <c r="AB131" s="23">
        <v>9904</v>
      </c>
      <c r="AC131" s="120">
        <v>9837</v>
      </c>
      <c r="AD131" s="23">
        <v>9080</v>
      </c>
      <c r="AE131" s="23">
        <v>9850</v>
      </c>
      <c r="AF131" s="23">
        <v>9538</v>
      </c>
      <c r="AG131" s="23">
        <v>6673</v>
      </c>
      <c r="AH131" s="23"/>
      <c r="AI131" s="24" t="s">
        <v>63</v>
      </c>
      <c r="AJ131" s="24" t="s">
        <v>63</v>
      </c>
      <c r="AK131" s="24" t="s">
        <v>63</v>
      </c>
      <c r="AL131" s="24" t="s">
        <v>63</v>
      </c>
      <c r="AM131" s="24" t="s">
        <v>63</v>
      </c>
      <c r="AN131" s="24" t="s">
        <v>63</v>
      </c>
      <c r="AO131" s="24" t="s">
        <v>63</v>
      </c>
      <c r="AP131" s="24" t="s">
        <v>63</v>
      </c>
      <c r="AQ131" s="23">
        <v>12593</v>
      </c>
      <c r="AR131" s="23">
        <v>12374</v>
      </c>
      <c r="AS131" s="23">
        <v>12153</v>
      </c>
      <c r="AT131" s="23">
        <v>11929</v>
      </c>
      <c r="AU131" s="23">
        <v>11703</v>
      </c>
      <c r="AV131" s="23">
        <v>11475</v>
      </c>
      <c r="AW131" s="23">
        <v>11244</v>
      </c>
      <c r="AX131" s="23">
        <v>11012</v>
      </c>
      <c r="AY131" s="119">
        <v>8791</v>
      </c>
      <c r="AZ131" s="119">
        <v>8791</v>
      </c>
      <c r="BA131" s="119">
        <v>8791</v>
      </c>
      <c r="BC131" s="23">
        <v>4717</v>
      </c>
    </row>
    <row r="132" spans="1:55" s="3" customFormat="1" x14ac:dyDescent="0.25">
      <c r="A132" s="21">
        <v>128</v>
      </c>
      <c r="B132" s="21" t="s">
        <v>764</v>
      </c>
      <c r="C132" s="21">
        <v>202</v>
      </c>
      <c r="D132" s="21" t="s">
        <v>765</v>
      </c>
      <c r="E132" s="27" t="s">
        <v>766</v>
      </c>
      <c r="F132" s="22" t="s">
        <v>767</v>
      </c>
      <c r="G132" s="56">
        <v>3920</v>
      </c>
      <c r="H132" s="55" t="s">
        <v>140</v>
      </c>
      <c r="I132" s="144" t="s">
        <v>768</v>
      </c>
      <c r="J132" s="56">
        <v>2023837001</v>
      </c>
      <c r="K132" s="21" t="s">
        <v>769</v>
      </c>
      <c r="L132" s="56" t="s">
        <v>390</v>
      </c>
      <c r="M132" s="55" t="s">
        <v>600</v>
      </c>
      <c r="N132" s="30"/>
      <c r="O132" s="23">
        <v>42537</v>
      </c>
      <c r="P132" s="23">
        <v>26760</v>
      </c>
      <c r="Q132" s="23">
        <v>41784</v>
      </c>
      <c r="R132" s="23">
        <v>41866</v>
      </c>
      <c r="S132" s="23">
        <v>40411</v>
      </c>
      <c r="T132" s="23">
        <v>40371</v>
      </c>
      <c r="U132" s="23">
        <v>41437</v>
      </c>
      <c r="V132" s="23">
        <v>42147</v>
      </c>
      <c r="W132" s="23">
        <v>36958</v>
      </c>
      <c r="X132" s="23">
        <v>36345</v>
      </c>
      <c r="Y132" s="119">
        <v>38897</v>
      </c>
      <c r="Z132" s="119">
        <v>41848</v>
      </c>
      <c r="AA132" s="120">
        <v>43127</v>
      </c>
      <c r="AB132" s="23">
        <v>52786</v>
      </c>
      <c r="AC132" s="23">
        <v>54651</v>
      </c>
      <c r="AD132" s="23">
        <v>50408</v>
      </c>
      <c r="AE132" s="23">
        <v>54919</v>
      </c>
      <c r="AF132" s="23">
        <v>57800</v>
      </c>
      <c r="AG132" s="23">
        <v>61424</v>
      </c>
      <c r="AH132" s="23"/>
      <c r="AI132" s="23">
        <v>28092</v>
      </c>
      <c r="AJ132" s="23">
        <v>28092</v>
      </c>
      <c r="AK132" s="23">
        <v>28092</v>
      </c>
      <c r="AL132" s="23">
        <v>42845</v>
      </c>
      <c r="AM132" s="23">
        <v>42845</v>
      </c>
      <c r="AN132" s="23">
        <v>42845</v>
      </c>
      <c r="AO132" s="23">
        <v>42845</v>
      </c>
      <c r="AP132" s="23">
        <v>42846</v>
      </c>
      <c r="AQ132" s="23">
        <v>29341</v>
      </c>
      <c r="AR132" s="34">
        <v>33141</v>
      </c>
      <c r="AS132" s="34">
        <v>31894</v>
      </c>
      <c r="AT132" s="34">
        <v>30663</v>
      </c>
      <c r="AU132" s="34">
        <v>29450</v>
      </c>
      <c r="AV132" s="34">
        <v>28258</v>
      </c>
      <c r="AW132" s="34">
        <v>27083</v>
      </c>
      <c r="AX132" s="34">
        <v>25930</v>
      </c>
      <c r="AY132" s="119">
        <v>20710</v>
      </c>
      <c r="AZ132" s="119">
        <v>19909</v>
      </c>
      <c r="BA132" s="119">
        <v>19384</v>
      </c>
      <c r="BC132" s="23">
        <v>23565</v>
      </c>
    </row>
    <row r="133" spans="1:55" s="3" customFormat="1" x14ac:dyDescent="0.25">
      <c r="A133" s="21">
        <v>129</v>
      </c>
      <c r="B133" s="21" t="s">
        <v>770</v>
      </c>
      <c r="E133" s="27" t="s">
        <v>771</v>
      </c>
      <c r="F133" s="22" t="s">
        <v>772</v>
      </c>
      <c r="G133" s="56">
        <v>3920</v>
      </c>
      <c r="H133" s="55" t="s">
        <v>140</v>
      </c>
      <c r="I133" s="144"/>
      <c r="J133" s="56" t="s">
        <v>192</v>
      </c>
      <c r="L133" s="56" t="s">
        <v>390</v>
      </c>
      <c r="M133" s="55" t="s">
        <v>600</v>
      </c>
      <c r="N133" s="30"/>
      <c r="O133" s="23">
        <v>0</v>
      </c>
      <c r="P133" s="23">
        <v>14046</v>
      </c>
      <c r="Q133" s="23">
        <v>0</v>
      </c>
      <c r="R133" s="23" t="s">
        <v>773</v>
      </c>
      <c r="S133" s="24" t="s">
        <v>63</v>
      </c>
      <c r="T133" s="24" t="s">
        <v>63</v>
      </c>
      <c r="U133" s="24" t="s">
        <v>63</v>
      </c>
      <c r="V133" s="24" t="s">
        <v>63</v>
      </c>
      <c r="W133" s="24" t="s">
        <v>63</v>
      </c>
      <c r="X133" s="24" t="s">
        <v>63</v>
      </c>
      <c r="Y133" s="120" t="s">
        <v>63</v>
      </c>
      <c r="Z133" s="120" t="s">
        <v>63</v>
      </c>
      <c r="AA133" s="120" t="s">
        <v>63</v>
      </c>
      <c r="AB133" s="120" t="s">
        <v>63</v>
      </c>
      <c r="AC133" s="120" t="s">
        <v>63</v>
      </c>
      <c r="AD133" s="23" t="s">
        <v>63</v>
      </c>
      <c r="AE133" s="23" t="s">
        <v>63</v>
      </c>
      <c r="AF133" s="23" t="s">
        <v>63</v>
      </c>
      <c r="AG133" s="23" t="s">
        <v>63</v>
      </c>
      <c r="AH133" s="23"/>
      <c r="AI133" s="119">
        <v>13850</v>
      </c>
      <c r="AJ133" s="119">
        <v>13850</v>
      </c>
      <c r="AK133" s="119">
        <v>13850</v>
      </c>
      <c r="AL133" s="24" t="s">
        <v>63</v>
      </c>
      <c r="AM133" s="24" t="s">
        <v>63</v>
      </c>
      <c r="AN133" s="24" t="s">
        <v>63</v>
      </c>
      <c r="AO133" s="24" t="s">
        <v>63</v>
      </c>
      <c r="AP133" s="24" t="s">
        <v>63</v>
      </c>
      <c r="AQ133" s="23" t="s">
        <v>63</v>
      </c>
      <c r="AR133" s="24" t="s">
        <v>63</v>
      </c>
      <c r="AS133" s="24" t="s">
        <v>63</v>
      </c>
      <c r="AT133" s="24" t="s">
        <v>63</v>
      </c>
      <c r="AU133" s="24" t="s">
        <v>63</v>
      </c>
      <c r="AV133" s="24" t="s">
        <v>63</v>
      </c>
      <c r="AW133" s="24" t="s">
        <v>63</v>
      </c>
      <c r="AX133" s="24" t="s">
        <v>63</v>
      </c>
      <c r="AY133" s="119" t="s">
        <v>63</v>
      </c>
      <c r="AZ133" s="119" t="s">
        <v>63</v>
      </c>
      <c r="BA133" s="119" t="s">
        <v>63</v>
      </c>
      <c r="BC133" s="23" t="s">
        <v>305</v>
      </c>
    </row>
    <row r="134" spans="1:55" s="3" customFormat="1" x14ac:dyDescent="0.25">
      <c r="A134" s="21">
        <v>130</v>
      </c>
      <c r="B134" s="21" t="s">
        <v>774</v>
      </c>
      <c r="C134" s="21">
        <v>198</v>
      </c>
      <c r="D134" s="21" t="s">
        <v>775</v>
      </c>
      <c r="E134" s="27" t="s">
        <v>776</v>
      </c>
      <c r="F134" s="22" t="s">
        <v>777</v>
      </c>
      <c r="G134" s="56">
        <v>8793</v>
      </c>
      <c r="H134" s="55" t="s">
        <v>778</v>
      </c>
      <c r="I134" s="148" t="s">
        <v>779</v>
      </c>
      <c r="J134" s="56">
        <v>2021922933</v>
      </c>
      <c r="K134" s="21" t="s">
        <v>780</v>
      </c>
      <c r="L134" s="56" t="s">
        <v>390</v>
      </c>
      <c r="M134" s="55" t="s">
        <v>600</v>
      </c>
      <c r="N134" s="30"/>
      <c r="O134" s="23">
        <v>19765</v>
      </c>
      <c r="P134" s="23">
        <v>20030</v>
      </c>
      <c r="Q134" s="23">
        <v>19588</v>
      </c>
      <c r="R134" s="23">
        <v>20031</v>
      </c>
      <c r="S134" s="23">
        <v>19289</v>
      </c>
      <c r="T134" s="23">
        <v>20817</v>
      </c>
      <c r="U134" s="23">
        <v>21181</v>
      </c>
      <c r="V134" s="23">
        <v>20608</v>
      </c>
      <c r="W134" s="23">
        <v>17963</v>
      </c>
      <c r="X134" s="23">
        <v>20682</v>
      </c>
      <c r="Y134" s="119">
        <v>21650</v>
      </c>
      <c r="Z134" s="119">
        <v>20638</v>
      </c>
      <c r="AA134" s="119">
        <v>18693</v>
      </c>
      <c r="AB134" s="23">
        <v>18837</v>
      </c>
      <c r="AC134" s="120">
        <v>16511</v>
      </c>
      <c r="AD134" s="23">
        <v>15273</v>
      </c>
      <c r="AE134" s="23">
        <v>16867</v>
      </c>
      <c r="AF134" s="23">
        <v>18274</v>
      </c>
      <c r="AG134" s="23">
        <v>17264</v>
      </c>
      <c r="AH134" s="23"/>
      <c r="AI134" s="23">
        <v>19536</v>
      </c>
      <c r="AJ134" s="23">
        <v>19536</v>
      </c>
      <c r="AK134" s="23">
        <v>19536</v>
      </c>
      <c r="AL134" s="23">
        <v>21009</v>
      </c>
      <c r="AM134" s="23">
        <v>21009</v>
      </c>
      <c r="AN134" s="23">
        <v>21009</v>
      </c>
      <c r="AO134" s="23">
        <v>21009</v>
      </c>
      <c r="AP134" s="23">
        <v>21008</v>
      </c>
      <c r="AQ134" s="23">
        <v>13641</v>
      </c>
      <c r="AR134" s="34">
        <v>15433</v>
      </c>
      <c r="AS134" s="34">
        <v>14815</v>
      </c>
      <c r="AT134" s="34">
        <v>14208</v>
      </c>
      <c r="AU134" s="34">
        <v>13611</v>
      </c>
      <c r="AV134" s="34">
        <v>13022</v>
      </c>
      <c r="AW134" s="34">
        <v>12443</v>
      </c>
      <c r="AX134" s="34">
        <v>11878</v>
      </c>
      <c r="AY134" s="119">
        <v>11321</v>
      </c>
      <c r="AZ134" s="119">
        <v>11119</v>
      </c>
      <c r="BA134" s="119">
        <v>11119</v>
      </c>
      <c r="BC134" s="23">
        <v>11555</v>
      </c>
    </row>
    <row r="135" spans="1:55" s="3" customFormat="1" x14ac:dyDescent="0.25">
      <c r="A135" s="21">
        <v>131</v>
      </c>
      <c r="B135" s="21" t="s">
        <v>781</v>
      </c>
      <c r="C135" s="21">
        <v>19</v>
      </c>
      <c r="D135" s="21" t="s">
        <v>782</v>
      </c>
      <c r="E135" s="27" t="s">
        <v>783</v>
      </c>
      <c r="F135" s="22" t="s">
        <v>784</v>
      </c>
      <c r="G135" s="56">
        <v>9042</v>
      </c>
      <c r="H135" s="55" t="s">
        <v>77</v>
      </c>
      <c r="I135" s="144" t="s">
        <v>785</v>
      </c>
      <c r="J135" s="56">
        <v>2005836373</v>
      </c>
      <c r="K135" s="21" t="s">
        <v>192</v>
      </c>
      <c r="L135" s="56" t="s">
        <v>599</v>
      </c>
      <c r="M135" s="55" t="s">
        <v>600</v>
      </c>
      <c r="N135" s="30"/>
      <c r="O135" s="23">
        <v>10239</v>
      </c>
      <c r="P135" s="23">
        <v>10994</v>
      </c>
      <c r="Q135" s="23">
        <v>12330</v>
      </c>
      <c r="R135" s="23">
        <v>11501</v>
      </c>
      <c r="S135" s="23">
        <v>12414</v>
      </c>
      <c r="T135" s="23">
        <v>11743</v>
      </c>
      <c r="U135" s="23">
        <v>11868</v>
      </c>
      <c r="V135" s="23">
        <v>11899</v>
      </c>
      <c r="W135" s="23">
        <v>12026</v>
      </c>
      <c r="X135" s="23">
        <v>10111</v>
      </c>
      <c r="Y135" s="119">
        <v>11386</v>
      </c>
      <c r="Z135" s="119">
        <v>12124</v>
      </c>
      <c r="AA135" s="120">
        <v>12492</v>
      </c>
      <c r="AB135" s="23">
        <v>12449</v>
      </c>
      <c r="AC135" s="23">
        <v>12271</v>
      </c>
      <c r="AD135" s="23">
        <v>12456</v>
      </c>
      <c r="AE135" s="23">
        <v>12677</v>
      </c>
      <c r="AF135" s="23">
        <v>12506</v>
      </c>
      <c r="AG135" s="23">
        <v>13867</v>
      </c>
      <c r="AH135" s="23"/>
      <c r="AI135" s="23">
        <v>8486</v>
      </c>
      <c r="AJ135" s="23">
        <v>8486</v>
      </c>
      <c r="AK135" s="23">
        <v>8487</v>
      </c>
      <c r="AL135" s="23">
        <v>11800</v>
      </c>
      <c r="AM135" s="23">
        <v>11800</v>
      </c>
      <c r="AN135" s="23">
        <v>11800</v>
      </c>
      <c r="AO135" s="23">
        <v>11801</v>
      </c>
      <c r="AP135" s="23">
        <v>11801</v>
      </c>
      <c r="AQ135" s="23">
        <v>8192</v>
      </c>
      <c r="AR135" s="23">
        <v>7331</v>
      </c>
      <c r="AS135" s="23">
        <v>6493</v>
      </c>
      <c r="AT135" s="23">
        <v>5682</v>
      </c>
      <c r="AU135" s="23">
        <v>4894</v>
      </c>
      <c r="AV135" s="23">
        <v>4133</v>
      </c>
      <c r="AW135" s="23">
        <v>3396</v>
      </c>
      <c r="AX135" s="23">
        <v>2687</v>
      </c>
      <c r="AY135" s="119">
        <v>4518</v>
      </c>
      <c r="AZ135" s="119">
        <v>5062</v>
      </c>
      <c r="BA135" s="119">
        <v>5062</v>
      </c>
      <c r="BC135" s="23">
        <v>6490</v>
      </c>
    </row>
    <row r="136" spans="1:55" s="3" customFormat="1" x14ac:dyDescent="0.25">
      <c r="A136" s="21">
        <v>132</v>
      </c>
      <c r="B136" s="21" t="s">
        <v>786</v>
      </c>
      <c r="C136" s="21" t="s">
        <v>63</v>
      </c>
      <c r="D136" s="161" t="s">
        <v>787</v>
      </c>
      <c r="E136" s="27" t="s">
        <v>788</v>
      </c>
      <c r="F136" s="22" t="s">
        <v>789</v>
      </c>
      <c r="G136" s="56">
        <v>1651</v>
      </c>
      <c r="H136" s="55" t="s">
        <v>790</v>
      </c>
      <c r="I136" s="56" t="s">
        <v>192</v>
      </c>
      <c r="J136" s="56">
        <v>2005555667</v>
      </c>
      <c r="K136" s="21" t="s">
        <v>192</v>
      </c>
      <c r="L136" s="56" t="s">
        <v>390</v>
      </c>
      <c r="M136" s="55" t="s">
        <v>600</v>
      </c>
      <c r="N136" s="30"/>
      <c r="O136" s="24" t="s">
        <v>63</v>
      </c>
      <c r="P136" s="24" t="s">
        <v>63</v>
      </c>
      <c r="Q136" s="24" t="s">
        <v>63</v>
      </c>
      <c r="R136" s="23">
        <v>55</v>
      </c>
      <c r="S136" s="23">
        <v>36</v>
      </c>
      <c r="T136" s="23">
        <v>25</v>
      </c>
      <c r="U136" s="23">
        <v>21</v>
      </c>
      <c r="V136" s="23">
        <v>19</v>
      </c>
      <c r="W136" s="23" t="s">
        <v>787</v>
      </c>
      <c r="X136" s="24" t="s">
        <v>63</v>
      </c>
      <c r="Y136" s="120" t="s">
        <v>63</v>
      </c>
      <c r="Z136" s="120" t="s">
        <v>63</v>
      </c>
      <c r="AA136" s="120" t="s">
        <v>63</v>
      </c>
      <c r="AB136" s="120" t="s">
        <v>63</v>
      </c>
      <c r="AC136" s="120" t="s">
        <v>63</v>
      </c>
      <c r="AD136" s="23" t="s">
        <v>63</v>
      </c>
      <c r="AE136" s="23" t="s">
        <v>63</v>
      </c>
      <c r="AF136" s="23" t="s">
        <v>63</v>
      </c>
      <c r="AG136" s="23" t="s">
        <v>63</v>
      </c>
      <c r="AH136" s="23"/>
      <c r="AI136" s="24" t="s">
        <v>63</v>
      </c>
      <c r="AJ136" s="24" t="s">
        <v>63</v>
      </c>
      <c r="AK136" s="24" t="s">
        <v>63</v>
      </c>
      <c r="AL136" s="23">
        <v>0</v>
      </c>
      <c r="AM136" s="23">
        <v>0</v>
      </c>
      <c r="AN136" s="23">
        <v>0</v>
      </c>
      <c r="AO136" s="23">
        <v>0</v>
      </c>
      <c r="AP136" s="23">
        <v>0</v>
      </c>
      <c r="AQ136" s="23" t="s">
        <v>63</v>
      </c>
      <c r="AR136" s="24" t="s">
        <v>63</v>
      </c>
      <c r="AS136" s="24" t="s">
        <v>63</v>
      </c>
      <c r="AT136" s="24" t="s">
        <v>63</v>
      </c>
      <c r="AU136" s="24" t="s">
        <v>63</v>
      </c>
      <c r="AV136" s="24" t="s">
        <v>63</v>
      </c>
      <c r="AW136" s="24" t="s">
        <v>63</v>
      </c>
      <c r="AX136" s="24" t="s">
        <v>63</v>
      </c>
      <c r="AY136" s="119" t="s">
        <v>63</v>
      </c>
      <c r="AZ136" s="119" t="s">
        <v>63</v>
      </c>
      <c r="BA136" s="119" t="s">
        <v>63</v>
      </c>
      <c r="BC136" s="23" t="s">
        <v>305</v>
      </c>
    </row>
    <row r="137" spans="1:55" s="3" customFormat="1" x14ac:dyDescent="0.25">
      <c r="A137" s="21">
        <v>133</v>
      </c>
      <c r="B137" s="21" t="s">
        <v>791</v>
      </c>
      <c r="C137" s="21">
        <v>748</v>
      </c>
      <c r="D137" s="21" t="s">
        <v>72</v>
      </c>
      <c r="E137" s="27" t="s">
        <v>792</v>
      </c>
      <c r="F137" s="22" t="s">
        <v>793</v>
      </c>
      <c r="G137" s="56">
        <v>2900</v>
      </c>
      <c r="H137" s="55" t="s">
        <v>706</v>
      </c>
      <c r="I137" s="56" t="s">
        <v>192</v>
      </c>
      <c r="J137" s="56">
        <v>2152912030</v>
      </c>
      <c r="K137" s="21" t="s">
        <v>794</v>
      </c>
      <c r="L137" s="56" t="s">
        <v>795</v>
      </c>
      <c r="M137" s="55" t="s">
        <v>600</v>
      </c>
      <c r="N137" s="30"/>
      <c r="O137" s="23">
        <v>4951</v>
      </c>
      <c r="P137" s="23" t="s">
        <v>72</v>
      </c>
      <c r="Q137" s="24" t="s">
        <v>63</v>
      </c>
      <c r="R137" s="23" t="s">
        <v>72</v>
      </c>
      <c r="S137" s="23">
        <v>2853</v>
      </c>
      <c r="T137" s="23">
        <v>5693</v>
      </c>
      <c r="U137" s="23">
        <v>5477</v>
      </c>
      <c r="V137" s="23">
        <v>6288</v>
      </c>
      <c r="W137" s="23">
        <v>6466</v>
      </c>
      <c r="X137" s="23">
        <v>5996</v>
      </c>
      <c r="Y137" s="119">
        <v>6377</v>
      </c>
      <c r="Z137" s="119">
        <v>6020</v>
      </c>
      <c r="AA137" s="119">
        <v>3829</v>
      </c>
      <c r="AB137" s="119" t="s">
        <v>72</v>
      </c>
      <c r="AC137" s="120" t="s">
        <v>63</v>
      </c>
      <c r="AD137" s="23" t="s">
        <v>63</v>
      </c>
      <c r="AE137" s="23" t="s">
        <v>63</v>
      </c>
      <c r="AF137" s="23" t="s">
        <v>63</v>
      </c>
      <c r="AG137" s="23" t="s">
        <v>63</v>
      </c>
      <c r="AH137" s="23"/>
      <c r="AI137" s="23">
        <v>4220</v>
      </c>
      <c r="AJ137" s="28">
        <v>0</v>
      </c>
      <c r="AK137" s="28">
        <v>0</v>
      </c>
      <c r="AL137" s="26">
        <v>0</v>
      </c>
      <c r="AM137" s="26">
        <v>2402</v>
      </c>
      <c r="AN137" s="26">
        <v>4748</v>
      </c>
      <c r="AO137" s="26">
        <v>5218</v>
      </c>
      <c r="AP137" s="26">
        <v>5126</v>
      </c>
      <c r="AQ137" s="23">
        <v>3792</v>
      </c>
      <c r="AR137" s="23">
        <v>3393</v>
      </c>
      <c r="AS137" s="23">
        <v>3006</v>
      </c>
      <c r="AT137" s="23">
        <v>2630</v>
      </c>
      <c r="AU137" s="23">
        <v>2266</v>
      </c>
      <c r="AV137" s="33" t="s">
        <v>72</v>
      </c>
      <c r="AW137" s="23" t="s">
        <v>63</v>
      </c>
      <c r="AX137" s="23" t="s">
        <v>63</v>
      </c>
      <c r="AY137" s="119" t="s">
        <v>63</v>
      </c>
      <c r="AZ137" s="119" t="s">
        <v>63</v>
      </c>
      <c r="BA137" s="119" t="s">
        <v>63</v>
      </c>
      <c r="BC137" s="23">
        <v>1924</v>
      </c>
    </row>
    <row r="138" spans="1:55" s="3" customFormat="1" x14ac:dyDescent="0.25">
      <c r="A138" s="21">
        <v>134</v>
      </c>
      <c r="B138" s="21" t="s">
        <v>796</v>
      </c>
      <c r="C138" s="21">
        <v>172</v>
      </c>
      <c r="D138" s="21" t="s">
        <v>72</v>
      </c>
      <c r="E138" s="27" t="s">
        <v>797</v>
      </c>
      <c r="F138" s="22" t="s">
        <v>798</v>
      </c>
      <c r="G138" s="56">
        <v>3190</v>
      </c>
      <c r="H138" s="55" t="s">
        <v>799</v>
      </c>
      <c r="I138" s="144" t="s">
        <v>800</v>
      </c>
      <c r="J138" s="56">
        <v>2011297275</v>
      </c>
      <c r="K138" s="21" t="s">
        <v>801</v>
      </c>
      <c r="L138" s="56" t="s">
        <v>702</v>
      </c>
      <c r="M138" s="55" t="s">
        <v>600</v>
      </c>
      <c r="N138" s="30"/>
      <c r="O138" s="23">
        <v>7975</v>
      </c>
      <c r="P138" s="23">
        <v>8724</v>
      </c>
      <c r="Q138" s="23">
        <v>8418</v>
      </c>
      <c r="R138" s="23">
        <v>7914</v>
      </c>
      <c r="S138" s="23">
        <v>5886</v>
      </c>
      <c r="T138" s="23">
        <v>5834</v>
      </c>
      <c r="U138" s="23">
        <v>5829</v>
      </c>
      <c r="V138" s="23">
        <v>5852</v>
      </c>
      <c r="W138" s="23">
        <v>5584</v>
      </c>
      <c r="X138" s="23">
        <v>5114</v>
      </c>
      <c r="Y138" s="119">
        <v>5275</v>
      </c>
      <c r="Z138" s="119">
        <v>5326</v>
      </c>
      <c r="AA138" s="119">
        <v>5326</v>
      </c>
      <c r="AB138" s="23">
        <v>5537</v>
      </c>
      <c r="AC138" s="120">
        <v>5652</v>
      </c>
      <c r="AD138" s="120">
        <v>4267</v>
      </c>
      <c r="AE138" s="23">
        <v>5080</v>
      </c>
      <c r="AF138" s="23" t="s">
        <v>72</v>
      </c>
      <c r="AG138" s="23" t="s">
        <v>63</v>
      </c>
      <c r="AH138" s="23"/>
      <c r="AI138" s="23">
        <v>6217</v>
      </c>
      <c r="AJ138" s="23">
        <v>6217</v>
      </c>
      <c r="AK138" s="23">
        <v>6216</v>
      </c>
      <c r="AL138" s="23">
        <v>6217</v>
      </c>
      <c r="AM138" s="23">
        <v>6217</v>
      </c>
      <c r="AN138" s="23">
        <v>6217</v>
      </c>
      <c r="AO138" s="23">
        <v>6217</v>
      </c>
      <c r="AP138" s="23">
        <v>6217</v>
      </c>
      <c r="AQ138" s="23">
        <v>3834</v>
      </c>
      <c r="AR138" s="23">
        <v>3431</v>
      </c>
      <c r="AS138" s="23">
        <v>3040</v>
      </c>
      <c r="AT138" s="23">
        <v>2659</v>
      </c>
      <c r="AU138" s="23">
        <v>2291</v>
      </c>
      <c r="AV138" s="23">
        <v>1935</v>
      </c>
      <c r="AW138" s="23">
        <v>1589</v>
      </c>
      <c r="AX138" s="23">
        <v>1257</v>
      </c>
      <c r="AY138" s="119">
        <v>968</v>
      </c>
      <c r="AZ138" s="119" t="s">
        <v>63</v>
      </c>
      <c r="BA138" s="119" t="s">
        <v>63</v>
      </c>
      <c r="BC138" s="23">
        <v>3419</v>
      </c>
    </row>
    <row r="139" spans="1:55" s="3" customFormat="1" x14ac:dyDescent="0.25">
      <c r="A139" s="21">
        <v>135</v>
      </c>
      <c r="B139" s="21" t="s">
        <v>802</v>
      </c>
      <c r="C139" s="21">
        <v>744</v>
      </c>
      <c r="D139" s="21" t="s">
        <v>803</v>
      </c>
      <c r="E139" s="27" t="s">
        <v>804</v>
      </c>
      <c r="F139" s="22" t="s">
        <v>805</v>
      </c>
      <c r="G139" s="56">
        <v>9042</v>
      </c>
      <c r="H139" s="55" t="s">
        <v>77</v>
      </c>
      <c r="I139" s="144" t="s">
        <v>806</v>
      </c>
      <c r="J139" s="56">
        <v>2171590963</v>
      </c>
      <c r="K139" s="21" t="s">
        <v>807</v>
      </c>
      <c r="L139" s="56" t="s">
        <v>60</v>
      </c>
      <c r="M139" s="55" t="s">
        <v>600</v>
      </c>
      <c r="N139" s="30"/>
      <c r="O139" s="24" t="s">
        <v>63</v>
      </c>
      <c r="P139" s="24" t="s">
        <v>63</v>
      </c>
      <c r="Q139" s="24" t="s">
        <v>63</v>
      </c>
      <c r="R139" s="23">
        <v>35033</v>
      </c>
      <c r="S139" s="23">
        <v>90165</v>
      </c>
      <c r="T139" s="23">
        <v>102865</v>
      </c>
      <c r="U139" s="23">
        <v>96826</v>
      </c>
      <c r="V139" s="23">
        <v>98158</v>
      </c>
      <c r="W139" s="23">
        <v>118809</v>
      </c>
      <c r="X139" s="23">
        <v>124526</v>
      </c>
      <c r="Y139" s="119">
        <v>123668</v>
      </c>
      <c r="Z139" s="119">
        <v>124695</v>
      </c>
      <c r="AA139" s="119">
        <v>126099</v>
      </c>
      <c r="AB139" s="23">
        <v>125880</v>
      </c>
      <c r="AC139" s="23">
        <v>126096</v>
      </c>
      <c r="AD139" s="120">
        <v>123824</v>
      </c>
      <c r="AE139" s="23">
        <v>138071</v>
      </c>
      <c r="AF139" s="23">
        <v>133995</v>
      </c>
      <c r="AG139" s="23">
        <v>125283</v>
      </c>
      <c r="AH139" s="23"/>
      <c r="AI139" s="23" t="s">
        <v>63</v>
      </c>
      <c r="AJ139" s="23" t="s">
        <v>63</v>
      </c>
      <c r="AK139" s="23" t="s">
        <v>63</v>
      </c>
      <c r="AL139" s="26">
        <v>32946</v>
      </c>
      <c r="AM139" s="26">
        <v>86857</v>
      </c>
      <c r="AN139" s="26">
        <v>89852</v>
      </c>
      <c r="AO139" s="26">
        <v>89852</v>
      </c>
      <c r="AP139" s="26">
        <v>89852</v>
      </c>
      <c r="AQ139" s="23">
        <v>95830</v>
      </c>
      <c r="AR139" s="23">
        <v>94165</v>
      </c>
      <c r="AS139" s="23">
        <v>92481</v>
      </c>
      <c r="AT139" s="23">
        <v>90779</v>
      </c>
      <c r="AU139" s="23">
        <v>89059</v>
      </c>
      <c r="AV139" s="23">
        <v>87323</v>
      </c>
      <c r="AW139" s="23">
        <v>85565</v>
      </c>
      <c r="AX139" s="23">
        <v>83800</v>
      </c>
      <c r="AY139" s="119">
        <v>66635</v>
      </c>
      <c r="AZ139" s="119">
        <v>64923</v>
      </c>
      <c r="BA139" s="119">
        <v>63211</v>
      </c>
      <c r="BC139" s="23">
        <v>42829</v>
      </c>
    </row>
    <row r="140" spans="1:55" s="3" customFormat="1" x14ac:dyDescent="0.25">
      <c r="A140" s="21">
        <v>136</v>
      </c>
      <c r="B140" s="21" t="s">
        <v>808</v>
      </c>
      <c r="C140" s="21">
        <v>753</v>
      </c>
      <c r="D140" s="21" t="s">
        <v>809</v>
      </c>
      <c r="E140" s="27" t="s">
        <v>810</v>
      </c>
      <c r="F140" s="22" t="s">
        <v>811</v>
      </c>
      <c r="G140" s="56">
        <v>9000</v>
      </c>
      <c r="H140" s="55" t="s">
        <v>77</v>
      </c>
      <c r="I140" s="144" t="s">
        <v>812</v>
      </c>
      <c r="J140" s="56">
        <v>2040079056</v>
      </c>
      <c r="K140" s="21" t="s">
        <v>813</v>
      </c>
      <c r="L140" s="56" t="s">
        <v>795</v>
      </c>
      <c r="M140" s="55" t="s">
        <v>600</v>
      </c>
      <c r="N140" s="30"/>
      <c r="O140" s="24" t="s">
        <v>63</v>
      </c>
      <c r="P140" s="24" t="s">
        <v>63</v>
      </c>
      <c r="Q140" s="24" t="s">
        <v>63</v>
      </c>
      <c r="R140" s="24" t="s">
        <v>63</v>
      </c>
      <c r="S140" s="24" t="s">
        <v>63</v>
      </c>
      <c r="T140" s="23">
        <v>9920</v>
      </c>
      <c r="U140" s="23">
        <v>25518</v>
      </c>
      <c r="V140" s="23">
        <v>26031</v>
      </c>
      <c r="W140" s="23">
        <v>25996</v>
      </c>
      <c r="X140" s="23">
        <v>24605</v>
      </c>
      <c r="Y140" s="119">
        <v>25384</v>
      </c>
      <c r="Z140" s="119">
        <v>24562</v>
      </c>
      <c r="AA140" s="119">
        <v>23731</v>
      </c>
      <c r="AB140" s="23">
        <v>22354</v>
      </c>
      <c r="AC140" s="23">
        <v>23132</v>
      </c>
      <c r="AD140" s="23">
        <v>22777</v>
      </c>
      <c r="AE140" s="23">
        <v>23446</v>
      </c>
      <c r="AF140" s="23">
        <v>21816</v>
      </c>
      <c r="AG140" s="23">
        <v>21548</v>
      </c>
      <c r="AH140" s="23"/>
      <c r="AI140" s="24" t="s">
        <v>63</v>
      </c>
      <c r="AJ140" s="24" t="s">
        <v>63</v>
      </c>
      <c r="AK140" s="24" t="s">
        <v>63</v>
      </c>
      <c r="AL140" s="24" t="s">
        <v>63</v>
      </c>
      <c r="AM140" s="24" t="s">
        <v>63</v>
      </c>
      <c r="AN140" s="24" t="s">
        <v>63</v>
      </c>
      <c r="AO140" s="24" t="s">
        <v>63</v>
      </c>
      <c r="AP140" s="24" t="s">
        <v>63</v>
      </c>
      <c r="AQ140" s="23">
        <v>18276</v>
      </c>
      <c r="AR140" s="23">
        <v>17289</v>
      </c>
      <c r="AS140" s="34">
        <v>19477</v>
      </c>
      <c r="AT140" s="34">
        <v>19119</v>
      </c>
      <c r="AU140" s="34">
        <v>18757</v>
      </c>
      <c r="AV140" s="34">
        <v>18391</v>
      </c>
      <c r="AW140" s="34">
        <v>18021</v>
      </c>
      <c r="AX140" s="34">
        <v>17649</v>
      </c>
      <c r="AY140" s="119">
        <v>9250</v>
      </c>
      <c r="AZ140" s="119">
        <v>9013</v>
      </c>
      <c r="BA140" s="119">
        <v>8775</v>
      </c>
      <c r="BC140" s="23">
        <v>6598</v>
      </c>
    </row>
    <row r="141" spans="1:55" s="3" customFormat="1" x14ac:dyDescent="0.25">
      <c r="A141" s="21">
        <v>137</v>
      </c>
      <c r="B141" s="21" t="s">
        <v>814</v>
      </c>
      <c r="C141" s="21">
        <v>206091</v>
      </c>
      <c r="D141" s="21" t="s">
        <v>815</v>
      </c>
      <c r="E141" s="2" t="s">
        <v>816</v>
      </c>
      <c r="F141" s="22" t="s">
        <v>817</v>
      </c>
      <c r="G141" s="56">
        <v>3560</v>
      </c>
      <c r="H141" s="55" t="s">
        <v>818</v>
      </c>
      <c r="I141" s="144" t="s">
        <v>663</v>
      </c>
      <c r="J141" s="56">
        <v>2046102855</v>
      </c>
      <c r="K141" s="21" t="s">
        <v>819</v>
      </c>
      <c r="L141" s="56" t="s">
        <v>664</v>
      </c>
      <c r="M141" s="55" t="s">
        <v>600</v>
      </c>
      <c r="N141" s="30"/>
      <c r="O141" s="24" t="s">
        <v>63</v>
      </c>
      <c r="P141" s="24" t="s">
        <v>63</v>
      </c>
      <c r="Q141" s="24" t="s">
        <v>63</v>
      </c>
      <c r="R141" s="24" t="s">
        <v>63</v>
      </c>
      <c r="S141" s="24" t="s">
        <v>63</v>
      </c>
      <c r="T141" s="24" t="s">
        <v>63</v>
      </c>
      <c r="U141" s="24" t="s">
        <v>63</v>
      </c>
      <c r="V141" s="24" t="s">
        <v>63</v>
      </c>
      <c r="W141" s="23">
        <v>9778</v>
      </c>
      <c r="X141" s="23">
        <v>9325</v>
      </c>
      <c r="Y141" s="119">
        <v>9141</v>
      </c>
      <c r="Z141" s="119">
        <v>9523</v>
      </c>
      <c r="AA141" s="119">
        <v>9267</v>
      </c>
      <c r="AB141" s="23">
        <v>10192</v>
      </c>
      <c r="AC141" s="23">
        <v>10162</v>
      </c>
      <c r="AD141" s="23">
        <v>9373</v>
      </c>
      <c r="AE141" s="23">
        <v>10250</v>
      </c>
      <c r="AF141" s="23">
        <v>10528</v>
      </c>
      <c r="AG141" s="23">
        <v>10247</v>
      </c>
      <c r="AH141" s="23"/>
      <c r="AI141" s="24" t="s">
        <v>63</v>
      </c>
      <c r="AJ141" s="24" t="s">
        <v>63</v>
      </c>
      <c r="AK141" s="24" t="s">
        <v>63</v>
      </c>
      <c r="AL141" s="24" t="s">
        <v>63</v>
      </c>
      <c r="AM141" s="24" t="s">
        <v>63</v>
      </c>
      <c r="AN141" s="24" t="s">
        <v>63</v>
      </c>
      <c r="AO141" s="24" t="s">
        <v>63</v>
      </c>
      <c r="AP141" s="24" t="s">
        <v>63</v>
      </c>
      <c r="AQ141" s="26">
        <v>6660</v>
      </c>
      <c r="AR141" s="26">
        <v>6110</v>
      </c>
      <c r="AS141" s="26">
        <v>5413</v>
      </c>
      <c r="AT141" s="26">
        <v>4738</v>
      </c>
      <c r="AU141" s="26">
        <v>4084</v>
      </c>
      <c r="AV141" s="26">
        <v>3451</v>
      </c>
      <c r="AW141" s="26">
        <v>2839</v>
      </c>
      <c r="AX141" s="26">
        <v>2249</v>
      </c>
      <c r="AY141" s="119">
        <v>1955</v>
      </c>
      <c r="AZ141" s="119">
        <v>1955</v>
      </c>
      <c r="BA141" s="119">
        <v>1955</v>
      </c>
      <c r="BC141" s="23">
        <v>2575</v>
      </c>
    </row>
    <row r="142" spans="1:55" s="3" customFormat="1" x14ac:dyDescent="0.25">
      <c r="A142" s="21">
        <v>138</v>
      </c>
      <c r="B142" s="21" t="s">
        <v>820</v>
      </c>
      <c r="C142" s="21">
        <v>210661</v>
      </c>
      <c r="D142" s="21" t="s">
        <v>821</v>
      </c>
      <c r="E142" s="3" t="s">
        <v>822</v>
      </c>
      <c r="F142" s="22" t="s">
        <v>823</v>
      </c>
      <c r="G142" s="56">
        <v>8710</v>
      </c>
      <c r="H142" s="55" t="s">
        <v>824</v>
      </c>
      <c r="I142" s="148" t="s">
        <v>825</v>
      </c>
      <c r="J142" s="56">
        <v>2258799705</v>
      </c>
      <c r="K142" s="21" t="s">
        <v>192</v>
      </c>
      <c r="L142" s="56" t="s">
        <v>390</v>
      </c>
      <c r="M142" s="55" t="s">
        <v>600</v>
      </c>
      <c r="N142" s="30"/>
      <c r="O142" s="24" t="s">
        <v>63</v>
      </c>
      <c r="P142" s="24" t="s">
        <v>63</v>
      </c>
      <c r="Q142" s="24" t="s">
        <v>63</v>
      </c>
      <c r="R142" s="24" t="s">
        <v>63</v>
      </c>
      <c r="S142" s="24" t="s">
        <v>63</v>
      </c>
      <c r="T142" s="24" t="s">
        <v>63</v>
      </c>
      <c r="U142" s="24" t="s">
        <v>63</v>
      </c>
      <c r="V142" s="24" t="s">
        <v>63</v>
      </c>
      <c r="W142" s="24" t="s">
        <v>63</v>
      </c>
      <c r="X142" s="24" t="s">
        <v>63</v>
      </c>
      <c r="Y142" s="24" t="s">
        <v>63</v>
      </c>
      <c r="Z142" s="24" t="s">
        <v>63</v>
      </c>
      <c r="AA142" s="24" t="s">
        <v>63</v>
      </c>
      <c r="AB142" s="23">
        <v>16321</v>
      </c>
      <c r="AC142" s="23">
        <v>22244</v>
      </c>
      <c r="AD142" s="120">
        <v>17457</v>
      </c>
      <c r="AE142" s="23">
        <v>8528</v>
      </c>
      <c r="AF142" s="23">
        <v>9245</v>
      </c>
      <c r="AG142" s="23">
        <v>13449</v>
      </c>
      <c r="AH142" s="23"/>
      <c r="AI142" s="120" t="s">
        <v>63</v>
      </c>
      <c r="AJ142" s="120" t="s">
        <v>63</v>
      </c>
      <c r="AK142" s="120" t="s">
        <v>63</v>
      </c>
      <c r="AL142" s="120" t="s">
        <v>63</v>
      </c>
      <c r="AM142" s="120" t="s">
        <v>63</v>
      </c>
      <c r="AN142" s="120" t="s">
        <v>63</v>
      </c>
      <c r="AO142" s="120" t="s">
        <v>63</v>
      </c>
      <c r="AP142" s="120" t="s">
        <v>63</v>
      </c>
      <c r="AQ142" s="120" t="s">
        <v>63</v>
      </c>
      <c r="AR142" s="120" t="s">
        <v>63</v>
      </c>
      <c r="AS142" s="120" t="s">
        <v>63</v>
      </c>
      <c r="AT142" s="120" t="s">
        <v>63</v>
      </c>
      <c r="AU142" s="120" t="s">
        <v>63</v>
      </c>
      <c r="AV142" s="26">
        <v>17064</v>
      </c>
      <c r="AW142" s="26">
        <v>23103</v>
      </c>
      <c r="AX142" s="26">
        <v>22706</v>
      </c>
      <c r="AY142" s="119">
        <v>19622</v>
      </c>
      <c r="AZ142" s="119">
        <v>23061</v>
      </c>
      <c r="BA142" s="119">
        <v>27570</v>
      </c>
      <c r="BC142" s="23" t="s">
        <v>305</v>
      </c>
    </row>
    <row r="143" spans="1:55" s="3" customFormat="1" x14ac:dyDescent="0.25">
      <c r="A143" s="21">
        <v>139</v>
      </c>
      <c r="B143" s="21" t="s">
        <v>826</v>
      </c>
      <c r="C143" s="21">
        <v>210659</v>
      </c>
      <c r="D143" s="21" t="s">
        <v>827</v>
      </c>
      <c r="E143" s="3" t="s">
        <v>828</v>
      </c>
      <c r="F143" s="22" t="s">
        <v>829</v>
      </c>
      <c r="G143" s="56">
        <v>8531</v>
      </c>
      <c r="H143" s="55" t="s">
        <v>830</v>
      </c>
      <c r="I143" s="148" t="s">
        <v>825</v>
      </c>
      <c r="J143" s="56">
        <v>2023593808</v>
      </c>
      <c r="K143" s="21" t="s">
        <v>192</v>
      </c>
      <c r="L143" s="56" t="s">
        <v>390</v>
      </c>
      <c r="M143" s="55" t="s">
        <v>600</v>
      </c>
      <c r="N143" s="30"/>
      <c r="O143" s="24" t="s">
        <v>63</v>
      </c>
      <c r="P143" s="24" t="s">
        <v>63</v>
      </c>
      <c r="Q143" s="24" t="s">
        <v>63</v>
      </c>
      <c r="R143" s="24" t="s">
        <v>63</v>
      </c>
      <c r="S143" s="24" t="s">
        <v>63</v>
      </c>
      <c r="T143" s="24" t="s">
        <v>63</v>
      </c>
      <c r="U143" s="24" t="s">
        <v>63</v>
      </c>
      <c r="V143" s="24" t="s">
        <v>63</v>
      </c>
      <c r="W143" s="24" t="s">
        <v>63</v>
      </c>
      <c r="X143" s="24" t="s">
        <v>63</v>
      </c>
      <c r="Y143" s="24" t="s">
        <v>63</v>
      </c>
      <c r="Z143" s="24" t="s">
        <v>63</v>
      </c>
      <c r="AA143" s="24" t="s">
        <v>63</v>
      </c>
      <c r="AB143" s="23">
        <v>11289</v>
      </c>
      <c r="AC143" s="23">
        <v>11393</v>
      </c>
      <c r="AD143" s="23">
        <v>9853</v>
      </c>
      <c r="AE143" s="23">
        <v>10573</v>
      </c>
      <c r="AF143" s="23">
        <v>10800</v>
      </c>
      <c r="AG143" s="23">
        <v>9926</v>
      </c>
      <c r="AH143" s="23"/>
      <c r="AI143" s="120" t="s">
        <v>63</v>
      </c>
      <c r="AJ143" s="120" t="s">
        <v>63</v>
      </c>
      <c r="AK143" s="120" t="s">
        <v>63</v>
      </c>
      <c r="AL143" s="120" t="s">
        <v>63</v>
      </c>
      <c r="AM143" s="120" t="s">
        <v>63</v>
      </c>
      <c r="AN143" s="120" t="s">
        <v>63</v>
      </c>
      <c r="AO143" s="120" t="s">
        <v>63</v>
      </c>
      <c r="AP143" s="120" t="s">
        <v>63</v>
      </c>
      <c r="AQ143" s="120" t="s">
        <v>63</v>
      </c>
      <c r="AR143" s="120" t="s">
        <v>63</v>
      </c>
      <c r="AS143" s="120" t="s">
        <v>63</v>
      </c>
      <c r="AT143" s="120" t="s">
        <v>63</v>
      </c>
      <c r="AU143" s="120" t="s">
        <v>63</v>
      </c>
      <c r="AV143" s="26">
        <v>11312</v>
      </c>
      <c r="AW143" s="26">
        <v>11127</v>
      </c>
      <c r="AX143" s="26">
        <v>10910</v>
      </c>
      <c r="AY143" s="119">
        <v>8018</v>
      </c>
      <c r="AZ143" s="119">
        <v>8018</v>
      </c>
      <c r="BA143" s="119">
        <v>8257</v>
      </c>
      <c r="BC143" s="23" t="s">
        <v>305</v>
      </c>
    </row>
    <row r="144" spans="1:55" s="3" customFormat="1" x14ac:dyDescent="0.25">
      <c r="A144" s="21">
        <v>140</v>
      </c>
      <c r="B144" s="21" t="s">
        <v>831</v>
      </c>
      <c r="C144" s="21"/>
      <c r="D144" s="21" t="s">
        <v>832</v>
      </c>
      <c r="E144" s="3" t="s">
        <v>833</v>
      </c>
      <c r="F144" s="22" t="s">
        <v>834</v>
      </c>
      <c r="G144" s="56">
        <v>9810</v>
      </c>
      <c r="H144" s="55" t="s">
        <v>835</v>
      </c>
      <c r="I144" s="148" t="s">
        <v>825</v>
      </c>
      <c r="J144" s="56"/>
      <c r="K144" s="21"/>
      <c r="L144" s="56" t="s">
        <v>390</v>
      </c>
      <c r="M144" s="55" t="s">
        <v>600</v>
      </c>
      <c r="N144" s="30"/>
      <c r="O144" s="24" t="s">
        <v>63</v>
      </c>
      <c r="P144" s="24" t="s">
        <v>63</v>
      </c>
      <c r="Q144" s="24" t="s">
        <v>63</v>
      </c>
      <c r="R144" s="24" t="s">
        <v>63</v>
      </c>
      <c r="S144" s="24" t="s">
        <v>63</v>
      </c>
      <c r="T144" s="24" t="s">
        <v>63</v>
      </c>
      <c r="U144" s="24" t="s">
        <v>63</v>
      </c>
      <c r="V144" s="24" t="s">
        <v>63</v>
      </c>
      <c r="W144" s="24" t="s">
        <v>63</v>
      </c>
      <c r="X144" s="24" t="s">
        <v>63</v>
      </c>
      <c r="Y144" s="24" t="s">
        <v>63</v>
      </c>
      <c r="Z144" s="24" t="s">
        <v>63</v>
      </c>
      <c r="AA144" s="24" t="s">
        <v>63</v>
      </c>
      <c r="AB144" s="24" t="s">
        <v>63</v>
      </c>
      <c r="AC144" s="24" t="s">
        <v>63</v>
      </c>
      <c r="AD144" s="23">
        <v>5816</v>
      </c>
      <c r="AE144" s="23">
        <v>13604</v>
      </c>
      <c r="AF144" s="23">
        <v>13264</v>
      </c>
      <c r="AG144" s="23">
        <v>12914</v>
      </c>
      <c r="AH144" s="23"/>
      <c r="AI144" s="120" t="s">
        <v>63</v>
      </c>
      <c r="AJ144" s="120" t="s">
        <v>63</v>
      </c>
      <c r="AK144" s="120" t="s">
        <v>63</v>
      </c>
      <c r="AL144" s="120" t="s">
        <v>63</v>
      </c>
      <c r="AM144" s="120" t="s">
        <v>63</v>
      </c>
      <c r="AN144" s="120" t="s">
        <v>63</v>
      </c>
      <c r="AO144" s="120" t="s">
        <v>63</v>
      </c>
      <c r="AP144" s="120" t="s">
        <v>63</v>
      </c>
      <c r="AQ144" s="120" t="s">
        <v>63</v>
      </c>
      <c r="AR144" s="120" t="s">
        <v>63</v>
      </c>
      <c r="AS144" s="120" t="s">
        <v>63</v>
      </c>
      <c r="AT144" s="120" t="s">
        <v>63</v>
      </c>
      <c r="AU144" s="120" t="s">
        <v>63</v>
      </c>
      <c r="AV144" s="120" t="s">
        <v>63</v>
      </c>
      <c r="AW144" s="120" t="s">
        <v>63</v>
      </c>
      <c r="AX144" s="120" t="s">
        <v>63</v>
      </c>
      <c r="AY144" s="118">
        <v>9601</v>
      </c>
      <c r="AZ144" s="118">
        <v>9390</v>
      </c>
      <c r="BA144" s="118">
        <v>9179</v>
      </c>
      <c r="BC144" s="23"/>
    </row>
    <row r="145" spans="1:56" s="3" customFormat="1" x14ac:dyDescent="0.25">
      <c r="A145" s="21">
        <v>141</v>
      </c>
      <c r="B145" s="21" t="s">
        <v>836</v>
      </c>
      <c r="C145" s="21">
        <v>2130473</v>
      </c>
      <c r="D145" s="174" t="s">
        <v>837</v>
      </c>
      <c r="E145" s="151" t="s">
        <v>838</v>
      </c>
      <c r="F145" s="164" t="s">
        <v>839</v>
      </c>
      <c r="G145" s="165">
        <v>8970</v>
      </c>
      <c r="H145" s="155" t="s">
        <v>840</v>
      </c>
      <c r="I145" s="146" t="s">
        <v>841</v>
      </c>
      <c r="J145" s="56">
        <v>2297986517</v>
      </c>
      <c r="K145" s="21" t="s">
        <v>192</v>
      </c>
      <c r="L145" s="56" t="s">
        <v>390</v>
      </c>
      <c r="M145" s="55" t="s">
        <v>600</v>
      </c>
      <c r="N145" s="30"/>
      <c r="O145" s="24" t="s">
        <v>63</v>
      </c>
      <c r="P145" s="24" t="s">
        <v>63</v>
      </c>
      <c r="Q145" s="24" t="s">
        <v>63</v>
      </c>
      <c r="R145" s="24" t="s">
        <v>63</v>
      </c>
      <c r="S145" s="24" t="s">
        <v>63</v>
      </c>
      <c r="T145" s="24" t="s">
        <v>63</v>
      </c>
      <c r="U145" s="24" t="s">
        <v>63</v>
      </c>
      <c r="V145" s="24" t="s">
        <v>63</v>
      </c>
      <c r="W145" s="24" t="s">
        <v>63</v>
      </c>
      <c r="X145" s="24" t="s">
        <v>63</v>
      </c>
      <c r="Y145" s="24" t="s">
        <v>63</v>
      </c>
      <c r="Z145" s="24" t="s">
        <v>63</v>
      </c>
      <c r="AA145" s="24" t="s">
        <v>63</v>
      </c>
      <c r="AB145" s="24" t="s">
        <v>63</v>
      </c>
      <c r="AC145" s="24" t="s">
        <v>63</v>
      </c>
      <c r="AD145" s="24" t="s">
        <v>63</v>
      </c>
      <c r="AE145" s="24" t="s">
        <v>63</v>
      </c>
      <c r="AF145" s="23">
        <v>29004</v>
      </c>
      <c r="AG145" s="23">
        <v>32209</v>
      </c>
      <c r="AH145" s="23"/>
      <c r="AI145" s="120" t="s">
        <v>63</v>
      </c>
      <c r="AJ145" s="120" t="s">
        <v>63</v>
      </c>
      <c r="AK145" s="120" t="s">
        <v>63</v>
      </c>
      <c r="AL145" s="120" t="s">
        <v>63</v>
      </c>
      <c r="AM145" s="120" t="s">
        <v>63</v>
      </c>
      <c r="AN145" s="120" t="s">
        <v>63</v>
      </c>
      <c r="AO145" s="120" t="s">
        <v>63</v>
      </c>
      <c r="AP145" s="120" t="s">
        <v>63</v>
      </c>
      <c r="AQ145" s="120" t="s">
        <v>63</v>
      </c>
      <c r="AR145" s="120" t="s">
        <v>63</v>
      </c>
      <c r="AS145" s="120" t="s">
        <v>63</v>
      </c>
      <c r="AT145" s="120" t="s">
        <v>63</v>
      </c>
      <c r="AU145" s="120" t="s">
        <v>63</v>
      </c>
      <c r="AV145" s="120" t="s">
        <v>63</v>
      </c>
      <c r="AW145" s="120" t="s">
        <v>63</v>
      </c>
      <c r="AX145" s="120" t="s">
        <v>63</v>
      </c>
      <c r="AY145" s="120" t="s">
        <v>63</v>
      </c>
      <c r="AZ145" s="120" t="s">
        <v>63</v>
      </c>
      <c r="BA145" s="120" t="s">
        <v>63</v>
      </c>
      <c r="BC145" s="23">
        <v>0</v>
      </c>
    </row>
    <row r="146" spans="1:56" s="3" customFormat="1" x14ac:dyDescent="0.25">
      <c r="A146" s="21">
        <v>142</v>
      </c>
      <c r="B146" s="21" t="s">
        <v>842</v>
      </c>
      <c r="C146" s="21">
        <v>40</v>
      </c>
      <c r="D146" s="21" t="s">
        <v>843</v>
      </c>
      <c r="E146" s="27" t="s">
        <v>844</v>
      </c>
      <c r="F146" s="22" t="s">
        <v>845</v>
      </c>
      <c r="G146" s="56">
        <v>2660</v>
      </c>
      <c r="H146" s="55" t="s">
        <v>846</v>
      </c>
      <c r="I146" s="144" t="s">
        <v>847</v>
      </c>
      <c r="J146" s="56">
        <v>2105028474</v>
      </c>
      <c r="K146" s="21" t="s">
        <v>848</v>
      </c>
      <c r="L146" s="56" t="s">
        <v>849</v>
      </c>
      <c r="M146" s="55" t="s">
        <v>850</v>
      </c>
      <c r="N146" s="30"/>
      <c r="O146" s="23">
        <v>36776</v>
      </c>
      <c r="P146" s="23">
        <v>36876</v>
      </c>
      <c r="Q146" s="23">
        <v>30571</v>
      </c>
      <c r="R146" s="23">
        <v>162278</v>
      </c>
      <c r="S146" s="23">
        <v>149399</v>
      </c>
      <c r="T146" s="23">
        <v>136775</v>
      </c>
      <c r="U146" s="23">
        <v>145169</v>
      </c>
      <c r="V146" s="23">
        <v>137196</v>
      </c>
      <c r="W146" s="23">
        <v>199572</v>
      </c>
      <c r="X146" s="119">
        <v>195026</v>
      </c>
      <c r="Y146" s="119">
        <v>198613</v>
      </c>
      <c r="Z146" s="119">
        <v>204522</v>
      </c>
      <c r="AA146" s="119">
        <v>221646</v>
      </c>
      <c r="AB146" s="23">
        <v>236488</v>
      </c>
      <c r="AC146" s="120">
        <v>213150</v>
      </c>
      <c r="AD146" s="23">
        <v>192994</v>
      </c>
      <c r="AE146" s="23">
        <v>213045</v>
      </c>
      <c r="AF146" s="23">
        <v>195419</v>
      </c>
      <c r="AG146" s="23">
        <v>202979</v>
      </c>
      <c r="AH146" s="23"/>
      <c r="AI146" s="23">
        <v>32621</v>
      </c>
      <c r="AJ146" s="23">
        <v>32621</v>
      </c>
      <c r="AK146" s="23">
        <v>32621</v>
      </c>
      <c r="AL146" s="119">
        <v>206864</v>
      </c>
      <c r="AM146" s="119">
        <v>206864</v>
      </c>
      <c r="AN146" s="119">
        <v>206864</v>
      </c>
      <c r="AO146" s="119">
        <v>206864</v>
      </c>
      <c r="AP146" s="119">
        <v>206864</v>
      </c>
      <c r="AQ146" s="23">
        <v>177826</v>
      </c>
      <c r="AR146" s="23">
        <v>174737</v>
      </c>
      <c r="AS146" s="23">
        <v>171612</v>
      </c>
      <c r="AT146" s="23">
        <v>168454</v>
      </c>
      <c r="AU146" s="26">
        <v>178458</v>
      </c>
      <c r="AV146" s="26">
        <v>177795</v>
      </c>
      <c r="AW146" s="26">
        <v>174232</v>
      </c>
      <c r="AX146" s="26">
        <v>170656</v>
      </c>
      <c r="AY146" s="119">
        <v>171236</v>
      </c>
      <c r="AZ146" s="119">
        <v>172058</v>
      </c>
      <c r="BA146" s="119">
        <v>181584</v>
      </c>
      <c r="BC146" s="23">
        <v>113775</v>
      </c>
    </row>
    <row r="147" spans="1:56" s="3" customFormat="1" x14ac:dyDescent="0.25">
      <c r="A147" s="21">
        <v>143</v>
      </c>
      <c r="B147" s="21" t="s">
        <v>851</v>
      </c>
      <c r="C147" s="21">
        <v>41</v>
      </c>
      <c r="D147" s="21" t="s">
        <v>852</v>
      </c>
      <c r="E147" s="27" t="s">
        <v>853</v>
      </c>
      <c r="F147" s="22" t="s">
        <v>854</v>
      </c>
      <c r="G147" s="56">
        <v>2250</v>
      </c>
      <c r="H147" s="55" t="s">
        <v>855</v>
      </c>
      <c r="I147" s="144" t="s">
        <v>847</v>
      </c>
      <c r="J147" s="56">
        <v>2105029959</v>
      </c>
      <c r="K147" s="21" t="s">
        <v>856</v>
      </c>
      <c r="L147" s="56" t="s">
        <v>857</v>
      </c>
      <c r="M147" s="55" t="s">
        <v>850</v>
      </c>
      <c r="N147" s="30"/>
      <c r="O147" s="23">
        <v>109905</v>
      </c>
      <c r="P147" s="23">
        <v>94121</v>
      </c>
      <c r="Q147" s="23">
        <v>94154</v>
      </c>
      <c r="R147" s="23">
        <v>116525</v>
      </c>
      <c r="S147" s="23">
        <v>112405</v>
      </c>
      <c r="T147" s="23">
        <v>78027</v>
      </c>
      <c r="U147" s="23">
        <v>74366</v>
      </c>
      <c r="V147" s="23">
        <v>75950</v>
      </c>
      <c r="W147" s="23">
        <v>77824</v>
      </c>
      <c r="X147" s="23">
        <v>70212</v>
      </c>
      <c r="Y147" s="119">
        <v>75363</v>
      </c>
      <c r="Z147" s="119">
        <v>74386</v>
      </c>
      <c r="AA147" s="119">
        <v>72385</v>
      </c>
      <c r="AB147" s="23">
        <v>74701</v>
      </c>
      <c r="AC147" s="23">
        <v>73679</v>
      </c>
      <c r="AD147" s="23">
        <v>75894</v>
      </c>
      <c r="AE147" s="23">
        <v>69987</v>
      </c>
      <c r="AF147" s="23">
        <v>66982</v>
      </c>
      <c r="AG147" s="23">
        <v>62334</v>
      </c>
      <c r="AH147" s="23"/>
      <c r="AI147" s="23">
        <v>111032</v>
      </c>
      <c r="AJ147" s="23">
        <v>111032</v>
      </c>
      <c r="AK147" s="23">
        <v>111031</v>
      </c>
      <c r="AL147" s="23">
        <v>148970</v>
      </c>
      <c r="AM147" s="23">
        <v>148970</v>
      </c>
      <c r="AN147" s="23">
        <v>148970</v>
      </c>
      <c r="AO147" s="23">
        <v>148970</v>
      </c>
      <c r="AP147" s="23">
        <v>148971</v>
      </c>
      <c r="AQ147" s="23">
        <v>39757</v>
      </c>
      <c r="AR147" s="23">
        <v>39066</v>
      </c>
      <c r="AS147" s="23">
        <v>38367</v>
      </c>
      <c r="AT147" s="23">
        <v>37661</v>
      </c>
      <c r="AU147" s="23">
        <v>36949</v>
      </c>
      <c r="AV147" s="23">
        <v>36227</v>
      </c>
      <c r="AW147" s="23">
        <v>35498</v>
      </c>
      <c r="AX147" s="23">
        <v>34766</v>
      </c>
      <c r="AY147" s="119">
        <v>25236</v>
      </c>
      <c r="AZ147" s="119">
        <v>28079</v>
      </c>
      <c r="BA147" s="119">
        <v>27855</v>
      </c>
      <c r="BC147" s="23">
        <v>81934</v>
      </c>
    </row>
    <row r="148" spans="1:56" s="3" customFormat="1" x14ac:dyDescent="0.25">
      <c r="A148" s="21">
        <v>144</v>
      </c>
      <c r="B148" s="21" t="s">
        <v>858</v>
      </c>
      <c r="C148" s="21">
        <v>39</v>
      </c>
      <c r="D148" s="21" t="s">
        <v>859</v>
      </c>
      <c r="E148" s="27" t="s">
        <v>860</v>
      </c>
      <c r="F148" s="22" t="s">
        <v>861</v>
      </c>
      <c r="G148" s="56">
        <v>2490</v>
      </c>
      <c r="H148" s="55" t="s">
        <v>862</v>
      </c>
      <c r="I148" s="144" t="s">
        <v>863</v>
      </c>
      <c r="J148" s="56">
        <v>2157258323</v>
      </c>
      <c r="K148" s="21" t="s">
        <v>864</v>
      </c>
      <c r="L148" s="56" t="s">
        <v>849</v>
      </c>
      <c r="M148" s="55" t="s">
        <v>850</v>
      </c>
      <c r="N148" s="30"/>
      <c r="O148" s="23">
        <v>17169</v>
      </c>
      <c r="P148" s="23">
        <v>17584</v>
      </c>
      <c r="Q148" s="23">
        <v>16706</v>
      </c>
      <c r="R148" s="23">
        <v>12817</v>
      </c>
      <c r="S148" s="23">
        <v>8090</v>
      </c>
      <c r="T148" s="23">
        <v>18128</v>
      </c>
      <c r="U148" s="23">
        <v>19475</v>
      </c>
      <c r="V148" s="23">
        <v>17304</v>
      </c>
      <c r="W148" s="23">
        <v>25158</v>
      </c>
      <c r="X148" s="23">
        <v>19570</v>
      </c>
      <c r="Y148" s="119">
        <v>26667</v>
      </c>
      <c r="Z148" s="119">
        <v>28172</v>
      </c>
      <c r="AA148" s="120">
        <v>27485</v>
      </c>
      <c r="AB148" s="23">
        <v>20266</v>
      </c>
      <c r="AC148" s="120">
        <v>22360</v>
      </c>
      <c r="AD148" s="23">
        <v>18996</v>
      </c>
      <c r="AE148" s="23">
        <v>19313</v>
      </c>
      <c r="AF148" s="23">
        <v>18994</v>
      </c>
      <c r="AG148" s="23">
        <v>18696</v>
      </c>
      <c r="AH148" s="23"/>
      <c r="AI148" s="23">
        <v>20883</v>
      </c>
      <c r="AJ148" s="23">
        <v>20883</v>
      </c>
      <c r="AK148" s="23">
        <v>20882</v>
      </c>
      <c r="AL148" s="23">
        <v>16233</v>
      </c>
      <c r="AM148" s="23">
        <v>16233</v>
      </c>
      <c r="AN148" s="23">
        <v>16233</v>
      </c>
      <c r="AO148" s="23">
        <v>16232</v>
      </c>
      <c r="AP148" s="23">
        <v>16232</v>
      </c>
      <c r="AQ148" s="23">
        <v>138334</v>
      </c>
      <c r="AR148" s="23">
        <v>135931</v>
      </c>
      <c r="AS148" s="23">
        <v>133501</v>
      </c>
      <c r="AT148" s="23">
        <v>131044</v>
      </c>
      <c r="AU148" s="23">
        <v>128561</v>
      </c>
      <c r="AV148" s="23">
        <v>126053</v>
      </c>
      <c r="AW148" s="23">
        <v>123516</v>
      </c>
      <c r="AX148" s="23">
        <v>120969</v>
      </c>
      <c r="AY148" s="119">
        <v>59916</v>
      </c>
      <c r="AZ148" s="119">
        <v>58310</v>
      </c>
      <c r="BA148" s="119">
        <v>58028</v>
      </c>
      <c r="BC148" s="23">
        <v>8928</v>
      </c>
    </row>
    <row r="149" spans="1:56" s="3" customFormat="1" x14ac:dyDescent="0.25">
      <c r="A149" s="21">
        <v>145</v>
      </c>
      <c r="B149" s="21" t="s">
        <v>865</v>
      </c>
      <c r="C149" s="21">
        <v>42</v>
      </c>
      <c r="D149" s="119" t="s">
        <v>72</v>
      </c>
      <c r="E149" s="27" t="s">
        <v>866</v>
      </c>
      <c r="F149" s="22" t="s">
        <v>867</v>
      </c>
      <c r="G149" s="56">
        <v>3900</v>
      </c>
      <c r="H149" s="55" t="s">
        <v>868</v>
      </c>
      <c r="I149" s="56" t="s">
        <v>192</v>
      </c>
      <c r="J149" s="56">
        <v>2157258917</v>
      </c>
      <c r="K149" s="21" t="s">
        <v>192</v>
      </c>
      <c r="L149" s="56" t="s">
        <v>849</v>
      </c>
      <c r="M149" s="55" t="s">
        <v>850</v>
      </c>
      <c r="N149" s="30"/>
      <c r="O149" s="23">
        <v>20346</v>
      </c>
      <c r="P149" s="23">
        <v>17965</v>
      </c>
      <c r="Q149" s="23">
        <v>16088</v>
      </c>
      <c r="R149" s="23">
        <v>21397</v>
      </c>
      <c r="S149" s="23">
        <v>11657</v>
      </c>
      <c r="T149" s="23">
        <v>12180</v>
      </c>
      <c r="U149" s="23">
        <v>10928</v>
      </c>
      <c r="V149" s="23">
        <v>11003</v>
      </c>
      <c r="W149" s="23">
        <v>10290</v>
      </c>
      <c r="X149" s="23">
        <v>9477</v>
      </c>
      <c r="Y149" s="119">
        <v>9089</v>
      </c>
      <c r="Z149" s="119" t="s">
        <v>72</v>
      </c>
      <c r="AA149" s="120" t="s">
        <v>63</v>
      </c>
      <c r="AB149" s="120" t="s">
        <v>63</v>
      </c>
      <c r="AC149" s="120" t="s">
        <v>63</v>
      </c>
      <c r="AD149" s="23" t="s">
        <v>63</v>
      </c>
      <c r="AE149" s="23" t="s">
        <v>63</v>
      </c>
      <c r="AF149" s="23" t="s">
        <v>63</v>
      </c>
      <c r="AG149" s="23" t="s">
        <v>63</v>
      </c>
      <c r="AH149" s="23"/>
      <c r="AI149" s="23">
        <v>19237</v>
      </c>
      <c r="AJ149" s="23">
        <v>19237</v>
      </c>
      <c r="AK149" s="23">
        <v>19237</v>
      </c>
      <c r="AL149" s="23">
        <v>30734</v>
      </c>
      <c r="AM149" s="23">
        <v>30734</v>
      </c>
      <c r="AN149" s="23">
        <v>30734</v>
      </c>
      <c r="AO149" s="23">
        <v>30734</v>
      </c>
      <c r="AP149" s="23">
        <v>30733</v>
      </c>
      <c r="AQ149" s="23">
        <v>15269</v>
      </c>
      <c r="AR149" s="23">
        <v>15004</v>
      </c>
      <c r="AS149" s="23">
        <v>14735</v>
      </c>
      <c r="AT149" s="33" t="s">
        <v>72</v>
      </c>
      <c r="AU149" s="78" t="s">
        <v>63</v>
      </c>
      <c r="AV149" s="78" t="s">
        <v>63</v>
      </c>
      <c r="AW149" s="78" t="s">
        <v>63</v>
      </c>
      <c r="AX149" s="78" t="s">
        <v>63</v>
      </c>
      <c r="AY149" s="119" t="s">
        <v>63</v>
      </c>
      <c r="AZ149" s="119" t="s">
        <v>63</v>
      </c>
      <c r="BA149" s="119" t="s">
        <v>63</v>
      </c>
      <c r="BC149" s="23">
        <v>16904</v>
      </c>
    </row>
    <row r="150" spans="1:56" s="3" customFormat="1" x14ac:dyDescent="0.25">
      <c r="A150" s="21">
        <v>146</v>
      </c>
      <c r="B150" s="21" t="s">
        <v>869</v>
      </c>
      <c r="C150" s="21"/>
      <c r="D150" s="23" t="s">
        <v>62</v>
      </c>
      <c r="E150" s="27" t="s">
        <v>870</v>
      </c>
      <c r="F150" s="22" t="s">
        <v>871</v>
      </c>
      <c r="G150" s="56">
        <v>2610</v>
      </c>
      <c r="H150" s="55" t="s">
        <v>872</v>
      </c>
      <c r="I150" s="56"/>
      <c r="J150" s="56" t="s">
        <v>192</v>
      </c>
      <c r="K150" s="21"/>
      <c r="L150" s="56" t="s">
        <v>873</v>
      </c>
      <c r="M150" s="55" t="s">
        <v>850</v>
      </c>
      <c r="N150" s="30"/>
      <c r="O150" s="23">
        <v>6120</v>
      </c>
      <c r="P150" s="23">
        <v>5742</v>
      </c>
      <c r="Q150" s="23">
        <v>5422</v>
      </c>
      <c r="R150" s="23" t="s">
        <v>62</v>
      </c>
      <c r="S150" s="24" t="s">
        <v>63</v>
      </c>
      <c r="T150" s="24" t="s">
        <v>63</v>
      </c>
      <c r="U150" s="24" t="s">
        <v>63</v>
      </c>
      <c r="V150" s="24" t="s">
        <v>63</v>
      </c>
      <c r="W150" s="24" t="s">
        <v>63</v>
      </c>
      <c r="X150" s="24" t="s">
        <v>63</v>
      </c>
      <c r="Y150" s="120" t="s">
        <v>63</v>
      </c>
      <c r="Z150" s="120" t="s">
        <v>63</v>
      </c>
      <c r="AA150" s="120" t="s">
        <v>63</v>
      </c>
      <c r="AB150" s="120" t="s">
        <v>63</v>
      </c>
      <c r="AC150" s="120" t="s">
        <v>63</v>
      </c>
      <c r="AD150" s="23" t="s">
        <v>63</v>
      </c>
      <c r="AE150" s="23" t="s">
        <v>63</v>
      </c>
      <c r="AF150" s="23" t="s">
        <v>63</v>
      </c>
      <c r="AG150" s="23" t="s">
        <v>63</v>
      </c>
      <c r="AH150" s="23"/>
      <c r="AI150" s="23">
        <v>6755</v>
      </c>
      <c r="AJ150" s="23">
        <v>6755</v>
      </c>
      <c r="AK150" s="23">
        <v>6754</v>
      </c>
      <c r="AL150" s="24" t="s">
        <v>63</v>
      </c>
      <c r="AM150" s="24" t="s">
        <v>63</v>
      </c>
      <c r="AN150" s="24" t="s">
        <v>63</v>
      </c>
      <c r="AO150" s="24" t="s">
        <v>63</v>
      </c>
      <c r="AP150" s="24" t="s">
        <v>63</v>
      </c>
      <c r="AQ150" s="23" t="s">
        <v>63</v>
      </c>
      <c r="AR150" s="24" t="s">
        <v>63</v>
      </c>
      <c r="AS150" s="24" t="s">
        <v>63</v>
      </c>
      <c r="AT150" s="24" t="s">
        <v>63</v>
      </c>
      <c r="AU150" s="24" t="s">
        <v>63</v>
      </c>
      <c r="AV150" s="24" t="s">
        <v>63</v>
      </c>
      <c r="AW150" s="24" t="s">
        <v>63</v>
      </c>
      <c r="AX150" s="24" t="s">
        <v>63</v>
      </c>
      <c r="AY150" s="119" t="s">
        <v>63</v>
      </c>
      <c r="AZ150" s="119" t="s">
        <v>63</v>
      </c>
      <c r="BA150" s="119" t="s">
        <v>63</v>
      </c>
      <c r="BC150" s="23" t="s">
        <v>305</v>
      </c>
    </row>
    <row r="151" spans="1:56" s="3" customFormat="1" x14ac:dyDescent="0.25">
      <c r="A151" s="21">
        <v>147</v>
      </c>
      <c r="B151" s="21" t="s">
        <v>874</v>
      </c>
      <c r="C151" s="21">
        <v>428</v>
      </c>
      <c r="D151" s="21" t="s">
        <v>875</v>
      </c>
      <c r="E151" s="27" t="s">
        <v>876</v>
      </c>
      <c r="F151" s="22" t="s">
        <v>877</v>
      </c>
      <c r="G151" s="56">
        <v>2340</v>
      </c>
      <c r="H151" s="55" t="s">
        <v>211</v>
      </c>
      <c r="I151" s="144" t="s">
        <v>878</v>
      </c>
      <c r="J151" s="56" t="s">
        <v>192</v>
      </c>
      <c r="K151" s="21" t="s">
        <v>879</v>
      </c>
      <c r="L151" s="56" t="s">
        <v>880</v>
      </c>
      <c r="M151" s="55" t="s">
        <v>850</v>
      </c>
      <c r="N151" s="30"/>
      <c r="O151" s="24" t="s">
        <v>63</v>
      </c>
      <c r="P151" s="24" t="s">
        <v>63</v>
      </c>
      <c r="Q151" s="24" t="s">
        <v>63</v>
      </c>
      <c r="R151" s="23">
        <v>27035</v>
      </c>
      <c r="S151" s="23">
        <v>26197</v>
      </c>
      <c r="T151" s="23">
        <v>23023</v>
      </c>
      <c r="U151" s="23">
        <v>22502</v>
      </c>
      <c r="V151" s="23">
        <v>23002</v>
      </c>
      <c r="W151" s="23">
        <v>34116</v>
      </c>
      <c r="X151" s="23">
        <v>33717</v>
      </c>
      <c r="Y151" s="119">
        <v>31315</v>
      </c>
      <c r="Z151" s="119">
        <v>30979</v>
      </c>
      <c r="AA151" s="119">
        <v>35576</v>
      </c>
      <c r="AB151" s="23">
        <v>42315</v>
      </c>
      <c r="AC151" s="23">
        <v>47281</v>
      </c>
      <c r="AD151" s="23">
        <v>48256</v>
      </c>
      <c r="AE151" s="23">
        <v>44554</v>
      </c>
      <c r="AF151" s="23">
        <v>32431</v>
      </c>
      <c r="AG151" s="23">
        <v>30006</v>
      </c>
      <c r="AH151" s="23"/>
      <c r="AI151" s="23" t="s">
        <v>63</v>
      </c>
      <c r="AJ151" s="23" t="s">
        <v>63</v>
      </c>
      <c r="AK151" s="23" t="s">
        <v>63</v>
      </c>
      <c r="AL151" s="26">
        <v>43364</v>
      </c>
      <c r="AM151" s="26">
        <v>43364</v>
      </c>
      <c r="AN151" s="26">
        <v>43364</v>
      </c>
      <c r="AO151" s="26">
        <v>43364</v>
      </c>
      <c r="AP151" s="26">
        <v>43940</v>
      </c>
      <c r="AQ151" s="23">
        <v>36233</v>
      </c>
      <c r="AR151" s="23">
        <v>35602</v>
      </c>
      <c r="AS151" s="23">
        <v>34967</v>
      </c>
      <c r="AT151" s="23">
        <v>34323</v>
      </c>
      <c r="AU151" s="23">
        <v>33673</v>
      </c>
      <c r="AV151" s="23">
        <v>33017</v>
      </c>
      <c r="AW151" s="23">
        <v>32351</v>
      </c>
      <c r="AX151" s="23">
        <v>31684</v>
      </c>
      <c r="AY151" s="119">
        <v>34173</v>
      </c>
      <c r="AZ151" s="119">
        <v>34173</v>
      </c>
      <c r="BA151" s="119">
        <v>27812</v>
      </c>
      <c r="BC151" s="23">
        <v>23914</v>
      </c>
    </row>
    <row r="152" spans="1:56" s="3" customFormat="1" x14ac:dyDescent="0.25">
      <c r="A152" s="21">
        <v>148</v>
      </c>
      <c r="B152" s="21" t="s">
        <v>881</v>
      </c>
      <c r="C152" s="21" t="s">
        <v>63</v>
      </c>
      <c r="D152" s="24" t="s">
        <v>188</v>
      </c>
      <c r="E152" s="27" t="s">
        <v>882</v>
      </c>
      <c r="F152" s="22" t="s">
        <v>883</v>
      </c>
      <c r="G152" s="56">
        <v>2030</v>
      </c>
      <c r="H152" s="55" t="s">
        <v>106</v>
      </c>
      <c r="I152" s="56" t="s">
        <v>192</v>
      </c>
      <c r="J152" s="56">
        <v>2003522924</v>
      </c>
      <c r="K152" s="21" t="s">
        <v>192</v>
      </c>
      <c r="L152" s="56" t="s">
        <v>884</v>
      </c>
      <c r="M152" s="55" t="s">
        <v>850</v>
      </c>
      <c r="N152" s="30"/>
      <c r="O152" s="23">
        <v>22205</v>
      </c>
      <c r="P152" s="23">
        <v>17391</v>
      </c>
      <c r="Q152" s="23">
        <v>15691</v>
      </c>
      <c r="R152" s="23">
        <v>31060</v>
      </c>
      <c r="S152" s="23">
        <v>20070</v>
      </c>
      <c r="T152" s="23">
        <v>24771</v>
      </c>
      <c r="U152" s="23">
        <v>2819</v>
      </c>
      <c r="V152" s="23">
        <v>0</v>
      </c>
      <c r="W152" s="24" t="s">
        <v>188</v>
      </c>
      <c r="X152" s="24" t="s">
        <v>63</v>
      </c>
      <c r="Y152" s="120" t="s">
        <v>63</v>
      </c>
      <c r="Z152" s="120" t="s">
        <v>63</v>
      </c>
      <c r="AA152" s="120" t="s">
        <v>63</v>
      </c>
      <c r="AB152" s="120" t="s">
        <v>63</v>
      </c>
      <c r="AC152" s="120" t="s">
        <v>63</v>
      </c>
      <c r="AD152" s="23" t="s">
        <v>63</v>
      </c>
      <c r="AE152" s="23" t="s">
        <v>63</v>
      </c>
      <c r="AF152" s="23" t="s">
        <v>63</v>
      </c>
      <c r="AG152" s="23" t="s">
        <v>63</v>
      </c>
      <c r="AH152" s="23"/>
      <c r="AI152" s="23">
        <v>26752</v>
      </c>
      <c r="AJ152" s="23">
        <v>26752</v>
      </c>
      <c r="AK152" s="23">
        <v>26751</v>
      </c>
      <c r="AL152" s="23">
        <v>56285</v>
      </c>
      <c r="AM152" s="23">
        <v>56285</v>
      </c>
      <c r="AN152" s="23">
        <v>56285</v>
      </c>
      <c r="AO152" s="23">
        <v>56284</v>
      </c>
      <c r="AP152" s="23">
        <v>56284</v>
      </c>
      <c r="AQ152" s="33" t="s">
        <v>194</v>
      </c>
      <c r="AR152" s="78" t="s">
        <v>63</v>
      </c>
      <c r="AS152" s="78" t="s">
        <v>63</v>
      </c>
      <c r="AT152" s="78" t="s">
        <v>63</v>
      </c>
      <c r="AU152" s="78" t="s">
        <v>63</v>
      </c>
      <c r="AV152" s="78" t="s">
        <v>63</v>
      </c>
      <c r="AW152" s="78" t="s">
        <v>63</v>
      </c>
      <c r="AX152" s="78" t="s">
        <v>63</v>
      </c>
      <c r="AY152" s="119" t="s">
        <v>63</v>
      </c>
      <c r="AZ152" s="119" t="s">
        <v>63</v>
      </c>
      <c r="BA152" s="119" t="s">
        <v>63</v>
      </c>
      <c r="BC152" s="23" t="s">
        <v>305</v>
      </c>
      <c r="BD152" s="184"/>
    </row>
    <row r="153" spans="1:56" s="3" customFormat="1" x14ac:dyDescent="0.25">
      <c r="A153" s="21">
        <v>149</v>
      </c>
      <c r="B153" s="21" t="s">
        <v>885</v>
      </c>
      <c r="C153" s="167">
        <v>215220</v>
      </c>
      <c r="D153" s="144" t="s">
        <v>886</v>
      </c>
      <c r="E153" s="27" t="s">
        <v>887</v>
      </c>
      <c r="F153" s="22" t="s">
        <v>888</v>
      </c>
      <c r="G153" s="56">
        <v>2570</v>
      </c>
      <c r="H153" s="55" t="s">
        <v>573</v>
      </c>
      <c r="I153" s="144" t="s">
        <v>889</v>
      </c>
      <c r="J153" s="56">
        <v>2004519945</v>
      </c>
      <c r="K153" s="21" t="s">
        <v>890</v>
      </c>
      <c r="L153" s="56" t="s">
        <v>891</v>
      </c>
      <c r="M153" s="55" t="s">
        <v>850</v>
      </c>
      <c r="N153" s="30"/>
      <c r="O153" s="23">
        <v>10029</v>
      </c>
      <c r="P153" s="23">
        <v>9854</v>
      </c>
      <c r="Q153" s="23">
        <v>9624</v>
      </c>
      <c r="R153" s="23">
        <v>43252</v>
      </c>
      <c r="S153" s="23">
        <v>33886</v>
      </c>
      <c r="T153" s="23">
        <v>41965</v>
      </c>
      <c r="U153" s="23">
        <v>37929</v>
      </c>
      <c r="V153" s="23">
        <v>37867</v>
      </c>
      <c r="W153" s="23" t="s">
        <v>82</v>
      </c>
      <c r="X153" s="24" t="s">
        <v>63</v>
      </c>
      <c r="Y153" s="120" t="s">
        <v>63</v>
      </c>
      <c r="Z153" s="120" t="s">
        <v>63</v>
      </c>
      <c r="AA153" s="120" t="s">
        <v>63</v>
      </c>
      <c r="AB153" s="120" t="s">
        <v>63</v>
      </c>
      <c r="AC153" s="120" t="s">
        <v>63</v>
      </c>
      <c r="AD153" s="23" t="s">
        <v>63</v>
      </c>
      <c r="AE153" s="23">
        <v>32597</v>
      </c>
      <c r="AF153" s="23">
        <v>31833</v>
      </c>
      <c r="AG153" s="23">
        <v>27056</v>
      </c>
      <c r="AH153" s="23"/>
      <c r="AI153" s="23">
        <v>10949</v>
      </c>
      <c r="AJ153" s="23">
        <v>10949</v>
      </c>
      <c r="AK153" s="23">
        <v>10950</v>
      </c>
      <c r="AL153" s="23">
        <v>56507</v>
      </c>
      <c r="AM153" s="23">
        <v>56507</v>
      </c>
      <c r="AN153" s="23">
        <v>56507</v>
      </c>
      <c r="AO153" s="23">
        <v>56508</v>
      </c>
      <c r="AP153" s="23">
        <v>56508</v>
      </c>
      <c r="AQ153" s="24" t="s">
        <v>63</v>
      </c>
      <c r="AR153" s="24" t="s">
        <v>63</v>
      </c>
      <c r="AS153" s="24" t="s">
        <v>63</v>
      </c>
      <c r="AT153" s="24" t="s">
        <v>63</v>
      </c>
      <c r="AU153" s="24" t="s">
        <v>63</v>
      </c>
      <c r="AV153" s="24" t="s">
        <v>63</v>
      </c>
      <c r="AW153" s="24" t="s">
        <v>63</v>
      </c>
      <c r="AX153" s="24" t="s">
        <v>63</v>
      </c>
      <c r="AY153" s="119">
        <v>22288</v>
      </c>
      <c r="AZ153" s="119">
        <v>22288</v>
      </c>
      <c r="BA153" s="119">
        <v>23665</v>
      </c>
      <c r="BC153" s="23" t="s">
        <v>150</v>
      </c>
    </row>
    <row r="154" spans="1:56" s="3" customFormat="1" x14ac:dyDescent="0.25">
      <c r="A154" s="21">
        <v>150</v>
      </c>
      <c r="B154" s="21" t="s">
        <v>892</v>
      </c>
      <c r="C154" s="21">
        <v>205440</v>
      </c>
      <c r="D154" s="21" t="s">
        <v>893</v>
      </c>
      <c r="E154" s="27" t="s">
        <v>894</v>
      </c>
      <c r="F154" s="22" t="s">
        <v>888</v>
      </c>
      <c r="G154" s="56">
        <v>2570</v>
      </c>
      <c r="H154" s="55" t="s">
        <v>573</v>
      </c>
      <c r="I154" s="144" t="s">
        <v>889</v>
      </c>
      <c r="J154" s="56">
        <v>2004519945</v>
      </c>
      <c r="K154" s="21" t="s">
        <v>890</v>
      </c>
      <c r="L154" s="56" t="s">
        <v>891</v>
      </c>
      <c r="M154" s="55" t="s">
        <v>850</v>
      </c>
      <c r="N154" s="30"/>
      <c r="O154" s="24" t="s">
        <v>63</v>
      </c>
      <c r="P154" s="24" t="s">
        <v>63</v>
      </c>
      <c r="Q154" s="24" t="s">
        <v>63</v>
      </c>
      <c r="R154" s="24" t="s">
        <v>63</v>
      </c>
      <c r="S154" s="24" t="s">
        <v>63</v>
      </c>
      <c r="T154" s="24" t="s">
        <v>63</v>
      </c>
      <c r="U154" s="24" t="s">
        <v>63</v>
      </c>
      <c r="V154" s="24" t="s">
        <v>63</v>
      </c>
      <c r="W154" s="23">
        <v>15296</v>
      </c>
      <c r="X154" s="23">
        <v>15801</v>
      </c>
      <c r="Y154" s="119">
        <v>15171</v>
      </c>
      <c r="Z154" s="119">
        <v>15531</v>
      </c>
      <c r="AA154" s="119">
        <v>10426</v>
      </c>
      <c r="AB154" s="23">
        <v>5600</v>
      </c>
      <c r="AC154" s="23">
        <v>5140</v>
      </c>
      <c r="AD154" s="23">
        <v>4967</v>
      </c>
      <c r="AE154" s="23" t="s">
        <v>154</v>
      </c>
      <c r="AF154" s="23" t="s">
        <v>63</v>
      </c>
      <c r="AG154" s="23" t="s">
        <v>63</v>
      </c>
      <c r="AH154" s="23"/>
      <c r="AI154" s="24" t="s">
        <v>63</v>
      </c>
      <c r="AJ154" s="24" t="s">
        <v>63</v>
      </c>
      <c r="AK154" s="24" t="s">
        <v>63</v>
      </c>
      <c r="AL154" s="24" t="s">
        <v>63</v>
      </c>
      <c r="AM154" s="24" t="s">
        <v>63</v>
      </c>
      <c r="AN154" s="24" t="s">
        <v>63</v>
      </c>
      <c r="AO154" s="24" t="s">
        <v>63</v>
      </c>
      <c r="AP154" s="24" t="s">
        <v>63</v>
      </c>
      <c r="AQ154" s="23">
        <v>15789</v>
      </c>
      <c r="AR154" s="23">
        <v>15515</v>
      </c>
      <c r="AS154" s="23">
        <v>15238</v>
      </c>
      <c r="AT154" s="23">
        <v>14957</v>
      </c>
      <c r="AU154" s="23">
        <v>14674</v>
      </c>
      <c r="AV154" s="23">
        <v>14388</v>
      </c>
      <c r="AW154" s="156">
        <v>7781</v>
      </c>
      <c r="AX154" s="156">
        <v>7621</v>
      </c>
      <c r="AY154" s="119" t="s">
        <v>155</v>
      </c>
      <c r="AZ154" s="119" t="s">
        <v>63</v>
      </c>
      <c r="BA154" s="119" t="s">
        <v>63</v>
      </c>
      <c r="BC154" s="23">
        <v>10091</v>
      </c>
    </row>
    <row r="155" spans="1:56" s="3" customFormat="1" x14ac:dyDescent="0.25">
      <c r="A155" s="21">
        <v>151</v>
      </c>
      <c r="B155" s="21" t="s">
        <v>895</v>
      </c>
      <c r="C155" s="21">
        <v>205441</v>
      </c>
      <c r="D155" s="21" t="s">
        <v>893</v>
      </c>
      <c r="E155" s="27" t="s">
        <v>896</v>
      </c>
      <c r="F155" s="22" t="s">
        <v>888</v>
      </c>
      <c r="G155" s="56">
        <v>2570</v>
      </c>
      <c r="H155" s="55" t="s">
        <v>573</v>
      </c>
      <c r="I155" s="144" t="s">
        <v>897</v>
      </c>
      <c r="J155" s="56">
        <v>2004519945</v>
      </c>
      <c r="K155" s="21" t="s">
        <v>890</v>
      </c>
      <c r="L155" s="56" t="s">
        <v>891</v>
      </c>
      <c r="M155" s="55" t="s">
        <v>850</v>
      </c>
      <c r="N155" s="30"/>
      <c r="O155" s="24" t="s">
        <v>63</v>
      </c>
      <c r="P155" s="24" t="s">
        <v>63</v>
      </c>
      <c r="Q155" s="24" t="s">
        <v>63</v>
      </c>
      <c r="R155" s="24" t="s">
        <v>63</v>
      </c>
      <c r="S155" s="24" t="s">
        <v>63</v>
      </c>
      <c r="T155" s="24" t="s">
        <v>63</v>
      </c>
      <c r="U155" s="24" t="s">
        <v>63</v>
      </c>
      <c r="V155" s="24" t="s">
        <v>63</v>
      </c>
      <c r="W155" s="23">
        <v>26031</v>
      </c>
      <c r="X155" s="23">
        <v>26254</v>
      </c>
      <c r="Y155" s="119">
        <v>28100</v>
      </c>
      <c r="Z155" s="119">
        <v>28994</v>
      </c>
      <c r="AA155" s="120">
        <v>28386</v>
      </c>
      <c r="AB155" s="23">
        <v>31294</v>
      </c>
      <c r="AC155" s="120">
        <v>28176</v>
      </c>
      <c r="AD155" s="120">
        <v>24541</v>
      </c>
      <c r="AE155" s="23" t="s">
        <v>154</v>
      </c>
      <c r="AF155" s="23" t="s">
        <v>63</v>
      </c>
      <c r="AG155" s="23" t="s">
        <v>63</v>
      </c>
      <c r="AH155" s="23"/>
      <c r="AI155" s="24" t="s">
        <v>63</v>
      </c>
      <c r="AJ155" s="24" t="s">
        <v>63</v>
      </c>
      <c r="AK155" s="24" t="s">
        <v>63</v>
      </c>
      <c r="AL155" s="24" t="s">
        <v>63</v>
      </c>
      <c r="AM155" s="24" t="s">
        <v>63</v>
      </c>
      <c r="AN155" s="24" t="s">
        <v>63</v>
      </c>
      <c r="AO155" s="24" t="s">
        <v>63</v>
      </c>
      <c r="AP155" s="24" t="s">
        <v>63</v>
      </c>
      <c r="AQ155" s="23">
        <v>32842</v>
      </c>
      <c r="AR155" s="23">
        <v>32271</v>
      </c>
      <c r="AS155" s="23">
        <v>31694</v>
      </c>
      <c r="AT155" s="23">
        <v>31110</v>
      </c>
      <c r="AU155" s="23">
        <v>30522</v>
      </c>
      <c r="AV155" s="23">
        <v>29927</v>
      </c>
      <c r="AW155" s="23">
        <v>29324</v>
      </c>
      <c r="AX155" s="23">
        <v>28719</v>
      </c>
      <c r="AY155" s="119" t="s">
        <v>155</v>
      </c>
      <c r="AZ155" s="119" t="s">
        <v>63</v>
      </c>
      <c r="BA155" s="119" t="s">
        <v>63</v>
      </c>
      <c r="BC155" s="23">
        <v>20988</v>
      </c>
    </row>
    <row r="156" spans="1:56" s="3" customFormat="1" x14ac:dyDescent="0.25">
      <c r="A156" s="21">
        <v>152</v>
      </c>
      <c r="B156" s="21" t="s">
        <v>898</v>
      </c>
      <c r="C156" s="21">
        <v>137</v>
      </c>
      <c r="D156" s="21" t="s">
        <v>899</v>
      </c>
      <c r="E156" s="27" t="s">
        <v>900</v>
      </c>
      <c r="F156" s="22" t="s">
        <v>901</v>
      </c>
      <c r="G156" s="56">
        <v>8550</v>
      </c>
      <c r="H156" s="55" t="s">
        <v>902</v>
      </c>
      <c r="I156" s="144" t="s">
        <v>903</v>
      </c>
      <c r="J156" s="56">
        <v>2004225183</v>
      </c>
      <c r="K156" s="21" t="s">
        <v>904</v>
      </c>
      <c r="L156" s="56" t="s">
        <v>905</v>
      </c>
      <c r="M156" s="55" t="s">
        <v>850</v>
      </c>
      <c r="N156" s="30"/>
      <c r="O156" s="23">
        <v>18184</v>
      </c>
      <c r="P156" s="23">
        <v>16157</v>
      </c>
      <c r="Q156" s="23">
        <v>17367</v>
      </c>
      <c r="R156" s="11">
        <v>26956</v>
      </c>
      <c r="S156" s="11">
        <v>22823</v>
      </c>
      <c r="T156" s="11">
        <v>26988</v>
      </c>
      <c r="U156" s="11">
        <v>24209</v>
      </c>
      <c r="V156" s="11">
        <v>24101</v>
      </c>
      <c r="W156" s="23">
        <v>24736</v>
      </c>
      <c r="X156" s="23">
        <v>22456</v>
      </c>
      <c r="Y156" s="119">
        <v>23007</v>
      </c>
      <c r="Z156" s="119">
        <v>23498</v>
      </c>
      <c r="AA156" s="119">
        <v>23247</v>
      </c>
      <c r="AB156" s="23">
        <v>22920</v>
      </c>
      <c r="AC156" s="23">
        <v>20957</v>
      </c>
      <c r="AD156" s="120">
        <v>20245</v>
      </c>
      <c r="AE156" s="23">
        <v>21915</v>
      </c>
      <c r="AF156" s="23">
        <v>19206</v>
      </c>
      <c r="AG156" s="23">
        <v>16947</v>
      </c>
      <c r="AH156" s="23"/>
      <c r="AI156" s="23">
        <v>20168</v>
      </c>
      <c r="AJ156" s="23">
        <v>20168</v>
      </c>
      <c r="AK156" s="23">
        <v>20168</v>
      </c>
      <c r="AL156" s="23">
        <v>25343</v>
      </c>
      <c r="AM156" s="23">
        <v>25343</v>
      </c>
      <c r="AN156" s="23">
        <v>25343</v>
      </c>
      <c r="AO156" s="23">
        <v>25343</v>
      </c>
      <c r="AP156" s="23">
        <v>25342</v>
      </c>
      <c r="AQ156" s="23">
        <v>25449</v>
      </c>
      <c r="AR156" s="23">
        <v>24813</v>
      </c>
      <c r="AS156" s="23">
        <v>24178</v>
      </c>
      <c r="AT156" s="23">
        <v>23546</v>
      </c>
      <c r="AU156" s="23">
        <v>22915</v>
      </c>
      <c r="AV156" s="23">
        <v>22289</v>
      </c>
      <c r="AW156" s="23">
        <v>21664</v>
      </c>
      <c r="AX156" s="23">
        <v>21044</v>
      </c>
      <c r="AY156" s="119">
        <v>4840</v>
      </c>
      <c r="AZ156" s="119">
        <v>4840</v>
      </c>
      <c r="BA156" s="119">
        <v>4840</v>
      </c>
      <c r="BC156" s="23">
        <v>13939</v>
      </c>
    </row>
    <row r="157" spans="1:56" s="3" customFormat="1" x14ac:dyDescent="0.25">
      <c r="A157" s="21">
        <v>153</v>
      </c>
      <c r="B157" s="21" t="s">
        <v>906</v>
      </c>
      <c r="C157" s="21">
        <v>136</v>
      </c>
      <c r="D157" s="23" t="s">
        <v>72</v>
      </c>
      <c r="E157" s="27" t="s">
        <v>907</v>
      </c>
      <c r="F157" s="22" t="s">
        <v>908</v>
      </c>
      <c r="G157" s="56">
        <v>9880</v>
      </c>
      <c r="H157" s="55" t="s">
        <v>662</v>
      </c>
      <c r="I157" s="56" t="s">
        <v>192</v>
      </c>
      <c r="J157" s="56">
        <v>2004224886</v>
      </c>
      <c r="K157" s="21" t="s">
        <v>192</v>
      </c>
      <c r="L157" s="56" t="s">
        <v>905</v>
      </c>
      <c r="M157" s="55" t="s">
        <v>850</v>
      </c>
      <c r="N157" s="30"/>
      <c r="O157" s="23">
        <v>8806</v>
      </c>
      <c r="P157" s="23">
        <v>8421</v>
      </c>
      <c r="Q157" s="23">
        <v>7974</v>
      </c>
      <c r="R157" s="23">
        <v>16306</v>
      </c>
      <c r="S157" s="23">
        <v>12388</v>
      </c>
      <c r="T157" s="23">
        <v>14858</v>
      </c>
      <c r="U157" s="23">
        <v>12675</v>
      </c>
      <c r="V157" s="23">
        <v>8932</v>
      </c>
      <c r="W157" s="23">
        <v>4749</v>
      </c>
      <c r="X157" s="23" t="s">
        <v>72</v>
      </c>
      <c r="Y157" s="120" t="s">
        <v>63</v>
      </c>
      <c r="Z157" s="120" t="s">
        <v>63</v>
      </c>
      <c r="AA157" s="120" t="s">
        <v>63</v>
      </c>
      <c r="AB157" s="120" t="s">
        <v>63</v>
      </c>
      <c r="AC157" s="120" t="s">
        <v>63</v>
      </c>
      <c r="AD157" s="120" t="s">
        <v>63</v>
      </c>
      <c r="AE157" s="23" t="s">
        <v>63</v>
      </c>
      <c r="AF157" s="23" t="s">
        <v>63</v>
      </c>
      <c r="AG157" s="23" t="s">
        <v>63</v>
      </c>
      <c r="AH157" s="23"/>
      <c r="AI157" s="23">
        <v>12306</v>
      </c>
      <c r="AJ157" s="23">
        <v>12306</v>
      </c>
      <c r="AK157" s="23">
        <v>12306</v>
      </c>
      <c r="AL157" s="23">
        <v>19081</v>
      </c>
      <c r="AM157" s="23">
        <v>19081</v>
      </c>
      <c r="AN157" s="23">
        <v>19081</v>
      </c>
      <c r="AO157" s="23">
        <v>19081</v>
      </c>
      <c r="AP157" s="23">
        <v>19080</v>
      </c>
      <c r="AQ157" s="23">
        <v>12466</v>
      </c>
      <c r="AR157" s="33" t="s">
        <v>72</v>
      </c>
      <c r="AS157" s="79" t="s">
        <v>63</v>
      </c>
      <c r="AT157" s="79" t="s">
        <v>63</v>
      </c>
      <c r="AU157" s="79" t="s">
        <v>63</v>
      </c>
      <c r="AV157" s="79" t="s">
        <v>63</v>
      </c>
      <c r="AW157" s="79" t="s">
        <v>63</v>
      </c>
      <c r="AX157" s="79" t="s">
        <v>63</v>
      </c>
      <c r="AY157" s="119" t="s">
        <v>63</v>
      </c>
      <c r="AZ157" s="119" t="s">
        <v>63</v>
      </c>
      <c r="BA157" s="119" t="s">
        <v>63</v>
      </c>
      <c r="BC157" s="23">
        <v>10494</v>
      </c>
    </row>
    <row r="158" spans="1:56" s="3" customFormat="1" x14ac:dyDescent="0.25">
      <c r="A158" s="21">
        <v>154</v>
      </c>
      <c r="B158" s="21" t="s">
        <v>909</v>
      </c>
      <c r="C158" s="21">
        <v>190</v>
      </c>
      <c r="D158" s="21" t="s">
        <v>910</v>
      </c>
      <c r="E158" s="27" t="s">
        <v>911</v>
      </c>
      <c r="F158" s="22" t="s">
        <v>912</v>
      </c>
      <c r="G158" s="56">
        <v>9000</v>
      </c>
      <c r="H158" s="55" t="s">
        <v>77</v>
      </c>
      <c r="I158" s="144" t="s">
        <v>913</v>
      </c>
      <c r="J158" s="56">
        <v>2017495476</v>
      </c>
      <c r="K158" s="21" t="s">
        <v>914</v>
      </c>
      <c r="L158" s="56" t="s">
        <v>884</v>
      </c>
      <c r="M158" s="55" t="s">
        <v>850</v>
      </c>
      <c r="N158" s="30"/>
      <c r="O158" s="23">
        <v>37877</v>
      </c>
      <c r="P158" s="23">
        <v>33630</v>
      </c>
      <c r="Q158" s="23">
        <v>30663</v>
      </c>
      <c r="R158" s="23">
        <v>36215</v>
      </c>
      <c r="S158" s="23">
        <v>34040</v>
      </c>
      <c r="T158" s="23">
        <v>39824</v>
      </c>
      <c r="U158" s="23">
        <v>36642</v>
      </c>
      <c r="V158" s="23">
        <v>35889</v>
      </c>
      <c r="W158" s="23">
        <v>35037</v>
      </c>
      <c r="X158" s="23">
        <v>28271</v>
      </c>
      <c r="Y158" s="119">
        <v>29682</v>
      </c>
      <c r="Z158" s="119">
        <v>23899</v>
      </c>
      <c r="AA158" s="119">
        <v>15064</v>
      </c>
      <c r="AB158" s="23">
        <v>15744</v>
      </c>
      <c r="AC158" s="120">
        <v>14288</v>
      </c>
      <c r="AD158" s="120">
        <v>13206</v>
      </c>
      <c r="AE158" s="23">
        <v>13525</v>
      </c>
      <c r="AF158" s="23">
        <v>12057</v>
      </c>
      <c r="AG158" s="23">
        <v>12033</v>
      </c>
      <c r="AH158" s="23"/>
      <c r="AI158" s="23">
        <v>47196</v>
      </c>
      <c r="AJ158" s="23">
        <v>47196</v>
      </c>
      <c r="AK158" s="23">
        <v>47196</v>
      </c>
      <c r="AL158" s="23">
        <v>57009</v>
      </c>
      <c r="AM158" s="23">
        <v>57009</v>
      </c>
      <c r="AN158" s="23">
        <v>57009</v>
      </c>
      <c r="AO158" s="23">
        <v>57010</v>
      </c>
      <c r="AP158" s="23">
        <v>57010</v>
      </c>
      <c r="AQ158" s="23">
        <v>25233</v>
      </c>
      <c r="AR158" s="23">
        <v>22582</v>
      </c>
      <c r="AS158" s="34">
        <v>30440</v>
      </c>
      <c r="AT158" s="34">
        <v>29879</v>
      </c>
      <c r="AU158" s="34">
        <v>29313</v>
      </c>
      <c r="AV158" s="34">
        <v>28741</v>
      </c>
      <c r="AW158" s="34">
        <v>28163</v>
      </c>
      <c r="AX158" s="34">
        <v>27583</v>
      </c>
      <c r="AY158" s="119">
        <v>6233</v>
      </c>
      <c r="AZ158" s="119">
        <v>6233</v>
      </c>
      <c r="BA158" s="119">
        <v>6233</v>
      </c>
      <c r="BC158" s="23">
        <v>31355</v>
      </c>
    </row>
    <row r="159" spans="1:56" s="3" customFormat="1" x14ac:dyDescent="0.25">
      <c r="A159" s="21">
        <v>155</v>
      </c>
      <c r="B159" s="21" t="s">
        <v>915</v>
      </c>
      <c r="C159" s="21">
        <v>36</v>
      </c>
      <c r="D159" s="24" t="s">
        <v>188</v>
      </c>
      <c r="E159" s="27" t="s">
        <v>916</v>
      </c>
      <c r="F159" s="22" t="s">
        <v>917</v>
      </c>
      <c r="G159" s="56">
        <v>3600</v>
      </c>
      <c r="H159" s="55" t="s">
        <v>428</v>
      </c>
      <c r="I159" s="56" t="s">
        <v>192</v>
      </c>
      <c r="J159" s="56">
        <v>2038224277</v>
      </c>
      <c r="K159" s="21" t="s">
        <v>192</v>
      </c>
      <c r="L159" s="56" t="s">
        <v>884</v>
      </c>
      <c r="M159" s="55" t="s">
        <v>850</v>
      </c>
      <c r="N159" s="30"/>
      <c r="O159" s="23">
        <v>37181</v>
      </c>
      <c r="P159" s="23">
        <v>37850</v>
      </c>
      <c r="Q159" s="23">
        <v>34728</v>
      </c>
      <c r="R159" s="11">
        <v>49680</v>
      </c>
      <c r="S159" s="11">
        <v>41385</v>
      </c>
      <c r="T159" s="11">
        <v>48812</v>
      </c>
      <c r="U159" s="11">
        <v>41807</v>
      </c>
      <c r="V159" s="11">
        <v>36848</v>
      </c>
      <c r="W159" s="23">
        <v>42764</v>
      </c>
      <c r="X159" s="23">
        <v>37347</v>
      </c>
      <c r="Y159" s="119">
        <v>12320</v>
      </c>
      <c r="Z159" s="24" t="s">
        <v>188</v>
      </c>
      <c r="AA159" s="120" t="s">
        <v>63</v>
      </c>
      <c r="AB159" s="120" t="s">
        <v>63</v>
      </c>
      <c r="AC159" s="120" t="s">
        <v>63</v>
      </c>
      <c r="AD159" s="120" t="s">
        <v>63</v>
      </c>
      <c r="AE159" s="23" t="s">
        <v>63</v>
      </c>
      <c r="AF159" s="23" t="s">
        <v>63</v>
      </c>
      <c r="AG159" s="23" t="s">
        <v>63</v>
      </c>
      <c r="AH159" s="23"/>
      <c r="AI159" s="23">
        <v>45584</v>
      </c>
      <c r="AJ159" s="23">
        <v>45584</v>
      </c>
      <c r="AK159" s="23">
        <v>45583</v>
      </c>
      <c r="AL159" s="23">
        <v>62839</v>
      </c>
      <c r="AM159" s="23">
        <v>62839</v>
      </c>
      <c r="AN159" s="23">
        <v>62839</v>
      </c>
      <c r="AO159" s="23">
        <v>62838</v>
      </c>
      <c r="AP159" s="23">
        <v>62838</v>
      </c>
      <c r="AQ159" s="23">
        <v>36333</v>
      </c>
      <c r="AR159" s="23">
        <v>32516</v>
      </c>
      <c r="AS159" s="23">
        <v>28799</v>
      </c>
      <c r="AT159" s="33" t="s">
        <v>194</v>
      </c>
      <c r="AU159" s="24" t="s">
        <v>63</v>
      </c>
      <c r="AV159" s="24" t="s">
        <v>63</v>
      </c>
      <c r="AW159" s="24" t="s">
        <v>63</v>
      </c>
      <c r="AX159" s="24" t="s">
        <v>63</v>
      </c>
      <c r="AY159" s="119" t="s">
        <v>63</v>
      </c>
      <c r="AZ159" s="119" t="s">
        <v>63</v>
      </c>
      <c r="BA159" s="119" t="s">
        <v>63</v>
      </c>
      <c r="BC159" s="23">
        <v>34561</v>
      </c>
    </row>
    <row r="160" spans="1:56" s="3" customFormat="1" x14ac:dyDescent="0.25">
      <c r="A160" s="21">
        <v>156</v>
      </c>
      <c r="B160" s="21" t="s">
        <v>918</v>
      </c>
      <c r="C160" s="21"/>
      <c r="D160" s="23" t="s">
        <v>62</v>
      </c>
      <c r="E160" s="27" t="s">
        <v>919</v>
      </c>
      <c r="F160" s="22" t="s">
        <v>920</v>
      </c>
      <c r="G160" s="56">
        <v>2030</v>
      </c>
      <c r="H160" s="55" t="s">
        <v>106</v>
      </c>
      <c r="I160" s="56"/>
      <c r="J160" s="56" t="s">
        <v>192</v>
      </c>
      <c r="K160" s="21"/>
      <c r="L160" s="56" t="s">
        <v>921</v>
      </c>
      <c r="M160" s="55" t="s">
        <v>850</v>
      </c>
      <c r="N160" s="30"/>
      <c r="O160" s="23">
        <v>6112</v>
      </c>
      <c r="P160" s="23">
        <v>5560</v>
      </c>
      <c r="Q160" s="23">
        <v>5696</v>
      </c>
      <c r="R160" s="23" t="s">
        <v>62</v>
      </c>
      <c r="S160" s="24" t="s">
        <v>63</v>
      </c>
      <c r="T160" s="24" t="s">
        <v>63</v>
      </c>
      <c r="U160" s="24" t="s">
        <v>63</v>
      </c>
      <c r="V160" s="24" t="s">
        <v>63</v>
      </c>
      <c r="W160" s="24" t="s">
        <v>63</v>
      </c>
      <c r="X160" s="24" t="s">
        <v>63</v>
      </c>
      <c r="Y160" s="120" t="s">
        <v>63</v>
      </c>
      <c r="Z160" s="120" t="s">
        <v>63</v>
      </c>
      <c r="AA160" s="120" t="s">
        <v>63</v>
      </c>
      <c r="AB160" s="120" t="s">
        <v>63</v>
      </c>
      <c r="AC160" s="120" t="s">
        <v>63</v>
      </c>
      <c r="AD160" s="120" t="s">
        <v>63</v>
      </c>
      <c r="AE160" s="23" t="s">
        <v>63</v>
      </c>
      <c r="AF160" s="23" t="s">
        <v>63</v>
      </c>
      <c r="AG160" s="23" t="s">
        <v>63</v>
      </c>
      <c r="AH160" s="23"/>
      <c r="AI160" s="23">
        <v>6598</v>
      </c>
      <c r="AJ160" s="23">
        <v>6598</v>
      </c>
      <c r="AK160" s="23">
        <v>6598</v>
      </c>
      <c r="AL160" s="24" t="s">
        <v>63</v>
      </c>
      <c r="AM160" s="24" t="s">
        <v>63</v>
      </c>
      <c r="AN160" s="24" t="s">
        <v>63</v>
      </c>
      <c r="AO160" s="24" t="s">
        <v>63</v>
      </c>
      <c r="AP160" s="24" t="s">
        <v>63</v>
      </c>
      <c r="AQ160" s="24" t="s">
        <v>63</v>
      </c>
      <c r="AR160" s="24" t="s">
        <v>63</v>
      </c>
      <c r="AS160" s="24" t="s">
        <v>63</v>
      </c>
      <c r="AT160" s="24" t="s">
        <v>63</v>
      </c>
      <c r="AU160" s="24" t="s">
        <v>63</v>
      </c>
      <c r="AV160" s="24" t="s">
        <v>63</v>
      </c>
      <c r="AW160" s="24" t="s">
        <v>63</v>
      </c>
      <c r="AX160" s="24" t="s">
        <v>63</v>
      </c>
      <c r="AY160" s="119" t="s">
        <v>63</v>
      </c>
      <c r="AZ160" s="119" t="s">
        <v>63</v>
      </c>
      <c r="BA160" s="119" t="s">
        <v>63</v>
      </c>
      <c r="BC160" s="23" t="s">
        <v>305</v>
      </c>
    </row>
    <row r="161" spans="1:56" s="3" customFormat="1" x14ac:dyDescent="0.25">
      <c r="A161" s="21">
        <v>157</v>
      </c>
      <c r="B161" s="21" t="s">
        <v>922</v>
      </c>
      <c r="C161" s="21"/>
      <c r="D161" s="23" t="s">
        <v>62</v>
      </c>
      <c r="E161" s="27" t="s">
        <v>923</v>
      </c>
      <c r="F161" s="22" t="s">
        <v>924</v>
      </c>
      <c r="G161" s="56">
        <v>8210</v>
      </c>
      <c r="H161" s="55" t="s">
        <v>925</v>
      </c>
      <c r="I161" s="56"/>
      <c r="J161" s="56" t="s">
        <v>192</v>
      </c>
      <c r="K161" s="21"/>
      <c r="L161" s="56" t="s">
        <v>921</v>
      </c>
      <c r="M161" s="55" t="s">
        <v>850</v>
      </c>
      <c r="N161" s="30"/>
      <c r="O161" s="23">
        <v>8511</v>
      </c>
      <c r="P161" s="23">
        <v>8312</v>
      </c>
      <c r="Q161" s="23">
        <v>7832</v>
      </c>
      <c r="R161" s="23" t="s">
        <v>62</v>
      </c>
      <c r="S161" s="24" t="s">
        <v>63</v>
      </c>
      <c r="T161" s="24" t="s">
        <v>63</v>
      </c>
      <c r="U161" s="24" t="s">
        <v>63</v>
      </c>
      <c r="V161" s="24" t="s">
        <v>63</v>
      </c>
      <c r="W161" s="24" t="s">
        <v>63</v>
      </c>
      <c r="X161" s="24" t="s">
        <v>63</v>
      </c>
      <c r="Y161" s="120" t="s">
        <v>63</v>
      </c>
      <c r="Z161" s="120" t="s">
        <v>63</v>
      </c>
      <c r="AA161" s="120" t="s">
        <v>63</v>
      </c>
      <c r="AB161" s="120" t="s">
        <v>63</v>
      </c>
      <c r="AC161" s="120" t="s">
        <v>63</v>
      </c>
      <c r="AD161" s="120" t="s">
        <v>63</v>
      </c>
      <c r="AE161" s="23" t="s">
        <v>63</v>
      </c>
      <c r="AF161" s="23" t="s">
        <v>63</v>
      </c>
      <c r="AG161" s="23" t="s">
        <v>63</v>
      </c>
      <c r="AH161" s="23"/>
      <c r="AI161" s="23">
        <v>11001</v>
      </c>
      <c r="AJ161" s="23">
        <v>11001</v>
      </c>
      <c r="AK161" s="23">
        <v>11002</v>
      </c>
      <c r="AL161" s="24" t="s">
        <v>63</v>
      </c>
      <c r="AM161" s="24" t="s">
        <v>63</v>
      </c>
      <c r="AN161" s="24" t="s">
        <v>63</v>
      </c>
      <c r="AO161" s="24" t="s">
        <v>63</v>
      </c>
      <c r="AP161" s="24" t="s">
        <v>63</v>
      </c>
      <c r="AQ161" s="24" t="s">
        <v>63</v>
      </c>
      <c r="AR161" s="24" t="s">
        <v>63</v>
      </c>
      <c r="AS161" s="24" t="s">
        <v>63</v>
      </c>
      <c r="AT161" s="24" t="s">
        <v>63</v>
      </c>
      <c r="AU161" s="24" t="s">
        <v>63</v>
      </c>
      <c r="AV161" s="24" t="s">
        <v>63</v>
      </c>
      <c r="AW161" s="24" t="s">
        <v>63</v>
      </c>
      <c r="AX161" s="24" t="s">
        <v>63</v>
      </c>
      <c r="AY161" s="119" t="s">
        <v>63</v>
      </c>
      <c r="AZ161" s="119" t="s">
        <v>63</v>
      </c>
      <c r="BA161" s="119" t="s">
        <v>63</v>
      </c>
      <c r="BC161" s="23" t="s">
        <v>305</v>
      </c>
    </row>
    <row r="162" spans="1:56" s="3" customFormat="1" x14ac:dyDescent="0.25">
      <c r="A162" s="21">
        <v>158</v>
      </c>
      <c r="B162" s="21" t="s">
        <v>926</v>
      </c>
      <c r="C162" s="21">
        <v>191</v>
      </c>
      <c r="D162" s="162" t="s">
        <v>787</v>
      </c>
      <c r="E162" s="27" t="s">
        <v>927</v>
      </c>
      <c r="F162" s="22" t="s">
        <v>928</v>
      </c>
      <c r="G162" s="56">
        <v>9041</v>
      </c>
      <c r="H162" s="55" t="s">
        <v>929</v>
      </c>
      <c r="I162" s="151" t="s">
        <v>930</v>
      </c>
      <c r="J162" s="56">
        <v>2143177782</v>
      </c>
      <c r="K162" s="21" t="s">
        <v>192</v>
      </c>
      <c r="L162" s="56" t="s">
        <v>884</v>
      </c>
      <c r="M162" s="55" t="s">
        <v>850</v>
      </c>
      <c r="N162" s="30"/>
      <c r="O162" s="23">
        <v>4022</v>
      </c>
      <c r="P162" s="23">
        <v>3758</v>
      </c>
      <c r="Q162" s="23">
        <v>2392</v>
      </c>
      <c r="R162" s="23">
        <v>1871</v>
      </c>
      <c r="S162" s="23">
        <v>50</v>
      </c>
      <c r="T162" s="23">
        <v>90</v>
      </c>
      <c r="U162" s="23">
        <v>144</v>
      </c>
      <c r="V162" s="23">
        <v>391</v>
      </c>
      <c r="W162" s="24" t="s">
        <v>787</v>
      </c>
      <c r="X162" s="24" t="s">
        <v>63</v>
      </c>
      <c r="Y162" s="120" t="s">
        <v>63</v>
      </c>
      <c r="Z162" s="120" t="s">
        <v>63</v>
      </c>
      <c r="AA162" s="120" t="s">
        <v>63</v>
      </c>
      <c r="AB162" s="120" t="s">
        <v>63</v>
      </c>
      <c r="AC162" s="120" t="s">
        <v>63</v>
      </c>
      <c r="AD162" s="120" t="s">
        <v>63</v>
      </c>
      <c r="AE162" s="23" t="s">
        <v>63</v>
      </c>
      <c r="AF162" s="23" t="s">
        <v>63</v>
      </c>
      <c r="AG162" s="23" t="s">
        <v>63</v>
      </c>
      <c r="AH162" s="23"/>
      <c r="AI162" s="23">
        <v>3880</v>
      </c>
      <c r="AJ162" s="23">
        <v>3880</v>
      </c>
      <c r="AK162" s="23">
        <v>3881</v>
      </c>
      <c r="AL162" s="23">
        <v>3711</v>
      </c>
      <c r="AM162" s="23">
        <v>3711</v>
      </c>
      <c r="AN162" s="23">
        <v>3711</v>
      </c>
      <c r="AO162" s="23">
        <v>3712</v>
      </c>
      <c r="AP162" s="23">
        <v>3712</v>
      </c>
      <c r="AQ162" s="33" t="s">
        <v>787</v>
      </c>
      <c r="AR162" s="24" t="s">
        <v>63</v>
      </c>
      <c r="AS162" s="24" t="s">
        <v>63</v>
      </c>
      <c r="AT162" s="24" t="s">
        <v>63</v>
      </c>
      <c r="AU162" s="23">
        <v>0</v>
      </c>
      <c r="AV162" s="23">
        <v>0</v>
      </c>
      <c r="AW162" s="23">
        <v>0</v>
      </c>
      <c r="AX162" s="23">
        <v>0</v>
      </c>
      <c r="AY162" s="119">
        <v>0</v>
      </c>
      <c r="AZ162" s="119">
        <v>0</v>
      </c>
      <c r="BA162" s="119">
        <v>0</v>
      </c>
      <c r="BC162" s="23">
        <v>0</v>
      </c>
    </row>
    <row r="163" spans="1:56" s="3" customFormat="1" x14ac:dyDescent="0.25">
      <c r="A163" s="21">
        <v>159</v>
      </c>
      <c r="B163" s="21" t="s">
        <v>931</v>
      </c>
      <c r="C163" s="21"/>
      <c r="D163" s="23" t="s">
        <v>62</v>
      </c>
      <c r="E163" s="27" t="s">
        <v>932</v>
      </c>
      <c r="F163" s="22" t="s">
        <v>933</v>
      </c>
      <c r="G163" s="56">
        <v>2500</v>
      </c>
      <c r="H163" s="55" t="s">
        <v>934</v>
      </c>
      <c r="I163" s="151"/>
      <c r="J163" s="56" t="s">
        <v>192</v>
      </c>
      <c r="K163" s="21"/>
      <c r="L163" s="56" t="s">
        <v>884</v>
      </c>
      <c r="M163" s="55" t="s">
        <v>850</v>
      </c>
      <c r="N163" s="30"/>
      <c r="O163" s="23">
        <v>2856</v>
      </c>
      <c r="P163" s="23">
        <v>3054</v>
      </c>
      <c r="Q163" s="23">
        <v>2738</v>
      </c>
      <c r="R163" s="23" t="s">
        <v>62</v>
      </c>
      <c r="S163" s="24" t="s">
        <v>63</v>
      </c>
      <c r="T163" s="24" t="s">
        <v>63</v>
      </c>
      <c r="U163" s="24" t="s">
        <v>63</v>
      </c>
      <c r="V163" s="24" t="s">
        <v>63</v>
      </c>
      <c r="W163" s="24" t="s">
        <v>63</v>
      </c>
      <c r="X163" s="24" t="s">
        <v>63</v>
      </c>
      <c r="Y163" s="120" t="s">
        <v>63</v>
      </c>
      <c r="Z163" s="120" t="s">
        <v>63</v>
      </c>
      <c r="AA163" s="120" t="s">
        <v>63</v>
      </c>
      <c r="AB163" s="120" t="s">
        <v>63</v>
      </c>
      <c r="AC163" s="120" t="s">
        <v>63</v>
      </c>
      <c r="AD163" s="120" t="s">
        <v>63</v>
      </c>
      <c r="AE163" s="23" t="s">
        <v>63</v>
      </c>
      <c r="AF163" s="23" t="s">
        <v>63</v>
      </c>
      <c r="AG163" s="23" t="s">
        <v>63</v>
      </c>
      <c r="AH163" s="23"/>
      <c r="AI163" s="23">
        <v>3299</v>
      </c>
      <c r="AJ163" s="23">
        <v>3299</v>
      </c>
      <c r="AK163" s="23">
        <v>3300</v>
      </c>
      <c r="AL163" s="24" t="s">
        <v>63</v>
      </c>
      <c r="AM163" s="24" t="s">
        <v>63</v>
      </c>
      <c r="AN163" s="24" t="s">
        <v>63</v>
      </c>
      <c r="AO163" s="24" t="s">
        <v>63</v>
      </c>
      <c r="AP163" s="24" t="s">
        <v>63</v>
      </c>
      <c r="AQ163" s="24" t="s">
        <v>63</v>
      </c>
      <c r="AR163" s="24" t="s">
        <v>63</v>
      </c>
      <c r="AS163" s="24" t="s">
        <v>63</v>
      </c>
      <c r="AT163" s="24" t="s">
        <v>63</v>
      </c>
      <c r="AU163" s="24" t="s">
        <v>63</v>
      </c>
      <c r="AV163" s="24" t="s">
        <v>63</v>
      </c>
      <c r="AW163" s="24" t="s">
        <v>63</v>
      </c>
      <c r="AX163" s="24" t="s">
        <v>63</v>
      </c>
      <c r="AY163" s="119" t="s">
        <v>63</v>
      </c>
      <c r="AZ163" s="119" t="s">
        <v>63</v>
      </c>
      <c r="BA163" s="119" t="s">
        <v>63</v>
      </c>
      <c r="BC163" s="23" t="s">
        <v>305</v>
      </c>
    </row>
    <row r="164" spans="1:56" s="3" customFormat="1" x14ac:dyDescent="0.25">
      <c r="A164" s="21">
        <v>160</v>
      </c>
      <c r="B164" s="21" t="s">
        <v>935</v>
      </c>
      <c r="C164" s="21">
        <v>203011</v>
      </c>
      <c r="D164" s="21" t="s">
        <v>936</v>
      </c>
      <c r="E164" s="27" t="s">
        <v>937</v>
      </c>
      <c r="F164" s="22" t="s">
        <v>938</v>
      </c>
      <c r="G164" s="56">
        <v>8900</v>
      </c>
      <c r="H164" s="55" t="s">
        <v>639</v>
      </c>
      <c r="I164" s="144" t="s">
        <v>939</v>
      </c>
      <c r="J164" s="56">
        <v>2003523617</v>
      </c>
      <c r="K164" s="21" t="s">
        <v>940</v>
      </c>
      <c r="L164" s="56" t="s">
        <v>941</v>
      </c>
      <c r="M164" s="55" t="s">
        <v>850</v>
      </c>
      <c r="N164" s="30"/>
      <c r="O164" s="23">
        <v>2244</v>
      </c>
      <c r="P164" s="23">
        <v>2228</v>
      </c>
      <c r="Q164" s="23">
        <v>1983</v>
      </c>
      <c r="R164" s="23" t="s">
        <v>62</v>
      </c>
      <c r="S164" s="24" t="s">
        <v>63</v>
      </c>
      <c r="T164" s="24" t="s">
        <v>63</v>
      </c>
      <c r="U164" s="24" t="s">
        <v>63</v>
      </c>
      <c r="V164" s="24" t="s">
        <v>63</v>
      </c>
      <c r="W164" s="23">
        <v>18611</v>
      </c>
      <c r="X164" s="23">
        <v>16643</v>
      </c>
      <c r="Y164" s="119">
        <v>18294</v>
      </c>
      <c r="Z164" s="119">
        <v>19034</v>
      </c>
      <c r="AA164" s="119">
        <v>21943</v>
      </c>
      <c r="AB164" s="23">
        <v>22171</v>
      </c>
      <c r="AC164" s="23">
        <v>17094</v>
      </c>
      <c r="AD164" s="23">
        <v>16254</v>
      </c>
      <c r="AE164" s="23">
        <v>21589</v>
      </c>
      <c r="AF164" s="23">
        <v>22434</v>
      </c>
      <c r="AG164" s="23" t="s">
        <v>72</v>
      </c>
      <c r="AH164" s="23"/>
      <c r="AI164" s="23">
        <v>2261</v>
      </c>
      <c r="AJ164" s="23">
        <v>2261</v>
      </c>
      <c r="AK164" s="23">
        <v>2261</v>
      </c>
      <c r="AL164" s="24" t="s">
        <v>63</v>
      </c>
      <c r="AM164" s="24" t="s">
        <v>63</v>
      </c>
      <c r="AN164" s="24" t="s">
        <v>63</v>
      </c>
      <c r="AO164" s="24" t="s">
        <v>63</v>
      </c>
      <c r="AP164" s="24" t="s">
        <v>63</v>
      </c>
      <c r="AQ164" s="23">
        <v>12140</v>
      </c>
      <c r="AR164" s="23">
        <v>11928</v>
      </c>
      <c r="AS164" s="23">
        <v>11715</v>
      </c>
      <c r="AT164" s="23">
        <v>11499</v>
      </c>
      <c r="AU164" s="23">
        <v>11282</v>
      </c>
      <c r="AV164" s="23">
        <v>11061</v>
      </c>
      <c r="AW164" s="23">
        <v>10839</v>
      </c>
      <c r="AX164" s="23">
        <v>10616</v>
      </c>
      <c r="AY164" s="119">
        <v>13782</v>
      </c>
      <c r="AZ164" s="119">
        <v>13887</v>
      </c>
      <c r="BA164" s="119" t="s">
        <v>63</v>
      </c>
      <c r="BC164" s="23">
        <v>5251</v>
      </c>
    </row>
    <row r="165" spans="1:56" s="3" customFormat="1" x14ac:dyDescent="0.25">
      <c r="A165" s="21">
        <v>161</v>
      </c>
      <c r="B165" s="21" t="s">
        <v>942</v>
      </c>
      <c r="C165" s="21">
        <v>747</v>
      </c>
      <c r="D165" s="21" t="s">
        <v>943</v>
      </c>
      <c r="E165" s="27" t="s">
        <v>944</v>
      </c>
      <c r="F165" s="22" t="s">
        <v>945</v>
      </c>
      <c r="G165" s="56">
        <v>2250</v>
      </c>
      <c r="H165" s="55" t="s">
        <v>855</v>
      </c>
      <c r="I165" s="144" t="s">
        <v>946</v>
      </c>
      <c r="J165" s="56">
        <v>2149352922</v>
      </c>
      <c r="K165" s="21" t="s">
        <v>947</v>
      </c>
      <c r="L165" s="56" t="s">
        <v>880</v>
      </c>
      <c r="M165" s="55" t="s">
        <v>850</v>
      </c>
      <c r="N165" s="30"/>
      <c r="O165" s="24" t="s">
        <v>63</v>
      </c>
      <c r="P165" s="24" t="s">
        <v>63</v>
      </c>
      <c r="Q165" s="24" t="s">
        <v>63</v>
      </c>
      <c r="R165" s="24" t="s">
        <v>63</v>
      </c>
      <c r="S165" s="24" t="s">
        <v>63</v>
      </c>
      <c r="T165" s="23">
        <v>38863</v>
      </c>
      <c r="U165" s="23">
        <v>35503</v>
      </c>
      <c r="V165" s="23">
        <v>36731</v>
      </c>
      <c r="W165" s="23">
        <v>38962</v>
      </c>
      <c r="X165" s="23">
        <v>37375</v>
      </c>
      <c r="Y165" s="119">
        <v>40599</v>
      </c>
      <c r="Z165" s="119">
        <v>42813</v>
      </c>
      <c r="AA165" s="119">
        <v>40236</v>
      </c>
      <c r="AB165" s="23">
        <v>44775</v>
      </c>
      <c r="AC165" s="23">
        <v>42109</v>
      </c>
      <c r="AD165" s="23">
        <v>37624</v>
      </c>
      <c r="AE165" s="23">
        <v>41404</v>
      </c>
      <c r="AF165" s="23">
        <v>42413</v>
      </c>
      <c r="AG165" s="23">
        <v>42084</v>
      </c>
      <c r="AH165" s="23"/>
      <c r="AI165" s="24" t="s">
        <v>63</v>
      </c>
      <c r="AJ165" s="24" t="s">
        <v>63</v>
      </c>
      <c r="AK165" s="24" t="s">
        <v>63</v>
      </c>
      <c r="AL165" s="24" t="s">
        <v>63</v>
      </c>
      <c r="AM165" s="24" t="s">
        <v>63</v>
      </c>
      <c r="AN165" s="24" t="s">
        <v>63</v>
      </c>
      <c r="AO165" s="24" t="s">
        <v>63</v>
      </c>
      <c r="AP165" s="24" t="s">
        <v>63</v>
      </c>
      <c r="AQ165" s="23">
        <v>44934</v>
      </c>
      <c r="AR165" s="23">
        <v>44154</v>
      </c>
      <c r="AS165" s="23">
        <v>43363</v>
      </c>
      <c r="AT165" s="23">
        <v>42566</v>
      </c>
      <c r="AU165" s="23">
        <v>41760</v>
      </c>
      <c r="AV165" s="23">
        <v>40945</v>
      </c>
      <c r="AW165" s="23">
        <v>40121</v>
      </c>
      <c r="AX165" s="23">
        <v>39293</v>
      </c>
      <c r="AY165" s="119">
        <v>39013</v>
      </c>
      <c r="AZ165" s="119">
        <v>38831</v>
      </c>
      <c r="BA165" s="119">
        <v>38494</v>
      </c>
      <c r="BC165" s="23">
        <v>11014</v>
      </c>
    </row>
    <row r="166" spans="1:56" s="3" customFormat="1" x14ac:dyDescent="0.25">
      <c r="A166" s="21">
        <v>162</v>
      </c>
      <c r="B166" s="21" t="s">
        <v>948</v>
      </c>
      <c r="C166" s="21"/>
      <c r="D166" s="23" t="s">
        <v>62</v>
      </c>
      <c r="E166" s="27" t="s">
        <v>949</v>
      </c>
      <c r="F166" s="22" t="s">
        <v>950</v>
      </c>
      <c r="G166" s="56">
        <v>8200</v>
      </c>
      <c r="H166" s="55" t="s">
        <v>951</v>
      </c>
      <c r="I166" s="144"/>
      <c r="J166" s="56" t="s">
        <v>192</v>
      </c>
      <c r="K166" s="21"/>
      <c r="L166" s="56" t="s">
        <v>952</v>
      </c>
      <c r="M166" s="55" t="s">
        <v>850</v>
      </c>
      <c r="N166" s="30"/>
      <c r="O166" s="23">
        <v>2841</v>
      </c>
      <c r="P166" s="23">
        <v>2549</v>
      </c>
      <c r="Q166" s="23">
        <v>2198</v>
      </c>
      <c r="R166" s="23" t="s">
        <v>62</v>
      </c>
      <c r="S166" s="24" t="s">
        <v>63</v>
      </c>
      <c r="T166" s="24" t="s">
        <v>63</v>
      </c>
      <c r="U166" s="24" t="s">
        <v>63</v>
      </c>
      <c r="V166" s="24" t="s">
        <v>63</v>
      </c>
      <c r="W166" s="24" t="s">
        <v>63</v>
      </c>
      <c r="X166" s="24" t="s">
        <v>63</v>
      </c>
      <c r="Y166" s="120" t="s">
        <v>63</v>
      </c>
      <c r="Z166" s="120" t="s">
        <v>63</v>
      </c>
      <c r="AA166" s="120" t="s">
        <v>63</v>
      </c>
      <c r="AB166" s="120" t="s">
        <v>63</v>
      </c>
      <c r="AC166" s="120" t="s">
        <v>63</v>
      </c>
      <c r="AD166" s="23" t="s">
        <v>63</v>
      </c>
      <c r="AE166" s="23" t="s">
        <v>63</v>
      </c>
      <c r="AF166" s="23" t="s">
        <v>63</v>
      </c>
      <c r="AG166" s="23" t="s">
        <v>63</v>
      </c>
      <c r="AH166" s="23"/>
      <c r="AI166" s="23">
        <v>3874</v>
      </c>
      <c r="AJ166" s="23">
        <v>3874</v>
      </c>
      <c r="AK166" s="23">
        <v>3875</v>
      </c>
      <c r="AL166" s="24" t="s">
        <v>63</v>
      </c>
      <c r="AM166" s="24" t="s">
        <v>63</v>
      </c>
      <c r="AN166" s="24" t="s">
        <v>63</v>
      </c>
      <c r="AO166" s="24" t="s">
        <v>63</v>
      </c>
      <c r="AP166" s="24" t="s">
        <v>63</v>
      </c>
      <c r="AQ166" s="24" t="s">
        <v>63</v>
      </c>
      <c r="AR166" s="24" t="s">
        <v>63</v>
      </c>
      <c r="AS166" s="24" t="s">
        <v>63</v>
      </c>
      <c r="AT166" s="24" t="s">
        <v>63</v>
      </c>
      <c r="AU166" s="24" t="s">
        <v>63</v>
      </c>
      <c r="AV166" s="24" t="s">
        <v>63</v>
      </c>
      <c r="AW166" s="24" t="s">
        <v>63</v>
      </c>
      <c r="AX166" s="24" t="s">
        <v>63</v>
      </c>
      <c r="AY166" s="119" t="s">
        <v>63</v>
      </c>
      <c r="AZ166" s="119" t="s">
        <v>63</v>
      </c>
      <c r="BA166" s="119" t="s">
        <v>63</v>
      </c>
      <c r="BC166" s="23" t="s">
        <v>305</v>
      </c>
    </row>
    <row r="167" spans="1:56" s="3" customFormat="1" x14ac:dyDescent="0.25">
      <c r="A167" s="21">
        <v>163</v>
      </c>
      <c r="B167" s="21" t="s">
        <v>953</v>
      </c>
      <c r="C167" s="21">
        <v>13</v>
      </c>
      <c r="D167" s="21" t="s">
        <v>954</v>
      </c>
      <c r="E167" s="27" t="s">
        <v>955</v>
      </c>
      <c r="F167" s="22" t="s">
        <v>956</v>
      </c>
      <c r="G167" s="56">
        <v>9600</v>
      </c>
      <c r="H167" s="55" t="s">
        <v>957</v>
      </c>
      <c r="I167" s="144" t="s">
        <v>958</v>
      </c>
      <c r="J167" s="56">
        <v>2000127924</v>
      </c>
      <c r="K167" s="21" t="s">
        <v>959</v>
      </c>
      <c r="L167" s="56" t="s">
        <v>960</v>
      </c>
      <c r="M167" s="55" t="s">
        <v>961</v>
      </c>
      <c r="N167" s="30"/>
      <c r="O167" s="23">
        <v>6298</v>
      </c>
      <c r="P167" s="23">
        <v>7077</v>
      </c>
      <c r="Q167" s="23">
        <v>6981</v>
      </c>
      <c r="R167" s="23">
        <v>9469</v>
      </c>
      <c r="S167" s="23">
        <v>8947</v>
      </c>
      <c r="T167" s="23">
        <v>9120</v>
      </c>
      <c r="U167" s="23">
        <v>8048</v>
      </c>
      <c r="V167" s="23">
        <v>9263</v>
      </c>
      <c r="W167" s="23">
        <v>9174</v>
      </c>
      <c r="X167" s="23">
        <v>8937</v>
      </c>
      <c r="Y167" s="119">
        <v>10535</v>
      </c>
      <c r="Z167" s="119">
        <v>10618</v>
      </c>
      <c r="AA167" s="120">
        <v>10338</v>
      </c>
      <c r="AB167" s="23">
        <v>10101</v>
      </c>
      <c r="AC167" s="120">
        <v>9211</v>
      </c>
      <c r="AD167" s="23">
        <v>7949</v>
      </c>
      <c r="AE167" s="23">
        <v>9350</v>
      </c>
      <c r="AF167" s="23">
        <v>7966</v>
      </c>
      <c r="AG167" s="23">
        <v>7400</v>
      </c>
      <c r="AH167" s="23"/>
      <c r="AI167" s="23">
        <v>7522</v>
      </c>
      <c r="AJ167" s="23">
        <v>7522</v>
      </c>
      <c r="AK167" s="23">
        <v>7523</v>
      </c>
      <c r="AL167" s="23">
        <v>14914</v>
      </c>
      <c r="AM167" s="23">
        <v>14914</v>
      </c>
      <c r="AN167" s="23">
        <v>14914</v>
      </c>
      <c r="AO167" s="23">
        <v>14913</v>
      </c>
      <c r="AP167" s="23">
        <v>14913</v>
      </c>
      <c r="AQ167" s="23">
        <v>10708</v>
      </c>
      <c r="AR167" s="23">
        <v>10522</v>
      </c>
      <c r="AS167" s="23">
        <v>10333</v>
      </c>
      <c r="AT167" s="23">
        <v>10143</v>
      </c>
      <c r="AU167" s="23">
        <v>9951</v>
      </c>
      <c r="AV167" s="23">
        <v>9757</v>
      </c>
      <c r="AW167" s="23">
        <v>9560</v>
      </c>
      <c r="AX167" s="23">
        <v>9364</v>
      </c>
      <c r="AY167" s="119">
        <v>6215</v>
      </c>
      <c r="AZ167" s="119">
        <v>6215</v>
      </c>
      <c r="BA167" s="119">
        <v>5844</v>
      </c>
      <c r="BC167" s="23">
        <v>8202</v>
      </c>
    </row>
    <row r="168" spans="1:56" s="3" customFormat="1" x14ac:dyDescent="0.25">
      <c r="A168" s="21">
        <v>164</v>
      </c>
      <c r="B168" s="21" t="s">
        <v>962</v>
      </c>
      <c r="C168" s="21" t="s">
        <v>63</v>
      </c>
      <c r="D168" s="23" t="s">
        <v>188</v>
      </c>
      <c r="E168" s="27" t="s">
        <v>963</v>
      </c>
      <c r="F168" s="22" t="s">
        <v>964</v>
      </c>
      <c r="G168" s="56">
        <v>9000</v>
      </c>
      <c r="H168" s="55" t="s">
        <v>77</v>
      </c>
      <c r="I168" s="56" t="s">
        <v>192</v>
      </c>
      <c r="J168" s="56">
        <v>2156430061</v>
      </c>
      <c r="K168" s="21" t="s">
        <v>192</v>
      </c>
      <c r="L168" s="56" t="s">
        <v>965</v>
      </c>
      <c r="M168" s="55" t="s">
        <v>961</v>
      </c>
      <c r="N168" s="30"/>
      <c r="O168" s="23">
        <v>7881</v>
      </c>
      <c r="P168" s="23">
        <v>7863</v>
      </c>
      <c r="Q168" s="23">
        <v>7619</v>
      </c>
      <c r="R168" s="23">
        <v>5344</v>
      </c>
      <c r="S168" s="23">
        <v>69</v>
      </c>
      <c r="T168" s="23" t="s">
        <v>188</v>
      </c>
      <c r="U168" s="24" t="s">
        <v>63</v>
      </c>
      <c r="V168" s="24" t="s">
        <v>63</v>
      </c>
      <c r="W168" s="24" t="s">
        <v>63</v>
      </c>
      <c r="X168" s="24" t="s">
        <v>63</v>
      </c>
      <c r="Y168" s="120" t="s">
        <v>63</v>
      </c>
      <c r="Z168" s="120" t="s">
        <v>63</v>
      </c>
      <c r="AA168" s="120" t="s">
        <v>63</v>
      </c>
      <c r="AB168" s="120" t="s">
        <v>63</v>
      </c>
      <c r="AC168" s="120" t="s">
        <v>63</v>
      </c>
      <c r="AD168" s="23" t="s">
        <v>63</v>
      </c>
      <c r="AE168" s="23" t="s">
        <v>63</v>
      </c>
      <c r="AF168" s="23" t="s">
        <v>63</v>
      </c>
      <c r="AG168" s="23" t="s">
        <v>63</v>
      </c>
      <c r="AH168" s="23"/>
      <c r="AI168" s="23">
        <v>9451</v>
      </c>
      <c r="AJ168" s="23">
        <v>9451</v>
      </c>
      <c r="AK168" s="23">
        <v>9451</v>
      </c>
      <c r="AL168" s="23">
        <v>8900</v>
      </c>
      <c r="AM168" s="23">
        <v>8900</v>
      </c>
      <c r="AN168" s="33" t="s">
        <v>194</v>
      </c>
      <c r="AO168" s="25" t="s">
        <v>63</v>
      </c>
      <c r="AP168" s="25" t="s">
        <v>63</v>
      </c>
      <c r="AQ168" s="24" t="s">
        <v>63</v>
      </c>
      <c r="AR168" s="24" t="s">
        <v>63</v>
      </c>
      <c r="AS168" s="24" t="s">
        <v>63</v>
      </c>
      <c r="AT168" s="24" t="s">
        <v>63</v>
      </c>
      <c r="AU168" s="24" t="s">
        <v>63</v>
      </c>
      <c r="AV168" s="24" t="s">
        <v>63</v>
      </c>
      <c r="AW168" s="24" t="s">
        <v>63</v>
      </c>
      <c r="AX168" s="24" t="s">
        <v>63</v>
      </c>
      <c r="AY168" s="119" t="s">
        <v>63</v>
      </c>
      <c r="AZ168" s="119" t="s">
        <v>63</v>
      </c>
      <c r="BA168" s="119" t="s">
        <v>63</v>
      </c>
      <c r="BC168" s="23" t="s">
        <v>305</v>
      </c>
    </row>
    <row r="169" spans="1:56" s="3" customFormat="1" x14ac:dyDescent="0.25">
      <c r="A169" s="21">
        <v>165</v>
      </c>
      <c r="B169" s="21" t="s">
        <v>966</v>
      </c>
      <c r="C169" s="21">
        <v>205763</v>
      </c>
      <c r="D169" s="21" t="s">
        <v>967</v>
      </c>
      <c r="E169" s="27" t="s">
        <v>968</v>
      </c>
      <c r="F169" s="22" t="s">
        <v>969</v>
      </c>
      <c r="G169" s="56">
        <v>9770</v>
      </c>
      <c r="H169" s="55" t="s">
        <v>970</v>
      </c>
      <c r="I169" s="144" t="s">
        <v>971</v>
      </c>
      <c r="J169" s="56" t="s">
        <v>192</v>
      </c>
      <c r="K169" s="21" t="s">
        <v>192</v>
      </c>
      <c r="L169" s="56" t="s">
        <v>972</v>
      </c>
      <c r="M169" s="55" t="s">
        <v>961</v>
      </c>
      <c r="N169" s="30"/>
      <c r="O169" s="24" t="s">
        <v>63</v>
      </c>
      <c r="P169" s="24" t="s">
        <v>63</v>
      </c>
      <c r="Q169" s="24" t="s">
        <v>63</v>
      </c>
      <c r="R169" s="24" t="s">
        <v>63</v>
      </c>
      <c r="S169" s="24" t="s">
        <v>63</v>
      </c>
      <c r="T169" s="24" t="s">
        <v>63</v>
      </c>
      <c r="U169" s="24" t="s">
        <v>63</v>
      </c>
      <c r="V169" s="24" t="s">
        <v>63</v>
      </c>
      <c r="W169" s="23">
        <v>8309</v>
      </c>
      <c r="X169" s="23">
        <v>7742</v>
      </c>
      <c r="Y169" s="119">
        <v>7978</v>
      </c>
      <c r="Z169" s="119">
        <v>8578</v>
      </c>
      <c r="AA169" s="119">
        <v>7909</v>
      </c>
      <c r="AB169" s="23">
        <v>8028</v>
      </c>
      <c r="AC169" s="23">
        <v>7872</v>
      </c>
      <c r="AD169" s="23">
        <v>6254</v>
      </c>
      <c r="AE169" s="23">
        <v>6950</v>
      </c>
      <c r="AF169" s="23">
        <v>6001</v>
      </c>
      <c r="AG169" s="23">
        <v>5386</v>
      </c>
      <c r="AH169" s="23"/>
      <c r="AI169" s="24" t="s">
        <v>63</v>
      </c>
      <c r="AJ169" s="24" t="s">
        <v>63</v>
      </c>
      <c r="AK169" s="24" t="s">
        <v>63</v>
      </c>
      <c r="AL169" s="24" t="s">
        <v>63</v>
      </c>
      <c r="AM169" s="24" t="s">
        <v>63</v>
      </c>
      <c r="AN169" s="24" t="s">
        <v>63</v>
      </c>
      <c r="AO169" s="24" t="s">
        <v>63</v>
      </c>
      <c r="AP169" s="24" t="s">
        <v>63</v>
      </c>
      <c r="AQ169" s="23">
        <v>8690</v>
      </c>
      <c r="AR169" s="23">
        <v>8539</v>
      </c>
      <c r="AS169" s="23">
        <v>8386</v>
      </c>
      <c r="AT169" s="23">
        <v>8232</v>
      </c>
      <c r="AU169" s="23">
        <v>8077</v>
      </c>
      <c r="AV169" s="23">
        <v>7918</v>
      </c>
      <c r="AW169" s="23">
        <v>7759</v>
      </c>
      <c r="AX169" s="23">
        <v>7599</v>
      </c>
      <c r="AY169" s="119">
        <v>5348</v>
      </c>
      <c r="AZ169" s="119">
        <v>4693</v>
      </c>
      <c r="BA169" s="119">
        <v>4474</v>
      </c>
      <c r="BC169" s="23">
        <v>2184</v>
      </c>
    </row>
    <row r="170" spans="1:56" s="3" customFormat="1" x14ac:dyDescent="0.25">
      <c r="A170" s="21">
        <v>166</v>
      </c>
      <c r="B170" s="21" t="s">
        <v>973</v>
      </c>
      <c r="C170" s="21">
        <v>169</v>
      </c>
      <c r="D170" s="21" t="s">
        <v>974</v>
      </c>
      <c r="E170" s="27" t="s">
        <v>975</v>
      </c>
      <c r="F170" s="22" t="s">
        <v>976</v>
      </c>
      <c r="G170" s="56">
        <v>9600</v>
      </c>
      <c r="H170" s="55" t="s">
        <v>957</v>
      </c>
      <c r="I170" s="144" t="s">
        <v>977</v>
      </c>
      <c r="J170" s="56">
        <v>2010274619</v>
      </c>
      <c r="K170" s="21" t="s">
        <v>978</v>
      </c>
      <c r="L170" s="56" t="s">
        <v>979</v>
      </c>
      <c r="M170" s="55" t="s">
        <v>961</v>
      </c>
      <c r="N170" s="30"/>
      <c r="O170" s="23">
        <v>8830</v>
      </c>
      <c r="P170" s="23">
        <v>8392</v>
      </c>
      <c r="Q170" s="23">
        <v>8280</v>
      </c>
      <c r="R170" s="23">
        <v>10433</v>
      </c>
      <c r="S170" s="23">
        <v>8566</v>
      </c>
      <c r="T170" s="23">
        <v>10085</v>
      </c>
      <c r="U170" s="23">
        <v>10447</v>
      </c>
      <c r="V170" s="23">
        <v>9559</v>
      </c>
      <c r="W170" s="23">
        <v>8946</v>
      </c>
      <c r="X170" s="23">
        <v>9262</v>
      </c>
      <c r="Y170" s="119">
        <v>9998</v>
      </c>
      <c r="Z170" s="119">
        <v>9919</v>
      </c>
      <c r="AA170" s="119">
        <v>10561</v>
      </c>
      <c r="AB170" s="23">
        <v>10484</v>
      </c>
      <c r="AC170" s="23">
        <v>9760</v>
      </c>
      <c r="AD170" s="23">
        <v>8544</v>
      </c>
      <c r="AE170" s="23">
        <v>9974</v>
      </c>
      <c r="AF170" s="23">
        <v>9886</v>
      </c>
      <c r="AG170" s="23">
        <v>9221</v>
      </c>
      <c r="AH170" s="23"/>
      <c r="AI170" s="23">
        <v>10196</v>
      </c>
      <c r="AJ170" s="23">
        <v>10196</v>
      </c>
      <c r="AK170" s="23">
        <v>10195</v>
      </c>
      <c r="AL170" s="23">
        <v>13891</v>
      </c>
      <c r="AM170" s="23">
        <v>13891</v>
      </c>
      <c r="AN170" s="23">
        <v>13891</v>
      </c>
      <c r="AO170" s="23">
        <v>13892</v>
      </c>
      <c r="AP170" s="23">
        <v>13892</v>
      </c>
      <c r="AQ170" s="23">
        <v>10861</v>
      </c>
      <c r="AR170" s="23">
        <v>10673</v>
      </c>
      <c r="AS170" s="23">
        <v>10481</v>
      </c>
      <c r="AT170" s="23">
        <v>10289</v>
      </c>
      <c r="AU170" s="23">
        <v>10094</v>
      </c>
      <c r="AV170" s="23">
        <v>9897</v>
      </c>
      <c r="AW170" s="23">
        <v>9698</v>
      </c>
      <c r="AX170" s="23">
        <v>9498</v>
      </c>
      <c r="AY170" s="119">
        <v>7724</v>
      </c>
      <c r="AZ170" s="119">
        <v>7724</v>
      </c>
      <c r="BA170" s="119">
        <v>7724</v>
      </c>
      <c r="BC170" s="23">
        <v>7640</v>
      </c>
    </row>
    <row r="171" spans="1:56" s="3" customFormat="1" x14ac:dyDescent="0.25">
      <c r="A171" s="21">
        <v>167</v>
      </c>
      <c r="B171" s="21" t="s">
        <v>980</v>
      </c>
      <c r="C171" s="21">
        <v>205740</v>
      </c>
      <c r="D171" s="21" t="s">
        <v>981</v>
      </c>
      <c r="E171" s="27" t="s">
        <v>982</v>
      </c>
      <c r="F171" s="22" t="s">
        <v>983</v>
      </c>
      <c r="G171" s="56">
        <v>8790</v>
      </c>
      <c r="H171" s="55" t="s">
        <v>984</v>
      </c>
      <c r="I171" s="144" t="s">
        <v>985</v>
      </c>
      <c r="J171" s="56">
        <v>2082865558</v>
      </c>
      <c r="K171" s="21" t="s">
        <v>986</v>
      </c>
      <c r="L171" s="56" t="s">
        <v>979</v>
      </c>
      <c r="M171" s="55" t="s">
        <v>961</v>
      </c>
      <c r="N171" s="30"/>
      <c r="O171" s="23">
        <v>8379</v>
      </c>
      <c r="P171" s="23">
        <v>8187</v>
      </c>
      <c r="Q171" s="23">
        <v>8481</v>
      </c>
      <c r="R171" s="23" t="s">
        <v>62</v>
      </c>
      <c r="S171" s="24" t="s">
        <v>63</v>
      </c>
      <c r="T171" s="24" t="s">
        <v>63</v>
      </c>
      <c r="U171" s="24" t="s">
        <v>63</v>
      </c>
      <c r="V171" s="24" t="s">
        <v>63</v>
      </c>
      <c r="W171" s="23">
        <v>9349</v>
      </c>
      <c r="X171" s="23">
        <v>9012</v>
      </c>
      <c r="Y171" s="119">
        <v>9587</v>
      </c>
      <c r="Z171" s="119">
        <v>9098</v>
      </c>
      <c r="AA171" s="119">
        <v>8331</v>
      </c>
      <c r="AB171" s="23">
        <v>7950</v>
      </c>
      <c r="AC171" s="23">
        <v>7677</v>
      </c>
      <c r="AD171" s="120">
        <v>7230</v>
      </c>
      <c r="AE171" s="23">
        <v>8373</v>
      </c>
      <c r="AF171" s="23">
        <v>8952</v>
      </c>
      <c r="AG171" s="23">
        <v>8242</v>
      </c>
      <c r="AH171" s="23"/>
      <c r="AI171" s="23">
        <v>8477</v>
      </c>
      <c r="AJ171" s="23">
        <v>8477</v>
      </c>
      <c r="AK171" s="23">
        <v>8477</v>
      </c>
      <c r="AL171" s="23" t="s">
        <v>63</v>
      </c>
      <c r="AM171" s="23" t="s">
        <v>63</v>
      </c>
      <c r="AN171" s="23" t="s">
        <v>63</v>
      </c>
      <c r="AO171" s="23" t="s">
        <v>63</v>
      </c>
      <c r="AP171" s="23" t="s">
        <v>63</v>
      </c>
      <c r="AQ171" s="23">
        <v>9616</v>
      </c>
      <c r="AR171" s="23">
        <v>9449</v>
      </c>
      <c r="AS171" s="23">
        <v>9280</v>
      </c>
      <c r="AT171" s="23">
        <v>9109</v>
      </c>
      <c r="AU171" s="23">
        <v>8937</v>
      </c>
      <c r="AV171" s="23">
        <v>8763</v>
      </c>
      <c r="AW171" s="23">
        <v>8586</v>
      </c>
      <c r="AX171" s="23">
        <v>8409</v>
      </c>
      <c r="AY171" s="119">
        <v>5579</v>
      </c>
      <c r="AZ171" s="119">
        <v>6306</v>
      </c>
      <c r="BA171" s="119">
        <v>6306</v>
      </c>
      <c r="BC171" s="23">
        <v>2400</v>
      </c>
    </row>
    <row r="172" spans="1:56" s="3" customFormat="1" x14ac:dyDescent="0.25">
      <c r="A172" s="21">
        <v>168</v>
      </c>
      <c r="B172" s="21" t="s">
        <v>987</v>
      </c>
      <c r="C172" s="21">
        <v>261</v>
      </c>
      <c r="D172" s="119" t="s">
        <v>72</v>
      </c>
      <c r="E172" s="27" t="s">
        <v>988</v>
      </c>
      <c r="F172" s="22" t="s">
        <v>989</v>
      </c>
      <c r="G172" s="56">
        <v>9270</v>
      </c>
      <c r="H172" s="55" t="s">
        <v>990</v>
      </c>
      <c r="I172" s="56" t="s">
        <v>192</v>
      </c>
      <c r="J172" s="56">
        <v>2056575885</v>
      </c>
      <c r="K172" s="21" t="s">
        <v>192</v>
      </c>
      <c r="L172" s="56" t="s">
        <v>991</v>
      </c>
      <c r="M172" s="55" t="s">
        <v>961</v>
      </c>
      <c r="N172" s="30"/>
      <c r="O172" s="23">
        <v>4757</v>
      </c>
      <c r="P172" s="23">
        <v>5082</v>
      </c>
      <c r="Q172" s="23">
        <v>4701</v>
      </c>
      <c r="R172" s="23">
        <v>9720</v>
      </c>
      <c r="S172" s="23">
        <v>4107</v>
      </c>
      <c r="T172" s="23">
        <v>5167</v>
      </c>
      <c r="U172" s="23">
        <v>3931</v>
      </c>
      <c r="V172" s="23">
        <v>3826</v>
      </c>
      <c r="W172" s="23">
        <v>3469</v>
      </c>
      <c r="X172" s="23">
        <v>2430</v>
      </c>
      <c r="Y172" s="119">
        <v>2329</v>
      </c>
      <c r="Z172" s="119" t="s">
        <v>72</v>
      </c>
      <c r="AA172" s="120" t="s">
        <v>63</v>
      </c>
      <c r="AB172" s="120" t="s">
        <v>63</v>
      </c>
      <c r="AC172" s="120" t="s">
        <v>63</v>
      </c>
      <c r="AD172" s="120" t="s">
        <v>63</v>
      </c>
      <c r="AE172" s="23" t="s">
        <v>63</v>
      </c>
      <c r="AF172" s="23" t="s">
        <v>63</v>
      </c>
      <c r="AG172" s="23" t="s">
        <v>63</v>
      </c>
      <c r="AH172" s="23"/>
      <c r="AI172" s="23">
        <v>5320</v>
      </c>
      <c r="AJ172" s="23">
        <v>5320</v>
      </c>
      <c r="AK172" s="23">
        <v>5320</v>
      </c>
      <c r="AL172" s="23">
        <v>12974</v>
      </c>
      <c r="AM172" s="23">
        <v>12974</v>
      </c>
      <c r="AN172" s="23">
        <v>12974</v>
      </c>
      <c r="AO172" s="23">
        <v>12975</v>
      </c>
      <c r="AP172" s="23">
        <v>12975</v>
      </c>
      <c r="AQ172" s="33">
        <v>4390</v>
      </c>
      <c r="AR172" s="33">
        <v>3104</v>
      </c>
      <c r="AS172" s="33">
        <v>3048</v>
      </c>
      <c r="AT172" s="33" t="s">
        <v>72</v>
      </c>
      <c r="AU172" s="24" t="s">
        <v>63</v>
      </c>
      <c r="AV172" s="24" t="s">
        <v>63</v>
      </c>
      <c r="AW172" s="24" t="s">
        <v>63</v>
      </c>
      <c r="AX172" s="24" t="s">
        <v>63</v>
      </c>
      <c r="AY172" s="119" t="s">
        <v>63</v>
      </c>
      <c r="AZ172" s="119" t="s">
        <v>63</v>
      </c>
      <c r="BA172" s="119" t="s">
        <v>63</v>
      </c>
      <c r="BC172" s="23">
        <v>7136</v>
      </c>
    </row>
    <row r="173" spans="1:56" s="3" customFormat="1" x14ac:dyDescent="0.25">
      <c r="A173" s="21">
        <v>169</v>
      </c>
      <c r="B173" s="21" t="s">
        <v>992</v>
      </c>
      <c r="C173" s="21"/>
      <c r="D173" s="21" t="s">
        <v>188</v>
      </c>
      <c r="E173" s="27" t="s">
        <v>993</v>
      </c>
      <c r="F173" s="22" t="s">
        <v>994</v>
      </c>
      <c r="G173" s="56">
        <v>9400</v>
      </c>
      <c r="H173" s="55" t="s">
        <v>995</v>
      </c>
      <c r="I173" s="56"/>
      <c r="J173" s="56" t="s">
        <v>192</v>
      </c>
      <c r="K173" s="21"/>
      <c r="L173" s="56" t="s">
        <v>979</v>
      </c>
      <c r="M173" s="55" t="s">
        <v>961</v>
      </c>
      <c r="N173" s="30"/>
      <c r="O173" s="23">
        <v>3007</v>
      </c>
      <c r="P173" s="23">
        <v>0</v>
      </c>
      <c r="Q173" s="24" t="s">
        <v>63</v>
      </c>
      <c r="R173" s="23" t="s">
        <v>188</v>
      </c>
      <c r="S173" s="24" t="s">
        <v>63</v>
      </c>
      <c r="T173" s="24" t="s">
        <v>63</v>
      </c>
      <c r="U173" s="24" t="s">
        <v>63</v>
      </c>
      <c r="V173" s="24" t="s">
        <v>63</v>
      </c>
      <c r="W173" s="24" t="s">
        <v>63</v>
      </c>
      <c r="X173" s="24" t="s">
        <v>63</v>
      </c>
      <c r="Y173" s="120" t="s">
        <v>63</v>
      </c>
      <c r="Z173" s="120" t="s">
        <v>63</v>
      </c>
      <c r="AA173" s="120" t="s">
        <v>63</v>
      </c>
      <c r="AB173" s="120" t="s">
        <v>63</v>
      </c>
      <c r="AC173" s="120" t="s">
        <v>63</v>
      </c>
      <c r="AD173" s="120" t="s">
        <v>63</v>
      </c>
      <c r="AE173" s="23" t="s">
        <v>63</v>
      </c>
      <c r="AF173" s="23" t="s">
        <v>63</v>
      </c>
      <c r="AG173" s="23" t="s">
        <v>63</v>
      </c>
      <c r="AH173" s="23"/>
      <c r="AI173" s="23">
        <v>13728</v>
      </c>
      <c r="AJ173" s="28">
        <v>0</v>
      </c>
      <c r="AK173" s="28">
        <v>0</v>
      </c>
      <c r="AL173" s="24" t="s">
        <v>63</v>
      </c>
      <c r="AM173" s="24" t="s">
        <v>63</v>
      </c>
      <c r="AN173" s="24" t="s">
        <v>63</v>
      </c>
      <c r="AO173" s="24" t="s">
        <v>63</v>
      </c>
      <c r="AP173" s="24" t="s">
        <v>63</v>
      </c>
      <c r="AQ173" s="24" t="s">
        <v>63</v>
      </c>
      <c r="AR173" s="24" t="s">
        <v>63</v>
      </c>
      <c r="AS173" s="24" t="s">
        <v>63</v>
      </c>
      <c r="AT173" s="24" t="s">
        <v>63</v>
      </c>
      <c r="AU173" s="24" t="s">
        <v>63</v>
      </c>
      <c r="AV173" s="24" t="s">
        <v>63</v>
      </c>
      <c r="AW173" s="24" t="s">
        <v>63</v>
      </c>
      <c r="AX173" s="24" t="s">
        <v>63</v>
      </c>
      <c r="AY173" s="119" t="s">
        <v>63</v>
      </c>
      <c r="AZ173" s="119" t="s">
        <v>63</v>
      </c>
      <c r="BA173" s="119" t="s">
        <v>63</v>
      </c>
      <c r="BC173" s="23" t="s">
        <v>305</v>
      </c>
      <c r="BD173" s="23"/>
    </row>
    <row r="174" spans="1:56" s="3" customFormat="1" ht="12.75" customHeight="1" x14ac:dyDescent="0.25">
      <c r="A174" s="21">
        <v>170</v>
      </c>
      <c r="B174" s="21" t="s">
        <v>996</v>
      </c>
      <c r="C174" s="21">
        <v>205505</v>
      </c>
      <c r="D174" s="21" t="s">
        <v>72</v>
      </c>
      <c r="E174" s="27" t="s">
        <v>997</v>
      </c>
      <c r="F174" s="22" t="s">
        <v>998</v>
      </c>
      <c r="G174" s="56">
        <v>8710</v>
      </c>
      <c r="H174" s="55" t="s">
        <v>999</v>
      </c>
      <c r="I174" s="144" t="s">
        <v>1000</v>
      </c>
      <c r="J174" s="56">
        <v>2050237332</v>
      </c>
      <c r="K174" s="21" t="s">
        <v>1001</v>
      </c>
      <c r="L174" s="56" t="s">
        <v>960</v>
      </c>
      <c r="M174" s="55" t="s">
        <v>961</v>
      </c>
      <c r="N174" s="30"/>
      <c r="O174" s="23">
        <v>11875</v>
      </c>
      <c r="P174" s="23">
        <v>10898</v>
      </c>
      <c r="Q174" s="23">
        <v>10412</v>
      </c>
      <c r="R174" s="23" t="s">
        <v>62</v>
      </c>
      <c r="S174" s="24" t="s">
        <v>63</v>
      </c>
      <c r="T174" s="24" t="s">
        <v>63</v>
      </c>
      <c r="U174" s="24" t="s">
        <v>63</v>
      </c>
      <c r="V174" s="24" t="s">
        <v>63</v>
      </c>
      <c r="W174" s="23">
        <v>10587</v>
      </c>
      <c r="X174" s="23">
        <v>10857</v>
      </c>
      <c r="Y174" s="119">
        <v>11537</v>
      </c>
      <c r="Z174" s="119">
        <v>11804</v>
      </c>
      <c r="AA174" s="120">
        <v>11393</v>
      </c>
      <c r="AB174" s="23">
        <v>10853</v>
      </c>
      <c r="AC174" s="120">
        <v>10136</v>
      </c>
      <c r="AD174" s="23">
        <v>8452</v>
      </c>
      <c r="AE174" s="23">
        <v>9489</v>
      </c>
      <c r="AF174" s="23" t="s">
        <v>72</v>
      </c>
      <c r="AG174" s="23" t="s">
        <v>63</v>
      </c>
      <c r="AH174" s="23"/>
      <c r="AI174" s="23">
        <v>13512</v>
      </c>
      <c r="AJ174" s="23">
        <v>13512</v>
      </c>
      <c r="AK174" s="23">
        <v>13511</v>
      </c>
      <c r="AL174" s="23" t="s">
        <v>63</v>
      </c>
      <c r="AM174" s="23" t="s">
        <v>63</v>
      </c>
      <c r="AN174" s="23" t="s">
        <v>63</v>
      </c>
      <c r="AO174" s="23" t="s">
        <v>63</v>
      </c>
      <c r="AP174" s="23" t="s">
        <v>63</v>
      </c>
      <c r="AQ174" s="23">
        <v>13041</v>
      </c>
      <c r="AR174" s="23">
        <v>12814</v>
      </c>
      <c r="AS174" s="23">
        <v>12585</v>
      </c>
      <c r="AT174" s="23">
        <v>12353</v>
      </c>
      <c r="AU174" s="23">
        <v>12119</v>
      </c>
      <c r="AV174" s="23">
        <v>11883</v>
      </c>
      <c r="AW174" s="23">
        <v>11644</v>
      </c>
      <c r="AX174" s="23">
        <v>11404</v>
      </c>
      <c r="AY174" s="119">
        <v>5116</v>
      </c>
      <c r="AZ174" s="119" t="s">
        <v>63</v>
      </c>
      <c r="BA174" s="119" t="s">
        <v>63</v>
      </c>
      <c r="BC174" s="23">
        <v>3016</v>
      </c>
    </row>
    <row r="175" spans="1:56" s="3" customFormat="1" ht="12.75" customHeight="1" x14ac:dyDescent="0.25">
      <c r="A175" s="21">
        <v>171</v>
      </c>
      <c r="B175" s="21" t="s">
        <v>1002</v>
      </c>
      <c r="C175" s="21">
        <v>205496</v>
      </c>
      <c r="D175" s="21" t="s">
        <v>1003</v>
      </c>
      <c r="E175" s="27" t="s">
        <v>1004</v>
      </c>
      <c r="F175" s="22" t="s">
        <v>1005</v>
      </c>
      <c r="G175" s="56">
        <v>8700</v>
      </c>
      <c r="H175" s="55" t="s">
        <v>341</v>
      </c>
      <c r="I175" s="144" t="s">
        <v>1000</v>
      </c>
      <c r="J175" s="56">
        <v>2050237134</v>
      </c>
      <c r="K175" s="21" t="s">
        <v>1006</v>
      </c>
      <c r="L175" s="56" t="s">
        <v>960</v>
      </c>
      <c r="M175" s="55" t="s">
        <v>961</v>
      </c>
      <c r="N175" s="30"/>
      <c r="O175" s="23">
        <v>12307</v>
      </c>
      <c r="P175" s="23">
        <v>15420</v>
      </c>
      <c r="Q175" s="23">
        <v>16765</v>
      </c>
      <c r="R175" s="23" t="s">
        <v>62</v>
      </c>
      <c r="S175" s="24" t="s">
        <v>63</v>
      </c>
      <c r="T175" s="24" t="s">
        <v>63</v>
      </c>
      <c r="U175" s="24" t="s">
        <v>63</v>
      </c>
      <c r="V175" s="24" t="s">
        <v>63</v>
      </c>
      <c r="W175" s="23">
        <v>12598</v>
      </c>
      <c r="X175" s="23">
        <v>12680</v>
      </c>
      <c r="Y175" s="119">
        <v>13301</v>
      </c>
      <c r="Z175" s="119">
        <v>13338</v>
      </c>
      <c r="AA175" s="119">
        <v>13225</v>
      </c>
      <c r="AB175" s="23">
        <v>14945</v>
      </c>
      <c r="AC175" s="23">
        <v>14807</v>
      </c>
      <c r="AD175" s="120">
        <v>12143</v>
      </c>
      <c r="AE175" s="23">
        <v>13432</v>
      </c>
      <c r="AF175" s="23">
        <v>10664</v>
      </c>
      <c r="AG175" s="23">
        <v>8308</v>
      </c>
      <c r="AH175" s="23"/>
      <c r="AI175" s="23">
        <v>16744</v>
      </c>
      <c r="AJ175" s="23">
        <v>16744</v>
      </c>
      <c r="AK175" s="23">
        <v>16744</v>
      </c>
      <c r="AL175" s="23" t="s">
        <v>63</v>
      </c>
      <c r="AM175" s="23" t="s">
        <v>63</v>
      </c>
      <c r="AN175" s="23" t="s">
        <v>63</v>
      </c>
      <c r="AO175" s="23" t="s">
        <v>63</v>
      </c>
      <c r="AP175" s="23" t="s">
        <v>63</v>
      </c>
      <c r="AQ175" s="23">
        <v>18178</v>
      </c>
      <c r="AR175" s="23">
        <v>17862</v>
      </c>
      <c r="AS175" s="23">
        <v>17542</v>
      </c>
      <c r="AT175" s="23">
        <v>17220</v>
      </c>
      <c r="AU175" s="23">
        <v>16894</v>
      </c>
      <c r="AV175" s="23">
        <v>16564</v>
      </c>
      <c r="AW175" s="23">
        <v>16230</v>
      </c>
      <c r="AX175" s="23">
        <v>15896</v>
      </c>
      <c r="AY175" s="119">
        <v>8666</v>
      </c>
      <c r="AZ175" s="119">
        <v>8666</v>
      </c>
      <c r="BA175" s="119">
        <v>7928</v>
      </c>
      <c r="BC175" s="23">
        <v>3604</v>
      </c>
    </row>
    <row r="176" spans="1:56" s="3" customFormat="1" x14ac:dyDescent="0.25">
      <c r="A176" s="21">
        <v>172</v>
      </c>
      <c r="B176" s="21" t="s">
        <v>1007</v>
      </c>
      <c r="C176" s="21">
        <v>12</v>
      </c>
      <c r="D176" s="23" t="s">
        <v>72</v>
      </c>
      <c r="E176" s="27" t="s">
        <v>1008</v>
      </c>
      <c r="F176" s="22" t="s">
        <v>1009</v>
      </c>
      <c r="G176" s="56">
        <v>9700</v>
      </c>
      <c r="H176" s="55" t="s">
        <v>1010</v>
      </c>
      <c r="I176" s="56" t="s">
        <v>192</v>
      </c>
      <c r="J176" s="56">
        <v>2202737267</v>
      </c>
      <c r="K176" s="21" t="s">
        <v>192</v>
      </c>
      <c r="L176" s="56" t="s">
        <v>979</v>
      </c>
      <c r="M176" s="55" t="s">
        <v>961</v>
      </c>
      <c r="N176" s="30"/>
      <c r="O176" s="23">
        <v>7779</v>
      </c>
      <c r="P176" s="23">
        <v>6701</v>
      </c>
      <c r="Q176" s="23">
        <v>5798</v>
      </c>
      <c r="R176" s="23">
        <v>6594</v>
      </c>
      <c r="S176" s="23">
        <v>6348</v>
      </c>
      <c r="T176" s="23">
        <v>6456</v>
      </c>
      <c r="U176" s="23">
        <v>5035</v>
      </c>
      <c r="V176" s="23">
        <v>2948</v>
      </c>
      <c r="W176" s="23">
        <v>2347</v>
      </c>
      <c r="X176" s="23" t="s">
        <v>72</v>
      </c>
      <c r="Y176" s="120" t="s">
        <v>63</v>
      </c>
      <c r="Z176" s="120" t="s">
        <v>63</v>
      </c>
      <c r="AA176" s="120" t="s">
        <v>63</v>
      </c>
      <c r="AB176" s="120" t="s">
        <v>63</v>
      </c>
      <c r="AC176" s="120" t="s">
        <v>63</v>
      </c>
      <c r="AD176" s="120" t="s">
        <v>63</v>
      </c>
      <c r="AE176" s="23" t="s">
        <v>63</v>
      </c>
      <c r="AF176" s="23" t="s">
        <v>63</v>
      </c>
      <c r="AG176" s="23" t="s">
        <v>63</v>
      </c>
      <c r="AH176" s="23"/>
      <c r="AI176" s="23">
        <v>7854</v>
      </c>
      <c r="AJ176" s="23">
        <v>7854</v>
      </c>
      <c r="AK176" s="23">
        <v>7855</v>
      </c>
      <c r="AL176" s="23">
        <v>9095</v>
      </c>
      <c r="AM176" s="23">
        <v>9095</v>
      </c>
      <c r="AN176" s="23">
        <v>9095</v>
      </c>
      <c r="AO176" s="23">
        <v>9095</v>
      </c>
      <c r="AP176" s="23">
        <v>9096</v>
      </c>
      <c r="AQ176" s="23">
        <v>6997</v>
      </c>
      <c r="AR176" s="33" t="s">
        <v>72</v>
      </c>
      <c r="AS176" s="24" t="s">
        <v>63</v>
      </c>
      <c r="AT176" s="24" t="s">
        <v>63</v>
      </c>
      <c r="AU176" s="24" t="s">
        <v>63</v>
      </c>
      <c r="AV176" s="24" t="s">
        <v>63</v>
      </c>
      <c r="AW176" s="24" t="s">
        <v>63</v>
      </c>
      <c r="AX176" s="24" t="s">
        <v>63</v>
      </c>
      <c r="AY176" s="119" t="s">
        <v>63</v>
      </c>
      <c r="AZ176" s="119" t="s">
        <v>63</v>
      </c>
      <c r="BA176" s="119" t="s">
        <v>63</v>
      </c>
      <c r="BC176" s="23">
        <v>5002.3599999999997</v>
      </c>
      <c r="BD176" s="23"/>
    </row>
    <row r="177" spans="1:57" s="3" customFormat="1" x14ac:dyDescent="0.25">
      <c r="A177" s="21">
        <v>173</v>
      </c>
      <c r="B177" s="21" t="s">
        <v>1011</v>
      </c>
      <c r="C177" s="21">
        <v>139</v>
      </c>
      <c r="D177" s="21" t="s">
        <v>1012</v>
      </c>
      <c r="E177" s="27" t="s">
        <v>1013</v>
      </c>
      <c r="F177" s="22" t="s">
        <v>1014</v>
      </c>
      <c r="G177" s="56">
        <v>8530</v>
      </c>
      <c r="H177" s="55" t="s">
        <v>1015</v>
      </c>
      <c r="I177" s="144" t="s">
        <v>1016</v>
      </c>
      <c r="J177" s="56">
        <v>2144575968</v>
      </c>
      <c r="K177" s="21" t="s">
        <v>1017</v>
      </c>
      <c r="L177" s="56" t="s">
        <v>960</v>
      </c>
      <c r="M177" s="55" t="s">
        <v>961</v>
      </c>
      <c r="N177" s="30"/>
      <c r="O177" s="23">
        <v>5903</v>
      </c>
      <c r="P177" s="23">
        <v>5817</v>
      </c>
      <c r="Q177" s="23">
        <v>5032</v>
      </c>
      <c r="R177" s="23">
        <v>6896</v>
      </c>
      <c r="S177" s="23">
        <v>4946</v>
      </c>
      <c r="T177" s="23">
        <v>5293</v>
      </c>
      <c r="U177" s="23">
        <v>4876</v>
      </c>
      <c r="V177" s="23">
        <v>4499</v>
      </c>
      <c r="W177" s="23">
        <v>4572</v>
      </c>
      <c r="X177" s="23">
        <v>4430</v>
      </c>
      <c r="Y177" s="119">
        <v>4884</v>
      </c>
      <c r="Z177" s="119">
        <v>5064</v>
      </c>
      <c r="AA177" s="119">
        <v>5116</v>
      </c>
      <c r="AB177" s="23">
        <v>5489</v>
      </c>
      <c r="AC177" s="23">
        <v>5794</v>
      </c>
      <c r="AD177" s="120">
        <v>5506</v>
      </c>
      <c r="AE177" s="23">
        <v>6062</v>
      </c>
      <c r="AF177" s="23">
        <v>5653</v>
      </c>
      <c r="AG177" s="23">
        <v>5044</v>
      </c>
      <c r="AH177" s="23"/>
      <c r="AI177" s="23">
        <v>5813</v>
      </c>
      <c r="AJ177" s="23">
        <v>5813</v>
      </c>
      <c r="AK177" s="23">
        <v>5812</v>
      </c>
      <c r="AL177" s="23">
        <v>8084</v>
      </c>
      <c r="AM177" s="23">
        <v>8084</v>
      </c>
      <c r="AN177" s="23">
        <v>8084</v>
      </c>
      <c r="AO177" s="23">
        <v>8083</v>
      </c>
      <c r="AP177" s="23">
        <v>8083</v>
      </c>
      <c r="AQ177" s="23">
        <v>6365</v>
      </c>
      <c r="AR177" s="23">
        <v>6254</v>
      </c>
      <c r="AS177" s="23">
        <v>6143</v>
      </c>
      <c r="AT177" s="23">
        <v>6030</v>
      </c>
      <c r="AU177" s="23">
        <v>5915</v>
      </c>
      <c r="AV177" s="23">
        <v>5800</v>
      </c>
      <c r="AW177" s="23">
        <v>5683</v>
      </c>
      <c r="AX177" s="23">
        <v>5566</v>
      </c>
      <c r="AY177" s="119">
        <v>3510</v>
      </c>
      <c r="AZ177" s="119">
        <v>3612</v>
      </c>
      <c r="BA177" s="119">
        <v>3612</v>
      </c>
      <c r="BC177" s="23">
        <v>4446</v>
      </c>
    </row>
    <row r="178" spans="1:57" s="3" customFormat="1" x14ac:dyDescent="0.25">
      <c r="A178" s="21">
        <v>174</v>
      </c>
      <c r="B178" s="21" t="s">
        <v>1018</v>
      </c>
      <c r="C178" s="21"/>
      <c r="D178" s="23" t="s">
        <v>188</v>
      </c>
      <c r="E178" s="27" t="s">
        <v>1019</v>
      </c>
      <c r="F178" s="22" t="s">
        <v>1020</v>
      </c>
      <c r="G178" s="56">
        <v>8860</v>
      </c>
      <c r="H178" s="55" t="s">
        <v>1021</v>
      </c>
      <c r="I178" s="144"/>
      <c r="J178" s="56" t="s">
        <v>192</v>
      </c>
      <c r="K178" s="21"/>
      <c r="L178" s="56" t="s">
        <v>979</v>
      </c>
      <c r="M178" s="55" t="s">
        <v>961</v>
      </c>
      <c r="N178" s="30"/>
      <c r="O178" s="23">
        <v>2920</v>
      </c>
      <c r="P178" s="23">
        <v>2818</v>
      </c>
      <c r="Q178" s="23">
        <v>0</v>
      </c>
      <c r="R178" s="23" t="s">
        <v>188</v>
      </c>
      <c r="S178" s="24" t="s">
        <v>63</v>
      </c>
      <c r="T178" s="24" t="s">
        <v>63</v>
      </c>
      <c r="U178" s="24" t="s">
        <v>63</v>
      </c>
      <c r="V178" s="24" t="s">
        <v>63</v>
      </c>
      <c r="W178" s="24" t="s">
        <v>63</v>
      </c>
      <c r="X178" s="24" t="s">
        <v>63</v>
      </c>
      <c r="Y178" s="120" t="s">
        <v>63</v>
      </c>
      <c r="Z178" s="120" t="s">
        <v>63</v>
      </c>
      <c r="AA178" s="120" t="s">
        <v>63</v>
      </c>
      <c r="AB178" s="120" t="s">
        <v>63</v>
      </c>
      <c r="AC178" s="120" t="s">
        <v>63</v>
      </c>
      <c r="AD178" s="120" t="s">
        <v>63</v>
      </c>
      <c r="AE178" s="23" t="s">
        <v>63</v>
      </c>
      <c r="AF178" s="23" t="s">
        <v>63</v>
      </c>
      <c r="AG178" s="23" t="s">
        <v>63</v>
      </c>
      <c r="AH178" s="23"/>
      <c r="AI178" s="23">
        <v>3983</v>
      </c>
      <c r="AJ178" s="23">
        <v>3983</v>
      </c>
      <c r="AK178" s="23">
        <v>3982</v>
      </c>
      <c r="AL178" s="24" t="s">
        <v>63</v>
      </c>
      <c r="AM178" s="24" t="s">
        <v>63</v>
      </c>
      <c r="AN178" s="24" t="s">
        <v>63</v>
      </c>
      <c r="AO178" s="24" t="s">
        <v>63</v>
      </c>
      <c r="AP178" s="24" t="s">
        <v>63</v>
      </c>
      <c r="AQ178" s="24" t="s">
        <v>63</v>
      </c>
      <c r="AR178" s="24" t="s">
        <v>63</v>
      </c>
      <c r="AS178" s="24" t="s">
        <v>63</v>
      </c>
      <c r="AT178" s="24" t="s">
        <v>63</v>
      </c>
      <c r="AU178" s="24" t="s">
        <v>63</v>
      </c>
      <c r="AV178" s="24" t="s">
        <v>63</v>
      </c>
      <c r="AW178" s="24" t="s">
        <v>63</v>
      </c>
      <c r="AX178" s="24" t="s">
        <v>63</v>
      </c>
      <c r="AY178" s="119" t="s">
        <v>63</v>
      </c>
      <c r="AZ178" s="119" t="s">
        <v>63</v>
      </c>
      <c r="BA178" s="119" t="s">
        <v>63</v>
      </c>
      <c r="BC178" s="23" t="s">
        <v>305</v>
      </c>
      <c r="BD178" s="23"/>
    </row>
    <row r="179" spans="1:57" s="3" customFormat="1" x14ac:dyDescent="0.25">
      <c r="A179" s="21">
        <v>175</v>
      </c>
      <c r="B179" s="21" t="s">
        <v>1022</v>
      </c>
      <c r="C179" s="21">
        <v>207691</v>
      </c>
      <c r="D179" s="21" t="s">
        <v>1023</v>
      </c>
      <c r="E179" s="155" t="s">
        <v>1024</v>
      </c>
      <c r="F179" s="22" t="s">
        <v>1025</v>
      </c>
      <c r="G179" s="56">
        <v>9200</v>
      </c>
      <c r="H179" s="55" t="s">
        <v>580</v>
      </c>
      <c r="I179" s="148" t="s">
        <v>1026</v>
      </c>
      <c r="J179" s="56">
        <v>2002929739</v>
      </c>
      <c r="K179" s="21" t="s">
        <v>1027</v>
      </c>
      <c r="L179" s="56" t="s">
        <v>960</v>
      </c>
      <c r="M179" s="55" t="s">
        <v>961</v>
      </c>
      <c r="N179" s="30"/>
      <c r="O179" s="24" t="s">
        <v>63</v>
      </c>
      <c r="P179" s="24" t="s">
        <v>63</v>
      </c>
      <c r="Q179" s="24" t="s">
        <v>63</v>
      </c>
      <c r="R179" s="24" t="s">
        <v>63</v>
      </c>
      <c r="S179" s="24" t="s">
        <v>63</v>
      </c>
      <c r="T179" s="24" t="s">
        <v>63</v>
      </c>
      <c r="U179" s="24" t="s">
        <v>63</v>
      </c>
      <c r="V179" s="24" t="s">
        <v>63</v>
      </c>
      <c r="W179" s="24" t="s">
        <v>63</v>
      </c>
      <c r="X179" s="24" t="s">
        <v>63</v>
      </c>
      <c r="Y179" s="120">
        <v>6448</v>
      </c>
      <c r="Z179" s="119">
        <v>5795</v>
      </c>
      <c r="AA179" s="120">
        <v>5346</v>
      </c>
      <c r="AB179" s="23">
        <v>4786</v>
      </c>
      <c r="AC179" s="120">
        <v>4778</v>
      </c>
      <c r="AD179" s="120">
        <v>3731</v>
      </c>
      <c r="AE179" s="23" t="s">
        <v>188</v>
      </c>
      <c r="AF179" s="23" t="s">
        <v>63</v>
      </c>
      <c r="AG179" s="23" t="s">
        <v>63</v>
      </c>
      <c r="AH179" s="23"/>
      <c r="AI179" s="24" t="s">
        <v>63</v>
      </c>
      <c r="AJ179" s="24" t="s">
        <v>63</v>
      </c>
      <c r="AK179" s="24" t="s">
        <v>63</v>
      </c>
      <c r="AL179" s="24" t="s">
        <v>63</v>
      </c>
      <c r="AM179" s="24" t="s">
        <v>63</v>
      </c>
      <c r="AN179" s="24" t="s">
        <v>63</v>
      </c>
      <c r="AO179" s="24" t="s">
        <v>63</v>
      </c>
      <c r="AP179" s="24" t="s">
        <v>63</v>
      </c>
      <c r="AQ179" s="24" t="s">
        <v>63</v>
      </c>
      <c r="AR179" s="24" t="s">
        <v>63</v>
      </c>
      <c r="AS179" s="26">
        <v>6074</v>
      </c>
      <c r="AT179" s="26">
        <v>5964</v>
      </c>
      <c r="AU179" s="26">
        <v>5855</v>
      </c>
      <c r="AV179" s="26">
        <v>5745</v>
      </c>
      <c r="AW179" s="26">
        <v>5636</v>
      </c>
      <c r="AX179" s="26">
        <v>5526</v>
      </c>
      <c r="AY179" s="119" t="s">
        <v>188</v>
      </c>
      <c r="AZ179" s="119" t="s">
        <v>63</v>
      </c>
      <c r="BA179" s="119" t="s">
        <v>63</v>
      </c>
      <c r="BC179" s="23">
        <v>1007</v>
      </c>
    </row>
    <row r="180" spans="1:57" s="3" customFormat="1" x14ac:dyDescent="0.25">
      <c r="A180" s="21">
        <v>176</v>
      </c>
      <c r="B180" s="21" t="s">
        <v>1028</v>
      </c>
      <c r="C180" s="21">
        <v>199</v>
      </c>
      <c r="D180" s="24" t="s">
        <v>188</v>
      </c>
      <c r="E180" s="27" t="s">
        <v>1029</v>
      </c>
      <c r="F180" s="22" t="s">
        <v>1030</v>
      </c>
      <c r="G180" s="56">
        <v>9052</v>
      </c>
      <c r="H180" s="55" t="s">
        <v>1031</v>
      </c>
      <c r="I180" s="56" t="s">
        <v>192</v>
      </c>
      <c r="J180" s="56">
        <v>2159777056</v>
      </c>
      <c r="K180" s="21" t="s">
        <v>192</v>
      </c>
      <c r="L180" s="56" t="s">
        <v>972</v>
      </c>
      <c r="M180" s="55" t="s">
        <v>961</v>
      </c>
      <c r="N180" s="30"/>
      <c r="O180" s="23">
        <v>24603</v>
      </c>
      <c r="P180" s="23">
        <v>25386</v>
      </c>
      <c r="Q180" s="23">
        <v>21990</v>
      </c>
      <c r="R180" s="23">
        <v>17891</v>
      </c>
      <c r="S180" s="23">
        <v>11072</v>
      </c>
      <c r="T180" s="23">
        <v>11430</v>
      </c>
      <c r="U180" s="23">
        <v>12149</v>
      </c>
      <c r="V180" s="23">
        <v>7366</v>
      </c>
      <c r="W180" s="24" t="s">
        <v>188</v>
      </c>
      <c r="X180" s="24" t="s">
        <v>63</v>
      </c>
      <c r="Y180" s="120" t="s">
        <v>63</v>
      </c>
      <c r="Z180" s="120" t="s">
        <v>63</v>
      </c>
      <c r="AA180" s="120" t="s">
        <v>63</v>
      </c>
      <c r="AB180" s="120" t="s">
        <v>63</v>
      </c>
      <c r="AC180" s="120" t="s">
        <v>63</v>
      </c>
      <c r="AD180" s="120" t="s">
        <v>63</v>
      </c>
      <c r="AE180" s="23" t="s">
        <v>63</v>
      </c>
      <c r="AF180" s="23" t="s">
        <v>63</v>
      </c>
      <c r="AG180" s="23" t="s">
        <v>63</v>
      </c>
      <c r="AH180" s="23"/>
      <c r="AI180" s="23">
        <v>23432</v>
      </c>
      <c r="AJ180" s="26">
        <f>23432+3888</f>
        <v>27320</v>
      </c>
      <c r="AK180" s="26">
        <f>23433+4840</f>
        <v>28273</v>
      </c>
      <c r="AL180" s="23">
        <v>32351</v>
      </c>
      <c r="AM180" s="23">
        <v>32351</v>
      </c>
      <c r="AN180" s="23">
        <v>32351</v>
      </c>
      <c r="AO180" s="23">
        <v>32350</v>
      </c>
      <c r="AP180" s="23">
        <v>32350</v>
      </c>
      <c r="AQ180" s="33" t="s">
        <v>194</v>
      </c>
      <c r="AR180" s="24" t="s">
        <v>63</v>
      </c>
      <c r="AS180" s="24" t="s">
        <v>63</v>
      </c>
      <c r="AT180" s="24" t="s">
        <v>63</v>
      </c>
      <c r="AU180" s="24" t="s">
        <v>63</v>
      </c>
      <c r="AV180" s="24" t="s">
        <v>63</v>
      </c>
      <c r="AW180" s="24" t="s">
        <v>63</v>
      </c>
      <c r="AX180" s="24" t="s">
        <v>63</v>
      </c>
      <c r="AY180" s="119" t="s">
        <v>63</v>
      </c>
      <c r="AZ180" s="119" t="s">
        <v>63</v>
      </c>
      <c r="BA180" s="119" t="s">
        <v>63</v>
      </c>
      <c r="BC180" s="23" t="s">
        <v>305</v>
      </c>
      <c r="BD180" s="23"/>
    </row>
    <row r="181" spans="1:57" s="3" customFormat="1" x14ac:dyDescent="0.25">
      <c r="A181" s="21">
        <v>177</v>
      </c>
      <c r="B181" s="21" t="s">
        <v>1032</v>
      </c>
      <c r="C181" s="21">
        <v>63</v>
      </c>
      <c r="D181" s="21" t="s">
        <v>1033</v>
      </c>
      <c r="E181" s="27" t="s">
        <v>1034</v>
      </c>
      <c r="F181" s="22" t="s">
        <v>1035</v>
      </c>
      <c r="G181" s="56">
        <v>3620</v>
      </c>
      <c r="H181" s="55" t="s">
        <v>590</v>
      </c>
      <c r="I181" s="148" t="s">
        <v>1036</v>
      </c>
      <c r="J181" s="56">
        <v>2236101408</v>
      </c>
      <c r="K181" s="21" t="s">
        <v>1037</v>
      </c>
      <c r="L181" s="56" t="s">
        <v>972</v>
      </c>
      <c r="M181" s="55" t="s">
        <v>961</v>
      </c>
      <c r="N181" s="30"/>
      <c r="O181" s="23">
        <v>61290</v>
      </c>
      <c r="P181" s="23">
        <v>53874</v>
      </c>
      <c r="Q181" s="23">
        <v>55507</v>
      </c>
      <c r="R181" s="23">
        <v>62411</v>
      </c>
      <c r="S181" s="23">
        <v>56041</v>
      </c>
      <c r="T181" s="23">
        <v>57379</v>
      </c>
      <c r="U181" s="23">
        <v>61164</v>
      </c>
      <c r="V181" s="23">
        <v>71982</v>
      </c>
      <c r="W181" s="23">
        <v>73983</v>
      </c>
      <c r="X181" s="23">
        <v>69208</v>
      </c>
      <c r="Y181" s="119">
        <v>49027</v>
      </c>
      <c r="Z181" s="119">
        <v>49500</v>
      </c>
      <c r="AA181" s="119">
        <v>51468</v>
      </c>
      <c r="AB181" s="23">
        <v>54669</v>
      </c>
      <c r="AC181" s="119">
        <v>59391</v>
      </c>
      <c r="AD181" s="120">
        <v>59917</v>
      </c>
      <c r="AE181" s="23">
        <v>65460</v>
      </c>
      <c r="AF181" s="23">
        <v>59290</v>
      </c>
      <c r="AG181" s="23">
        <v>60535</v>
      </c>
      <c r="AH181" s="23"/>
      <c r="AI181" s="23">
        <v>64072</v>
      </c>
      <c r="AJ181" s="23">
        <v>64072</v>
      </c>
      <c r="AK181" s="23">
        <v>75952</v>
      </c>
      <c r="AL181" s="23">
        <v>69814</v>
      </c>
      <c r="AM181" s="23">
        <v>69814</v>
      </c>
      <c r="AN181" s="23">
        <v>69814</v>
      </c>
      <c r="AO181" s="23">
        <v>69814</v>
      </c>
      <c r="AP181" s="23">
        <v>69813</v>
      </c>
      <c r="AQ181" s="26">
        <v>61812</v>
      </c>
      <c r="AR181" s="26">
        <v>60739</v>
      </c>
      <c r="AS181" s="26">
        <v>59655</v>
      </c>
      <c r="AT181" s="26">
        <v>58560</v>
      </c>
      <c r="AU181" s="26">
        <v>57458</v>
      </c>
      <c r="AV181" s="26">
        <v>56344</v>
      </c>
      <c r="AW181" s="26">
        <v>55220</v>
      </c>
      <c r="AX181" s="26">
        <v>54092</v>
      </c>
      <c r="AY181" s="119">
        <v>37882</v>
      </c>
      <c r="AZ181" s="119">
        <v>37882</v>
      </c>
      <c r="BA181" s="119">
        <v>37882</v>
      </c>
      <c r="BC181" s="23">
        <v>38398</v>
      </c>
    </row>
    <row r="182" spans="1:57" s="3" customFormat="1" x14ac:dyDescent="0.25">
      <c r="A182" s="21">
        <v>178</v>
      </c>
      <c r="B182" s="21" t="s">
        <v>1038</v>
      </c>
      <c r="C182" s="21">
        <v>273</v>
      </c>
      <c r="D182" s="23" t="s">
        <v>72</v>
      </c>
      <c r="E182" s="27" t="s">
        <v>1039</v>
      </c>
      <c r="F182" s="22" t="s">
        <v>1040</v>
      </c>
      <c r="G182" s="56">
        <v>8710</v>
      </c>
      <c r="H182" s="55" t="s">
        <v>824</v>
      </c>
      <c r="I182" s="56" t="s">
        <v>192</v>
      </c>
      <c r="J182" s="56">
        <v>2067311213</v>
      </c>
      <c r="K182" s="21" t="s">
        <v>192</v>
      </c>
      <c r="L182" s="56" t="s">
        <v>960</v>
      </c>
      <c r="M182" s="55" t="s">
        <v>961</v>
      </c>
      <c r="N182" s="30"/>
      <c r="O182" s="23">
        <v>6795</v>
      </c>
      <c r="P182" s="23">
        <v>7222</v>
      </c>
      <c r="Q182" s="23">
        <v>6554</v>
      </c>
      <c r="R182" s="23">
        <v>11995</v>
      </c>
      <c r="S182" s="23">
        <v>10071</v>
      </c>
      <c r="T182" s="23">
        <v>10566</v>
      </c>
      <c r="U182" s="23">
        <v>9393</v>
      </c>
      <c r="V182" s="23">
        <v>9505</v>
      </c>
      <c r="W182" s="23">
        <v>3402</v>
      </c>
      <c r="X182" s="23">
        <v>5452</v>
      </c>
      <c r="Y182" s="23" t="s">
        <v>72</v>
      </c>
      <c r="Z182" s="120" t="s">
        <v>63</v>
      </c>
      <c r="AA182" s="120" t="s">
        <v>63</v>
      </c>
      <c r="AB182" s="120" t="s">
        <v>63</v>
      </c>
      <c r="AC182" s="120" t="s">
        <v>63</v>
      </c>
      <c r="AD182" s="120" t="s">
        <v>63</v>
      </c>
      <c r="AE182" s="23" t="s">
        <v>63</v>
      </c>
      <c r="AF182" s="23" t="s">
        <v>63</v>
      </c>
      <c r="AG182" s="23" t="s">
        <v>63</v>
      </c>
      <c r="AH182" s="23"/>
      <c r="AI182" s="23">
        <v>10470</v>
      </c>
      <c r="AJ182" s="23">
        <v>10470</v>
      </c>
      <c r="AK182" s="23">
        <v>10471</v>
      </c>
      <c r="AL182" s="23">
        <v>25218</v>
      </c>
      <c r="AM182" s="23">
        <v>25218</v>
      </c>
      <c r="AN182" s="23">
        <v>25218</v>
      </c>
      <c r="AO182" s="23">
        <v>25218</v>
      </c>
      <c r="AP182" s="23">
        <v>25217</v>
      </c>
      <c r="AQ182" s="33">
        <v>6599</v>
      </c>
      <c r="AR182" s="33">
        <v>4341</v>
      </c>
      <c r="AS182" s="33" t="s">
        <v>72</v>
      </c>
      <c r="AT182" s="78" t="s">
        <v>63</v>
      </c>
      <c r="AU182" s="78" t="s">
        <v>63</v>
      </c>
      <c r="AV182" s="78" t="s">
        <v>63</v>
      </c>
      <c r="AW182" s="78" t="s">
        <v>63</v>
      </c>
      <c r="AX182" s="78" t="s">
        <v>63</v>
      </c>
      <c r="AY182" s="119" t="s">
        <v>63</v>
      </c>
      <c r="AZ182" s="119" t="s">
        <v>63</v>
      </c>
      <c r="BA182" s="119" t="s">
        <v>63</v>
      </c>
      <c r="BC182" s="23">
        <v>13869.79</v>
      </c>
      <c r="BD182" s="23"/>
    </row>
    <row r="183" spans="1:57" s="3" customFormat="1" x14ac:dyDescent="0.25">
      <c r="A183" s="21">
        <v>179</v>
      </c>
      <c r="B183" s="21" t="s">
        <v>1041</v>
      </c>
      <c r="C183" s="21"/>
      <c r="D183" s="23" t="s">
        <v>62</v>
      </c>
      <c r="E183" s="27" t="s">
        <v>1042</v>
      </c>
      <c r="F183" s="22" t="s">
        <v>1043</v>
      </c>
      <c r="G183" s="56">
        <v>8500</v>
      </c>
      <c r="H183" s="55" t="s">
        <v>1044</v>
      </c>
      <c r="I183" s="56"/>
      <c r="J183" s="56" t="s">
        <v>192</v>
      </c>
      <c r="K183" s="21"/>
      <c r="L183" s="56" t="s">
        <v>979</v>
      </c>
      <c r="M183" s="55" t="s">
        <v>961</v>
      </c>
      <c r="N183" s="30"/>
      <c r="O183" s="23">
        <v>4406</v>
      </c>
      <c r="P183" s="23">
        <v>4492</v>
      </c>
      <c r="Q183" s="23">
        <v>3989</v>
      </c>
      <c r="R183" s="23" t="s">
        <v>62</v>
      </c>
      <c r="S183" s="24" t="s">
        <v>63</v>
      </c>
      <c r="T183" s="24" t="s">
        <v>63</v>
      </c>
      <c r="U183" s="24" t="s">
        <v>63</v>
      </c>
      <c r="V183" s="24" t="s">
        <v>63</v>
      </c>
      <c r="W183" s="24" t="s">
        <v>63</v>
      </c>
      <c r="X183" s="24" t="s">
        <v>63</v>
      </c>
      <c r="Y183" s="120" t="s">
        <v>63</v>
      </c>
      <c r="Z183" s="120" t="s">
        <v>63</v>
      </c>
      <c r="AA183" s="120" t="s">
        <v>63</v>
      </c>
      <c r="AB183" s="120" t="s">
        <v>63</v>
      </c>
      <c r="AC183" s="120" t="s">
        <v>63</v>
      </c>
      <c r="AD183" s="120" t="s">
        <v>63</v>
      </c>
      <c r="AE183" s="23" t="s">
        <v>63</v>
      </c>
      <c r="AF183" s="23" t="s">
        <v>63</v>
      </c>
      <c r="AG183" s="23" t="s">
        <v>63</v>
      </c>
      <c r="AH183" s="23"/>
      <c r="AI183" s="23">
        <v>4539</v>
      </c>
      <c r="AJ183" s="23">
        <v>4539</v>
      </c>
      <c r="AK183" s="23">
        <v>4540</v>
      </c>
      <c r="AL183" s="24" t="s">
        <v>63</v>
      </c>
      <c r="AM183" s="24" t="s">
        <v>63</v>
      </c>
      <c r="AN183" s="24" t="s">
        <v>63</v>
      </c>
      <c r="AO183" s="24" t="s">
        <v>63</v>
      </c>
      <c r="AP183" s="24" t="s">
        <v>63</v>
      </c>
      <c r="AQ183" s="24" t="s">
        <v>63</v>
      </c>
      <c r="AR183" s="24" t="s">
        <v>63</v>
      </c>
      <c r="AS183" s="24" t="s">
        <v>63</v>
      </c>
      <c r="AT183" s="24" t="s">
        <v>63</v>
      </c>
      <c r="AU183" s="24" t="s">
        <v>63</v>
      </c>
      <c r="AV183" s="24" t="s">
        <v>63</v>
      </c>
      <c r="AW183" s="24" t="s">
        <v>63</v>
      </c>
      <c r="AX183" s="24" t="s">
        <v>63</v>
      </c>
      <c r="AY183" s="119" t="s">
        <v>63</v>
      </c>
      <c r="AZ183" s="119" t="s">
        <v>63</v>
      </c>
      <c r="BA183" s="119" t="s">
        <v>63</v>
      </c>
      <c r="BC183" s="23" t="s">
        <v>305</v>
      </c>
      <c r="BD183" s="24"/>
      <c r="BE183" s="185"/>
    </row>
    <row r="184" spans="1:57" s="3" customFormat="1" x14ac:dyDescent="0.25">
      <c r="A184" s="21">
        <v>180</v>
      </c>
      <c r="B184" s="21" t="s">
        <v>1045</v>
      </c>
      <c r="C184" s="21">
        <v>206957</v>
      </c>
      <c r="D184" s="21" t="s">
        <v>1046</v>
      </c>
      <c r="E184" s="27" t="s">
        <v>1047</v>
      </c>
      <c r="F184" s="22" t="s">
        <v>1048</v>
      </c>
      <c r="G184" s="56">
        <v>9700</v>
      </c>
      <c r="H184" s="55" t="s">
        <v>1049</v>
      </c>
      <c r="I184" s="146" t="s">
        <v>1050</v>
      </c>
      <c r="J184" s="56">
        <v>2015296249</v>
      </c>
      <c r="K184" s="21" t="s">
        <v>1051</v>
      </c>
      <c r="L184" s="56" t="s">
        <v>960</v>
      </c>
      <c r="M184" s="55" t="s">
        <v>961</v>
      </c>
      <c r="N184" s="30"/>
      <c r="O184" s="24" t="s">
        <v>63</v>
      </c>
      <c r="P184" s="24" t="s">
        <v>63</v>
      </c>
      <c r="Q184" s="24" t="s">
        <v>63</v>
      </c>
      <c r="R184" s="24" t="s">
        <v>63</v>
      </c>
      <c r="S184" s="24" t="s">
        <v>63</v>
      </c>
      <c r="T184" s="24" t="s">
        <v>63</v>
      </c>
      <c r="U184" s="24" t="s">
        <v>63</v>
      </c>
      <c r="V184" s="24" t="s">
        <v>63</v>
      </c>
      <c r="W184" s="24" t="s">
        <v>63</v>
      </c>
      <c r="X184" s="23">
        <v>7006</v>
      </c>
      <c r="Y184" s="119">
        <v>7253</v>
      </c>
      <c r="Z184" s="119">
        <v>7785</v>
      </c>
      <c r="AA184" s="119">
        <v>7410</v>
      </c>
      <c r="AB184" s="23">
        <v>3649</v>
      </c>
      <c r="AC184" s="23">
        <v>2096</v>
      </c>
      <c r="AD184" s="23">
        <v>1102</v>
      </c>
      <c r="AE184" s="23" t="s">
        <v>188</v>
      </c>
      <c r="AF184" s="23" t="s">
        <v>63</v>
      </c>
      <c r="AG184" s="23" t="s">
        <v>63</v>
      </c>
      <c r="AH184" s="23"/>
      <c r="AI184" s="24" t="s">
        <v>63</v>
      </c>
      <c r="AJ184" s="24" t="s">
        <v>63</v>
      </c>
      <c r="AK184" s="24" t="s">
        <v>63</v>
      </c>
      <c r="AL184" s="24" t="s">
        <v>63</v>
      </c>
      <c r="AM184" s="24" t="s">
        <v>63</v>
      </c>
      <c r="AN184" s="24" t="s">
        <v>63</v>
      </c>
      <c r="AO184" s="24" t="s">
        <v>63</v>
      </c>
      <c r="AP184" s="24" t="s">
        <v>63</v>
      </c>
      <c r="AQ184" s="24" t="s">
        <v>63</v>
      </c>
      <c r="AR184" s="26">
        <v>7006</v>
      </c>
      <c r="AS184" s="26">
        <v>6882</v>
      </c>
      <c r="AT184" s="26">
        <v>6758</v>
      </c>
      <c r="AU184" s="26">
        <v>6634</v>
      </c>
      <c r="AV184" s="26">
        <v>6509</v>
      </c>
      <c r="AW184" s="156">
        <v>2379</v>
      </c>
      <c r="AX184" s="156">
        <v>2332</v>
      </c>
      <c r="AY184" s="119" t="s">
        <v>194</v>
      </c>
      <c r="AZ184" s="119" t="s">
        <v>63</v>
      </c>
      <c r="BA184" s="119" t="s">
        <v>63</v>
      </c>
      <c r="BC184" s="23">
        <v>1490</v>
      </c>
    </row>
    <row r="185" spans="1:57" s="3" customFormat="1" x14ac:dyDescent="0.25">
      <c r="A185" s="21">
        <v>181</v>
      </c>
      <c r="B185" s="21" t="s">
        <v>1052</v>
      </c>
      <c r="C185" s="21">
        <v>214</v>
      </c>
      <c r="D185" s="21" t="s">
        <v>1053</v>
      </c>
      <c r="E185" s="155" t="s">
        <v>1054</v>
      </c>
      <c r="F185" s="22" t="s">
        <v>1055</v>
      </c>
      <c r="G185" s="56">
        <v>2340</v>
      </c>
      <c r="H185" s="55" t="s">
        <v>211</v>
      </c>
      <c r="I185" s="144" t="s">
        <v>1056</v>
      </c>
      <c r="J185" s="56">
        <v>2146358887</v>
      </c>
      <c r="K185" s="21" t="s">
        <v>1057</v>
      </c>
      <c r="L185" s="56" t="s">
        <v>1058</v>
      </c>
      <c r="M185" s="55" t="s">
        <v>1059</v>
      </c>
      <c r="N185" s="30"/>
      <c r="O185" s="23">
        <v>52991</v>
      </c>
      <c r="P185" s="23">
        <v>65765</v>
      </c>
      <c r="Q185" s="23">
        <v>70077</v>
      </c>
      <c r="R185" s="23">
        <v>60761</v>
      </c>
      <c r="S185" s="23">
        <v>41955</v>
      </c>
      <c r="T185" s="23">
        <v>51219</v>
      </c>
      <c r="U185" s="23">
        <v>49380</v>
      </c>
      <c r="V185" s="23">
        <v>42386</v>
      </c>
      <c r="W185" s="23">
        <v>41412</v>
      </c>
      <c r="X185" s="23">
        <v>51868</v>
      </c>
      <c r="Y185" s="119">
        <v>52468</v>
      </c>
      <c r="Z185" s="119">
        <v>41829</v>
      </c>
      <c r="AA185" s="119">
        <v>53525</v>
      </c>
      <c r="AB185" s="23">
        <v>57640</v>
      </c>
      <c r="AC185" s="23">
        <v>59948</v>
      </c>
      <c r="AD185" s="120">
        <v>46232</v>
      </c>
      <c r="AE185" s="23">
        <v>55562</v>
      </c>
      <c r="AF185" s="23">
        <v>55923</v>
      </c>
      <c r="AG185" s="23">
        <v>39397</v>
      </c>
      <c r="AH185" s="23"/>
      <c r="AI185" s="26">
        <f>50105+5500</f>
        <v>55605</v>
      </c>
      <c r="AJ185" s="26">
        <f>50105+25446</f>
        <v>75551</v>
      </c>
      <c r="AK185" s="26">
        <f>50106+25446</f>
        <v>75552</v>
      </c>
      <c r="AL185" s="23">
        <v>79820</v>
      </c>
      <c r="AM185" s="23">
        <v>79820</v>
      </c>
      <c r="AN185" s="23">
        <v>79820</v>
      </c>
      <c r="AO185" s="23">
        <v>79820</v>
      </c>
      <c r="AP185" s="23">
        <v>79820</v>
      </c>
      <c r="AQ185" s="23">
        <v>50275</v>
      </c>
      <c r="AR185" s="23">
        <v>49401</v>
      </c>
      <c r="AS185" s="23">
        <v>48518</v>
      </c>
      <c r="AT185" s="23">
        <v>47624</v>
      </c>
      <c r="AU185" s="23">
        <v>46723</v>
      </c>
      <c r="AV185" s="23">
        <v>45812</v>
      </c>
      <c r="AW185" s="23">
        <v>44889</v>
      </c>
      <c r="AX185" s="23">
        <v>43963</v>
      </c>
      <c r="AY185" s="119">
        <v>36980</v>
      </c>
      <c r="AZ185" s="119">
        <v>36980</v>
      </c>
      <c r="BA185" s="119">
        <v>37145</v>
      </c>
      <c r="BC185" s="23">
        <v>43901</v>
      </c>
    </row>
    <row r="186" spans="1:57" s="3" customFormat="1" x14ac:dyDescent="0.25">
      <c r="A186" s="21">
        <v>182</v>
      </c>
      <c r="B186" s="21" t="s">
        <v>1060</v>
      </c>
      <c r="C186" s="21">
        <v>16</v>
      </c>
      <c r="D186" s="21" t="s">
        <v>1061</v>
      </c>
      <c r="E186" s="155" t="s">
        <v>1062</v>
      </c>
      <c r="F186" s="22" t="s">
        <v>1063</v>
      </c>
      <c r="G186" s="56">
        <v>8610</v>
      </c>
      <c r="H186" s="55" t="s">
        <v>1064</v>
      </c>
      <c r="I186" s="144" t="s">
        <v>1056</v>
      </c>
      <c r="J186" s="56">
        <v>2146359283</v>
      </c>
      <c r="K186" s="21" t="s">
        <v>1065</v>
      </c>
      <c r="L186" s="56" t="s">
        <v>1058</v>
      </c>
      <c r="M186" s="55" t="s">
        <v>1059</v>
      </c>
      <c r="N186" s="30"/>
      <c r="O186" s="23">
        <v>61059</v>
      </c>
      <c r="P186" s="23">
        <v>58573</v>
      </c>
      <c r="Q186" s="23">
        <v>58328</v>
      </c>
      <c r="R186" s="23">
        <v>29840</v>
      </c>
      <c r="S186" s="23">
        <v>20841</v>
      </c>
      <c r="T186" s="23">
        <v>19991</v>
      </c>
      <c r="U186" s="23">
        <v>28378</v>
      </c>
      <c r="V186" s="23">
        <v>21126</v>
      </c>
      <c r="W186" s="23">
        <v>21322</v>
      </c>
      <c r="X186" s="23">
        <v>26860</v>
      </c>
      <c r="Y186" s="119">
        <v>28608</v>
      </c>
      <c r="Z186" s="119">
        <v>23984</v>
      </c>
      <c r="AA186" s="119">
        <v>24595</v>
      </c>
      <c r="AB186" s="23">
        <v>30530</v>
      </c>
      <c r="AC186" s="23">
        <v>30273</v>
      </c>
      <c r="AD186" s="23">
        <v>32005</v>
      </c>
      <c r="AE186" s="23">
        <v>32146</v>
      </c>
      <c r="AF186" s="23">
        <v>34465</v>
      </c>
      <c r="AG186" s="23">
        <v>24607</v>
      </c>
      <c r="AH186" s="23"/>
      <c r="AI186" s="23">
        <v>64967</v>
      </c>
      <c r="AJ186" s="23">
        <v>64967</v>
      </c>
      <c r="AK186" s="23">
        <v>64967</v>
      </c>
      <c r="AL186" s="23">
        <v>73219</v>
      </c>
      <c r="AM186" s="23">
        <v>73219</v>
      </c>
      <c r="AN186" s="23">
        <v>73219</v>
      </c>
      <c r="AO186" s="23">
        <v>73218</v>
      </c>
      <c r="AP186" s="23">
        <v>73218</v>
      </c>
      <c r="AQ186" s="23">
        <v>25383</v>
      </c>
      <c r="AR186" s="23">
        <v>24941</v>
      </c>
      <c r="AS186" s="23">
        <v>24495</v>
      </c>
      <c r="AT186" s="23">
        <v>24045</v>
      </c>
      <c r="AU186" s="23">
        <v>23590</v>
      </c>
      <c r="AV186" s="23">
        <v>23129</v>
      </c>
      <c r="AW186" s="23">
        <v>22664</v>
      </c>
      <c r="AX186" s="23">
        <v>22196</v>
      </c>
      <c r="AY186" s="119">
        <v>16699</v>
      </c>
      <c r="AZ186" s="119">
        <v>16699</v>
      </c>
      <c r="BA186" s="119">
        <v>19799</v>
      </c>
      <c r="BC186" s="23">
        <v>40270</v>
      </c>
    </row>
    <row r="187" spans="1:57" s="3" customFormat="1" x14ac:dyDescent="0.25">
      <c r="A187" s="21">
        <v>183</v>
      </c>
      <c r="B187" s="21" t="s">
        <v>1066</v>
      </c>
      <c r="C187" s="21">
        <v>228</v>
      </c>
      <c r="D187" s="21" t="s">
        <v>1067</v>
      </c>
      <c r="E187" s="155" t="s">
        <v>1068</v>
      </c>
      <c r="F187" s="22" t="s">
        <v>1069</v>
      </c>
      <c r="G187" s="56">
        <v>2340</v>
      </c>
      <c r="H187" s="55" t="s">
        <v>211</v>
      </c>
      <c r="I187" s="144" t="s">
        <v>1056</v>
      </c>
      <c r="J187" s="56">
        <v>2146359085</v>
      </c>
      <c r="K187" s="21" t="s">
        <v>1070</v>
      </c>
      <c r="L187" s="56" t="s">
        <v>1058</v>
      </c>
      <c r="M187" s="55" t="s">
        <v>1059</v>
      </c>
      <c r="N187" s="30"/>
      <c r="O187" s="23">
        <v>26597</v>
      </c>
      <c r="P187" s="23">
        <v>29579</v>
      </c>
      <c r="Q187" s="23">
        <v>30854</v>
      </c>
      <c r="R187" s="23">
        <v>27637</v>
      </c>
      <c r="S187" s="23">
        <v>25416</v>
      </c>
      <c r="T187" s="23">
        <v>19889</v>
      </c>
      <c r="U187" s="23">
        <v>19826</v>
      </c>
      <c r="V187" s="23">
        <v>24042</v>
      </c>
      <c r="W187" s="23">
        <v>17198</v>
      </c>
      <c r="X187" s="23">
        <v>20970</v>
      </c>
      <c r="Y187" s="119">
        <v>20400</v>
      </c>
      <c r="Z187" s="119">
        <v>19415</v>
      </c>
      <c r="AA187" s="119">
        <v>25571</v>
      </c>
      <c r="AB187" s="23">
        <v>23110</v>
      </c>
      <c r="AC187" s="23">
        <v>27464</v>
      </c>
      <c r="AD187" s="120">
        <v>24785</v>
      </c>
      <c r="AE187" s="23">
        <v>18288</v>
      </c>
      <c r="AF187" s="23">
        <v>22144</v>
      </c>
      <c r="AG187" s="23">
        <v>19455</v>
      </c>
      <c r="AH187" s="23"/>
      <c r="AI187" s="23">
        <v>32379</v>
      </c>
      <c r="AJ187" s="23">
        <v>32379</v>
      </c>
      <c r="AK187" s="23">
        <v>32378</v>
      </c>
      <c r="AL187" s="23">
        <v>28033</v>
      </c>
      <c r="AM187" s="23">
        <v>28033</v>
      </c>
      <c r="AN187" s="23">
        <v>28033</v>
      </c>
      <c r="AO187" s="23">
        <v>28034</v>
      </c>
      <c r="AP187" s="23">
        <v>28034</v>
      </c>
      <c r="AQ187" s="23">
        <v>26310</v>
      </c>
      <c r="AR187" s="33">
        <v>16572</v>
      </c>
      <c r="AS187" s="33">
        <v>16276</v>
      </c>
      <c r="AT187" s="23">
        <v>24924</v>
      </c>
      <c r="AU187" s="23">
        <v>24452</v>
      </c>
      <c r="AV187" s="23">
        <v>23975</v>
      </c>
      <c r="AW187" s="23">
        <v>23492</v>
      </c>
      <c r="AX187" s="23">
        <v>23008</v>
      </c>
      <c r="AY187" s="119">
        <v>20408</v>
      </c>
      <c r="AZ187" s="119">
        <v>21022</v>
      </c>
      <c r="BA187" s="119">
        <v>17809</v>
      </c>
      <c r="BC187" s="23">
        <v>15418</v>
      </c>
    </row>
    <row r="188" spans="1:57" s="3" customFormat="1" x14ac:dyDescent="0.25">
      <c r="A188" s="21">
        <v>184</v>
      </c>
      <c r="B188" s="21" t="s">
        <v>1071</v>
      </c>
      <c r="C188" s="21">
        <v>185</v>
      </c>
      <c r="D188" s="21" t="s">
        <v>1072</v>
      </c>
      <c r="E188" s="155" t="s">
        <v>1073</v>
      </c>
      <c r="F188" s="22" t="s">
        <v>1074</v>
      </c>
      <c r="G188" s="56">
        <v>2390</v>
      </c>
      <c r="H188" s="55" t="s">
        <v>1075</v>
      </c>
      <c r="I188" s="144" t="s">
        <v>1056</v>
      </c>
      <c r="J188" s="56">
        <v>2184214722</v>
      </c>
      <c r="K188" s="21" t="s">
        <v>1076</v>
      </c>
      <c r="L188" s="56" t="s">
        <v>1058</v>
      </c>
      <c r="M188" s="55" t="s">
        <v>1059</v>
      </c>
      <c r="N188" s="30"/>
      <c r="O188" s="23">
        <v>20111</v>
      </c>
      <c r="P188" s="23">
        <v>14363</v>
      </c>
      <c r="Q188" s="23">
        <v>12937</v>
      </c>
      <c r="R188" s="23">
        <v>10762</v>
      </c>
      <c r="S188" s="23">
        <v>6706</v>
      </c>
      <c r="T188" s="23">
        <v>6935</v>
      </c>
      <c r="U188" s="23">
        <v>6929</v>
      </c>
      <c r="V188" s="23">
        <v>5765</v>
      </c>
      <c r="W188" s="23">
        <v>5347</v>
      </c>
      <c r="X188" s="23">
        <v>5288</v>
      </c>
      <c r="Y188" s="119">
        <v>4910</v>
      </c>
      <c r="Z188" s="119">
        <v>6091</v>
      </c>
      <c r="AA188" s="119">
        <v>5979</v>
      </c>
      <c r="AB188" s="23">
        <v>5731</v>
      </c>
      <c r="AC188" s="23">
        <v>6436</v>
      </c>
      <c r="AD188" s="23">
        <v>6491</v>
      </c>
      <c r="AE188" s="23">
        <v>6794</v>
      </c>
      <c r="AF188" s="23">
        <v>6592</v>
      </c>
      <c r="AG188" s="23">
        <v>6296</v>
      </c>
      <c r="AH188" s="23"/>
      <c r="AI188" s="23">
        <v>20922</v>
      </c>
      <c r="AJ188" s="23">
        <v>20922</v>
      </c>
      <c r="AK188" s="23">
        <v>20921</v>
      </c>
      <c r="AL188" s="23">
        <v>13450</v>
      </c>
      <c r="AM188" s="23">
        <v>13450</v>
      </c>
      <c r="AN188" s="119">
        <v>13450</v>
      </c>
      <c r="AO188" s="119">
        <v>13451</v>
      </c>
      <c r="AP188" s="119">
        <v>13451</v>
      </c>
      <c r="AQ188" s="23">
        <v>9306</v>
      </c>
      <c r="AR188" s="23">
        <v>9145</v>
      </c>
      <c r="AS188" s="23">
        <v>8982</v>
      </c>
      <c r="AT188" s="23">
        <v>8816</v>
      </c>
      <c r="AU188" s="23">
        <v>8650</v>
      </c>
      <c r="AV188" s="23">
        <v>8481</v>
      </c>
      <c r="AW188" s="23">
        <v>8310</v>
      </c>
      <c r="AX188" s="23">
        <v>8138</v>
      </c>
      <c r="AY188" s="119">
        <v>4428</v>
      </c>
      <c r="AZ188" s="119">
        <v>4650</v>
      </c>
      <c r="BA188" s="119">
        <v>4650</v>
      </c>
      <c r="BC188" s="23">
        <v>7398</v>
      </c>
    </row>
    <row r="189" spans="1:57" s="3" customFormat="1" x14ac:dyDescent="0.25">
      <c r="A189" s="21">
        <v>185</v>
      </c>
      <c r="B189" s="21" t="s">
        <v>1077</v>
      </c>
      <c r="C189" s="21" t="s">
        <v>63</v>
      </c>
      <c r="D189" s="23" t="s">
        <v>188</v>
      </c>
      <c r="E189" s="155" t="s">
        <v>1078</v>
      </c>
      <c r="F189" s="22" t="s">
        <v>1079</v>
      </c>
      <c r="G189" s="56">
        <v>2310</v>
      </c>
      <c r="H189" s="55" t="s">
        <v>1080</v>
      </c>
      <c r="I189" s="56" t="s">
        <v>192</v>
      </c>
      <c r="J189" s="56" t="s">
        <v>192</v>
      </c>
      <c r="K189" s="21" t="s">
        <v>192</v>
      </c>
      <c r="L189" s="56" t="s">
        <v>1058</v>
      </c>
      <c r="M189" s="55" t="s">
        <v>1059</v>
      </c>
      <c r="N189" s="30"/>
      <c r="O189" s="23">
        <v>7277</v>
      </c>
      <c r="P189" s="23">
        <v>8286</v>
      </c>
      <c r="Q189" s="23">
        <v>7770</v>
      </c>
      <c r="R189" s="23">
        <v>6336</v>
      </c>
      <c r="S189" s="23">
        <v>37</v>
      </c>
      <c r="T189" s="23">
        <v>0</v>
      </c>
      <c r="U189" s="23" t="s">
        <v>188</v>
      </c>
      <c r="V189" s="24" t="s">
        <v>63</v>
      </c>
      <c r="W189" s="24" t="s">
        <v>63</v>
      </c>
      <c r="X189" s="24" t="s">
        <v>63</v>
      </c>
      <c r="Y189" s="120" t="s">
        <v>63</v>
      </c>
      <c r="Z189" s="120" t="s">
        <v>63</v>
      </c>
      <c r="AA189" s="120" t="s">
        <v>63</v>
      </c>
      <c r="AB189" s="120" t="s">
        <v>63</v>
      </c>
      <c r="AC189" s="120" t="s">
        <v>63</v>
      </c>
      <c r="AD189" s="23" t="s">
        <v>63</v>
      </c>
      <c r="AE189" s="23" t="s">
        <v>63</v>
      </c>
      <c r="AF189" s="23" t="s">
        <v>63</v>
      </c>
      <c r="AG189" s="23" t="s">
        <v>63</v>
      </c>
      <c r="AH189" s="23"/>
      <c r="AI189" s="23">
        <v>8608</v>
      </c>
      <c r="AJ189" s="23">
        <v>8608</v>
      </c>
      <c r="AK189" s="23">
        <v>8609</v>
      </c>
      <c r="AL189" s="23">
        <v>9711</v>
      </c>
      <c r="AM189" s="23">
        <v>9711</v>
      </c>
      <c r="AN189" s="119">
        <v>9711</v>
      </c>
      <c r="AO189" s="33" t="s">
        <v>194</v>
      </c>
      <c r="AP189" s="25" t="s">
        <v>63</v>
      </c>
      <c r="AQ189" s="24" t="s">
        <v>63</v>
      </c>
      <c r="AR189" s="24" t="s">
        <v>63</v>
      </c>
      <c r="AS189" s="24" t="s">
        <v>63</v>
      </c>
      <c r="AT189" s="24" t="s">
        <v>63</v>
      </c>
      <c r="AU189" s="24" t="s">
        <v>63</v>
      </c>
      <c r="AV189" s="24" t="s">
        <v>63</v>
      </c>
      <c r="AW189" s="24" t="s">
        <v>63</v>
      </c>
      <c r="AX189" s="24" t="s">
        <v>63</v>
      </c>
      <c r="AY189" s="119" t="s">
        <v>63</v>
      </c>
      <c r="AZ189" s="119" t="s">
        <v>63</v>
      </c>
      <c r="BA189" s="119" t="s">
        <v>63</v>
      </c>
      <c r="BC189" s="23" t="s">
        <v>305</v>
      </c>
      <c r="BD189" s="23"/>
    </row>
    <row r="190" spans="1:57" s="3" customFormat="1" x14ac:dyDescent="0.25">
      <c r="A190" s="21">
        <v>186</v>
      </c>
      <c r="B190" s="21" t="s">
        <v>1081</v>
      </c>
      <c r="C190" s="21">
        <v>163</v>
      </c>
      <c r="D190" s="160"/>
      <c r="E190" s="27" t="s">
        <v>1082</v>
      </c>
      <c r="F190" s="22" t="s">
        <v>1083</v>
      </c>
      <c r="G190" s="56">
        <v>3680</v>
      </c>
      <c r="H190" s="55" t="s">
        <v>1084</v>
      </c>
      <c r="I190" s="144" t="s">
        <v>1056</v>
      </c>
      <c r="J190" s="56">
        <v>2146359382</v>
      </c>
      <c r="K190" s="21" t="s">
        <v>192</v>
      </c>
      <c r="L190" s="56" t="s">
        <v>1058</v>
      </c>
      <c r="M190" s="55" t="s">
        <v>1059</v>
      </c>
      <c r="N190" s="30"/>
      <c r="O190" s="23">
        <v>11546</v>
      </c>
      <c r="P190" s="23">
        <v>5373</v>
      </c>
      <c r="Q190" s="23">
        <v>4943</v>
      </c>
      <c r="R190" s="23">
        <v>5078</v>
      </c>
      <c r="S190" s="23">
        <v>4984</v>
      </c>
      <c r="T190" s="23">
        <v>4026</v>
      </c>
      <c r="U190" s="23">
        <v>4786</v>
      </c>
      <c r="V190" s="23">
        <v>4528</v>
      </c>
      <c r="W190" s="23">
        <v>4035</v>
      </c>
      <c r="X190" s="23">
        <v>4053</v>
      </c>
      <c r="Y190" s="119">
        <v>3809</v>
      </c>
      <c r="Z190" s="119">
        <v>3698</v>
      </c>
      <c r="AA190" s="119">
        <v>4392</v>
      </c>
      <c r="AB190" s="23">
        <v>3994</v>
      </c>
      <c r="AC190" s="23" t="s">
        <v>1085</v>
      </c>
      <c r="AD190" s="23" t="s">
        <v>63</v>
      </c>
      <c r="AE190" s="23" t="s">
        <v>63</v>
      </c>
      <c r="AF190" s="23" t="s">
        <v>63</v>
      </c>
      <c r="AG190" s="23" t="s">
        <v>63</v>
      </c>
      <c r="AH190" s="23"/>
      <c r="AI190" s="23">
        <v>10496</v>
      </c>
      <c r="AJ190" s="23">
        <v>10496</v>
      </c>
      <c r="AK190" s="23">
        <v>10497</v>
      </c>
      <c r="AL190" s="23">
        <v>12103</v>
      </c>
      <c r="AM190" s="23">
        <v>12103</v>
      </c>
      <c r="AN190" s="119">
        <v>12103</v>
      </c>
      <c r="AO190" s="119">
        <v>12103</v>
      </c>
      <c r="AP190" s="119">
        <v>12103</v>
      </c>
      <c r="AQ190" s="23">
        <v>1841</v>
      </c>
      <c r="AR190" s="23">
        <v>1810</v>
      </c>
      <c r="AS190" s="23">
        <v>1777</v>
      </c>
      <c r="AT190" s="23">
        <v>1744</v>
      </c>
      <c r="AU190" s="23">
        <v>1712</v>
      </c>
      <c r="AV190" s="23">
        <v>1678</v>
      </c>
      <c r="AW190" s="33" t="s">
        <v>72</v>
      </c>
      <c r="AX190" s="24" t="s">
        <v>63</v>
      </c>
      <c r="AY190" s="119" t="s">
        <v>63</v>
      </c>
      <c r="AZ190" s="119" t="s">
        <v>63</v>
      </c>
      <c r="BA190" s="119" t="s">
        <v>63</v>
      </c>
      <c r="BC190" s="23">
        <v>6657</v>
      </c>
    </row>
    <row r="191" spans="1:57" s="3" customFormat="1" x14ac:dyDescent="0.25">
      <c r="A191" s="21">
        <v>187</v>
      </c>
      <c r="B191" s="21" t="s">
        <v>1086</v>
      </c>
      <c r="C191" s="21" t="s">
        <v>63</v>
      </c>
      <c r="D191" s="24" t="s">
        <v>188</v>
      </c>
      <c r="E191" s="155" t="s">
        <v>1087</v>
      </c>
      <c r="F191" s="22" t="s">
        <v>1088</v>
      </c>
      <c r="G191" s="56">
        <v>2845</v>
      </c>
      <c r="H191" s="55" t="s">
        <v>1089</v>
      </c>
      <c r="I191" s="56" t="s">
        <v>192</v>
      </c>
      <c r="J191" s="56">
        <v>2004949319</v>
      </c>
      <c r="K191" s="21" t="s">
        <v>192</v>
      </c>
      <c r="L191" s="56" t="s">
        <v>1058</v>
      </c>
      <c r="M191" s="55" t="s">
        <v>1059</v>
      </c>
      <c r="N191" s="30"/>
      <c r="O191" s="23">
        <v>16118</v>
      </c>
      <c r="P191" s="23">
        <v>14188</v>
      </c>
      <c r="Q191" s="23">
        <v>14237</v>
      </c>
      <c r="R191" s="23">
        <v>286</v>
      </c>
      <c r="S191" s="23">
        <v>0</v>
      </c>
      <c r="T191" s="23" t="s">
        <v>188</v>
      </c>
      <c r="U191" s="24" t="s">
        <v>63</v>
      </c>
      <c r="V191" s="24" t="s">
        <v>63</v>
      </c>
      <c r="W191" s="24" t="s">
        <v>63</v>
      </c>
      <c r="X191" s="24" t="s">
        <v>63</v>
      </c>
      <c r="Y191" s="120" t="s">
        <v>63</v>
      </c>
      <c r="Z191" s="120" t="s">
        <v>63</v>
      </c>
      <c r="AA191" s="120" t="s">
        <v>63</v>
      </c>
      <c r="AB191" s="120" t="s">
        <v>63</v>
      </c>
      <c r="AC191" s="120" t="s">
        <v>63</v>
      </c>
      <c r="AD191" s="23" t="s">
        <v>63</v>
      </c>
      <c r="AE191" s="23" t="s">
        <v>63</v>
      </c>
      <c r="AF191" s="23" t="s">
        <v>63</v>
      </c>
      <c r="AG191" s="23" t="s">
        <v>63</v>
      </c>
      <c r="AH191" s="23"/>
      <c r="AI191" s="23">
        <v>18986</v>
      </c>
      <c r="AJ191" s="23">
        <v>18986</v>
      </c>
      <c r="AK191" s="23">
        <v>18985</v>
      </c>
      <c r="AL191" s="23">
        <v>20962</v>
      </c>
      <c r="AM191" s="23">
        <v>20962</v>
      </c>
      <c r="AN191" s="33" t="s">
        <v>194</v>
      </c>
      <c r="AO191" s="25" t="s">
        <v>63</v>
      </c>
      <c r="AP191" s="25" t="s">
        <v>63</v>
      </c>
      <c r="AQ191" s="24" t="s">
        <v>63</v>
      </c>
      <c r="AR191" s="24" t="s">
        <v>63</v>
      </c>
      <c r="AS191" s="24" t="s">
        <v>63</v>
      </c>
      <c r="AT191" s="24" t="s">
        <v>63</v>
      </c>
      <c r="AU191" s="24" t="s">
        <v>63</v>
      </c>
      <c r="AV191" s="24" t="s">
        <v>63</v>
      </c>
      <c r="AW191" s="24" t="s">
        <v>63</v>
      </c>
      <c r="AX191" s="24" t="s">
        <v>63</v>
      </c>
      <c r="AY191" s="119" t="s">
        <v>63</v>
      </c>
      <c r="AZ191" s="119" t="s">
        <v>63</v>
      </c>
      <c r="BA191" s="119" t="s">
        <v>63</v>
      </c>
      <c r="BC191" s="23" t="s">
        <v>305</v>
      </c>
      <c r="BD191" s="23"/>
    </row>
    <row r="192" spans="1:57" s="3" customFormat="1" x14ac:dyDescent="0.25">
      <c r="A192" s="21">
        <v>188</v>
      </c>
      <c r="B192" s="21" t="s">
        <v>1090</v>
      </c>
      <c r="C192" s="21">
        <v>245</v>
      </c>
      <c r="D192" s="24" t="s">
        <v>188</v>
      </c>
      <c r="E192" s="155" t="s">
        <v>1091</v>
      </c>
      <c r="F192" s="22" t="s">
        <v>1092</v>
      </c>
      <c r="G192" s="56">
        <v>3980</v>
      </c>
      <c r="H192" s="55" t="s">
        <v>191</v>
      </c>
      <c r="I192" s="56" t="s">
        <v>192</v>
      </c>
      <c r="J192" s="56">
        <v>2152809981</v>
      </c>
      <c r="K192" s="21" t="s">
        <v>192</v>
      </c>
      <c r="L192" s="56" t="s">
        <v>1058</v>
      </c>
      <c r="M192" s="55" t="s">
        <v>1059</v>
      </c>
      <c r="N192" s="30"/>
      <c r="O192" s="23">
        <v>23783</v>
      </c>
      <c r="P192" s="23">
        <v>22583</v>
      </c>
      <c r="Q192" s="23">
        <v>20762</v>
      </c>
      <c r="R192" s="23">
        <v>27433</v>
      </c>
      <c r="S192" s="23">
        <v>25946</v>
      </c>
      <c r="T192" s="23">
        <v>16957</v>
      </c>
      <c r="U192" s="23">
        <v>20395</v>
      </c>
      <c r="V192" s="23">
        <v>16849</v>
      </c>
      <c r="W192" s="23">
        <v>15918</v>
      </c>
      <c r="X192" s="23">
        <v>14614</v>
      </c>
      <c r="Y192" s="119">
        <v>12912</v>
      </c>
      <c r="Z192" s="24" t="s">
        <v>188</v>
      </c>
      <c r="AA192" s="120" t="s">
        <v>63</v>
      </c>
      <c r="AB192" s="120" t="s">
        <v>63</v>
      </c>
      <c r="AC192" s="120" t="s">
        <v>63</v>
      </c>
      <c r="AD192" s="23" t="s">
        <v>63</v>
      </c>
      <c r="AE192" s="23" t="s">
        <v>63</v>
      </c>
      <c r="AF192" s="23" t="s">
        <v>63</v>
      </c>
      <c r="AG192" s="23" t="s">
        <v>63</v>
      </c>
      <c r="AH192" s="23"/>
      <c r="AI192" s="23">
        <v>22269</v>
      </c>
      <c r="AJ192" s="23">
        <v>22269</v>
      </c>
      <c r="AK192" s="23">
        <v>22269</v>
      </c>
      <c r="AL192" s="23">
        <v>22551</v>
      </c>
      <c r="AM192" s="23">
        <v>22551</v>
      </c>
      <c r="AN192" s="119">
        <v>22551</v>
      </c>
      <c r="AO192" s="119">
        <v>22551</v>
      </c>
      <c r="AP192" s="119">
        <v>22551</v>
      </c>
      <c r="AQ192" s="23">
        <v>21161</v>
      </c>
      <c r="AR192" s="23">
        <v>20793</v>
      </c>
      <c r="AS192" s="23">
        <v>20422</v>
      </c>
      <c r="AT192" s="23">
        <v>10980</v>
      </c>
      <c r="AU192" s="33" t="s">
        <v>194</v>
      </c>
      <c r="AV192" s="24" t="s">
        <v>63</v>
      </c>
      <c r="AW192" s="24" t="s">
        <v>63</v>
      </c>
      <c r="AX192" s="24" t="s">
        <v>63</v>
      </c>
      <c r="AY192" s="119" t="s">
        <v>63</v>
      </c>
      <c r="AZ192" s="119" t="s">
        <v>63</v>
      </c>
      <c r="BA192" s="119" t="s">
        <v>63</v>
      </c>
      <c r="BC192" s="23">
        <v>12403</v>
      </c>
      <c r="BD192" s="23"/>
    </row>
    <row r="193" spans="1:56" s="3" customFormat="1" x14ac:dyDescent="0.25">
      <c r="A193" s="21">
        <v>189</v>
      </c>
      <c r="B193" s="21" t="s">
        <v>1093</v>
      </c>
      <c r="C193" s="21">
        <v>141</v>
      </c>
      <c r="D193" s="21" t="s">
        <v>1094</v>
      </c>
      <c r="E193" s="155" t="s">
        <v>1095</v>
      </c>
      <c r="F193" s="22" t="s">
        <v>1096</v>
      </c>
      <c r="G193" s="56">
        <v>8980</v>
      </c>
      <c r="H193" s="55" t="s">
        <v>1097</v>
      </c>
      <c r="I193" s="144" t="s">
        <v>1056</v>
      </c>
      <c r="J193" s="56">
        <v>2186781361</v>
      </c>
      <c r="K193" s="21" t="s">
        <v>1098</v>
      </c>
      <c r="L193" s="56" t="s">
        <v>1058</v>
      </c>
      <c r="M193" s="55" t="s">
        <v>1059</v>
      </c>
      <c r="N193" s="30"/>
      <c r="O193" s="23">
        <v>21846</v>
      </c>
      <c r="P193" s="23">
        <v>25606</v>
      </c>
      <c r="Q193" s="23">
        <v>19153</v>
      </c>
      <c r="R193" s="23">
        <v>29944</v>
      </c>
      <c r="S193" s="23">
        <v>28929</v>
      </c>
      <c r="T193" s="23">
        <v>23005</v>
      </c>
      <c r="U193" s="23">
        <v>25805</v>
      </c>
      <c r="V193" s="23">
        <v>23736</v>
      </c>
      <c r="W193" s="23">
        <v>27255</v>
      </c>
      <c r="X193" s="23">
        <v>33987</v>
      </c>
      <c r="Y193" s="119">
        <v>38157</v>
      </c>
      <c r="Z193" s="119">
        <v>37616</v>
      </c>
      <c r="AA193" s="119">
        <v>36223</v>
      </c>
      <c r="AB193" s="23">
        <v>33775</v>
      </c>
      <c r="AC193" s="23">
        <v>41206</v>
      </c>
      <c r="AD193" s="23">
        <v>40581</v>
      </c>
      <c r="AE193" s="23">
        <v>42565</v>
      </c>
      <c r="AF193" s="23">
        <v>45180</v>
      </c>
      <c r="AG193" s="23">
        <v>28910</v>
      </c>
      <c r="AH193" s="23"/>
      <c r="AI193" s="23">
        <v>34708</v>
      </c>
      <c r="AJ193" s="23">
        <v>34708</v>
      </c>
      <c r="AK193" s="23">
        <v>34707</v>
      </c>
      <c r="AL193" s="26">
        <f>34524+1397</f>
        <v>35921</v>
      </c>
      <c r="AM193" s="26">
        <f>34524+11456</f>
        <v>45980</v>
      </c>
      <c r="AN193" s="26">
        <f>34524+11456</f>
        <v>45980</v>
      </c>
      <c r="AO193" s="26">
        <f>34524+11456</f>
        <v>45980</v>
      </c>
      <c r="AP193" s="26">
        <v>45979</v>
      </c>
      <c r="AQ193" s="23">
        <v>24000</v>
      </c>
      <c r="AR193" s="23">
        <v>23583</v>
      </c>
      <c r="AS193" s="23">
        <v>23162</v>
      </c>
      <c r="AT193" s="23">
        <v>22735</v>
      </c>
      <c r="AU193" s="23">
        <v>22305</v>
      </c>
      <c r="AV193" s="23">
        <v>21870</v>
      </c>
      <c r="AW193" s="23">
        <v>21429</v>
      </c>
      <c r="AX193" s="23">
        <v>20988</v>
      </c>
      <c r="AY193" s="119">
        <v>22872</v>
      </c>
      <c r="AZ193" s="119">
        <v>29819</v>
      </c>
      <c r="BA193" s="119">
        <v>40716</v>
      </c>
      <c r="BC193" s="23">
        <v>24182</v>
      </c>
    </row>
    <row r="194" spans="1:56" s="3" customFormat="1" x14ac:dyDescent="0.25">
      <c r="A194" s="21">
        <v>190</v>
      </c>
      <c r="B194" s="21" t="s">
        <v>1099</v>
      </c>
      <c r="C194" s="21">
        <v>244</v>
      </c>
      <c r="D194" s="21" t="s">
        <v>1100</v>
      </c>
      <c r="E194" s="27" t="s">
        <v>1101</v>
      </c>
      <c r="F194" s="22" t="s">
        <v>1102</v>
      </c>
      <c r="G194" s="56">
        <v>3620</v>
      </c>
      <c r="H194" s="55" t="s">
        <v>1103</v>
      </c>
      <c r="I194" s="144" t="s">
        <v>1056</v>
      </c>
      <c r="J194" s="56">
        <v>2046438593</v>
      </c>
      <c r="K194" s="21" t="s">
        <v>192</v>
      </c>
      <c r="L194" s="56" t="s">
        <v>1058</v>
      </c>
      <c r="M194" s="55" t="s">
        <v>1059</v>
      </c>
      <c r="N194" s="30"/>
      <c r="O194" s="23">
        <v>16358</v>
      </c>
      <c r="P194" s="23">
        <v>14926</v>
      </c>
      <c r="Q194" s="23">
        <v>14246</v>
      </c>
      <c r="R194" s="23">
        <v>14297</v>
      </c>
      <c r="S194" s="23">
        <v>10331</v>
      </c>
      <c r="T194" s="23">
        <v>9395</v>
      </c>
      <c r="U194" s="23">
        <v>11643</v>
      </c>
      <c r="V194" s="23">
        <v>9125</v>
      </c>
      <c r="W194" s="23">
        <v>8281</v>
      </c>
      <c r="X194" s="23">
        <v>11558</v>
      </c>
      <c r="Y194" s="119">
        <v>12208</v>
      </c>
      <c r="Z194" s="119">
        <v>6793</v>
      </c>
      <c r="AA194" s="119">
        <v>10493</v>
      </c>
      <c r="AB194" s="23">
        <v>13055</v>
      </c>
      <c r="AC194" s="23">
        <v>13058</v>
      </c>
      <c r="AD194" s="23">
        <v>16108</v>
      </c>
      <c r="AE194" s="23">
        <v>16096</v>
      </c>
      <c r="AF194" s="23">
        <v>13949</v>
      </c>
      <c r="AG194" s="23">
        <v>11072</v>
      </c>
      <c r="AH194" s="23"/>
      <c r="AI194" s="23">
        <v>19662</v>
      </c>
      <c r="AJ194" s="23">
        <v>19662</v>
      </c>
      <c r="AK194" s="23">
        <v>19663</v>
      </c>
      <c r="AL194" s="23">
        <v>20062</v>
      </c>
      <c r="AM194" s="23">
        <v>20062</v>
      </c>
      <c r="AN194" s="119">
        <v>20062</v>
      </c>
      <c r="AO194" s="119">
        <v>20062</v>
      </c>
      <c r="AP194" s="119">
        <v>20061</v>
      </c>
      <c r="AQ194" s="23">
        <v>10235</v>
      </c>
      <c r="AR194" s="23">
        <v>10057</v>
      </c>
      <c r="AS194" s="23">
        <v>9877</v>
      </c>
      <c r="AT194" s="23">
        <v>9696</v>
      </c>
      <c r="AU194" s="33">
        <v>4928</v>
      </c>
      <c r="AV194" s="23">
        <v>9327</v>
      </c>
      <c r="AW194" s="26">
        <f>9139+800</f>
        <v>9939</v>
      </c>
      <c r="AX194" s="26">
        <f>8950+1555</f>
        <v>10505</v>
      </c>
      <c r="AY194" s="119">
        <v>9943</v>
      </c>
      <c r="AZ194" s="119">
        <v>11000</v>
      </c>
      <c r="BA194" s="119">
        <v>9856</v>
      </c>
      <c r="BC194" s="23">
        <v>11034</v>
      </c>
    </row>
    <row r="195" spans="1:56" s="3" customFormat="1" x14ac:dyDescent="0.25">
      <c r="A195" s="21">
        <v>191</v>
      </c>
      <c r="B195" s="21" t="s">
        <v>1104</v>
      </c>
      <c r="C195" s="21">
        <v>100</v>
      </c>
      <c r="D195" s="21" t="s">
        <v>1105</v>
      </c>
      <c r="E195" s="27" t="s">
        <v>1106</v>
      </c>
      <c r="F195" s="22" t="s">
        <v>1107</v>
      </c>
      <c r="G195" s="56">
        <v>2322</v>
      </c>
      <c r="H195" s="55" t="s">
        <v>1108</v>
      </c>
      <c r="I195" s="144" t="s">
        <v>1109</v>
      </c>
      <c r="J195" s="56">
        <v>2005782034</v>
      </c>
      <c r="K195" s="21" t="s">
        <v>1110</v>
      </c>
      <c r="L195" s="56" t="s">
        <v>1058</v>
      </c>
      <c r="M195" s="55" t="s">
        <v>1059</v>
      </c>
      <c r="N195" s="30"/>
      <c r="O195" s="23">
        <v>5434</v>
      </c>
      <c r="P195" s="23">
        <v>6132</v>
      </c>
      <c r="Q195" s="23">
        <v>7029</v>
      </c>
      <c r="R195" s="23">
        <v>6853</v>
      </c>
      <c r="S195" s="23">
        <v>7021</v>
      </c>
      <c r="T195" s="23">
        <v>7117</v>
      </c>
      <c r="U195" s="23">
        <v>6117</v>
      </c>
      <c r="V195" s="23">
        <v>4842</v>
      </c>
      <c r="W195" s="23">
        <v>4142</v>
      </c>
      <c r="X195" s="23">
        <v>4228</v>
      </c>
      <c r="Y195" s="119">
        <v>4485</v>
      </c>
      <c r="Z195" s="119">
        <v>4966</v>
      </c>
      <c r="AA195" s="120">
        <v>5643</v>
      </c>
      <c r="AB195" s="23">
        <v>5091</v>
      </c>
      <c r="AC195" s="23">
        <v>6057</v>
      </c>
      <c r="AD195" s="23">
        <v>6067</v>
      </c>
      <c r="AE195" s="23">
        <v>6783</v>
      </c>
      <c r="AF195" s="23">
        <v>6559</v>
      </c>
      <c r="AG195" s="23">
        <v>6465</v>
      </c>
      <c r="AH195" s="23"/>
      <c r="AI195" s="23">
        <v>10311</v>
      </c>
      <c r="AJ195" s="23">
        <v>10311</v>
      </c>
      <c r="AK195" s="23">
        <v>10310</v>
      </c>
      <c r="AL195" s="23">
        <v>11697</v>
      </c>
      <c r="AM195" s="23">
        <v>11697</v>
      </c>
      <c r="AN195" s="23">
        <v>11697</v>
      </c>
      <c r="AO195" s="23">
        <v>11696</v>
      </c>
      <c r="AP195" s="23">
        <v>11696</v>
      </c>
      <c r="AQ195" s="23">
        <v>5907</v>
      </c>
      <c r="AR195" s="23">
        <v>5805</v>
      </c>
      <c r="AS195" s="23">
        <v>5701</v>
      </c>
      <c r="AT195" s="23">
        <v>5596</v>
      </c>
      <c r="AU195" s="23">
        <v>5491</v>
      </c>
      <c r="AV195" s="23">
        <v>5384</v>
      </c>
      <c r="AW195" s="23">
        <v>5275</v>
      </c>
      <c r="AX195" s="23">
        <v>5166</v>
      </c>
      <c r="AY195" s="119">
        <v>4857</v>
      </c>
      <c r="AZ195" s="119">
        <v>5245</v>
      </c>
      <c r="BA195" s="119">
        <v>5613</v>
      </c>
      <c r="BC195" s="23">
        <v>6433</v>
      </c>
    </row>
    <row r="196" spans="1:56" s="3" customFormat="1" x14ac:dyDescent="0.25">
      <c r="A196" s="21">
        <v>192</v>
      </c>
      <c r="B196" s="21" t="s">
        <v>1111</v>
      </c>
      <c r="C196" s="21">
        <v>253</v>
      </c>
      <c r="D196" s="21" t="s">
        <v>1112</v>
      </c>
      <c r="E196" s="27" t="s">
        <v>1113</v>
      </c>
      <c r="F196" s="22" t="s">
        <v>1114</v>
      </c>
      <c r="G196" s="56">
        <v>3740</v>
      </c>
      <c r="H196" s="55" t="s">
        <v>1115</v>
      </c>
      <c r="I196" s="144" t="s">
        <v>1116</v>
      </c>
      <c r="J196" s="56">
        <v>2052649761</v>
      </c>
      <c r="K196" s="21" t="s">
        <v>1117</v>
      </c>
      <c r="L196" s="56" t="s">
        <v>1058</v>
      </c>
      <c r="M196" s="55" t="s">
        <v>1059</v>
      </c>
      <c r="N196" s="30"/>
      <c r="O196" s="23">
        <v>33069</v>
      </c>
      <c r="P196" s="23">
        <v>34110</v>
      </c>
      <c r="Q196" s="23">
        <v>31965</v>
      </c>
      <c r="R196" s="23">
        <v>31325</v>
      </c>
      <c r="S196" s="23">
        <v>28889</v>
      </c>
      <c r="T196" s="23">
        <v>27668</v>
      </c>
      <c r="U196" s="23">
        <v>29145</v>
      </c>
      <c r="V196" s="23">
        <v>27714</v>
      </c>
      <c r="W196" s="23">
        <v>26094</v>
      </c>
      <c r="X196" s="23">
        <v>29010</v>
      </c>
      <c r="Y196" s="119">
        <v>31755</v>
      </c>
      <c r="Z196" s="119">
        <v>29572</v>
      </c>
      <c r="AA196" s="119">
        <v>29848</v>
      </c>
      <c r="AB196" s="23">
        <v>33447</v>
      </c>
      <c r="AC196" s="23">
        <v>34367</v>
      </c>
      <c r="AD196" s="120">
        <v>38369</v>
      </c>
      <c r="AE196" s="23">
        <v>39376</v>
      </c>
      <c r="AF196" s="23">
        <v>37205</v>
      </c>
      <c r="AG196" s="23">
        <v>34011</v>
      </c>
      <c r="AH196" s="23"/>
      <c r="AI196" s="23">
        <v>39857</v>
      </c>
      <c r="AJ196" s="23">
        <v>39857</v>
      </c>
      <c r="AK196" s="23">
        <v>39856</v>
      </c>
      <c r="AL196" s="23">
        <v>40499</v>
      </c>
      <c r="AM196" s="23">
        <v>40499</v>
      </c>
      <c r="AN196" s="23">
        <v>40499</v>
      </c>
      <c r="AO196" s="23">
        <v>40499</v>
      </c>
      <c r="AP196" s="23">
        <v>40500</v>
      </c>
      <c r="AQ196" s="23">
        <v>27867</v>
      </c>
      <c r="AR196" s="23">
        <v>27383</v>
      </c>
      <c r="AS196" s="23">
        <v>26893</v>
      </c>
      <c r="AT196" s="23">
        <v>26398</v>
      </c>
      <c r="AU196" s="23">
        <v>25898</v>
      </c>
      <c r="AV196" s="23">
        <v>25393</v>
      </c>
      <c r="AW196" s="23">
        <v>24882</v>
      </c>
      <c r="AX196" s="23">
        <v>24369</v>
      </c>
      <c r="AY196" s="119">
        <v>25739</v>
      </c>
      <c r="AZ196" s="119">
        <v>25739</v>
      </c>
      <c r="BA196" s="119">
        <v>25739</v>
      </c>
      <c r="BC196" s="23">
        <v>22275</v>
      </c>
    </row>
    <row r="197" spans="1:56" s="3" customFormat="1" x14ac:dyDescent="0.25">
      <c r="A197" s="21">
        <v>193</v>
      </c>
      <c r="B197" s="21" t="s">
        <v>1118</v>
      </c>
      <c r="C197" s="21">
        <v>252</v>
      </c>
      <c r="D197" s="24" t="s">
        <v>188</v>
      </c>
      <c r="E197" s="27" t="s">
        <v>1119</v>
      </c>
      <c r="F197" s="22" t="s">
        <v>1120</v>
      </c>
      <c r="G197" s="56">
        <v>1790</v>
      </c>
      <c r="H197" s="55" t="s">
        <v>1121</v>
      </c>
      <c r="I197" s="56" t="s">
        <v>192</v>
      </c>
      <c r="J197" s="56">
        <v>2142960424</v>
      </c>
      <c r="K197" s="21" t="s">
        <v>192</v>
      </c>
      <c r="L197" s="56" t="s">
        <v>1058</v>
      </c>
      <c r="M197" s="55" t="s">
        <v>1059</v>
      </c>
      <c r="N197" s="30"/>
      <c r="O197" s="23">
        <v>4633</v>
      </c>
      <c r="P197" s="23">
        <v>4320</v>
      </c>
      <c r="Q197" s="23">
        <v>4614</v>
      </c>
      <c r="R197" s="23">
        <v>4226</v>
      </c>
      <c r="S197" s="23">
        <v>2708</v>
      </c>
      <c r="T197" s="23">
        <v>2964</v>
      </c>
      <c r="U197" s="23">
        <v>2641</v>
      </c>
      <c r="V197" s="23">
        <v>0</v>
      </c>
      <c r="W197" s="24" t="s">
        <v>188</v>
      </c>
      <c r="X197" s="24" t="s">
        <v>63</v>
      </c>
      <c r="Y197" s="120" t="s">
        <v>63</v>
      </c>
      <c r="Z197" s="120" t="s">
        <v>63</v>
      </c>
      <c r="AA197" s="120" t="s">
        <v>63</v>
      </c>
      <c r="AB197" s="120" t="s">
        <v>63</v>
      </c>
      <c r="AC197" s="120" t="s">
        <v>63</v>
      </c>
      <c r="AD197" s="120" t="s">
        <v>63</v>
      </c>
      <c r="AE197" s="23" t="s">
        <v>63</v>
      </c>
      <c r="AF197" s="23" t="s">
        <v>63</v>
      </c>
      <c r="AG197" s="23" t="s">
        <v>63</v>
      </c>
      <c r="AH197" s="23"/>
      <c r="AI197" s="23">
        <v>4990</v>
      </c>
      <c r="AJ197" s="23">
        <v>4990</v>
      </c>
      <c r="AK197" s="23">
        <v>4990</v>
      </c>
      <c r="AL197" s="23">
        <v>4726</v>
      </c>
      <c r="AM197" s="23">
        <v>4726</v>
      </c>
      <c r="AN197" s="23">
        <v>4726</v>
      </c>
      <c r="AO197" s="23">
        <v>4725</v>
      </c>
      <c r="AP197" s="23">
        <v>4725</v>
      </c>
      <c r="AQ197" s="33" t="s">
        <v>194</v>
      </c>
      <c r="AR197" s="24" t="s">
        <v>63</v>
      </c>
      <c r="AS197" s="24" t="s">
        <v>63</v>
      </c>
      <c r="AT197" s="24" t="s">
        <v>63</v>
      </c>
      <c r="AU197" s="24" t="s">
        <v>63</v>
      </c>
      <c r="AV197" s="24" t="s">
        <v>63</v>
      </c>
      <c r="AW197" s="24" t="s">
        <v>63</v>
      </c>
      <c r="AX197" s="24" t="s">
        <v>63</v>
      </c>
      <c r="AY197" s="119" t="s">
        <v>63</v>
      </c>
      <c r="AZ197" s="119" t="s">
        <v>63</v>
      </c>
      <c r="BA197" s="119" t="s">
        <v>63</v>
      </c>
      <c r="BC197" s="23" t="s">
        <v>305</v>
      </c>
      <c r="BD197" s="23"/>
    </row>
    <row r="198" spans="1:56" s="3" customFormat="1" x14ac:dyDescent="0.25">
      <c r="A198" s="21">
        <v>194</v>
      </c>
      <c r="B198" s="21" t="s">
        <v>1122</v>
      </c>
      <c r="C198" s="21">
        <v>213</v>
      </c>
      <c r="D198" s="21" t="s">
        <v>1123</v>
      </c>
      <c r="E198" s="27" t="s">
        <v>1124</v>
      </c>
      <c r="F198" s="22" t="s">
        <v>1125</v>
      </c>
      <c r="G198" s="56">
        <v>3650</v>
      </c>
      <c r="H198" s="55" t="s">
        <v>1126</v>
      </c>
      <c r="I198" s="144" t="s">
        <v>1116</v>
      </c>
      <c r="J198" s="56">
        <v>2152016066</v>
      </c>
      <c r="K198" s="21" t="s">
        <v>1127</v>
      </c>
      <c r="L198" s="56" t="s">
        <v>1058</v>
      </c>
      <c r="M198" s="55" t="s">
        <v>1059</v>
      </c>
      <c r="N198" s="30"/>
      <c r="O198" s="23">
        <v>30330</v>
      </c>
      <c r="P198" s="23">
        <v>32310</v>
      </c>
      <c r="Q198" s="23">
        <v>31479</v>
      </c>
      <c r="R198" s="23">
        <v>29274</v>
      </c>
      <c r="S198" s="23">
        <v>27355</v>
      </c>
      <c r="T198" s="23">
        <v>21842</v>
      </c>
      <c r="U198" s="23">
        <v>26620</v>
      </c>
      <c r="V198" s="23">
        <v>24808</v>
      </c>
      <c r="W198" s="23">
        <v>20859</v>
      </c>
      <c r="X198" s="23">
        <v>26308</v>
      </c>
      <c r="Y198" s="119">
        <v>27569</v>
      </c>
      <c r="Z198" s="119">
        <v>27808</v>
      </c>
      <c r="AA198" s="120">
        <v>28813</v>
      </c>
      <c r="AB198" s="23">
        <v>28027</v>
      </c>
      <c r="AC198" s="120">
        <v>28144</v>
      </c>
      <c r="AD198" s="120">
        <v>25731</v>
      </c>
      <c r="AE198" s="23">
        <v>28251</v>
      </c>
      <c r="AF198" s="23">
        <v>26545</v>
      </c>
      <c r="AG198" s="23">
        <v>23237</v>
      </c>
      <c r="AH198" s="23"/>
      <c r="AI198" s="23">
        <v>35069</v>
      </c>
      <c r="AJ198" s="23">
        <v>35069</v>
      </c>
      <c r="AK198" s="23">
        <v>35068</v>
      </c>
      <c r="AL198" s="23">
        <v>36511</v>
      </c>
      <c r="AM198" s="23">
        <v>36511</v>
      </c>
      <c r="AN198" s="23">
        <v>36511</v>
      </c>
      <c r="AO198" s="23">
        <v>36511</v>
      </c>
      <c r="AP198" s="23">
        <v>36511</v>
      </c>
      <c r="AQ198" s="23">
        <v>23026</v>
      </c>
      <c r="AR198" s="23">
        <v>22626</v>
      </c>
      <c r="AS198" s="23">
        <v>22221</v>
      </c>
      <c r="AT198" s="23">
        <v>21813</v>
      </c>
      <c r="AU198" s="23">
        <v>21399</v>
      </c>
      <c r="AV198" s="23">
        <v>20982</v>
      </c>
      <c r="AW198" s="23">
        <v>20559</v>
      </c>
      <c r="AX198" s="23">
        <v>20136</v>
      </c>
      <c r="AY198" s="119">
        <v>17610</v>
      </c>
      <c r="AZ198" s="119">
        <v>17610</v>
      </c>
      <c r="BA198" s="119">
        <v>17610</v>
      </c>
      <c r="BC198" s="23">
        <v>20081</v>
      </c>
    </row>
    <row r="199" spans="1:56" s="3" customFormat="1" x14ac:dyDescent="0.25">
      <c r="A199" s="21">
        <v>195</v>
      </c>
      <c r="B199" s="21" t="s">
        <v>1128</v>
      </c>
      <c r="C199" s="21">
        <v>134</v>
      </c>
      <c r="D199" s="24" t="s">
        <v>188</v>
      </c>
      <c r="E199" s="155" t="s">
        <v>1129</v>
      </c>
      <c r="F199" s="22" t="s">
        <v>1130</v>
      </c>
      <c r="G199" s="56">
        <v>8740</v>
      </c>
      <c r="H199" s="55" t="s">
        <v>1131</v>
      </c>
      <c r="I199" s="56" t="s">
        <v>192</v>
      </c>
      <c r="J199" s="56">
        <v>2002880150</v>
      </c>
      <c r="K199" s="21" t="s">
        <v>192</v>
      </c>
      <c r="L199" s="56" t="s">
        <v>1058</v>
      </c>
      <c r="M199" s="55" t="s">
        <v>1059</v>
      </c>
      <c r="N199" s="30"/>
      <c r="O199" s="23">
        <v>23265</v>
      </c>
      <c r="P199" s="23">
        <v>21281</v>
      </c>
      <c r="Q199" s="23">
        <v>12455</v>
      </c>
      <c r="R199" s="23">
        <v>21947</v>
      </c>
      <c r="S199" s="23">
        <v>24826</v>
      </c>
      <c r="T199" s="23">
        <v>18580</v>
      </c>
      <c r="U199" s="23">
        <v>22563</v>
      </c>
      <c r="V199" s="23">
        <v>3</v>
      </c>
      <c r="W199" s="23">
        <v>0</v>
      </c>
      <c r="X199" s="24" t="s">
        <v>188</v>
      </c>
      <c r="Y199" s="120" t="s">
        <v>63</v>
      </c>
      <c r="Z199" s="120" t="s">
        <v>63</v>
      </c>
      <c r="AA199" s="120" t="s">
        <v>63</v>
      </c>
      <c r="AB199" s="120" t="s">
        <v>63</v>
      </c>
      <c r="AC199" s="120" t="s">
        <v>63</v>
      </c>
      <c r="AD199" s="120" t="s">
        <v>63</v>
      </c>
      <c r="AE199" s="23" t="s">
        <v>63</v>
      </c>
      <c r="AF199" s="23" t="s">
        <v>63</v>
      </c>
      <c r="AG199" s="23" t="s">
        <v>63</v>
      </c>
      <c r="AH199" s="23"/>
      <c r="AI199" s="23">
        <v>26971</v>
      </c>
      <c r="AJ199" s="23">
        <v>26971</v>
      </c>
      <c r="AK199" s="23">
        <v>26970</v>
      </c>
      <c r="AL199" s="23">
        <v>33302</v>
      </c>
      <c r="AM199" s="23">
        <v>33302</v>
      </c>
      <c r="AN199" s="23">
        <v>33302</v>
      </c>
      <c r="AO199" s="23">
        <v>33302</v>
      </c>
      <c r="AP199" s="23">
        <v>33303</v>
      </c>
      <c r="AQ199" s="33">
        <v>0</v>
      </c>
      <c r="AR199" s="33" t="s">
        <v>194</v>
      </c>
      <c r="AS199" s="24" t="s">
        <v>63</v>
      </c>
      <c r="AT199" s="24" t="s">
        <v>63</v>
      </c>
      <c r="AU199" s="24" t="s">
        <v>63</v>
      </c>
      <c r="AV199" s="24" t="s">
        <v>63</v>
      </c>
      <c r="AW199" s="24" t="s">
        <v>63</v>
      </c>
      <c r="AX199" s="24" t="s">
        <v>63</v>
      </c>
      <c r="AY199" s="119" t="s">
        <v>63</v>
      </c>
      <c r="AZ199" s="119" t="s">
        <v>63</v>
      </c>
      <c r="BA199" s="119" t="s">
        <v>63</v>
      </c>
      <c r="BC199" s="23">
        <v>18316</v>
      </c>
      <c r="BD199" s="23"/>
    </row>
    <row r="200" spans="1:56" s="3" customFormat="1" x14ac:dyDescent="0.25">
      <c r="A200" s="21">
        <v>196</v>
      </c>
      <c r="B200" s="21" t="s">
        <v>1132</v>
      </c>
      <c r="C200" s="21">
        <v>37</v>
      </c>
      <c r="D200" s="21" t="s">
        <v>1133</v>
      </c>
      <c r="E200" s="27" t="s">
        <v>1134</v>
      </c>
      <c r="F200" s="22" t="s">
        <v>1135</v>
      </c>
      <c r="G200" s="56">
        <v>3620</v>
      </c>
      <c r="H200" s="55" t="s">
        <v>1136</v>
      </c>
      <c r="I200" s="144" t="s">
        <v>1137</v>
      </c>
      <c r="J200" s="56">
        <v>2003898452</v>
      </c>
      <c r="K200" s="21" t="s">
        <v>1138</v>
      </c>
      <c r="L200" s="56" t="s">
        <v>1058</v>
      </c>
      <c r="M200" s="55" t="s">
        <v>1059</v>
      </c>
      <c r="N200" s="30"/>
      <c r="O200" s="23">
        <v>28585</v>
      </c>
      <c r="P200" s="23">
        <v>30606</v>
      </c>
      <c r="Q200" s="23">
        <v>33648</v>
      </c>
      <c r="R200" s="23">
        <v>30406</v>
      </c>
      <c r="S200" s="23">
        <v>23729</v>
      </c>
      <c r="T200" s="23">
        <v>23879</v>
      </c>
      <c r="U200" s="23">
        <v>28780</v>
      </c>
      <c r="V200" s="23">
        <v>27504</v>
      </c>
      <c r="W200" s="23">
        <v>23749</v>
      </c>
      <c r="X200" s="23">
        <v>27072</v>
      </c>
      <c r="Y200" s="119">
        <v>29866</v>
      </c>
      <c r="Z200" s="119">
        <v>29399</v>
      </c>
      <c r="AA200" s="120">
        <v>31015</v>
      </c>
      <c r="AB200" s="23">
        <v>29563</v>
      </c>
      <c r="AC200" s="120">
        <v>29661</v>
      </c>
      <c r="AD200" s="23">
        <v>33297</v>
      </c>
      <c r="AE200" s="23">
        <v>35203</v>
      </c>
      <c r="AF200" s="23">
        <v>30872</v>
      </c>
      <c r="AG200" s="23">
        <v>31562</v>
      </c>
      <c r="AH200" s="23"/>
      <c r="AI200" s="23">
        <v>30526</v>
      </c>
      <c r="AJ200" s="23">
        <v>35974</v>
      </c>
      <c r="AK200" s="23">
        <v>37082</v>
      </c>
      <c r="AL200" s="23">
        <v>37232</v>
      </c>
      <c r="AM200" s="23">
        <v>37232</v>
      </c>
      <c r="AN200" s="23">
        <v>37232</v>
      </c>
      <c r="AO200" s="23">
        <v>37231</v>
      </c>
      <c r="AP200" s="23">
        <v>37231</v>
      </c>
      <c r="AQ200" s="23">
        <v>21893</v>
      </c>
      <c r="AR200" s="23">
        <v>21513</v>
      </c>
      <c r="AS200" s="23">
        <v>21128</v>
      </c>
      <c r="AT200" s="23">
        <v>20739</v>
      </c>
      <c r="AU200" s="26">
        <v>21877</v>
      </c>
      <c r="AV200" s="26">
        <v>22187</v>
      </c>
      <c r="AW200" s="26">
        <v>21743</v>
      </c>
      <c r="AX200" s="26">
        <v>21297</v>
      </c>
      <c r="AY200" s="119">
        <v>20228</v>
      </c>
      <c r="AZ200" s="119">
        <v>20228</v>
      </c>
      <c r="BA200" s="119">
        <v>20228</v>
      </c>
      <c r="BC200" s="23">
        <v>20477</v>
      </c>
      <c r="BD200" s="186"/>
    </row>
    <row r="201" spans="1:56" s="3" customFormat="1" x14ac:dyDescent="0.25">
      <c r="A201" s="21">
        <v>197</v>
      </c>
      <c r="B201" s="21" t="s">
        <v>1139</v>
      </c>
      <c r="C201" s="21">
        <v>98</v>
      </c>
      <c r="D201" s="21" t="s">
        <v>1140</v>
      </c>
      <c r="E201" s="27" t="s">
        <v>1141</v>
      </c>
      <c r="F201" s="22" t="s">
        <v>1142</v>
      </c>
      <c r="G201" s="56">
        <v>2960</v>
      </c>
      <c r="H201" s="55" t="s">
        <v>1143</v>
      </c>
      <c r="I201" s="144" t="s">
        <v>1144</v>
      </c>
      <c r="J201" s="56">
        <v>2005405516</v>
      </c>
      <c r="K201" s="21" t="s">
        <v>1145</v>
      </c>
      <c r="L201" s="56" t="s">
        <v>1058</v>
      </c>
      <c r="M201" s="55" t="s">
        <v>1059</v>
      </c>
      <c r="N201" s="30"/>
      <c r="O201" s="23">
        <v>4693</v>
      </c>
      <c r="P201" s="23">
        <v>4840</v>
      </c>
      <c r="Q201" s="23">
        <v>5204</v>
      </c>
      <c r="R201" s="23">
        <v>4986</v>
      </c>
      <c r="S201" s="23">
        <v>4752</v>
      </c>
      <c r="T201" s="23">
        <v>3533</v>
      </c>
      <c r="U201" s="23">
        <v>4141</v>
      </c>
      <c r="V201" s="23">
        <v>4495</v>
      </c>
      <c r="W201" s="23">
        <v>3907</v>
      </c>
      <c r="X201" s="23">
        <v>3968</v>
      </c>
      <c r="Y201" s="119">
        <v>3711</v>
      </c>
      <c r="Z201" s="119">
        <v>3903</v>
      </c>
      <c r="AA201" s="119">
        <v>3889</v>
      </c>
      <c r="AB201" s="23">
        <v>4408</v>
      </c>
      <c r="AC201" s="23">
        <v>4368</v>
      </c>
      <c r="AD201" s="120">
        <v>4183</v>
      </c>
      <c r="AE201" s="23">
        <v>3959</v>
      </c>
      <c r="AF201" s="23">
        <v>4617</v>
      </c>
      <c r="AG201" s="23">
        <v>4848</v>
      </c>
      <c r="AH201" s="23"/>
      <c r="AI201" s="23">
        <v>5584</v>
      </c>
      <c r="AJ201" s="23">
        <v>5584</v>
      </c>
      <c r="AK201" s="23">
        <v>5584</v>
      </c>
      <c r="AL201" s="23">
        <v>5250</v>
      </c>
      <c r="AM201" s="23">
        <v>5250</v>
      </c>
      <c r="AN201" s="23">
        <v>5250</v>
      </c>
      <c r="AO201" s="23">
        <v>5250</v>
      </c>
      <c r="AP201" s="23">
        <v>5250</v>
      </c>
      <c r="AQ201" s="23">
        <v>3986</v>
      </c>
      <c r="AR201" s="23">
        <v>3917</v>
      </c>
      <c r="AS201" s="23">
        <v>3847</v>
      </c>
      <c r="AT201" s="23">
        <v>3776</v>
      </c>
      <c r="AU201" s="23">
        <v>3704</v>
      </c>
      <c r="AV201" s="23">
        <v>3632</v>
      </c>
      <c r="AW201" s="23">
        <v>3559</v>
      </c>
      <c r="AX201" s="23">
        <v>3485</v>
      </c>
      <c r="AY201" s="119">
        <v>2788</v>
      </c>
      <c r="AZ201" s="119">
        <v>2788</v>
      </c>
      <c r="BA201" s="119">
        <v>2788</v>
      </c>
      <c r="BC201" s="23">
        <v>2888</v>
      </c>
    </row>
    <row r="202" spans="1:56" s="3" customFormat="1" x14ac:dyDescent="0.25">
      <c r="A202" s="21">
        <v>198</v>
      </c>
      <c r="B202" s="21" t="s">
        <v>1146</v>
      </c>
      <c r="C202" s="21">
        <v>14</v>
      </c>
      <c r="D202" s="21" t="s">
        <v>1147</v>
      </c>
      <c r="E202" s="27" t="s">
        <v>1148</v>
      </c>
      <c r="F202" s="22" t="s">
        <v>1149</v>
      </c>
      <c r="G202" s="56">
        <v>9700</v>
      </c>
      <c r="H202" s="55" t="s">
        <v>1049</v>
      </c>
      <c r="I202" s="144" t="s">
        <v>1150</v>
      </c>
      <c r="J202" s="56">
        <v>2029723812</v>
      </c>
      <c r="K202" s="21" t="s">
        <v>1151</v>
      </c>
      <c r="L202" s="56" t="s">
        <v>1058</v>
      </c>
      <c r="M202" s="55" t="s">
        <v>1059</v>
      </c>
      <c r="N202" s="30"/>
      <c r="O202" s="23">
        <v>23603</v>
      </c>
      <c r="P202" s="23">
        <v>23377</v>
      </c>
      <c r="Q202" s="23">
        <v>32723</v>
      </c>
      <c r="R202" s="23">
        <v>27694</v>
      </c>
      <c r="S202" s="23">
        <v>24023</v>
      </c>
      <c r="T202" s="23">
        <v>23739</v>
      </c>
      <c r="U202" s="23">
        <v>25201</v>
      </c>
      <c r="V202" s="23">
        <v>26222</v>
      </c>
      <c r="W202" s="23">
        <v>23343</v>
      </c>
      <c r="X202" s="23">
        <v>27759</v>
      </c>
      <c r="Y202" s="119">
        <v>29764</v>
      </c>
      <c r="Z202" s="119">
        <v>30764</v>
      </c>
      <c r="AA202" s="119">
        <v>29821</v>
      </c>
      <c r="AB202" s="23">
        <v>28511</v>
      </c>
      <c r="AC202" s="120">
        <v>30128</v>
      </c>
      <c r="AD202" s="23">
        <v>26927</v>
      </c>
      <c r="AE202" s="23">
        <v>32857</v>
      </c>
      <c r="AF202" s="23">
        <v>28966</v>
      </c>
      <c r="AG202" s="23">
        <v>27017</v>
      </c>
      <c r="AH202" s="23"/>
      <c r="AI202" s="23">
        <v>29082</v>
      </c>
      <c r="AJ202" s="23">
        <v>29082</v>
      </c>
      <c r="AK202" s="26">
        <f>29081+11343</f>
        <v>40424</v>
      </c>
      <c r="AL202" s="23">
        <v>42380</v>
      </c>
      <c r="AM202" s="23">
        <v>42380</v>
      </c>
      <c r="AN202" s="23">
        <v>42380</v>
      </c>
      <c r="AO202" s="23">
        <v>42380</v>
      </c>
      <c r="AP202" s="23">
        <v>42380</v>
      </c>
      <c r="AQ202" s="23">
        <v>23445</v>
      </c>
      <c r="AR202" s="23">
        <v>23038</v>
      </c>
      <c r="AS202" s="23">
        <v>22626</v>
      </c>
      <c r="AT202" s="23">
        <v>22209</v>
      </c>
      <c r="AU202" s="23">
        <v>21789</v>
      </c>
      <c r="AV202" s="23">
        <v>21364</v>
      </c>
      <c r="AW202" s="23">
        <v>20935</v>
      </c>
      <c r="AX202" s="23">
        <v>20503</v>
      </c>
      <c r="AY202" s="119">
        <v>19306</v>
      </c>
      <c r="AZ202" s="119">
        <v>18664</v>
      </c>
      <c r="BA202" s="119">
        <v>18540</v>
      </c>
      <c r="BC202" s="23">
        <v>23309</v>
      </c>
    </row>
    <row r="203" spans="1:56" s="3" customFormat="1" x14ac:dyDescent="0.25">
      <c r="A203" s="21">
        <v>199</v>
      </c>
      <c r="B203" s="21" t="s">
        <v>1152</v>
      </c>
      <c r="C203" s="21">
        <v>132</v>
      </c>
      <c r="D203" s="24" t="s">
        <v>188</v>
      </c>
      <c r="E203" s="27" t="s">
        <v>1153</v>
      </c>
      <c r="F203" s="22" t="s">
        <v>1154</v>
      </c>
      <c r="G203" s="56">
        <v>9100</v>
      </c>
      <c r="H203" s="55" t="s">
        <v>1155</v>
      </c>
      <c r="I203" s="56" t="s">
        <v>192</v>
      </c>
      <c r="J203" s="56">
        <v>2004281108</v>
      </c>
      <c r="K203" s="21" t="s">
        <v>192</v>
      </c>
      <c r="L203" s="56" t="s">
        <v>1058</v>
      </c>
      <c r="M203" s="55" t="s">
        <v>1059</v>
      </c>
      <c r="N203" s="30"/>
      <c r="O203" s="23">
        <v>5370</v>
      </c>
      <c r="P203" s="23">
        <v>2432</v>
      </c>
      <c r="Q203" s="23">
        <v>0</v>
      </c>
      <c r="R203" s="23">
        <v>705</v>
      </c>
      <c r="S203" s="23">
        <v>497</v>
      </c>
      <c r="T203" s="23">
        <v>5485</v>
      </c>
      <c r="U203" s="23">
        <v>1192</v>
      </c>
      <c r="V203" s="23">
        <v>3567</v>
      </c>
      <c r="W203" s="23">
        <v>132</v>
      </c>
      <c r="X203" s="23">
        <v>70</v>
      </c>
      <c r="Y203" s="24" t="s">
        <v>188</v>
      </c>
      <c r="Z203" s="120" t="s">
        <v>63</v>
      </c>
      <c r="AA203" s="120" t="s">
        <v>63</v>
      </c>
      <c r="AB203" s="120" t="s">
        <v>63</v>
      </c>
      <c r="AC203" s="120" t="s">
        <v>63</v>
      </c>
      <c r="AD203" s="23" t="s">
        <v>63</v>
      </c>
      <c r="AE203" s="23" t="s">
        <v>63</v>
      </c>
      <c r="AF203" s="23" t="s">
        <v>63</v>
      </c>
      <c r="AG203" s="23" t="s">
        <v>63</v>
      </c>
      <c r="AH203" s="23"/>
      <c r="AI203" s="23">
        <v>9883</v>
      </c>
      <c r="AJ203" s="23">
        <v>9883</v>
      </c>
      <c r="AK203" s="23">
        <v>9884</v>
      </c>
      <c r="AL203" s="23">
        <v>11915</v>
      </c>
      <c r="AM203" s="23">
        <v>11915</v>
      </c>
      <c r="AN203" s="23">
        <v>11915</v>
      </c>
      <c r="AO203" s="23">
        <v>11914</v>
      </c>
      <c r="AP203" s="23">
        <v>11914</v>
      </c>
      <c r="AQ203" s="23">
        <v>4467</v>
      </c>
      <c r="AR203" s="33">
        <v>0</v>
      </c>
      <c r="AS203" s="33" t="s">
        <v>194</v>
      </c>
      <c r="AT203" s="24" t="s">
        <v>63</v>
      </c>
      <c r="AU203" s="24" t="s">
        <v>63</v>
      </c>
      <c r="AV203" s="24" t="s">
        <v>63</v>
      </c>
      <c r="AW203" s="24" t="s">
        <v>63</v>
      </c>
      <c r="AX203" s="24" t="s">
        <v>63</v>
      </c>
      <c r="AY203" s="119" t="s">
        <v>63</v>
      </c>
      <c r="AZ203" s="119" t="s">
        <v>63</v>
      </c>
      <c r="BA203" s="119" t="s">
        <v>63</v>
      </c>
      <c r="BC203" s="23">
        <v>6553</v>
      </c>
      <c r="BD203" s="23"/>
    </row>
    <row r="204" spans="1:56" s="3" customFormat="1" x14ac:dyDescent="0.25">
      <c r="A204" s="21">
        <v>200</v>
      </c>
      <c r="B204" s="21" t="s">
        <v>1156</v>
      </c>
      <c r="C204" s="21">
        <v>271</v>
      </c>
      <c r="D204" s="21" t="s">
        <v>1157</v>
      </c>
      <c r="E204" s="27" t="s">
        <v>1158</v>
      </c>
      <c r="F204" s="22" t="s">
        <v>1159</v>
      </c>
      <c r="G204" s="56">
        <v>2840</v>
      </c>
      <c r="H204" s="55" t="s">
        <v>1160</v>
      </c>
      <c r="I204" s="144" t="s">
        <v>1056</v>
      </c>
      <c r="J204" s="56">
        <v>2068500650</v>
      </c>
      <c r="K204" s="21" t="s">
        <v>1161</v>
      </c>
      <c r="L204" s="56" t="s">
        <v>1058</v>
      </c>
      <c r="M204" s="55" t="s">
        <v>1059</v>
      </c>
      <c r="N204" s="30"/>
      <c r="O204" s="23">
        <v>29029</v>
      </c>
      <c r="P204" s="23">
        <v>34130</v>
      </c>
      <c r="Q204" s="23">
        <v>34274</v>
      </c>
      <c r="R204" s="23">
        <v>31529</v>
      </c>
      <c r="S204" s="23">
        <v>20061</v>
      </c>
      <c r="T204" s="23">
        <v>17722</v>
      </c>
      <c r="U204" s="23">
        <v>25211</v>
      </c>
      <c r="V204" s="23">
        <v>28512</v>
      </c>
      <c r="W204" s="23">
        <v>24740</v>
      </c>
      <c r="X204" s="23">
        <v>21853</v>
      </c>
      <c r="Y204" s="119">
        <v>37230</v>
      </c>
      <c r="Z204" s="119">
        <v>31380</v>
      </c>
      <c r="AA204" s="119">
        <v>35879</v>
      </c>
      <c r="AB204" s="23">
        <v>32445</v>
      </c>
      <c r="AC204" s="120">
        <v>29596</v>
      </c>
      <c r="AD204" s="23">
        <v>34700</v>
      </c>
      <c r="AE204" s="23">
        <v>28568</v>
      </c>
      <c r="AF204" s="23">
        <v>26464</v>
      </c>
      <c r="AG204" s="23">
        <v>23753</v>
      </c>
      <c r="AH204" s="23"/>
      <c r="AI204" s="23">
        <v>21886</v>
      </c>
      <c r="AJ204" s="23">
        <v>21886</v>
      </c>
      <c r="AK204" s="23">
        <v>21887</v>
      </c>
      <c r="AL204" s="23">
        <v>41140</v>
      </c>
      <c r="AM204" s="26">
        <v>44042</v>
      </c>
      <c r="AN204" s="26">
        <v>82732</v>
      </c>
      <c r="AO204" s="26">
        <v>94340</v>
      </c>
      <c r="AP204" s="26">
        <v>94340</v>
      </c>
      <c r="AQ204" s="23">
        <v>30364</v>
      </c>
      <c r="AR204" s="23">
        <v>29836</v>
      </c>
      <c r="AS204" s="33">
        <v>18281</v>
      </c>
      <c r="AT204" s="26">
        <v>29308</v>
      </c>
      <c r="AU204" s="26">
        <v>28856</v>
      </c>
      <c r="AV204" s="26">
        <v>28293</v>
      </c>
      <c r="AW204" s="26">
        <v>27724</v>
      </c>
      <c r="AX204" s="26">
        <v>27155</v>
      </c>
      <c r="AY204" s="119">
        <v>34029</v>
      </c>
      <c r="AZ204" s="119">
        <v>31095</v>
      </c>
      <c r="BA204" s="119">
        <v>26307</v>
      </c>
      <c r="BC204" s="23">
        <v>39225</v>
      </c>
    </row>
    <row r="205" spans="1:56" s="3" customFormat="1" x14ac:dyDescent="0.25">
      <c r="A205" s="21">
        <v>201</v>
      </c>
      <c r="B205" s="21" t="s">
        <v>1162</v>
      </c>
      <c r="C205" s="21">
        <v>272</v>
      </c>
      <c r="D205" s="24" t="s">
        <v>188</v>
      </c>
      <c r="E205" s="27" t="s">
        <v>1163</v>
      </c>
      <c r="F205" s="22" t="s">
        <v>1164</v>
      </c>
      <c r="G205" s="56">
        <v>9140</v>
      </c>
      <c r="H205" s="55" t="s">
        <v>1165</v>
      </c>
      <c r="I205" s="56" t="s">
        <v>192</v>
      </c>
      <c r="J205" s="56" t="s">
        <v>192</v>
      </c>
      <c r="K205" s="21" t="s">
        <v>192</v>
      </c>
      <c r="L205" s="56" t="s">
        <v>1058</v>
      </c>
      <c r="M205" s="55" t="s">
        <v>1059</v>
      </c>
      <c r="N205" s="30"/>
      <c r="O205" s="23">
        <v>46346</v>
      </c>
      <c r="P205" s="23">
        <v>46514</v>
      </c>
      <c r="Q205" s="23">
        <v>47982</v>
      </c>
      <c r="R205" s="23">
        <v>45677</v>
      </c>
      <c r="S205" s="23">
        <v>29492</v>
      </c>
      <c r="T205" s="23">
        <v>13961</v>
      </c>
      <c r="U205" s="23">
        <v>21</v>
      </c>
      <c r="V205" s="23">
        <v>2</v>
      </c>
      <c r="W205" s="24" t="s">
        <v>188</v>
      </c>
      <c r="X205" s="24" t="s">
        <v>63</v>
      </c>
      <c r="Y205" s="120" t="s">
        <v>63</v>
      </c>
      <c r="Z205" s="120" t="s">
        <v>63</v>
      </c>
      <c r="AA205" s="120" t="s">
        <v>63</v>
      </c>
      <c r="AB205" s="120" t="s">
        <v>63</v>
      </c>
      <c r="AC205" s="120" t="s">
        <v>63</v>
      </c>
      <c r="AD205" s="23" t="s">
        <v>63</v>
      </c>
      <c r="AE205" s="23" t="s">
        <v>63</v>
      </c>
      <c r="AF205" s="23" t="s">
        <v>63</v>
      </c>
      <c r="AG205" s="23" t="s">
        <v>63</v>
      </c>
      <c r="AH205" s="23"/>
      <c r="AI205" s="23">
        <v>32886</v>
      </c>
      <c r="AJ205" s="23">
        <v>32886</v>
      </c>
      <c r="AK205" s="23">
        <v>32886</v>
      </c>
      <c r="AL205" s="23">
        <v>46501</v>
      </c>
      <c r="AM205" s="23">
        <v>46501</v>
      </c>
      <c r="AN205" s="23">
        <v>46501</v>
      </c>
      <c r="AO205" s="23">
        <v>46501</v>
      </c>
      <c r="AP205" s="23">
        <v>46501</v>
      </c>
      <c r="AQ205" s="33" t="s">
        <v>194</v>
      </c>
      <c r="AR205" s="24" t="s">
        <v>63</v>
      </c>
      <c r="AS205" s="24" t="s">
        <v>63</v>
      </c>
      <c r="AT205" s="24" t="s">
        <v>63</v>
      </c>
      <c r="AU205" s="24" t="s">
        <v>63</v>
      </c>
      <c r="AV205" s="24" t="s">
        <v>63</v>
      </c>
      <c r="AW205" s="24" t="s">
        <v>63</v>
      </c>
      <c r="AX205" s="24" t="s">
        <v>63</v>
      </c>
      <c r="AY205" s="119" t="s">
        <v>63</v>
      </c>
      <c r="AZ205" s="119" t="s">
        <v>63</v>
      </c>
      <c r="BA205" s="119" t="s">
        <v>63</v>
      </c>
      <c r="BC205" s="23" t="s">
        <v>305</v>
      </c>
      <c r="BD205" s="23"/>
    </row>
    <row r="206" spans="1:56" s="3" customFormat="1" x14ac:dyDescent="0.25">
      <c r="A206" s="21">
        <v>202</v>
      </c>
      <c r="B206" s="21" t="s">
        <v>1166</v>
      </c>
      <c r="C206" s="21">
        <v>202970</v>
      </c>
      <c r="D206" s="21" t="s">
        <v>1167</v>
      </c>
      <c r="E206" s="27" t="s">
        <v>1168</v>
      </c>
      <c r="F206" s="22" t="s">
        <v>1169</v>
      </c>
      <c r="G206" s="56">
        <v>8800</v>
      </c>
      <c r="H206" s="55" t="s">
        <v>1170</v>
      </c>
      <c r="I206" s="144" t="s">
        <v>1171</v>
      </c>
      <c r="J206" s="56">
        <v>2183998946</v>
      </c>
      <c r="K206" s="21" t="s">
        <v>192</v>
      </c>
      <c r="L206" s="56" t="s">
        <v>1058</v>
      </c>
      <c r="M206" s="55" t="s">
        <v>1059</v>
      </c>
      <c r="N206" s="30"/>
      <c r="O206" s="24" t="s">
        <v>63</v>
      </c>
      <c r="P206" s="24" t="s">
        <v>63</v>
      </c>
      <c r="Q206" s="24" t="s">
        <v>63</v>
      </c>
      <c r="R206" s="24" t="s">
        <v>63</v>
      </c>
      <c r="S206" s="24" t="s">
        <v>63</v>
      </c>
      <c r="T206" s="24" t="s">
        <v>63</v>
      </c>
      <c r="U206" s="24" t="s">
        <v>63</v>
      </c>
      <c r="V206" s="23">
        <v>12395</v>
      </c>
      <c r="W206" s="23">
        <v>20163</v>
      </c>
      <c r="X206" s="23">
        <v>23584</v>
      </c>
      <c r="Y206" s="119">
        <v>22144</v>
      </c>
      <c r="Z206" s="119">
        <v>27660</v>
      </c>
      <c r="AA206" s="120">
        <v>21910</v>
      </c>
      <c r="AB206" s="23">
        <v>20418</v>
      </c>
      <c r="AC206" s="23">
        <v>22236</v>
      </c>
      <c r="AD206" s="120">
        <v>20457</v>
      </c>
      <c r="AE206" s="23">
        <v>20520</v>
      </c>
      <c r="AF206" s="23">
        <v>15877</v>
      </c>
      <c r="AG206" s="23">
        <v>18368</v>
      </c>
      <c r="AH206" s="23"/>
      <c r="AI206" s="23" t="s">
        <v>63</v>
      </c>
      <c r="AJ206" s="23" t="s">
        <v>63</v>
      </c>
      <c r="AK206" s="23" t="s">
        <v>63</v>
      </c>
      <c r="AL206" s="119" t="s">
        <v>63</v>
      </c>
      <c r="AM206" s="119" t="s">
        <v>63</v>
      </c>
      <c r="AN206" s="119" t="s">
        <v>63</v>
      </c>
      <c r="AO206" s="119" t="s">
        <v>63</v>
      </c>
      <c r="AP206" s="26">
        <v>13760</v>
      </c>
      <c r="AQ206" s="26">
        <v>19118</v>
      </c>
      <c r="AR206" s="26">
        <v>18786</v>
      </c>
      <c r="AS206" s="26">
        <v>18452</v>
      </c>
      <c r="AT206" s="26">
        <v>18120</v>
      </c>
      <c r="AU206" s="26">
        <v>17788</v>
      </c>
      <c r="AV206" s="26">
        <v>21188</v>
      </c>
      <c r="AW206" s="26">
        <v>20963</v>
      </c>
      <c r="AX206" s="26">
        <v>20556</v>
      </c>
      <c r="AY206" s="119">
        <v>17452</v>
      </c>
      <c r="AZ206" s="119">
        <v>19514</v>
      </c>
      <c r="BA206" s="119">
        <v>23494</v>
      </c>
      <c r="BC206" s="23">
        <v>6115</v>
      </c>
    </row>
    <row r="207" spans="1:56" s="3" customFormat="1" x14ac:dyDescent="0.25">
      <c r="A207" s="21">
        <v>203</v>
      </c>
      <c r="B207" s="21" t="s">
        <v>1172</v>
      </c>
      <c r="C207" s="21">
        <v>528</v>
      </c>
      <c r="D207" s="21" t="s">
        <v>1173</v>
      </c>
      <c r="E207" s="27" t="s">
        <v>1174</v>
      </c>
      <c r="F207" s="22" t="s">
        <v>1175</v>
      </c>
      <c r="G207" s="56">
        <v>2070</v>
      </c>
      <c r="H207" s="55" t="s">
        <v>1176</v>
      </c>
      <c r="I207" s="144" t="s">
        <v>1177</v>
      </c>
      <c r="J207" s="56">
        <v>2084273246</v>
      </c>
      <c r="K207" s="21" t="s">
        <v>1178</v>
      </c>
      <c r="L207" s="56" t="s">
        <v>1179</v>
      </c>
      <c r="M207" s="55" t="s">
        <v>1059</v>
      </c>
      <c r="N207" s="30"/>
      <c r="O207" s="24" t="s">
        <v>63</v>
      </c>
      <c r="P207" s="24" t="s">
        <v>63</v>
      </c>
      <c r="Q207" s="24" t="s">
        <v>63</v>
      </c>
      <c r="R207" s="23">
        <v>56194</v>
      </c>
      <c r="S207" s="23">
        <v>48578</v>
      </c>
      <c r="T207" s="23">
        <v>45429</v>
      </c>
      <c r="U207" s="23">
        <v>60796</v>
      </c>
      <c r="V207" s="23">
        <v>49313</v>
      </c>
      <c r="W207" s="23">
        <v>63543</v>
      </c>
      <c r="X207" s="23">
        <v>55791</v>
      </c>
      <c r="Y207" s="119">
        <v>47980</v>
      </c>
      <c r="Z207" s="119">
        <v>66793</v>
      </c>
      <c r="AA207" s="119">
        <v>63928</v>
      </c>
      <c r="AB207" s="23">
        <v>51850</v>
      </c>
      <c r="AC207" s="23">
        <v>48673</v>
      </c>
      <c r="AD207" s="23">
        <v>44575</v>
      </c>
      <c r="AE207" s="23">
        <v>44687</v>
      </c>
      <c r="AF207" s="23">
        <v>58839</v>
      </c>
      <c r="AG207" s="23">
        <v>49491</v>
      </c>
      <c r="AH207" s="23"/>
      <c r="AI207" s="23" t="s">
        <v>63</v>
      </c>
      <c r="AJ207" s="23" t="s">
        <v>63</v>
      </c>
      <c r="AK207" s="23" t="s">
        <v>63</v>
      </c>
      <c r="AL207" s="23">
        <v>64062</v>
      </c>
      <c r="AM207" s="23">
        <v>64062</v>
      </c>
      <c r="AN207" s="23">
        <v>64062</v>
      </c>
      <c r="AO207" s="23">
        <v>64062</v>
      </c>
      <c r="AP207" s="23">
        <v>64061</v>
      </c>
      <c r="AQ207" s="23">
        <v>33601</v>
      </c>
      <c r="AR207" s="23">
        <v>33017</v>
      </c>
      <c r="AS207" s="23">
        <v>32427</v>
      </c>
      <c r="AT207" s="23">
        <v>31830</v>
      </c>
      <c r="AU207" s="23">
        <v>31227</v>
      </c>
      <c r="AV207" s="23">
        <v>30618</v>
      </c>
      <c r="AW207" s="23">
        <v>30001</v>
      </c>
      <c r="AX207" s="23">
        <v>29382</v>
      </c>
      <c r="AY207" s="119">
        <v>34158</v>
      </c>
      <c r="AZ207" s="119">
        <v>38778</v>
      </c>
      <c r="BA207" s="119">
        <v>40208</v>
      </c>
      <c r="BC207" s="23">
        <v>35234</v>
      </c>
    </row>
    <row r="208" spans="1:56" s="3" customFormat="1" x14ac:dyDescent="0.25">
      <c r="A208" s="21">
        <v>204</v>
      </c>
      <c r="B208" s="21" t="s">
        <v>1180</v>
      </c>
      <c r="C208" s="21">
        <v>263</v>
      </c>
      <c r="D208" s="21" t="s">
        <v>1181</v>
      </c>
      <c r="E208" s="155" t="s">
        <v>1182</v>
      </c>
      <c r="F208" s="22" t="s">
        <v>1183</v>
      </c>
      <c r="G208" s="56">
        <v>8511</v>
      </c>
      <c r="H208" s="55" t="s">
        <v>1184</v>
      </c>
      <c r="I208" s="144" t="s">
        <v>1056</v>
      </c>
      <c r="J208" s="56">
        <v>2079430768</v>
      </c>
      <c r="K208" s="21" t="s">
        <v>1185</v>
      </c>
      <c r="L208" s="56" t="s">
        <v>1058</v>
      </c>
      <c r="M208" s="55" t="s">
        <v>1059</v>
      </c>
      <c r="N208" s="30"/>
      <c r="O208" s="23">
        <v>33764</v>
      </c>
      <c r="P208" s="23">
        <v>33496</v>
      </c>
      <c r="Q208" s="23">
        <v>34325</v>
      </c>
      <c r="R208" s="23">
        <v>30976</v>
      </c>
      <c r="S208" s="23">
        <v>26580</v>
      </c>
      <c r="T208" s="23">
        <v>27509</v>
      </c>
      <c r="U208" s="23">
        <v>27470</v>
      </c>
      <c r="V208" s="23">
        <v>26481</v>
      </c>
      <c r="W208" s="23">
        <v>22888</v>
      </c>
      <c r="X208" s="23">
        <v>24262</v>
      </c>
      <c r="Y208" s="119">
        <v>22875</v>
      </c>
      <c r="Z208" s="119">
        <v>19969</v>
      </c>
      <c r="AA208" s="24">
        <v>22098</v>
      </c>
      <c r="AB208" s="23">
        <v>20378</v>
      </c>
      <c r="AC208" s="23">
        <v>19438</v>
      </c>
      <c r="AD208" s="120">
        <v>20523</v>
      </c>
      <c r="AE208" s="23">
        <v>22184</v>
      </c>
      <c r="AF208" s="23">
        <v>25289</v>
      </c>
      <c r="AG208" s="23">
        <v>22335</v>
      </c>
      <c r="AH208" s="23"/>
      <c r="AI208" s="23">
        <v>39854</v>
      </c>
      <c r="AJ208" s="23">
        <v>39854</v>
      </c>
      <c r="AK208" s="23">
        <v>39854</v>
      </c>
      <c r="AL208" s="23">
        <v>50048</v>
      </c>
      <c r="AM208" s="23">
        <v>50048</v>
      </c>
      <c r="AN208" s="23">
        <v>50048</v>
      </c>
      <c r="AO208" s="23">
        <v>50048</v>
      </c>
      <c r="AP208" s="23">
        <v>50047</v>
      </c>
      <c r="AQ208" s="23">
        <v>24841</v>
      </c>
      <c r="AR208" s="23">
        <v>24409</v>
      </c>
      <c r="AS208" s="23">
        <v>23973</v>
      </c>
      <c r="AT208" s="23">
        <v>23532</v>
      </c>
      <c r="AU208" s="23">
        <v>23085</v>
      </c>
      <c r="AV208" s="23">
        <v>22635</v>
      </c>
      <c r="AW208" s="23">
        <v>22180</v>
      </c>
      <c r="AX208" s="23">
        <v>21722</v>
      </c>
      <c r="AY208" s="119">
        <v>12475</v>
      </c>
      <c r="AZ208" s="119">
        <v>14255</v>
      </c>
      <c r="BA208" s="119">
        <v>14154</v>
      </c>
      <c r="BC208" s="23">
        <v>27526</v>
      </c>
    </row>
    <row r="209" spans="1:56" s="3" customFormat="1" x14ac:dyDescent="0.25">
      <c r="A209" s="21">
        <v>205</v>
      </c>
      <c r="B209" s="21" t="s">
        <v>1186</v>
      </c>
      <c r="C209" s="21">
        <v>201</v>
      </c>
      <c r="D209" s="21" t="s">
        <v>1187</v>
      </c>
      <c r="E209" s="27" t="s">
        <v>1188</v>
      </c>
      <c r="F209" s="22" t="s">
        <v>1189</v>
      </c>
      <c r="G209" s="56">
        <v>3500</v>
      </c>
      <c r="H209" s="55" t="s">
        <v>1190</v>
      </c>
      <c r="I209" s="144" t="s">
        <v>1191</v>
      </c>
      <c r="J209" s="56">
        <v>2001956670</v>
      </c>
      <c r="K209" s="21" t="s">
        <v>1192</v>
      </c>
      <c r="L209" s="56" t="s">
        <v>1058</v>
      </c>
      <c r="M209" s="55" t="s">
        <v>1059</v>
      </c>
      <c r="N209" s="30"/>
      <c r="O209" s="23">
        <v>18434</v>
      </c>
      <c r="P209" s="23">
        <v>28119</v>
      </c>
      <c r="Q209" s="23">
        <v>21295</v>
      </c>
      <c r="R209" s="23">
        <v>17675</v>
      </c>
      <c r="S209" s="23">
        <v>9881</v>
      </c>
      <c r="T209" s="23">
        <v>8866</v>
      </c>
      <c r="U209" s="23">
        <v>8228</v>
      </c>
      <c r="V209" s="23">
        <v>11738</v>
      </c>
      <c r="W209" s="23">
        <v>9053</v>
      </c>
      <c r="X209" s="23">
        <v>7513</v>
      </c>
      <c r="Y209" s="119">
        <v>14433</v>
      </c>
      <c r="Z209" s="119">
        <v>11938</v>
      </c>
      <c r="AA209" s="120">
        <v>7216</v>
      </c>
      <c r="AB209" s="23">
        <v>7227</v>
      </c>
      <c r="AC209" s="120">
        <v>7771</v>
      </c>
      <c r="AD209" s="23">
        <v>5576</v>
      </c>
      <c r="AE209" s="23">
        <v>7700</v>
      </c>
      <c r="AF209" s="23">
        <v>7301</v>
      </c>
      <c r="AG209" s="23">
        <v>4421</v>
      </c>
      <c r="AH209" s="23"/>
      <c r="AI209" s="23">
        <v>30076</v>
      </c>
      <c r="AJ209" s="23">
        <v>30076</v>
      </c>
      <c r="AK209" s="23">
        <v>30077</v>
      </c>
      <c r="AL209" s="23">
        <v>28336</v>
      </c>
      <c r="AM209" s="23">
        <v>28336</v>
      </c>
      <c r="AN209" s="23">
        <v>28336</v>
      </c>
      <c r="AO209" s="23">
        <v>28336</v>
      </c>
      <c r="AP209" s="23">
        <v>28335</v>
      </c>
      <c r="AQ209" s="23">
        <v>17407</v>
      </c>
      <c r="AR209" s="23">
        <v>17104</v>
      </c>
      <c r="AS209" s="33">
        <v>8434</v>
      </c>
      <c r="AT209" s="23">
        <v>16489</v>
      </c>
      <c r="AU209" s="23">
        <v>16177</v>
      </c>
      <c r="AV209" s="33">
        <v>7963</v>
      </c>
      <c r="AW209" s="33">
        <v>7803</v>
      </c>
      <c r="AX209" s="33">
        <v>7643</v>
      </c>
      <c r="AY209" s="119">
        <v>5009</v>
      </c>
      <c r="AZ209" s="119">
        <v>5009</v>
      </c>
      <c r="BA209" s="119">
        <v>5594</v>
      </c>
      <c r="BC209" s="23">
        <v>15585</v>
      </c>
    </row>
    <row r="210" spans="1:56" s="3" customFormat="1" x14ac:dyDescent="0.25">
      <c r="A210" s="21">
        <v>206</v>
      </c>
      <c r="B210" s="21" t="s">
        <v>1193</v>
      </c>
      <c r="C210" s="21">
        <v>739</v>
      </c>
      <c r="D210" s="24" t="s">
        <v>188</v>
      </c>
      <c r="E210" s="27" t="s">
        <v>1194</v>
      </c>
      <c r="F210" s="22" t="s">
        <v>823</v>
      </c>
      <c r="G210" s="56">
        <v>8710</v>
      </c>
      <c r="H210" s="55" t="s">
        <v>824</v>
      </c>
      <c r="I210" s="56" t="s">
        <v>192</v>
      </c>
      <c r="J210" s="56">
        <v>2092120051</v>
      </c>
      <c r="K210" s="21" t="s">
        <v>192</v>
      </c>
      <c r="L210" s="56" t="s">
        <v>1195</v>
      </c>
      <c r="M210" s="55" t="s">
        <v>1196</v>
      </c>
      <c r="N210" s="30"/>
      <c r="O210" s="24" t="s">
        <v>63</v>
      </c>
      <c r="P210" s="24" t="s">
        <v>63</v>
      </c>
      <c r="Q210" s="24" t="s">
        <v>63</v>
      </c>
      <c r="R210" s="23">
        <v>11688</v>
      </c>
      <c r="S210" s="23">
        <v>8733</v>
      </c>
      <c r="T210" s="23">
        <v>12158</v>
      </c>
      <c r="U210" s="23">
        <v>8544</v>
      </c>
      <c r="V210" s="23">
        <v>8460</v>
      </c>
      <c r="W210" s="23">
        <v>6717</v>
      </c>
      <c r="X210" s="23">
        <v>5821</v>
      </c>
      <c r="Y210" s="119">
        <v>5728</v>
      </c>
      <c r="Z210" s="24" t="s">
        <v>188</v>
      </c>
      <c r="AA210" s="120" t="s">
        <v>63</v>
      </c>
      <c r="AB210" s="120" t="s">
        <v>63</v>
      </c>
      <c r="AC210" s="120" t="s">
        <v>63</v>
      </c>
      <c r="AD210" s="23" t="s">
        <v>63</v>
      </c>
      <c r="AE210" s="23" t="s">
        <v>63</v>
      </c>
      <c r="AF210" s="23" t="s">
        <v>63</v>
      </c>
      <c r="AG210" s="23" t="s">
        <v>63</v>
      </c>
      <c r="AH210" s="23"/>
      <c r="AI210" s="23" t="s">
        <v>63</v>
      </c>
      <c r="AJ210" s="23" t="s">
        <v>63</v>
      </c>
      <c r="AK210" s="23" t="s">
        <v>63</v>
      </c>
      <c r="AL210" s="23">
        <v>18335</v>
      </c>
      <c r="AM210" s="23">
        <v>18335</v>
      </c>
      <c r="AN210" s="23">
        <v>18335</v>
      </c>
      <c r="AO210" s="23">
        <v>18335</v>
      </c>
      <c r="AP210" s="23">
        <v>18336</v>
      </c>
      <c r="AQ210" s="23">
        <v>36937</v>
      </c>
      <c r="AR210" s="23">
        <v>36295</v>
      </c>
      <c r="AS210" s="34">
        <v>23422</v>
      </c>
      <c r="AT210" s="33">
        <v>12598</v>
      </c>
      <c r="AU210" s="33" t="s">
        <v>194</v>
      </c>
      <c r="AV210" s="24" t="s">
        <v>63</v>
      </c>
      <c r="AW210" s="24" t="s">
        <v>63</v>
      </c>
      <c r="AX210" s="24" t="s">
        <v>63</v>
      </c>
      <c r="AY210" s="119" t="s">
        <v>63</v>
      </c>
      <c r="AZ210" s="119" t="s">
        <v>63</v>
      </c>
      <c r="BA210" s="119" t="s">
        <v>63</v>
      </c>
      <c r="BC210" s="23">
        <v>10084</v>
      </c>
      <c r="BD210" s="23"/>
    </row>
    <row r="211" spans="1:56" s="3" customFormat="1" x14ac:dyDescent="0.25">
      <c r="A211" s="21">
        <v>207</v>
      </c>
      <c r="B211" s="21" t="s">
        <v>1197</v>
      </c>
      <c r="C211" s="21">
        <v>293</v>
      </c>
      <c r="D211" s="21" t="s">
        <v>1198</v>
      </c>
      <c r="E211" s="27" t="s">
        <v>1199</v>
      </c>
      <c r="F211" s="22" t="s">
        <v>1200</v>
      </c>
      <c r="G211" s="56">
        <v>8710</v>
      </c>
      <c r="H211" s="55" t="s">
        <v>824</v>
      </c>
      <c r="I211" s="144" t="s">
        <v>1201</v>
      </c>
      <c r="J211" s="56">
        <v>2092120150</v>
      </c>
      <c r="K211" s="21" t="s">
        <v>1202</v>
      </c>
      <c r="L211" s="56" t="s">
        <v>1195</v>
      </c>
      <c r="M211" s="55" t="s">
        <v>1196</v>
      </c>
      <c r="N211" s="30"/>
      <c r="O211" s="23">
        <v>32223</v>
      </c>
      <c r="P211" s="23">
        <v>29947</v>
      </c>
      <c r="Q211" s="23">
        <v>30582</v>
      </c>
      <c r="R211" s="23">
        <v>23655</v>
      </c>
      <c r="S211" s="23">
        <v>11187</v>
      </c>
      <c r="T211" s="23">
        <v>10566</v>
      </c>
      <c r="U211" s="23">
        <v>10804</v>
      </c>
      <c r="V211" s="23">
        <v>9108</v>
      </c>
      <c r="W211" s="23">
        <v>8256</v>
      </c>
      <c r="X211" s="23">
        <v>9842</v>
      </c>
      <c r="Y211" s="119">
        <v>10627</v>
      </c>
      <c r="Z211" s="119">
        <v>11577</v>
      </c>
      <c r="AA211" s="120">
        <v>12795</v>
      </c>
      <c r="AB211" s="23">
        <v>12654</v>
      </c>
      <c r="AC211" s="23">
        <v>12095</v>
      </c>
      <c r="AD211" s="120">
        <v>8922</v>
      </c>
      <c r="AE211" s="23">
        <v>5384</v>
      </c>
      <c r="AF211" s="23">
        <v>6063</v>
      </c>
      <c r="AG211" s="23">
        <v>3523</v>
      </c>
      <c r="AH211" s="23"/>
      <c r="AI211" s="23">
        <v>32390</v>
      </c>
      <c r="AJ211" s="23">
        <v>32390</v>
      </c>
      <c r="AK211" s="23">
        <v>32390</v>
      </c>
      <c r="AL211" s="23">
        <v>29053</v>
      </c>
      <c r="AM211" s="23">
        <v>29053</v>
      </c>
      <c r="AN211" s="23">
        <v>29053</v>
      </c>
      <c r="AO211" s="23">
        <v>29053</v>
      </c>
      <c r="AP211" s="23">
        <v>29052</v>
      </c>
      <c r="AQ211" s="23">
        <v>27710</v>
      </c>
      <c r="AR211" s="23">
        <v>27228</v>
      </c>
      <c r="AS211" s="34">
        <v>17572</v>
      </c>
      <c r="AT211" s="34">
        <v>15374</v>
      </c>
      <c r="AU211" s="34">
        <v>13244</v>
      </c>
      <c r="AV211" s="34">
        <f>11183+1233</f>
        <v>12416</v>
      </c>
      <c r="AW211" s="34">
        <f>9188+2034</f>
        <v>11222</v>
      </c>
      <c r="AX211" s="34">
        <f>7269+1611</f>
        <v>8880</v>
      </c>
      <c r="AY211" s="119">
        <v>26986</v>
      </c>
      <c r="AZ211" s="119">
        <v>26986</v>
      </c>
      <c r="BA211" s="119">
        <v>26986</v>
      </c>
      <c r="BC211" s="23">
        <v>15979</v>
      </c>
    </row>
    <row r="212" spans="1:56" s="3" customFormat="1" x14ac:dyDescent="0.25">
      <c r="A212" s="21">
        <v>208</v>
      </c>
      <c r="B212" s="21" t="s">
        <v>1203</v>
      </c>
      <c r="C212" s="21">
        <v>138</v>
      </c>
      <c r="D212" s="21" t="s">
        <v>1204</v>
      </c>
      <c r="E212" s="27" t="s">
        <v>1205</v>
      </c>
      <c r="F212" s="22" t="s">
        <v>1206</v>
      </c>
      <c r="G212" s="56">
        <v>8710</v>
      </c>
      <c r="H212" s="55" t="s">
        <v>824</v>
      </c>
      <c r="I212" s="144" t="s">
        <v>1201</v>
      </c>
      <c r="J212" s="56">
        <v>2003034063</v>
      </c>
      <c r="K212" s="21" t="s">
        <v>1207</v>
      </c>
      <c r="L212" s="56" t="s">
        <v>1195</v>
      </c>
      <c r="M212" s="55" t="s">
        <v>1196</v>
      </c>
      <c r="N212" s="30"/>
      <c r="O212" s="23">
        <v>1554</v>
      </c>
      <c r="P212" s="23">
        <v>1629</v>
      </c>
      <c r="Q212" s="23">
        <v>985</v>
      </c>
      <c r="R212" s="23">
        <v>3718</v>
      </c>
      <c r="S212" s="11">
        <v>3216</v>
      </c>
      <c r="T212" s="11">
        <v>3125</v>
      </c>
      <c r="U212" s="11">
        <v>2833</v>
      </c>
      <c r="V212" s="11">
        <v>3739</v>
      </c>
      <c r="W212" s="23">
        <v>5402</v>
      </c>
      <c r="X212" s="23">
        <v>6428</v>
      </c>
      <c r="Y212" s="119">
        <v>6181</v>
      </c>
      <c r="Z212" s="119">
        <v>7042</v>
      </c>
      <c r="AA212" s="120">
        <v>6678</v>
      </c>
      <c r="AB212" s="23">
        <v>7910</v>
      </c>
      <c r="AC212" s="120">
        <v>7924</v>
      </c>
      <c r="AD212" s="120">
        <v>7402</v>
      </c>
      <c r="AE212" s="23">
        <v>7599</v>
      </c>
      <c r="AF212" s="23">
        <v>4951</v>
      </c>
      <c r="AG212" s="23">
        <v>4448</v>
      </c>
      <c r="AH212" s="23"/>
      <c r="AI212" s="23">
        <v>1300</v>
      </c>
      <c r="AJ212" s="23">
        <v>1300</v>
      </c>
      <c r="AK212" s="23">
        <v>1299</v>
      </c>
      <c r="AL212" s="23">
        <v>6236</v>
      </c>
      <c r="AM212" s="23">
        <v>6236</v>
      </c>
      <c r="AN212" s="23">
        <v>6236</v>
      </c>
      <c r="AO212" s="23">
        <v>6236</v>
      </c>
      <c r="AP212" s="23">
        <v>6237</v>
      </c>
      <c r="AQ212" s="23">
        <v>11641</v>
      </c>
      <c r="AR212" s="23">
        <v>11438</v>
      </c>
      <c r="AS212" s="34">
        <v>7382</v>
      </c>
      <c r="AT212" s="34">
        <v>6458</v>
      </c>
      <c r="AU212" s="34">
        <v>5564</v>
      </c>
      <c r="AV212" s="34">
        <v>4698</v>
      </c>
      <c r="AW212" s="34">
        <v>3861</v>
      </c>
      <c r="AX212" s="34">
        <v>3053</v>
      </c>
      <c r="AY212" s="119">
        <v>8185</v>
      </c>
      <c r="AZ212" s="119">
        <v>7752</v>
      </c>
      <c r="BA212" s="119">
        <v>7194</v>
      </c>
      <c r="BC212" s="23">
        <v>3430</v>
      </c>
    </row>
    <row r="213" spans="1:56" s="3" customFormat="1" ht="12.75" customHeight="1" x14ac:dyDescent="0.25">
      <c r="A213" s="21">
        <v>209</v>
      </c>
      <c r="B213" s="21" t="s">
        <v>1208</v>
      </c>
      <c r="C213" s="21" t="s">
        <v>63</v>
      </c>
      <c r="D213" s="24" t="s">
        <v>188</v>
      </c>
      <c r="E213" s="27" t="s">
        <v>1209</v>
      </c>
      <c r="F213" s="22" t="s">
        <v>1210</v>
      </c>
      <c r="G213" s="56">
        <v>8710</v>
      </c>
      <c r="H213" s="55" t="s">
        <v>824</v>
      </c>
      <c r="I213" s="56" t="s">
        <v>192</v>
      </c>
      <c r="J213" s="56">
        <v>2003686339</v>
      </c>
      <c r="K213" s="21" t="s">
        <v>192</v>
      </c>
      <c r="L213" s="56" t="s">
        <v>1195</v>
      </c>
      <c r="M213" s="55" t="s">
        <v>1196</v>
      </c>
      <c r="N213" s="30"/>
      <c r="O213" s="24" t="s">
        <v>63</v>
      </c>
      <c r="P213" s="24" t="s">
        <v>63</v>
      </c>
      <c r="Q213" s="24" t="s">
        <v>63</v>
      </c>
      <c r="R213" s="11">
        <v>2259</v>
      </c>
      <c r="S213" s="11">
        <v>1434</v>
      </c>
      <c r="T213" s="11">
        <v>0</v>
      </c>
      <c r="U213" s="11">
        <v>0</v>
      </c>
      <c r="V213" s="11" t="s">
        <v>188</v>
      </c>
      <c r="W213" s="24" t="s">
        <v>63</v>
      </c>
      <c r="X213" s="24" t="s">
        <v>63</v>
      </c>
      <c r="Y213" s="120" t="s">
        <v>63</v>
      </c>
      <c r="Z213" s="120" t="s">
        <v>63</v>
      </c>
      <c r="AA213" s="120" t="s">
        <v>63</v>
      </c>
      <c r="AB213" s="120" t="s">
        <v>63</v>
      </c>
      <c r="AC213" s="120" t="s">
        <v>63</v>
      </c>
      <c r="AD213" s="120" t="s">
        <v>63</v>
      </c>
      <c r="AE213" s="23" t="s">
        <v>63</v>
      </c>
      <c r="AF213" s="23" t="s">
        <v>63</v>
      </c>
      <c r="AG213" s="23" t="s">
        <v>63</v>
      </c>
      <c r="AH213" s="23"/>
      <c r="AI213" s="23" t="s">
        <v>63</v>
      </c>
      <c r="AJ213" s="23" t="s">
        <v>63</v>
      </c>
      <c r="AK213" s="23" t="s">
        <v>63</v>
      </c>
      <c r="AL213" s="23">
        <v>3410</v>
      </c>
      <c r="AM213" s="23">
        <v>3410</v>
      </c>
      <c r="AN213" s="23">
        <v>3410</v>
      </c>
      <c r="AO213" s="23">
        <v>3410</v>
      </c>
      <c r="AP213" s="33" t="s">
        <v>194</v>
      </c>
      <c r="AQ213" s="24" t="s">
        <v>63</v>
      </c>
      <c r="AR213" s="24" t="s">
        <v>63</v>
      </c>
      <c r="AS213" s="24" t="s">
        <v>63</v>
      </c>
      <c r="AT213" s="24" t="s">
        <v>63</v>
      </c>
      <c r="AU213" s="24" t="s">
        <v>63</v>
      </c>
      <c r="AV213" s="24" t="s">
        <v>63</v>
      </c>
      <c r="AW213" s="24" t="s">
        <v>63</v>
      </c>
      <c r="AX213" s="24" t="s">
        <v>63</v>
      </c>
      <c r="AY213" s="119" t="s">
        <v>63</v>
      </c>
      <c r="AZ213" s="119" t="s">
        <v>63</v>
      </c>
      <c r="BA213" s="119" t="s">
        <v>63</v>
      </c>
      <c r="BC213" s="23" t="s">
        <v>305</v>
      </c>
      <c r="BD213" s="23"/>
    </row>
    <row r="214" spans="1:56" s="3" customFormat="1" x14ac:dyDescent="0.25">
      <c r="A214" s="21">
        <v>210</v>
      </c>
      <c r="B214" s="21" t="s">
        <v>1211</v>
      </c>
      <c r="C214" s="21">
        <v>631</v>
      </c>
      <c r="D214" s="21" t="s">
        <v>1212</v>
      </c>
      <c r="E214" s="27" t="s">
        <v>1213</v>
      </c>
      <c r="F214" s="22" t="s">
        <v>1214</v>
      </c>
      <c r="G214" s="56">
        <v>8780</v>
      </c>
      <c r="H214" s="55" t="s">
        <v>1215</v>
      </c>
      <c r="I214" s="144" t="s">
        <v>1201</v>
      </c>
      <c r="J214" s="56">
        <v>2234134286</v>
      </c>
      <c r="K214" s="21" t="s">
        <v>1216</v>
      </c>
      <c r="L214" s="56" t="s">
        <v>1195</v>
      </c>
      <c r="M214" s="55" t="s">
        <v>1196</v>
      </c>
      <c r="N214" s="30"/>
      <c r="O214" s="24" t="s">
        <v>63</v>
      </c>
      <c r="P214" s="24" t="s">
        <v>63</v>
      </c>
      <c r="Q214" s="24" t="s">
        <v>63</v>
      </c>
      <c r="R214" s="23">
        <v>32217</v>
      </c>
      <c r="S214" s="23">
        <v>30147.813934457041</v>
      </c>
      <c r="T214" s="23">
        <v>38706</v>
      </c>
      <c r="U214" s="23">
        <v>31028</v>
      </c>
      <c r="V214" s="23">
        <v>23832</v>
      </c>
      <c r="W214" s="23">
        <v>22508</v>
      </c>
      <c r="X214" s="23">
        <v>23461</v>
      </c>
      <c r="Y214" s="119">
        <v>23879</v>
      </c>
      <c r="Z214" s="119">
        <v>26737</v>
      </c>
      <c r="AA214" s="120">
        <v>27711</v>
      </c>
      <c r="AB214" s="23">
        <v>23534</v>
      </c>
      <c r="AC214" s="120">
        <v>20179</v>
      </c>
      <c r="AD214" s="23">
        <v>17300</v>
      </c>
      <c r="AE214" s="23">
        <v>21007</v>
      </c>
      <c r="AF214" s="23">
        <v>14751</v>
      </c>
      <c r="AG214" s="23">
        <v>11970</v>
      </c>
      <c r="AH214" s="23"/>
      <c r="AI214" s="23" t="s">
        <v>63</v>
      </c>
      <c r="AJ214" s="23" t="s">
        <v>63</v>
      </c>
      <c r="AK214" s="23" t="s">
        <v>63</v>
      </c>
      <c r="AL214" s="23">
        <v>39680</v>
      </c>
      <c r="AM214" s="23">
        <v>39680</v>
      </c>
      <c r="AN214" s="23">
        <v>39680</v>
      </c>
      <c r="AO214" s="23">
        <v>39681</v>
      </c>
      <c r="AP214" s="23">
        <v>39681</v>
      </c>
      <c r="AQ214" s="23">
        <v>50049</v>
      </c>
      <c r="AR214" s="23">
        <v>49179</v>
      </c>
      <c r="AS214" s="34">
        <v>31737</v>
      </c>
      <c r="AT214" s="34">
        <v>27768</v>
      </c>
      <c r="AU214" s="34">
        <v>23922</v>
      </c>
      <c r="AV214" s="34">
        <v>20198</v>
      </c>
      <c r="AW214" s="34">
        <v>16598</v>
      </c>
      <c r="AX214" s="34">
        <v>13130</v>
      </c>
      <c r="AY214" s="119">
        <v>25111</v>
      </c>
      <c r="AZ214" s="119">
        <v>28956</v>
      </c>
      <c r="BA214" s="119">
        <v>23063</v>
      </c>
      <c r="BC214" s="23">
        <v>21824</v>
      </c>
    </row>
    <row r="215" spans="1:56" s="3" customFormat="1" x14ac:dyDescent="0.25">
      <c r="A215" s="21">
        <v>211</v>
      </c>
      <c r="B215" s="21" t="s">
        <v>1217</v>
      </c>
      <c r="C215" s="21">
        <v>316</v>
      </c>
      <c r="D215" s="21" t="s">
        <v>1218</v>
      </c>
      <c r="E215" s="27" t="s">
        <v>1219</v>
      </c>
      <c r="F215" s="22" t="s">
        <v>1220</v>
      </c>
      <c r="G215" s="56">
        <v>3600</v>
      </c>
      <c r="H215" s="55" t="s">
        <v>428</v>
      </c>
      <c r="I215" s="144" t="s">
        <v>1221</v>
      </c>
      <c r="J215" s="56">
        <v>2139175840</v>
      </c>
      <c r="K215" s="21" t="s">
        <v>1222</v>
      </c>
      <c r="L215" s="56" t="s">
        <v>1195</v>
      </c>
      <c r="M215" s="55" t="s">
        <v>1196</v>
      </c>
      <c r="N215" s="30"/>
      <c r="O215" s="23">
        <v>11762</v>
      </c>
      <c r="P215" s="23">
        <v>13191</v>
      </c>
      <c r="Q215" s="23">
        <v>14840</v>
      </c>
      <c r="R215" s="23">
        <v>4590</v>
      </c>
      <c r="S215" s="23">
        <v>2819</v>
      </c>
      <c r="T215" s="23">
        <v>4989</v>
      </c>
      <c r="U215" s="23">
        <v>1812</v>
      </c>
      <c r="V215" s="23">
        <v>3243</v>
      </c>
      <c r="W215" s="23">
        <v>1415</v>
      </c>
      <c r="X215" s="23">
        <v>1942</v>
      </c>
      <c r="Y215" s="119">
        <v>2156</v>
      </c>
      <c r="Z215" s="119">
        <v>1519</v>
      </c>
      <c r="AA215" s="119">
        <v>1589</v>
      </c>
      <c r="AB215" s="23">
        <v>1146</v>
      </c>
      <c r="AC215" s="120">
        <v>1695</v>
      </c>
      <c r="AD215" s="120">
        <v>1900</v>
      </c>
      <c r="AE215" s="23">
        <v>2252</v>
      </c>
      <c r="AF215" s="23">
        <v>1817</v>
      </c>
      <c r="AG215" s="23">
        <v>1666</v>
      </c>
      <c r="AH215" s="23"/>
      <c r="AI215" s="26">
        <f>9631+3897</f>
        <v>13528</v>
      </c>
      <c r="AJ215" s="26">
        <f>9631+4248</f>
        <v>13879</v>
      </c>
      <c r="AK215" s="26">
        <f>9631+4248</f>
        <v>13879</v>
      </c>
      <c r="AL215" s="23">
        <v>68636</v>
      </c>
      <c r="AM215" s="23">
        <v>68636</v>
      </c>
      <c r="AN215" s="23">
        <v>68636</v>
      </c>
      <c r="AO215" s="23">
        <v>68637</v>
      </c>
      <c r="AP215" s="23">
        <v>68637</v>
      </c>
      <c r="AQ215" s="23">
        <v>41506</v>
      </c>
      <c r="AR215" s="23">
        <v>40785</v>
      </c>
      <c r="AS215" s="34">
        <v>26320</v>
      </c>
      <c r="AT215" s="34">
        <v>23028</v>
      </c>
      <c r="AU215" s="34">
        <v>19838</v>
      </c>
      <c r="AV215" s="34">
        <f>16752+206</f>
        <v>16958</v>
      </c>
      <c r="AW215" s="34">
        <v>13764</v>
      </c>
      <c r="AX215" s="34">
        <v>10888</v>
      </c>
      <c r="AY215" s="119">
        <v>42874</v>
      </c>
      <c r="AZ215" s="119">
        <v>42874</v>
      </c>
      <c r="BA215" s="119">
        <v>42874</v>
      </c>
      <c r="BC215" s="23">
        <v>37750</v>
      </c>
    </row>
    <row r="216" spans="1:56" s="3" customFormat="1" x14ac:dyDescent="0.25">
      <c r="A216" s="21">
        <v>212</v>
      </c>
      <c r="B216" s="21" t="s">
        <v>1223</v>
      </c>
      <c r="C216" s="21">
        <v>205735</v>
      </c>
      <c r="D216" s="21" t="s">
        <v>1224</v>
      </c>
      <c r="E216" s="27" t="s">
        <v>1225</v>
      </c>
      <c r="F216" s="22" t="s">
        <v>1226</v>
      </c>
      <c r="G216" s="56">
        <v>2380</v>
      </c>
      <c r="H216" s="55" t="s">
        <v>1227</v>
      </c>
      <c r="I216" s="144" t="s">
        <v>1228</v>
      </c>
      <c r="J216" s="56">
        <v>2173160779</v>
      </c>
      <c r="K216" s="21" t="s">
        <v>192</v>
      </c>
      <c r="L216" s="56" t="s">
        <v>1179</v>
      </c>
      <c r="M216" s="55" t="s">
        <v>1229</v>
      </c>
      <c r="N216" s="30"/>
      <c r="O216" s="24" t="s">
        <v>63</v>
      </c>
      <c r="P216" s="24" t="s">
        <v>63</v>
      </c>
      <c r="Q216" s="24" t="s">
        <v>63</v>
      </c>
      <c r="R216" s="24" t="s">
        <v>63</v>
      </c>
      <c r="S216" s="24" t="s">
        <v>63</v>
      </c>
      <c r="T216" s="24" t="s">
        <v>63</v>
      </c>
      <c r="U216" s="24" t="s">
        <v>63</v>
      </c>
      <c r="V216" s="24" t="s">
        <v>63</v>
      </c>
      <c r="W216" s="23">
        <v>942</v>
      </c>
      <c r="X216" s="23">
        <v>1003</v>
      </c>
      <c r="Y216" s="119">
        <v>1238</v>
      </c>
      <c r="Z216" s="119">
        <v>877</v>
      </c>
      <c r="AA216" s="119">
        <v>1194</v>
      </c>
      <c r="AB216" s="23">
        <v>292</v>
      </c>
      <c r="AC216" s="120">
        <v>0</v>
      </c>
      <c r="AD216" s="120" t="s">
        <v>188</v>
      </c>
      <c r="AE216" s="23" t="s">
        <v>63</v>
      </c>
      <c r="AF216" s="23" t="s">
        <v>63</v>
      </c>
      <c r="AG216" s="23" t="s">
        <v>63</v>
      </c>
      <c r="AH216" s="23"/>
      <c r="AI216" s="24" t="s">
        <v>63</v>
      </c>
      <c r="AJ216" s="24" t="s">
        <v>63</v>
      </c>
      <c r="AK216" s="24" t="s">
        <v>63</v>
      </c>
      <c r="AL216" s="24" t="s">
        <v>63</v>
      </c>
      <c r="AM216" s="24" t="s">
        <v>63</v>
      </c>
      <c r="AN216" s="24" t="s">
        <v>63</v>
      </c>
      <c r="AO216" s="24" t="s">
        <v>63</v>
      </c>
      <c r="AP216" s="24" t="s">
        <v>63</v>
      </c>
      <c r="AQ216" s="23">
        <v>533</v>
      </c>
      <c r="AR216" s="23">
        <v>476</v>
      </c>
      <c r="AS216" s="23">
        <v>422</v>
      </c>
      <c r="AT216" s="23">
        <v>370</v>
      </c>
      <c r="AU216" s="23">
        <v>318</v>
      </c>
      <c r="AV216" s="23">
        <v>268</v>
      </c>
      <c r="AW216" s="26">
        <v>128</v>
      </c>
      <c r="AX216" s="33" t="s">
        <v>194</v>
      </c>
      <c r="AY216" s="119" t="s">
        <v>63</v>
      </c>
      <c r="AZ216" s="119" t="s">
        <v>63</v>
      </c>
      <c r="BA216" s="119" t="s">
        <v>63</v>
      </c>
      <c r="BC216" s="23">
        <v>250</v>
      </c>
    </row>
    <row r="217" spans="1:56" s="3" customFormat="1" x14ac:dyDescent="0.25">
      <c r="A217" s="21">
        <v>213</v>
      </c>
      <c r="B217" s="21" t="s">
        <v>1230</v>
      </c>
      <c r="C217" s="21">
        <v>204032</v>
      </c>
      <c r="D217" s="21" t="s">
        <v>1231</v>
      </c>
      <c r="E217" s="27" t="s">
        <v>1232</v>
      </c>
      <c r="F217" s="22" t="s">
        <v>1233</v>
      </c>
      <c r="G217" s="56">
        <v>1850</v>
      </c>
      <c r="H217" s="55" t="s">
        <v>1234</v>
      </c>
      <c r="I217" s="144" t="s">
        <v>1235</v>
      </c>
      <c r="J217" s="56">
        <v>2313840770</v>
      </c>
      <c r="K217" s="21" t="s">
        <v>192</v>
      </c>
      <c r="L217" s="56" t="s">
        <v>1179</v>
      </c>
      <c r="M217" s="55" t="s">
        <v>1229</v>
      </c>
      <c r="N217" s="30"/>
      <c r="O217" s="24" t="s">
        <v>63</v>
      </c>
      <c r="P217" s="24" t="s">
        <v>63</v>
      </c>
      <c r="Q217" s="24" t="s">
        <v>63</v>
      </c>
      <c r="R217" s="24" t="s">
        <v>63</v>
      </c>
      <c r="S217" s="24" t="s">
        <v>63</v>
      </c>
      <c r="T217" s="24" t="s">
        <v>63</v>
      </c>
      <c r="U217" s="24" t="s">
        <v>63</v>
      </c>
      <c r="V217" s="24" t="s">
        <v>63</v>
      </c>
      <c r="W217" s="23">
        <v>2743</v>
      </c>
      <c r="X217" s="23">
        <v>3873</v>
      </c>
      <c r="Y217" s="119">
        <v>3139</v>
      </c>
      <c r="Z217" s="119">
        <v>2447</v>
      </c>
      <c r="AA217" s="120">
        <v>2784</v>
      </c>
      <c r="AB217" s="23">
        <v>2553</v>
      </c>
      <c r="AC217" s="120">
        <v>2718</v>
      </c>
      <c r="AD217" s="23">
        <v>2022</v>
      </c>
      <c r="AE217" s="23">
        <v>2831</v>
      </c>
      <c r="AF217" s="23">
        <v>1376</v>
      </c>
      <c r="AG217" s="23">
        <v>1478</v>
      </c>
      <c r="AH217" s="23"/>
      <c r="AI217" s="24" t="s">
        <v>63</v>
      </c>
      <c r="AJ217" s="24" t="s">
        <v>63</v>
      </c>
      <c r="AK217" s="24" t="s">
        <v>63</v>
      </c>
      <c r="AL217" s="24" t="s">
        <v>63</v>
      </c>
      <c r="AM217" s="24" t="s">
        <v>63</v>
      </c>
      <c r="AN217" s="24" t="s">
        <v>63</v>
      </c>
      <c r="AO217" s="24" t="s">
        <v>63</v>
      </c>
      <c r="AP217" s="24" t="s">
        <v>63</v>
      </c>
      <c r="AQ217" s="23">
        <v>2431</v>
      </c>
      <c r="AR217" s="23">
        <v>2176</v>
      </c>
      <c r="AS217" s="23">
        <v>1927</v>
      </c>
      <c r="AT217" s="23">
        <v>1686</v>
      </c>
      <c r="AU217" s="23">
        <v>1453</v>
      </c>
      <c r="AV217" s="23">
        <v>1227</v>
      </c>
      <c r="AW217" s="23">
        <v>1008</v>
      </c>
      <c r="AX217" s="23">
        <v>797</v>
      </c>
      <c r="AY217" s="119">
        <v>1800</v>
      </c>
      <c r="AZ217" s="119">
        <v>1800</v>
      </c>
      <c r="BA217" s="119">
        <v>1586</v>
      </c>
      <c r="BC217" s="23">
        <v>789</v>
      </c>
    </row>
    <row r="218" spans="1:56" s="3" customFormat="1" x14ac:dyDescent="0.25">
      <c r="A218" s="21">
        <v>214</v>
      </c>
      <c r="B218" s="21" t="s">
        <v>1236</v>
      </c>
      <c r="C218" s="21">
        <v>205757</v>
      </c>
      <c r="D218" s="21" t="s">
        <v>1237</v>
      </c>
      <c r="E218" s="27" t="s">
        <v>1238</v>
      </c>
      <c r="F218" s="22" t="s">
        <v>1239</v>
      </c>
      <c r="G218" s="56">
        <v>3740</v>
      </c>
      <c r="H218" s="55" t="s">
        <v>1240</v>
      </c>
      <c r="I218" s="144" t="s">
        <v>1241</v>
      </c>
      <c r="J218" s="56">
        <v>2213975807</v>
      </c>
      <c r="K218" s="21" t="s">
        <v>192</v>
      </c>
      <c r="L218" s="56" t="s">
        <v>1242</v>
      </c>
      <c r="M218" s="55" t="s">
        <v>1229</v>
      </c>
      <c r="N218" s="30"/>
      <c r="O218" s="24" t="s">
        <v>63</v>
      </c>
      <c r="P218" s="24" t="s">
        <v>63</v>
      </c>
      <c r="Q218" s="24" t="s">
        <v>63</v>
      </c>
      <c r="R218" s="24" t="s">
        <v>63</v>
      </c>
      <c r="S218" s="24" t="s">
        <v>63</v>
      </c>
      <c r="T218" s="24" t="s">
        <v>63</v>
      </c>
      <c r="U218" s="24" t="s">
        <v>63</v>
      </c>
      <c r="V218" s="24" t="s">
        <v>63</v>
      </c>
      <c r="W218" s="23">
        <v>3596</v>
      </c>
      <c r="X218" s="23">
        <v>3251</v>
      </c>
      <c r="Y218" s="119">
        <v>2847</v>
      </c>
      <c r="Z218" s="119">
        <v>3291</v>
      </c>
      <c r="AA218" s="119">
        <v>3615</v>
      </c>
      <c r="AB218" s="23">
        <v>3383</v>
      </c>
      <c r="AC218" s="23">
        <v>2963</v>
      </c>
      <c r="AD218" s="120">
        <v>3076</v>
      </c>
      <c r="AE218" s="23">
        <v>3484</v>
      </c>
      <c r="AF218" s="23">
        <v>3190</v>
      </c>
      <c r="AG218" s="23">
        <v>2585</v>
      </c>
      <c r="AH218" s="23"/>
      <c r="AI218" s="24" t="s">
        <v>63</v>
      </c>
      <c r="AJ218" s="24" t="s">
        <v>63</v>
      </c>
      <c r="AK218" s="24" t="s">
        <v>63</v>
      </c>
      <c r="AL218" s="24" t="s">
        <v>63</v>
      </c>
      <c r="AM218" s="24" t="s">
        <v>63</v>
      </c>
      <c r="AN218" s="24" t="s">
        <v>63</v>
      </c>
      <c r="AO218" s="24" t="s">
        <v>63</v>
      </c>
      <c r="AP218" s="24" t="s">
        <v>63</v>
      </c>
      <c r="AQ218" s="23">
        <v>1911</v>
      </c>
      <c r="AR218" s="23">
        <v>1710</v>
      </c>
      <c r="AS218" s="23">
        <v>1515</v>
      </c>
      <c r="AT218" s="23">
        <v>1326</v>
      </c>
      <c r="AU218" s="23">
        <v>1142</v>
      </c>
      <c r="AV218" s="23">
        <v>964</v>
      </c>
      <c r="AW218" s="23">
        <v>792</v>
      </c>
      <c r="AX218" s="23">
        <v>626</v>
      </c>
      <c r="AY218" s="119">
        <v>1839</v>
      </c>
      <c r="AZ218" s="119">
        <v>1839</v>
      </c>
      <c r="BA218" s="119">
        <v>1721</v>
      </c>
      <c r="BC218" s="23">
        <v>899</v>
      </c>
    </row>
    <row r="219" spans="1:56" s="3" customFormat="1" x14ac:dyDescent="0.25">
      <c r="A219" s="21">
        <v>215</v>
      </c>
      <c r="B219" s="21" t="s">
        <v>1243</v>
      </c>
      <c r="C219" s="21">
        <v>205998</v>
      </c>
      <c r="D219" s="21" t="s">
        <v>1244</v>
      </c>
      <c r="E219" s="27" t="s">
        <v>1245</v>
      </c>
      <c r="F219" s="22" t="s">
        <v>1246</v>
      </c>
      <c r="G219" s="56">
        <v>9042</v>
      </c>
      <c r="H219" s="55" t="s">
        <v>77</v>
      </c>
      <c r="I219" s="144" t="s">
        <v>1241</v>
      </c>
      <c r="J219" s="56">
        <v>2197971597</v>
      </c>
      <c r="K219" s="21" t="s">
        <v>192</v>
      </c>
      <c r="L219" s="56" t="s">
        <v>1242</v>
      </c>
      <c r="M219" s="55" t="s">
        <v>1229</v>
      </c>
      <c r="N219" s="30"/>
      <c r="O219" s="24" t="s">
        <v>63</v>
      </c>
      <c r="P219" s="24" t="s">
        <v>63</v>
      </c>
      <c r="Q219" s="24" t="s">
        <v>63</v>
      </c>
      <c r="R219" s="24" t="s">
        <v>63</v>
      </c>
      <c r="S219" s="24" t="s">
        <v>63</v>
      </c>
      <c r="T219" s="24" t="s">
        <v>63</v>
      </c>
      <c r="U219" s="24" t="s">
        <v>63</v>
      </c>
      <c r="V219" s="24" t="s">
        <v>63</v>
      </c>
      <c r="W219" s="23">
        <v>6327</v>
      </c>
      <c r="X219" s="23">
        <v>4668</v>
      </c>
      <c r="Y219" s="119">
        <v>3011</v>
      </c>
      <c r="Z219" s="119">
        <v>3364</v>
      </c>
      <c r="AA219" s="120">
        <v>3816</v>
      </c>
      <c r="AB219" s="23">
        <v>3922</v>
      </c>
      <c r="AC219" s="23">
        <v>2839</v>
      </c>
      <c r="AD219" s="120">
        <v>2949</v>
      </c>
      <c r="AE219" s="23">
        <v>3007</v>
      </c>
      <c r="AF219" s="23">
        <v>3085</v>
      </c>
      <c r="AG219" s="23">
        <v>2453</v>
      </c>
      <c r="AH219" s="23"/>
      <c r="AI219" s="24" t="s">
        <v>63</v>
      </c>
      <c r="AJ219" s="24" t="s">
        <v>63</v>
      </c>
      <c r="AK219" s="24" t="s">
        <v>63</v>
      </c>
      <c r="AL219" s="24" t="s">
        <v>63</v>
      </c>
      <c r="AM219" s="24" t="s">
        <v>63</v>
      </c>
      <c r="AN219" s="24" t="s">
        <v>63</v>
      </c>
      <c r="AO219" s="24" t="s">
        <v>63</v>
      </c>
      <c r="AP219" s="24" t="s">
        <v>63</v>
      </c>
      <c r="AQ219" s="26">
        <v>3456</v>
      </c>
      <c r="AR219" s="26">
        <v>3093</v>
      </c>
      <c r="AS219" s="26">
        <v>2740</v>
      </c>
      <c r="AT219" s="26">
        <v>2398</v>
      </c>
      <c r="AU219" s="26">
        <v>2067</v>
      </c>
      <c r="AV219" s="26">
        <v>1747</v>
      </c>
      <c r="AW219" s="26">
        <v>1437</v>
      </c>
      <c r="AX219" s="26">
        <v>1138</v>
      </c>
      <c r="AY219" s="119">
        <v>2190</v>
      </c>
      <c r="AZ219" s="119">
        <v>2190</v>
      </c>
      <c r="BA219" s="119">
        <v>2190</v>
      </c>
      <c r="BC219" s="23">
        <v>1130</v>
      </c>
    </row>
    <row r="220" spans="1:56" s="3" customFormat="1" x14ac:dyDescent="0.25">
      <c r="A220" s="21">
        <v>216</v>
      </c>
      <c r="B220" s="21" t="s">
        <v>1247</v>
      </c>
      <c r="C220" s="21">
        <v>203882</v>
      </c>
      <c r="D220" s="24" t="s">
        <v>188</v>
      </c>
      <c r="E220" s="27" t="s">
        <v>1248</v>
      </c>
      <c r="F220" s="22" t="s">
        <v>1249</v>
      </c>
      <c r="G220" s="56">
        <v>9130</v>
      </c>
      <c r="H220" s="55" t="s">
        <v>368</v>
      </c>
      <c r="I220" s="56" t="s">
        <v>192</v>
      </c>
      <c r="J220" s="56" t="s">
        <v>192</v>
      </c>
      <c r="K220" s="21" t="s">
        <v>192</v>
      </c>
      <c r="L220" s="56" t="s">
        <v>1179</v>
      </c>
      <c r="M220" s="55" t="s">
        <v>1229</v>
      </c>
      <c r="N220" s="30"/>
      <c r="O220" s="24" t="s">
        <v>63</v>
      </c>
      <c r="P220" s="24" t="s">
        <v>63</v>
      </c>
      <c r="Q220" s="24" t="s">
        <v>63</v>
      </c>
      <c r="R220" s="24" t="s">
        <v>63</v>
      </c>
      <c r="S220" s="24" t="s">
        <v>63</v>
      </c>
      <c r="T220" s="24" t="s">
        <v>63</v>
      </c>
      <c r="U220" s="24" t="s">
        <v>63</v>
      </c>
      <c r="V220" s="24" t="s">
        <v>63</v>
      </c>
      <c r="W220" s="23">
        <v>2854</v>
      </c>
      <c r="X220" s="23">
        <v>1766</v>
      </c>
      <c r="Y220" s="119">
        <v>3843</v>
      </c>
      <c r="Z220" s="119">
        <v>3920</v>
      </c>
      <c r="AA220" s="119">
        <v>3902</v>
      </c>
      <c r="AB220" s="23">
        <v>1096</v>
      </c>
      <c r="AC220" s="23" t="s">
        <v>188</v>
      </c>
      <c r="AD220" s="120" t="s">
        <v>63</v>
      </c>
      <c r="AE220" s="23" t="s">
        <v>63</v>
      </c>
      <c r="AF220" s="23" t="s">
        <v>63</v>
      </c>
      <c r="AG220" s="23" t="s">
        <v>63</v>
      </c>
      <c r="AH220" s="23"/>
      <c r="AI220" s="24" t="s">
        <v>63</v>
      </c>
      <c r="AJ220" s="24" t="s">
        <v>63</v>
      </c>
      <c r="AK220" s="24" t="s">
        <v>63</v>
      </c>
      <c r="AL220" s="24" t="s">
        <v>63</v>
      </c>
      <c r="AM220" s="24" t="s">
        <v>63</v>
      </c>
      <c r="AN220" s="24" t="s">
        <v>63</v>
      </c>
      <c r="AO220" s="24" t="s">
        <v>63</v>
      </c>
      <c r="AP220" s="24" t="s">
        <v>63</v>
      </c>
      <c r="AQ220" s="23">
        <v>2263</v>
      </c>
      <c r="AR220" s="23">
        <v>2026</v>
      </c>
      <c r="AS220" s="23">
        <v>1794</v>
      </c>
      <c r="AT220" s="23">
        <v>1570</v>
      </c>
      <c r="AU220" s="23">
        <v>1352</v>
      </c>
      <c r="AV220" s="23">
        <v>1142</v>
      </c>
      <c r="AW220" s="33" t="s">
        <v>194</v>
      </c>
      <c r="AX220" s="24" t="s">
        <v>63</v>
      </c>
      <c r="AY220" s="119" t="s">
        <v>63</v>
      </c>
      <c r="AZ220" s="119" t="s">
        <v>63</v>
      </c>
      <c r="BA220" s="119" t="s">
        <v>63</v>
      </c>
      <c r="BC220" s="23">
        <v>782</v>
      </c>
    </row>
    <row r="221" spans="1:56" s="3" customFormat="1" x14ac:dyDescent="0.25">
      <c r="A221" s="21">
        <v>217</v>
      </c>
      <c r="B221" s="21" t="s">
        <v>1250</v>
      </c>
      <c r="C221" s="21">
        <v>203884</v>
      </c>
      <c r="D221" s="24" t="s">
        <v>188</v>
      </c>
      <c r="E221" s="27" t="s">
        <v>1251</v>
      </c>
      <c r="F221" s="22" t="s">
        <v>1252</v>
      </c>
      <c r="G221" s="56">
        <v>2900</v>
      </c>
      <c r="H221" s="55" t="s">
        <v>706</v>
      </c>
      <c r="I221" s="56" t="s">
        <v>192</v>
      </c>
      <c r="J221" s="56">
        <v>2142775332</v>
      </c>
      <c r="K221" s="21" t="s">
        <v>192</v>
      </c>
      <c r="L221" s="56" t="s">
        <v>1179</v>
      </c>
      <c r="M221" s="55" t="s">
        <v>1229</v>
      </c>
      <c r="N221" s="30"/>
      <c r="O221" s="24" t="s">
        <v>63</v>
      </c>
      <c r="P221" s="24" t="s">
        <v>63</v>
      </c>
      <c r="Q221" s="24" t="s">
        <v>63</v>
      </c>
      <c r="R221" s="24" t="s">
        <v>63</v>
      </c>
      <c r="S221" s="24" t="s">
        <v>63</v>
      </c>
      <c r="T221" s="24" t="s">
        <v>63</v>
      </c>
      <c r="U221" s="24" t="s">
        <v>63</v>
      </c>
      <c r="V221" s="24" t="s">
        <v>63</v>
      </c>
      <c r="W221" s="23">
        <v>2546</v>
      </c>
      <c r="X221" s="23">
        <v>2408</v>
      </c>
      <c r="Y221" s="119">
        <v>2898</v>
      </c>
      <c r="Z221" s="119">
        <v>2939</v>
      </c>
      <c r="AA221" s="119">
        <v>539</v>
      </c>
      <c r="AB221" s="23" t="s">
        <v>188</v>
      </c>
      <c r="AC221" s="120" t="s">
        <v>63</v>
      </c>
      <c r="AD221" s="120" t="s">
        <v>63</v>
      </c>
      <c r="AE221" s="23" t="s">
        <v>63</v>
      </c>
      <c r="AF221" s="23" t="s">
        <v>63</v>
      </c>
      <c r="AG221" s="23" t="s">
        <v>63</v>
      </c>
      <c r="AH221" s="23"/>
      <c r="AI221" s="24" t="s">
        <v>63</v>
      </c>
      <c r="AJ221" s="24" t="s">
        <v>63</v>
      </c>
      <c r="AK221" s="24" t="s">
        <v>63</v>
      </c>
      <c r="AL221" s="24" t="s">
        <v>63</v>
      </c>
      <c r="AM221" s="24" t="s">
        <v>63</v>
      </c>
      <c r="AN221" s="24" t="s">
        <v>63</v>
      </c>
      <c r="AO221" s="24" t="s">
        <v>63</v>
      </c>
      <c r="AP221" s="24" t="s">
        <v>63</v>
      </c>
      <c r="AQ221" s="23">
        <v>2649</v>
      </c>
      <c r="AR221" s="23">
        <v>2370</v>
      </c>
      <c r="AS221" s="23">
        <v>2101</v>
      </c>
      <c r="AT221" s="23">
        <v>1837</v>
      </c>
      <c r="AU221" s="23">
        <v>1583</v>
      </c>
      <c r="AV221" s="33" t="s">
        <v>194</v>
      </c>
      <c r="AW221" s="24" t="s">
        <v>63</v>
      </c>
      <c r="AX221" s="24" t="s">
        <v>63</v>
      </c>
      <c r="AY221" s="119" t="s">
        <v>63</v>
      </c>
      <c r="AZ221" s="119" t="s">
        <v>63</v>
      </c>
      <c r="BA221" s="119" t="s">
        <v>63</v>
      </c>
      <c r="BC221" s="23">
        <v>510</v>
      </c>
      <c r="BD221" s="23"/>
    </row>
    <row r="222" spans="1:56" s="3" customFormat="1" x14ac:dyDescent="0.25">
      <c r="A222" s="21">
        <v>218</v>
      </c>
      <c r="B222" s="21" t="s">
        <v>1253</v>
      </c>
      <c r="C222" s="21">
        <v>205736</v>
      </c>
      <c r="D222" s="21" t="s">
        <v>1254</v>
      </c>
      <c r="E222" s="27" t="s">
        <v>1255</v>
      </c>
      <c r="F222" s="22" t="s">
        <v>1256</v>
      </c>
      <c r="G222" s="56">
        <v>3550</v>
      </c>
      <c r="H222" s="55" t="s">
        <v>1257</v>
      </c>
      <c r="I222" s="144" t="s">
        <v>1258</v>
      </c>
      <c r="J222" s="56">
        <v>2083294338</v>
      </c>
      <c r="K222" s="21" t="s">
        <v>192</v>
      </c>
      <c r="L222" s="56" t="s">
        <v>1179</v>
      </c>
      <c r="M222" s="55" t="s">
        <v>1229</v>
      </c>
      <c r="N222" s="30"/>
      <c r="O222" s="24" t="s">
        <v>63</v>
      </c>
      <c r="P222" s="24" t="s">
        <v>63</v>
      </c>
      <c r="Q222" s="24" t="s">
        <v>63</v>
      </c>
      <c r="R222" s="24" t="s">
        <v>63</v>
      </c>
      <c r="S222" s="24" t="s">
        <v>63</v>
      </c>
      <c r="T222" s="24" t="s">
        <v>63</v>
      </c>
      <c r="U222" s="24" t="s">
        <v>63</v>
      </c>
      <c r="V222" s="24" t="s">
        <v>63</v>
      </c>
      <c r="W222" s="23">
        <v>5431</v>
      </c>
      <c r="X222" s="23">
        <v>6051</v>
      </c>
      <c r="Y222" s="119">
        <v>4098</v>
      </c>
      <c r="Z222" s="119">
        <v>4103</v>
      </c>
      <c r="AA222" s="119">
        <v>4215</v>
      </c>
      <c r="AB222" s="23">
        <v>4491</v>
      </c>
      <c r="AC222" s="120">
        <v>4130</v>
      </c>
      <c r="AD222" s="23">
        <v>3713</v>
      </c>
      <c r="AE222" s="23">
        <v>3857</v>
      </c>
      <c r="AF222" s="23">
        <v>4918</v>
      </c>
      <c r="AG222" s="23">
        <v>4818</v>
      </c>
      <c r="AH222" s="23"/>
      <c r="AI222" s="24" t="s">
        <v>63</v>
      </c>
      <c r="AJ222" s="24" t="s">
        <v>63</v>
      </c>
      <c r="AK222" s="24" t="s">
        <v>63</v>
      </c>
      <c r="AL222" s="24" t="s">
        <v>63</v>
      </c>
      <c r="AM222" s="24" t="s">
        <v>63</v>
      </c>
      <c r="AN222" s="24" t="s">
        <v>63</v>
      </c>
      <c r="AO222" s="24" t="s">
        <v>63</v>
      </c>
      <c r="AP222" s="24" t="s">
        <v>63</v>
      </c>
      <c r="AQ222" s="23">
        <v>3646</v>
      </c>
      <c r="AR222" s="23">
        <v>3263</v>
      </c>
      <c r="AS222" s="23">
        <v>2891</v>
      </c>
      <c r="AT222" s="23">
        <v>2529</v>
      </c>
      <c r="AU222" s="23">
        <v>2179</v>
      </c>
      <c r="AV222" s="23">
        <v>1840</v>
      </c>
      <c r="AW222" s="23">
        <v>1512</v>
      </c>
      <c r="AX222" s="23">
        <v>1196</v>
      </c>
      <c r="AY222" s="119">
        <v>3179</v>
      </c>
      <c r="AZ222" s="119">
        <v>3179</v>
      </c>
      <c r="BA222" s="119">
        <v>3179</v>
      </c>
      <c r="BC222" s="23">
        <v>1278</v>
      </c>
    </row>
    <row r="223" spans="1:56" s="3" customFormat="1" x14ac:dyDescent="0.25">
      <c r="A223" s="21">
        <v>219</v>
      </c>
      <c r="B223" s="21" t="s">
        <v>1259</v>
      </c>
      <c r="C223" s="21">
        <v>205737</v>
      </c>
      <c r="D223" s="21" t="s">
        <v>1260</v>
      </c>
      <c r="E223" s="27" t="s">
        <v>1261</v>
      </c>
      <c r="F223" s="22" t="s">
        <v>1262</v>
      </c>
      <c r="G223" s="56">
        <v>2110</v>
      </c>
      <c r="H223" s="55" t="s">
        <v>1263</v>
      </c>
      <c r="I223" s="144" t="s">
        <v>1264</v>
      </c>
      <c r="J223" s="56">
        <v>2039734212</v>
      </c>
      <c r="K223" s="21" t="s">
        <v>1265</v>
      </c>
      <c r="L223" s="56" t="s">
        <v>1179</v>
      </c>
      <c r="M223" s="55" t="s">
        <v>1229</v>
      </c>
      <c r="N223" s="30"/>
      <c r="O223" s="24" t="s">
        <v>63</v>
      </c>
      <c r="P223" s="24" t="s">
        <v>63</v>
      </c>
      <c r="Q223" s="24" t="s">
        <v>63</v>
      </c>
      <c r="R223" s="24" t="s">
        <v>63</v>
      </c>
      <c r="S223" s="24" t="s">
        <v>63</v>
      </c>
      <c r="T223" s="24" t="s">
        <v>63</v>
      </c>
      <c r="U223" s="24" t="s">
        <v>63</v>
      </c>
      <c r="V223" s="24" t="s">
        <v>63</v>
      </c>
      <c r="W223" s="23">
        <v>5040</v>
      </c>
      <c r="X223" s="23">
        <v>5418</v>
      </c>
      <c r="Y223" s="119">
        <v>4864</v>
      </c>
      <c r="Z223" s="119">
        <v>3711</v>
      </c>
      <c r="AA223" s="119">
        <v>4916</v>
      </c>
      <c r="AB223" s="23">
        <v>4991</v>
      </c>
      <c r="AC223" s="23">
        <v>4417</v>
      </c>
      <c r="AD223" s="120">
        <v>3487</v>
      </c>
      <c r="AE223" s="23">
        <v>4372</v>
      </c>
      <c r="AF223" s="23">
        <v>4088</v>
      </c>
      <c r="AG223" s="23">
        <v>1782</v>
      </c>
      <c r="AH223" s="23"/>
      <c r="AI223" s="24" t="s">
        <v>63</v>
      </c>
      <c r="AJ223" s="24" t="s">
        <v>63</v>
      </c>
      <c r="AK223" s="24" t="s">
        <v>63</v>
      </c>
      <c r="AL223" s="24" t="s">
        <v>63</v>
      </c>
      <c r="AM223" s="24" t="s">
        <v>63</v>
      </c>
      <c r="AN223" s="24" t="s">
        <v>63</v>
      </c>
      <c r="AO223" s="24" t="s">
        <v>63</v>
      </c>
      <c r="AP223" s="24" t="s">
        <v>63</v>
      </c>
      <c r="AQ223" s="23">
        <v>4824</v>
      </c>
      <c r="AR223" s="23">
        <v>4317</v>
      </c>
      <c r="AS223" s="23">
        <v>3824</v>
      </c>
      <c r="AT223" s="23">
        <v>3346</v>
      </c>
      <c r="AU223" s="23">
        <v>2883</v>
      </c>
      <c r="AV223" s="23">
        <v>2434</v>
      </c>
      <c r="AW223" s="23">
        <v>2000</v>
      </c>
      <c r="AX223" s="23">
        <v>1582</v>
      </c>
      <c r="AY223" s="119">
        <v>3001</v>
      </c>
      <c r="AZ223" s="119">
        <v>3001</v>
      </c>
      <c r="BA223" s="119">
        <v>3622</v>
      </c>
      <c r="BC223" s="23">
        <v>1302</v>
      </c>
    </row>
    <row r="224" spans="1:56" s="3" customFormat="1" x14ac:dyDescent="0.25">
      <c r="A224" s="21">
        <v>220</v>
      </c>
      <c r="B224" s="21" t="s">
        <v>1266</v>
      </c>
      <c r="C224" s="21">
        <v>205484</v>
      </c>
      <c r="D224" s="21" t="s">
        <v>1267</v>
      </c>
      <c r="E224" s="27" t="s">
        <v>1268</v>
      </c>
      <c r="F224" s="22" t="s">
        <v>1269</v>
      </c>
      <c r="G224" s="56">
        <v>3560</v>
      </c>
      <c r="H224" s="55" t="s">
        <v>818</v>
      </c>
      <c r="I224" s="144" t="s">
        <v>1270</v>
      </c>
      <c r="J224" s="56">
        <v>2210431743</v>
      </c>
      <c r="K224" s="21" t="s">
        <v>192</v>
      </c>
      <c r="L224" s="56" t="s">
        <v>1179</v>
      </c>
      <c r="M224" s="55" t="s">
        <v>1229</v>
      </c>
      <c r="N224" s="30"/>
      <c r="O224" s="24" t="s">
        <v>63</v>
      </c>
      <c r="P224" s="24" t="s">
        <v>63</v>
      </c>
      <c r="Q224" s="24" t="s">
        <v>63</v>
      </c>
      <c r="R224" s="24" t="s">
        <v>63</v>
      </c>
      <c r="S224" s="24" t="s">
        <v>63</v>
      </c>
      <c r="T224" s="24" t="s">
        <v>63</v>
      </c>
      <c r="U224" s="24" t="s">
        <v>63</v>
      </c>
      <c r="V224" s="24" t="s">
        <v>63</v>
      </c>
      <c r="W224" s="23">
        <v>4368</v>
      </c>
      <c r="X224" s="23">
        <v>3239</v>
      </c>
      <c r="Y224" s="119">
        <v>3295</v>
      </c>
      <c r="Z224" s="119">
        <v>2076</v>
      </c>
      <c r="AA224" s="120">
        <v>3192</v>
      </c>
      <c r="AB224" s="23">
        <v>2802</v>
      </c>
      <c r="AC224" s="120">
        <v>2729</v>
      </c>
      <c r="AD224" s="120">
        <v>2578</v>
      </c>
      <c r="AE224" s="23">
        <v>1972</v>
      </c>
      <c r="AF224" s="23">
        <v>2986</v>
      </c>
      <c r="AG224" s="23">
        <v>2645</v>
      </c>
      <c r="AH224" s="23"/>
      <c r="AI224" s="24" t="s">
        <v>63</v>
      </c>
      <c r="AJ224" s="24" t="s">
        <v>63</v>
      </c>
      <c r="AK224" s="24" t="s">
        <v>63</v>
      </c>
      <c r="AL224" s="24" t="s">
        <v>63</v>
      </c>
      <c r="AM224" s="24" t="s">
        <v>63</v>
      </c>
      <c r="AN224" s="24" t="s">
        <v>63</v>
      </c>
      <c r="AO224" s="24" t="s">
        <v>63</v>
      </c>
      <c r="AP224" s="24" t="s">
        <v>63</v>
      </c>
      <c r="AQ224" s="23">
        <v>1530</v>
      </c>
      <c r="AR224" s="23">
        <v>1369</v>
      </c>
      <c r="AS224" s="23">
        <v>1212</v>
      </c>
      <c r="AT224" s="23">
        <v>1061</v>
      </c>
      <c r="AU224" s="23">
        <v>914</v>
      </c>
      <c r="AV224" s="23">
        <v>771</v>
      </c>
      <c r="AW224" s="23">
        <v>635</v>
      </c>
      <c r="AX224" s="23">
        <v>501</v>
      </c>
      <c r="AY224" s="119">
        <v>1919</v>
      </c>
      <c r="AZ224" s="119">
        <v>1919</v>
      </c>
      <c r="BA224" s="119">
        <v>1919</v>
      </c>
      <c r="BC224" s="23">
        <v>854</v>
      </c>
    </row>
    <row r="225" spans="1:58" s="3" customFormat="1" x14ac:dyDescent="0.25">
      <c r="A225" s="21">
        <v>221</v>
      </c>
      <c r="B225" s="21" t="s">
        <v>1271</v>
      </c>
      <c r="C225" s="21">
        <v>205501</v>
      </c>
      <c r="D225" s="21" t="s">
        <v>1272</v>
      </c>
      <c r="E225" s="27" t="s">
        <v>1273</v>
      </c>
      <c r="F225" s="22" t="s">
        <v>1274</v>
      </c>
      <c r="G225" s="56">
        <v>9000</v>
      </c>
      <c r="H225" s="55" t="s">
        <v>77</v>
      </c>
      <c r="I225" s="144" t="s">
        <v>1270</v>
      </c>
      <c r="J225" s="56">
        <v>2210432040</v>
      </c>
      <c r="K225" s="21" t="s">
        <v>1275</v>
      </c>
      <c r="L225" s="56" t="s">
        <v>1179</v>
      </c>
      <c r="M225" s="55" t="s">
        <v>1229</v>
      </c>
      <c r="N225" s="30"/>
      <c r="O225" s="24" t="s">
        <v>63</v>
      </c>
      <c r="P225" s="24" t="s">
        <v>63</v>
      </c>
      <c r="Q225" s="24" t="s">
        <v>63</v>
      </c>
      <c r="R225" s="24" t="s">
        <v>63</v>
      </c>
      <c r="S225" s="24" t="s">
        <v>63</v>
      </c>
      <c r="T225" s="24" t="s">
        <v>63</v>
      </c>
      <c r="U225" s="24" t="s">
        <v>63</v>
      </c>
      <c r="V225" s="24" t="s">
        <v>63</v>
      </c>
      <c r="W225" s="23">
        <v>3324</v>
      </c>
      <c r="X225" s="23">
        <v>3155</v>
      </c>
      <c r="Y225" s="119">
        <v>3983</v>
      </c>
      <c r="Z225" s="119">
        <v>3664</v>
      </c>
      <c r="AA225" s="119">
        <v>3305</v>
      </c>
      <c r="AB225" s="23">
        <v>3262</v>
      </c>
      <c r="AC225" s="23">
        <v>3600</v>
      </c>
      <c r="AD225" s="120">
        <v>3410</v>
      </c>
      <c r="AE225" s="23">
        <v>2881</v>
      </c>
      <c r="AF225" s="23">
        <v>2769</v>
      </c>
      <c r="AG225" s="23">
        <v>3134</v>
      </c>
      <c r="AH225" s="23"/>
      <c r="AI225" s="24" t="s">
        <v>63</v>
      </c>
      <c r="AJ225" s="24" t="s">
        <v>63</v>
      </c>
      <c r="AK225" s="24" t="s">
        <v>63</v>
      </c>
      <c r="AL225" s="24" t="s">
        <v>63</v>
      </c>
      <c r="AM225" s="24" t="s">
        <v>63</v>
      </c>
      <c r="AN225" s="24" t="s">
        <v>63</v>
      </c>
      <c r="AO225" s="24" t="s">
        <v>63</v>
      </c>
      <c r="AP225" s="24" t="s">
        <v>63</v>
      </c>
      <c r="AQ225" s="23">
        <v>2998</v>
      </c>
      <c r="AR225" s="23">
        <v>2683</v>
      </c>
      <c r="AS225" s="23">
        <v>2376</v>
      </c>
      <c r="AT225" s="23">
        <v>2079</v>
      </c>
      <c r="AU225" s="23">
        <v>1792</v>
      </c>
      <c r="AV225" s="23">
        <v>1512</v>
      </c>
      <c r="AW225" s="23">
        <v>1243</v>
      </c>
      <c r="AX225" s="23">
        <v>982</v>
      </c>
      <c r="AY225" s="119">
        <v>2569</v>
      </c>
      <c r="AZ225" s="119">
        <v>2569</v>
      </c>
      <c r="BA225" s="119">
        <v>2120</v>
      </c>
      <c r="BC225" s="23">
        <v>931</v>
      </c>
    </row>
    <row r="226" spans="1:58" s="3" customFormat="1" x14ac:dyDescent="0.25">
      <c r="A226" s="21">
        <v>222</v>
      </c>
      <c r="B226" s="21" t="s">
        <v>1276</v>
      </c>
      <c r="C226" s="21">
        <v>205502</v>
      </c>
      <c r="D226" s="21" t="s">
        <v>1277</v>
      </c>
      <c r="E226" s="27" t="s">
        <v>1278</v>
      </c>
      <c r="F226" s="22" t="s">
        <v>1279</v>
      </c>
      <c r="G226" s="56">
        <v>8000</v>
      </c>
      <c r="H226" s="55" t="s">
        <v>951</v>
      </c>
      <c r="I226" s="144" t="s">
        <v>1270</v>
      </c>
      <c r="J226" s="56">
        <v>2210431248</v>
      </c>
      <c r="K226" s="21" t="s">
        <v>192</v>
      </c>
      <c r="L226" s="56" t="s">
        <v>1179</v>
      </c>
      <c r="M226" s="55" t="s">
        <v>1229</v>
      </c>
      <c r="N226" s="30"/>
      <c r="O226" s="24" t="s">
        <v>63</v>
      </c>
      <c r="P226" s="24" t="s">
        <v>63</v>
      </c>
      <c r="Q226" s="24" t="s">
        <v>63</v>
      </c>
      <c r="R226" s="24" t="s">
        <v>63</v>
      </c>
      <c r="S226" s="24" t="s">
        <v>63</v>
      </c>
      <c r="T226" s="24" t="s">
        <v>63</v>
      </c>
      <c r="U226" s="24" t="s">
        <v>63</v>
      </c>
      <c r="V226" s="24" t="s">
        <v>63</v>
      </c>
      <c r="W226" s="23">
        <v>2996</v>
      </c>
      <c r="X226" s="23">
        <v>2498</v>
      </c>
      <c r="Y226" s="119">
        <v>2449</v>
      </c>
      <c r="Z226" s="119">
        <v>3710</v>
      </c>
      <c r="AA226" s="119">
        <v>3077</v>
      </c>
      <c r="AB226" s="23">
        <v>2062</v>
      </c>
      <c r="AC226" s="23">
        <v>1878</v>
      </c>
      <c r="AD226" s="23">
        <v>1437</v>
      </c>
      <c r="AE226" s="23">
        <v>1893</v>
      </c>
      <c r="AF226" s="23">
        <v>1654</v>
      </c>
      <c r="AG226" s="23">
        <v>1277</v>
      </c>
      <c r="AH226" s="23"/>
      <c r="AI226" s="24" t="s">
        <v>63</v>
      </c>
      <c r="AJ226" s="24" t="s">
        <v>63</v>
      </c>
      <c r="AK226" s="24" t="s">
        <v>63</v>
      </c>
      <c r="AL226" s="24" t="s">
        <v>63</v>
      </c>
      <c r="AM226" s="24" t="s">
        <v>63</v>
      </c>
      <c r="AN226" s="24" t="s">
        <v>63</v>
      </c>
      <c r="AO226" s="24" t="s">
        <v>63</v>
      </c>
      <c r="AP226" s="24" t="s">
        <v>63</v>
      </c>
      <c r="AQ226" s="23">
        <v>3045</v>
      </c>
      <c r="AR226" s="23">
        <v>2726</v>
      </c>
      <c r="AS226" s="23">
        <v>2415</v>
      </c>
      <c r="AT226" s="23">
        <v>2113</v>
      </c>
      <c r="AU226" s="23">
        <v>1819</v>
      </c>
      <c r="AV226" s="23">
        <v>1536</v>
      </c>
      <c r="AW226" s="23">
        <v>1262</v>
      </c>
      <c r="AX226" s="23">
        <v>998</v>
      </c>
      <c r="AY226" s="119">
        <v>1295</v>
      </c>
      <c r="AZ226" s="119">
        <v>1295</v>
      </c>
      <c r="BA226" s="119">
        <v>1295</v>
      </c>
      <c r="BC226" s="23">
        <v>756</v>
      </c>
    </row>
    <row r="227" spans="1:58" s="3" customFormat="1" x14ac:dyDescent="0.25">
      <c r="A227" s="21">
        <v>223</v>
      </c>
      <c r="B227" s="21" t="s">
        <v>1280</v>
      </c>
      <c r="C227" s="21">
        <v>205536</v>
      </c>
      <c r="D227" s="21" t="s">
        <v>1281</v>
      </c>
      <c r="E227" s="27" t="s">
        <v>1282</v>
      </c>
      <c r="F227" s="22" t="s">
        <v>1283</v>
      </c>
      <c r="G227" s="56">
        <v>2280</v>
      </c>
      <c r="H227" s="55" t="s">
        <v>1284</v>
      </c>
      <c r="I227" s="144" t="s">
        <v>1285</v>
      </c>
      <c r="J227" s="56" t="s">
        <v>192</v>
      </c>
      <c r="K227" s="21" t="s">
        <v>192</v>
      </c>
      <c r="L227" s="56" t="s">
        <v>1179</v>
      </c>
      <c r="M227" s="55" t="s">
        <v>1229</v>
      </c>
      <c r="N227" s="30"/>
      <c r="O227" s="24" t="s">
        <v>63</v>
      </c>
      <c r="P227" s="24" t="s">
        <v>63</v>
      </c>
      <c r="Q227" s="24" t="s">
        <v>63</v>
      </c>
      <c r="R227" s="24" t="s">
        <v>63</v>
      </c>
      <c r="S227" s="24" t="s">
        <v>63</v>
      </c>
      <c r="T227" s="24" t="s">
        <v>63</v>
      </c>
      <c r="U227" s="24" t="s">
        <v>63</v>
      </c>
      <c r="V227" s="24" t="s">
        <v>63</v>
      </c>
      <c r="W227" s="23">
        <v>2023</v>
      </c>
      <c r="X227" s="119">
        <v>1968</v>
      </c>
      <c r="Y227" s="119">
        <v>2073</v>
      </c>
      <c r="Z227" s="119">
        <v>2438</v>
      </c>
      <c r="AA227" s="120">
        <v>2139</v>
      </c>
      <c r="AB227" s="23">
        <v>2261</v>
      </c>
      <c r="AC227" s="23">
        <v>2784</v>
      </c>
      <c r="AD227" s="23">
        <v>951</v>
      </c>
      <c r="AE227" s="23">
        <v>1543</v>
      </c>
      <c r="AF227" s="23">
        <v>3371</v>
      </c>
      <c r="AG227" s="23">
        <v>3597</v>
      </c>
      <c r="AH227" s="23"/>
      <c r="AI227" s="24" t="s">
        <v>63</v>
      </c>
      <c r="AJ227" s="24" t="s">
        <v>63</v>
      </c>
      <c r="AK227" s="24" t="s">
        <v>63</v>
      </c>
      <c r="AL227" s="24" t="s">
        <v>63</v>
      </c>
      <c r="AM227" s="24" t="s">
        <v>63</v>
      </c>
      <c r="AN227" s="24" t="s">
        <v>63</v>
      </c>
      <c r="AO227" s="24" t="s">
        <v>63</v>
      </c>
      <c r="AP227" s="24" t="s">
        <v>63</v>
      </c>
      <c r="AQ227" s="23">
        <v>1479</v>
      </c>
      <c r="AR227" s="23">
        <v>1323</v>
      </c>
      <c r="AS227" s="23">
        <v>1172</v>
      </c>
      <c r="AT227" s="23">
        <v>1025</v>
      </c>
      <c r="AU227" s="23">
        <v>883</v>
      </c>
      <c r="AV227" s="23">
        <v>746</v>
      </c>
      <c r="AW227" s="23">
        <v>613</v>
      </c>
      <c r="AX227" s="23">
        <v>484</v>
      </c>
      <c r="AY227" s="119">
        <v>1286</v>
      </c>
      <c r="AZ227" s="119">
        <v>912</v>
      </c>
      <c r="BA227" s="119">
        <v>1854</v>
      </c>
      <c r="BC227" s="23">
        <v>581</v>
      </c>
    </row>
    <row r="228" spans="1:58" s="3" customFormat="1" x14ac:dyDescent="0.25">
      <c r="A228" s="21">
        <v>224</v>
      </c>
      <c r="B228" s="21" t="s">
        <v>1286</v>
      </c>
      <c r="C228" s="21">
        <v>205537</v>
      </c>
      <c r="D228" s="21" t="s">
        <v>1287</v>
      </c>
      <c r="E228" s="27" t="s">
        <v>1288</v>
      </c>
      <c r="F228" s="22" t="s">
        <v>319</v>
      </c>
      <c r="G228" s="56">
        <v>2870</v>
      </c>
      <c r="H228" s="55" t="s">
        <v>755</v>
      </c>
      <c r="I228" s="144" t="s">
        <v>1285</v>
      </c>
      <c r="J228" s="56" t="s">
        <v>192</v>
      </c>
      <c r="K228" s="21" t="s">
        <v>192</v>
      </c>
      <c r="L228" s="56" t="s">
        <v>1179</v>
      </c>
      <c r="M228" s="55" t="s">
        <v>1229</v>
      </c>
      <c r="N228" s="30"/>
      <c r="O228" s="24" t="s">
        <v>63</v>
      </c>
      <c r="P228" s="24" t="s">
        <v>63</v>
      </c>
      <c r="Q228" s="24" t="s">
        <v>63</v>
      </c>
      <c r="R228" s="24" t="s">
        <v>63</v>
      </c>
      <c r="S228" s="24" t="s">
        <v>63</v>
      </c>
      <c r="T228" s="24" t="s">
        <v>63</v>
      </c>
      <c r="U228" s="24" t="s">
        <v>63</v>
      </c>
      <c r="V228" s="24" t="s">
        <v>63</v>
      </c>
      <c r="W228" s="23">
        <v>1079</v>
      </c>
      <c r="X228" s="119">
        <v>1277</v>
      </c>
      <c r="Y228" s="119">
        <v>1288</v>
      </c>
      <c r="Z228" s="119">
        <v>2182</v>
      </c>
      <c r="AA228" s="119">
        <v>1813</v>
      </c>
      <c r="AB228" s="23">
        <v>1933</v>
      </c>
      <c r="AC228" s="120">
        <v>1938</v>
      </c>
      <c r="AD228" s="23">
        <v>2150</v>
      </c>
      <c r="AE228" s="23">
        <v>2357</v>
      </c>
      <c r="AF228" s="23">
        <v>1803</v>
      </c>
      <c r="AG228" s="23">
        <v>1573</v>
      </c>
      <c r="AH228" s="23"/>
      <c r="AI228" s="24" t="s">
        <v>63</v>
      </c>
      <c r="AJ228" s="24" t="s">
        <v>63</v>
      </c>
      <c r="AK228" s="24" t="s">
        <v>63</v>
      </c>
      <c r="AL228" s="24" t="s">
        <v>63</v>
      </c>
      <c r="AM228" s="24" t="s">
        <v>63</v>
      </c>
      <c r="AN228" s="24" t="s">
        <v>63</v>
      </c>
      <c r="AO228" s="24" t="s">
        <v>63</v>
      </c>
      <c r="AP228" s="24" t="s">
        <v>63</v>
      </c>
      <c r="AQ228" s="23">
        <v>1303</v>
      </c>
      <c r="AR228" s="23">
        <v>1168</v>
      </c>
      <c r="AS228" s="23">
        <v>1035</v>
      </c>
      <c r="AT228" s="23">
        <v>904</v>
      </c>
      <c r="AU228" s="23">
        <v>779</v>
      </c>
      <c r="AV228" s="23">
        <v>658</v>
      </c>
      <c r="AW228" s="23">
        <v>541</v>
      </c>
      <c r="AX228" s="23">
        <v>427</v>
      </c>
      <c r="AY228" s="119">
        <v>1435</v>
      </c>
      <c r="AZ228" s="119">
        <v>1568</v>
      </c>
      <c r="BA228" s="119">
        <v>1200</v>
      </c>
      <c r="BC228" s="23">
        <v>431</v>
      </c>
    </row>
    <row r="229" spans="1:58" s="3" customFormat="1" x14ac:dyDescent="0.25">
      <c r="A229" s="21">
        <v>225</v>
      </c>
      <c r="B229" s="21" t="s">
        <v>1289</v>
      </c>
      <c r="C229" s="21">
        <v>210663</v>
      </c>
      <c r="D229" s="21" t="s">
        <v>1290</v>
      </c>
      <c r="E229" s="27" t="s">
        <v>1291</v>
      </c>
      <c r="F229" s="22" t="s">
        <v>1292</v>
      </c>
      <c r="G229" s="56">
        <v>9130</v>
      </c>
      <c r="H229" s="55" t="s">
        <v>1293</v>
      </c>
      <c r="I229" s="149" t="s">
        <v>1270</v>
      </c>
      <c r="J229" s="56" t="s">
        <v>192</v>
      </c>
      <c r="K229" s="21" t="s">
        <v>192</v>
      </c>
      <c r="L229" s="56" t="s">
        <v>1179</v>
      </c>
      <c r="M229" s="55" t="s">
        <v>1229</v>
      </c>
      <c r="N229" s="30"/>
      <c r="O229" s="24" t="s">
        <v>63</v>
      </c>
      <c r="P229" s="24" t="s">
        <v>63</v>
      </c>
      <c r="Q229" s="24" t="s">
        <v>63</v>
      </c>
      <c r="R229" s="24" t="s">
        <v>63</v>
      </c>
      <c r="S229" s="24" t="s">
        <v>63</v>
      </c>
      <c r="T229" s="24" t="s">
        <v>63</v>
      </c>
      <c r="U229" s="24" t="s">
        <v>63</v>
      </c>
      <c r="V229" s="24" t="s">
        <v>63</v>
      </c>
      <c r="W229" s="24" t="s">
        <v>63</v>
      </c>
      <c r="X229" s="24" t="s">
        <v>63</v>
      </c>
      <c r="Y229" s="24" t="s">
        <v>63</v>
      </c>
      <c r="Z229" s="24" t="s">
        <v>63</v>
      </c>
      <c r="AA229" s="24" t="s">
        <v>63</v>
      </c>
      <c r="AB229" s="23">
        <v>3496</v>
      </c>
      <c r="AC229" s="120">
        <v>4647</v>
      </c>
      <c r="AD229" s="23">
        <v>2761</v>
      </c>
      <c r="AE229" s="23">
        <v>3113</v>
      </c>
      <c r="AF229" s="23">
        <v>3484</v>
      </c>
      <c r="AG229" s="23">
        <v>3501</v>
      </c>
      <c r="AH229" s="23"/>
      <c r="AI229" s="24" t="s">
        <v>63</v>
      </c>
      <c r="AJ229" s="24" t="s">
        <v>63</v>
      </c>
      <c r="AK229" s="24" t="s">
        <v>63</v>
      </c>
      <c r="AL229" s="24" t="s">
        <v>63</v>
      </c>
      <c r="AM229" s="24" t="s">
        <v>63</v>
      </c>
      <c r="AN229" s="24" t="s">
        <v>63</v>
      </c>
      <c r="AO229" s="24" t="s">
        <v>63</v>
      </c>
      <c r="AP229" s="24" t="s">
        <v>63</v>
      </c>
      <c r="AQ229" s="24" t="s">
        <v>63</v>
      </c>
      <c r="AR229" s="24" t="s">
        <v>63</v>
      </c>
      <c r="AS229" s="24" t="s">
        <v>63</v>
      </c>
      <c r="AT229" s="24" t="s">
        <v>63</v>
      </c>
      <c r="AU229" s="24" t="s">
        <v>63</v>
      </c>
      <c r="AV229" s="26">
        <v>1412</v>
      </c>
      <c r="AW229" s="26">
        <v>1567</v>
      </c>
      <c r="AX229" s="26">
        <v>1241</v>
      </c>
      <c r="AY229" s="119">
        <v>2812</v>
      </c>
      <c r="AZ229" s="119">
        <v>2221</v>
      </c>
      <c r="BA229" s="119">
        <v>2489</v>
      </c>
      <c r="BC229" s="23">
        <v>157.32</v>
      </c>
    </row>
    <row r="230" spans="1:58" s="3" customFormat="1" x14ac:dyDescent="0.25">
      <c r="A230" s="21">
        <v>226</v>
      </c>
      <c r="B230" s="21" t="s">
        <v>1294</v>
      </c>
      <c r="C230" s="21">
        <v>165</v>
      </c>
      <c r="D230" s="21" t="s">
        <v>1295</v>
      </c>
      <c r="E230" s="27" t="s">
        <v>1296</v>
      </c>
      <c r="F230" s="22" t="s">
        <v>1297</v>
      </c>
      <c r="G230" s="56">
        <v>2400</v>
      </c>
      <c r="H230" s="55" t="s">
        <v>1298</v>
      </c>
      <c r="I230" s="144" t="s">
        <v>1299</v>
      </c>
      <c r="J230" s="56">
        <v>2142813934</v>
      </c>
      <c r="K230" s="21" t="s">
        <v>1300</v>
      </c>
      <c r="L230" s="56" t="s">
        <v>1301</v>
      </c>
      <c r="M230" s="55" t="s">
        <v>1302</v>
      </c>
      <c r="N230" s="30"/>
      <c r="O230" s="23">
        <v>114626</v>
      </c>
      <c r="P230" s="23">
        <v>113010</v>
      </c>
      <c r="Q230" s="23">
        <v>112833</v>
      </c>
      <c r="R230" s="23">
        <v>112290</v>
      </c>
      <c r="S230" s="23">
        <v>110535</v>
      </c>
      <c r="T230" s="23">
        <v>117129</v>
      </c>
      <c r="U230" s="23">
        <v>111910</v>
      </c>
      <c r="V230" s="23">
        <v>89800</v>
      </c>
      <c r="W230" s="23">
        <v>87623</v>
      </c>
      <c r="X230" s="23">
        <v>93571</v>
      </c>
      <c r="Y230" s="119">
        <v>105519</v>
      </c>
      <c r="Z230" s="119">
        <v>98145</v>
      </c>
      <c r="AA230" s="120">
        <v>100402</v>
      </c>
      <c r="AB230" s="23">
        <v>101463</v>
      </c>
      <c r="AC230" s="23">
        <v>43566</v>
      </c>
      <c r="AD230" s="23">
        <v>65420</v>
      </c>
      <c r="AE230" s="23">
        <v>81118</v>
      </c>
      <c r="AF230" s="23">
        <v>76924</v>
      </c>
      <c r="AG230" s="23">
        <v>73689</v>
      </c>
      <c r="AH230" s="23"/>
      <c r="AI230" s="23">
        <v>101473</v>
      </c>
      <c r="AJ230" s="23">
        <v>101473</v>
      </c>
      <c r="AK230" s="23">
        <v>101474</v>
      </c>
      <c r="AL230" s="23">
        <v>117868</v>
      </c>
      <c r="AM230" s="23">
        <v>117868</v>
      </c>
      <c r="AN230" s="23">
        <v>117868</v>
      </c>
      <c r="AO230" s="23">
        <v>117869</v>
      </c>
      <c r="AP230" s="23">
        <v>117869</v>
      </c>
      <c r="AQ230" s="23">
        <v>63221</v>
      </c>
      <c r="AR230" s="23">
        <v>62069</v>
      </c>
      <c r="AS230" s="23">
        <v>60905</v>
      </c>
      <c r="AT230" s="23">
        <v>59733</v>
      </c>
      <c r="AU230" s="23">
        <v>58549</v>
      </c>
      <c r="AV230" s="23">
        <v>57357</v>
      </c>
      <c r="AW230" s="23">
        <v>56153</v>
      </c>
      <c r="AX230" s="26">
        <v>28120</v>
      </c>
      <c r="AY230" s="119">
        <v>35729</v>
      </c>
      <c r="AZ230" s="119">
        <v>50163</v>
      </c>
      <c r="BA230" s="119">
        <v>50163</v>
      </c>
      <c r="BC230" s="23">
        <v>64828</v>
      </c>
    </row>
    <row r="231" spans="1:58" s="3" customFormat="1" x14ac:dyDescent="0.25">
      <c r="A231" s="21">
        <v>227</v>
      </c>
      <c r="B231" s="21" t="s">
        <v>1303</v>
      </c>
      <c r="C231" s="21">
        <v>38</v>
      </c>
      <c r="D231" s="21" t="s">
        <v>1304</v>
      </c>
      <c r="E231" s="27" t="s">
        <v>1305</v>
      </c>
      <c r="F231" s="22" t="s">
        <v>1306</v>
      </c>
      <c r="G231" s="56">
        <v>3980</v>
      </c>
      <c r="H231" s="55" t="s">
        <v>191</v>
      </c>
      <c r="I231" s="144" t="s">
        <v>1307</v>
      </c>
      <c r="J231" s="56">
        <v>2000300346</v>
      </c>
      <c r="K231" s="21" t="s">
        <v>1308</v>
      </c>
      <c r="L231" s="56" t="s">
        <v>1309</v>
      </c>
      <c r="M231" s="55" t="s">
        <v>1302</v>
      </c>
      <c r="N231" s="30"/>
      <c r="O231" s="23">
        <v>24428</v>
      </c>
      <c r="P231" s="23">
        <v>24681</v>
      </c>
      <c r="Q231" s="23">
        <v>24795</v>
      </c>
      <c r="R231" s="23">
        <v>27505</v>
      </c>
      <c r="S231" s="23">
        <v>27170</v>
      </c>
      <c r="T231" s="23">
        <v>25174</v>
      </c>
      <c r="U231" s="23">
        <v>25804</v>
      </c>
      <c r="V231" s="23">
        <v>21553</v>
      </c>
      <c r="W231" s="23">
        <v>24940</v>
      </c>
      <c r="X231" s="23">
        <v>24354</v>
      </c>
      <c r="Y231" s="119">
        <v>22845</v>
      </c>
      <c r="Z231" s="119">
        <v>20317</v>
      </c>
      <c r="AA231" s="119">
        <v>22411</v>
      </c>
      <c r="AB231" s="23">
        <v>19122</v>
      </c>
      <c r="AC231" s="23">
        <v>18500</v>
      </c>
      <c r="AD231" s="120">
        <v>18716</v>
      </c>
      <c r="AE231" s="23">
        <v>20011</v>
      </c>
      <c r="AF231" s="23">
        <v>20519</v>
      </c>
      <c r="AG231" s="23">
        <v>17863</v>
      </c>
      <c r="AH231" s="23"/>
      <c r="AI231" s="23">
        <v>27533</v>
      </c>
      <c r="AJ231" s="23">
        <v>27533</v>
      </c>
      <c r="AK231" s="23">
        <v>27533</v>
      </c>
      <c r="AL231" s="23">
        <v>28089</v>
      </c>
      <c r="AM231" s="23">
        <v>28089</v>
      </c>
      <c r="AN231" s="23">
        <v>28089</v>
      </c>
      <c r="AO231" s="23">
        <v>28089</v>
      </c>
      <c r="AP231" s="23">
        <v>28089</v>
      </c>
      <c r="AQ231" s="23">
        <v>24650</v>
      </c>
      <c r="AR231" s="23">
        <v>24222</v>
      </c>
      <c r="AS231" s="23">
        <v>23789</v>
      </c>
      <c r="AT231" s="23">
        <v>23351</v>
      </c>
      <c r="AU231" s="23">
        <v>22909</v>
      </c>
      <c r="AV231" s="23">
        <v>22462</v>
      </c>
      <c r="AW231" s="23">
        <v>22010</v>
      </c>
      <c r="AX231" s="23">
        <v>21556</v>
      </c>
      <c r="AY231" s="119">
        <v>14630</v>
      </c>
      <c r="AZ231" s="119">
        <v>15142</v>
      </c>
      <c r="BA231" s="119">
        <v>17077</v>
      </c>
      <c r="BC231" s="23">
        <v>15449</v>
      </c>
    </row>
    <row r="232" spans="1:58" s="3" customFormat="1" x14ac:dyDescent="0.25">
      <c r="A232" s="21">
        <v>228</v>
      </c>
      <c r="B232" s="21" t="s">
        <v>1310</v>
      </c>
      <c r="C232" s="21" t="s">
        <v>63</v>
      </c>
      <c r="D232" s="160" t="s">
        <v>82</v>
      </c>
      <c r="E232" s="27" t="s">
        <v>1311</v>
      </c>
      <c r="F232" s="22" t="s">
        <v>1312</v>
      </c>
      <c r="G232" s="56">
        <v>3920</v>
      </c>
      <c r="H232" s="55" t="s">
        <v>140</v>
      </c>
      <c r="I232" s="56" t="s">
        <v>192</v>
      </c>
      <c r="J232" s="56">
        <v>2000273721</v>
      </c>
      <c r="K232" s="21" t="s">
        <v>192</v>
      </c>
      <c r="L232" s="56" t="s">
        <v>1309</v>
      </c>
      <c r="M232" s="55" t="s">
        <v>1302</v>
      </c>
      <c r="N232" s="30"/>
      <c r="O232" s="23">
        <v>82088</v>
      </c>
      <c r="P232" s="23">
        <v>84929</v>
      </c>
      <c r="Q232" s="23">
        <v>80486</v>
      </c>
      <c r="R232" s="23">
        <v>49263</v>
      </c>
      <c r="S232" s="23">
        <v>38826</v>
      </c>
      <c r="T232" s="23">
        <v>43008</v>
      </c>
      <c r="U232" s="23">
        <v>38777</v>
      </c>
      <c r="V232" s="23">
        <v>36309</v>
      </c>
      <c r="W232" s="23" t="s">
        <v>82</v>
      </c>
      <c r="X232" s="24" t="s">
        <v>63</v>
      </c>
      <c r="Y232" s="120" t="s">
        <v>63</v>
      </c>
      <c r="Z232" s="120" t="s">
        <v>63</v>
      </c>
      <c r="AA232" s="120" t="s">
        <v>63</v>
      </c>
      <c r="AB232" s="120" t="s">
        <v>63</v>
      </c>
      <c r="AC232" s="120" t="s">
        <v>63</v>
      </c>
      <c r="AD232" s="120" t="s">
        <v>63</v>
      </c>
      <c r="AE232" s="23" t="s">
        <v>63</v>
      </c>
      <c r="AF232" s="23" t="s">
        <v>63</v>
      </c>
      <c r="AG232" s="23" t="s">
        <v>63</v>
      </c>
      <c r="AH232" s="23"/>
      <c r="AI232" s="23">
        <v>86089</v>
      </c>
      <c r="AJ232" s="23">
        <v>86089</v>
      </c>
      <c r="AK232" s="23">
        <v>86088</v>
      </c>
      <c r="AL232" s="23">
        <v>53650</v>
      </c>
      <c r="AM232" s="23">
        <v>53650</v>
      </c>
      <c r="AN232" s="23">
        <v>53650</v>
      </c>
      <c r="AO232" s="23">
        <v>53649</v>
      </c>
      <c r="AP232" s="23">
        <v>53649</v>
      </c>
      <c r="AQ232" s="23" t="s">
        <v>82</v>
      </c>
      <c r="AR232" s="24" t="s">
        <v>63</v>
      </c>
      <c r="AS232" s="24" t="s">
        <v>63</v>
      </c>
      <c r="AT232" s="24" t="s">
        <v>63</v>
      </c>
      <c r="AU232" s="24" t="s">
        <v>63</v>
      </c>
      <c r="AV232" s="24" t="s">
        <v>63</v>
      </c>
      <c r="AW232" s="24" t="s">
        <v>63</v>
      </c>
      <c r="AX232" s="24" t="s">
        <v>63</v>
      </c>
      <c r="AY232" s="119" t="s">
        <v>63</v>
      </c>
      <c r="AZ232" s="119" t="s">
        <v>63</v>
      </c>
      <c r="BA232" s="119" t="s">
        <v>63</v>
      </c>
      <c r="BC232" s="23" t="s">
        <v>305</v>
      </c>
      <c r="BD232" s="23"/>
    </row>
    <row r="233" spans="1:58" s="3" customFormat="1" x14ac:dyDescent="0.25">
      <c r="A233" s="21">
        <v>229</v>
      </c>
      <c r="B233" s="21" t="s">
        <v>1313</v>
      </c>
      <c r="C233" s="21">
        <v>239</v>
      </c>
      <c r="D233" s="21" t="s">
        <v>1314</v>
      </c>
      <c r="E233" s="27" t="s">
        <v>1315</v>
      </c>
      <c r="F233" s="22" t="s">
        <v>1316</v>
      </c>
      <c r="G233" s="56">
        <v>8792</v>
      </c>
      <c r="H233" s="55" t="s">
        <v>1317</v>
      </c>
      <c r="I233" s="144" t="s">
        <v>1318</v>
      </c>
      <c r="J233" s="56">
        <v>2043812863</v>
      </c>
      <c r="K233" s="21" t="s">
        <v>1319</v>
      </c>
      <c r="L233" s="56" t="s">
        <v>1320</v>
      </c>
      <c r="M233" s="55" t="s">
        <v>1302</v>
      </c>
      <c r="N233" s="30"/>
      <c r="O233" s="23">
        <v>14700</v>
      </c>
      <c r="P233" s="23">
        <v>14655</v>
      </c>
      <c r="Q233" s="23">
        <v>15584</v>
      </c>
      <c r="R233" s="23">
        <v>15063</v>
      </c>
      <c r="S233" s="23">
        <v>18890</v>
      </c>
      <c r="T233" s="23">
        <v>13831</v>
      </c>
      <c r="U233" s="23">
        <v>12496</v>
      </c>
      <c r="V233" s="23">
        <v>13613</v>
      </c>
      <c r="W233" s="23">
        <v>12034</v>
      </c>
      <c r="X233" s="23">
        <v>12251</v>
      </c>
      <c r="Y233" s="119">
        <v>10130</v>
      </c>
      <c r="Z233" s="119">
        <v>13977</v>
      </c>
      <c r="AA233" s="120">
        <v>13569</v>
      </c>
      <c r="AB233" s="23">
        <v>13778</v>
      </c>
      <c r="AC233" s="120">
        <v>13567</v>
      </c>
      <c r="AD233" s="23">
        <v>9901</v>
      </c>
      <c r="AE233" s="23">
        <v>12962</v>
      </c>
      <c r="AF233" s="23">
        <v>13413</v>
      </c>
      <c r="AG233" s="23">
        <v>13523</v>
      </c>
      <c r="AH233" s="23"/>
      <c r="AI233" s="23">
        <v>14019</v>
      </c>
      <c r="AJ233" s="23">
        <v>14019</v>
      </c>
      <c r="AK233" s="23">
        <v>14019</v>
      </c>
      <c r="AL233" s="23">
        <v>14019</v>
      </c>
      <c r="AM233" s="23">
        <v>14019</v>
      </c>
      <c r="AN233" s="23">
        <v>14019</v>
      </c>
      <c r="AO233" s="23">
        <v>14019</v>
      </c>
      <c r="AP233" s="23">
        <v>14019</v>
      </c>
      <c r="AQ233" s="23">
        <v>9248</v>
      </c>
      <c r="AR233" s="23">
        <v>9087</v>
      </c>
      <c r="AS233" s="23">
        <v>8925</v>
      </c>
      <c r="AT233" s="23">
        <v>8761</v>
      </c>
      <c r="AU233" s="23">
        <v>8595</v>
      </c>
      <c r="AV233" s="23">
        <v>8427</v>
      </c>
      <c r="AW233" s="23">
        <v>8257</v>
      </c>
      <c r="AX233" s="23">
        <v>8087</v>
      </c>
      <c r="AY233" s="119">
        <v>7621</v>
      </c>
      <c r="AZ233" s="119">
        <v>7621</v>
      </c>
      <c r="BA233" s="119">
        <v>7621</v>
      </c>
      <c r="BC233" s="23">
        <v>7710</v>
      </c>
      <c r="BD233" s="187"/>
      <c r="BF233" s="184"/>
    </row>
    <row r="234" spans="1:58" s="3" customFormat="1" x14ac:dyDescent="0.25">
      <c r="A234" s="21">
        <v>230</v>
      </c>
      <c r="B234" s="21" t="s">
        <v>1321</v>
      </c>
      <c r="C234" s="21">
        <v>206066</v>
      </c>
      <c r="D234" s="24" t="s">
        <v>188</v>
      </c>
      <c r="E234" s="27" t="s">
        <v>1322</v>
      </c>
      <c r="F234" s="22" t="s">
        <v>1312</v>
      </c>
      <c r="G234" s="56">
        <v>3921</v>
      </c>
      <c r="H234" s="55" t="s">
        <v>140</v>
      </c>
      <c r="I234" s="56" t="s">
        <v>192</v>
      </c>
      <c r="J234" s="56">
        <v>2194621634</v>
      </c>
      <c r="K234" s="21" t="s">
        <v>192</v>
      </c>
      <c r="L234" s="56" t="s">
        <v>1301</v>
      </c>
      <c r="M234" s="55" t="s">
        <v>1302</v>
      </c>
      <c r="N234" s="30"/>
      <c r="O234" s="24" t="s">
        <v>63</v>
      </c>
      <c r="P234" s="24" t="s">
        <v>63</v>
      </c>
      <c r="Q234" s="24" t="s">
        <v>63</v>
      </c>
      <c r="R234" s="24" t="s">
        <v>63</v>
      </c>
      <c r="S234" s="24" t="s">
        <v>63</v>
      </c>
      <c r="T234" s="24" t="s">
        <v>63</v>
      </c>
      <c r="U234" s="24" t="s">
        <v>63</v>
      </c>
      <c r="V234" s="24" t="s">
        <v>63</v>
      </c>
      <c r="W234" s="23">
        <v>21016</v>
      </c>
      <c r="X234" s="23">
        <v>30285</v>
      </c>
      <c r="Y234" s="119">
        <v>36716</v>
      </c>
      <c r="Z234" s="119">
        <v>38788</v>
      </c>
      <c r="AA234" s="119">
        <v>15936</v>
      </c>
      <c r="AB234" s="119" t="s">
        <v>188</v>
      </c>
      <c r="AC234" s="120" t="s">
        <v>63</v>
      </c>
      <c r="AD234" s="120" t="s">
        <v>63</v>
      </c>
      <c r="AE234" s="23" t="s">
        <v>63</v>
      </c>
      <c r="AF234" s="23" t="s">
        <v>63</v>
      </c>
      <c r="AG234" s="23" t="s">
        <v>63</v>
      </c>
      <c r="AH234" s="23"/>
      <c r="AI234" s="24" t="s">
        <v>63</v>
      </c>
      <c r="AJ234" s="24" t="s">
        <v>63</v>
      </c>
      <c r="AK234" s="24" t="s">
        <v>63</v>
      </c>
      <c r="AL234" s="24" t="s">
        <v>63</v>
      </c>
      <c r="AM234" s="24" t="s">
        <v>63</v>
      </c>
      <c r="AN234" s="24" t="s">
        <v>63</v>
      </c>
      <c r="AO234" s="24" t="s">
        <v>63</v>
      </c>
      <c r="AP234" s="24" t="s">
        <v>63</v>
      </c>
      <c r="AQ234" s="23">
        <v>44298</v>
      </c>
      <c r="AR234" s="23">
        <v>43529</v>
      </c>
      <c r="AS234" s="23">
        <v>42751</v>
      </c>
      <c r="AT234" s="23">
        <v>41964</v>
      </c>
      <c r="AU234" s="23">
        <v>41169</v>
      </c>
      <c r="AV234" s="33" t="s">
        <v>194</v>
      </c>
      <c r="AW234" s="120" t="s">
        <v>63</v>
      </c>
      <c r="AX234" s="120" t="s">
        <v>63</v>
      </c>
      <c r="AY234" s="119" t="s">
        <v>63</v>
      </c>
      <c r="AZ234" s="119" t="s">
        <v>63</v>
      </c>
      <c r="BA234" s="119" t="s">
        <v>63</v>
      </c>
      <c r="BC234" s="23">
        <v>4413</v>
      </c>
      <c r="BD234" s="187"/>
      <c r="BF234" s="184"/>
    </row>
    <row r="235" spans="1:58" s="3" customFormat="1" x14ac:dyDescent="0.25">
      <c r="A235" s="21">
        <v>231</v>
      </c>
      <c r="B235" s="21" t="s">
        <v>1323</v>
      </c>
      <c r="C235" s="21">
        <v>630</v>
      </c>
      <c r="D235" s="21" t="s">
        <v>1324</v>
      </c>
      <c r="E235" s="27" t="s">
        <v>1325</v>
      </c>
      <c r="F235" s="22" t="s">
        <v>1326</v>
      </c>
      <c r="G235" s="56">
        <v>9130</v>
      </c>
      <c r="H235" s="55" t="s">
        <v>368</v>
      </c>
      <c r="I235" s="144" t="s">
        <v>1327</v>
      </c>
      <c r="J235" s="56">
        <v>2004761158</v>
      </c>
      <c r="K235" s="21" t="s">
        <v>1328</v>
      </c>
      <c r="L235" s="56" t="s">
        <v>1329</v>
      </c>
      <c r="M235" s="55" t="s">
        <v>1330</v>
      </c>
      <c r="N235" s="30"/>
      <c r="O235" s="24" t="s">
        <v>63</v>
      </c>
      <c r="P235" s="24" t="s">
        <v>63</v>
      </c>
      <c r="Q235" s="24" t="s">
        <v>63</v>
      </c>
      <c r="R235" s="23">
        <v>48778</v>
      </c>
      <c r="S235" s="23">
        <v>35306</v>
      </c>
      <c r="T235" s="23">
        <v>36829</v>
      </c>
      <c r="U235" s="23">
        <v>37127</v>
      </c>
      <c r="V235" s="23">
        <v>35432</v>
      </c>
      <c r="W235" s="23">
        <v>34429</v>
      </c>
      <c r="X235" s="23">
        <v>32700</v>
      </c>
      <c r="Y235" s="119">
        <v>33976</v>
      </c>
      <c r="Z235" s="119">
        <v>37691</v>
      </c>
      <c r="AA235" s="120">
        <v>36477</v>
      </c>
      <c r="AB235" s="23">
        <v>37228</v>
      </c>
      <c r="AC235" s="23">
        <v>36453</v>
      </c>
      <c r="AD235" s="120">
        <v>36443</v>
      </c>
      <c r="AE235" s="23">
        <v>41042</v>
      </c>
      <c r="AF235" s="23">
        <v>40790</v>
      </c>
      <c r="AG235" s="23">
        <v>32336</v>
      </c>
      <c r="AH235" s="23"/>
      <c r="AI235" s="23" t="s">
        <v>63</v>
      </c>
      <c r="AJ235" s="23" t="s">
        <v>63</v>
      </c>
      <c r="AK235" s="23" t="s">
        <v>63</v>
      </c>
      <c r="AL235" s="23">
        <v>45102</v>
      </c>
      <c r="AM235" s="23">
        <v>45102</v>
      </c>
      <c r="AN235" s="23">
        <v>45102</v>
      </c>
      <c r="AO235" s="23">
        <v>45102</v>
      </c>
      <c r="AP235" s="23">
        <v>45102</v>
      </c>
      <c r="AQ235" s="23">
        <v>31631</v>
      </c>
      <c r="AR235" s="34">
        <v>38851</v>
      </c>
      <c r="AS235" s="34">
        <v>38157</v>
      </c>
      <c r="AT235" s="26">
        <v>41568</v>
      </c>
      <c r="AU235" s="26">
        <v>41054</v>
      </c>
      <c r="AV235" s="26">
        <v>40257</v>
      </c>
      <c r="AW235" s="26">
        <v>39451</v>
      </c>
      <c r="AX235" s="26">
        <v>38642</v>
      </c>
      <c r="AY235" s="119">
        <v>8280</v>
      </c>
      <c r="AZ235" s="119">
        <v>7550</v>
      </c>
      <c r="BA235" s="119">
        <v>8802</v>
      </c>
      <c r="BC235" s="23">
        <v>24806</v>
      </c>
      <c r="BD235" s="187"/>
      <c r="BF235" s="184"/>
    </row>
    <row r="236" spans="1:58" s="3" customFormat="1" x14ac:dyDescent="0.25">
      <c r="A236" s="21">
        <v>232</v>
      </c>
      <c r="B236" s="21" t="s">
        <v>1331</v>
      </c>
      <c r="C236" s="21">
        <v>292</v>
      </c>
      <c r="D236" s="21" t="s">
        <v>1332</v>
      </c>
      <c r="E236" s="27" t="s">
        <v>1333</v>
      </c>
      <c r="F236" s="22" t="s">
        <v>1334</v>
      </c>
      <c r="G236" s="56">
        <v>2830</v>
      </c>
      <c r="H236" s="55" t="s">
        <v>1335</v>
      </c>
      <c r="I236" s="144" t="s">
        <v>1336</v>
      </c>
      <c r="J236" s="56">
        <v>2091345338</v>
      </c>
      <c r="K236" s="21" t="s">
        <v>1337</v>
      </c>
      <c r="L236" s="56" t="s">
        <v>1179</v>
      </c>
      <c r="M236" s="55" t="s">
        <v>1330</v>
      </c>
      <c r="N236" s="30"/>
      <c r="O236" s="23">
        <v>17348</v>
      </c>
      <c r="P236" s="23">
        <v>17571</v>
      </c>
      <c r="Q236" s="23">
        <v>18715</v>
      </c>
      <c r="R236" s="23">
        <v>31198</v>
      </c>
      <c r="S236" s="23">
        <v>28585</v>
      </c>
      <c r="T236" s="23">
        <v>27116</v>
      </c>
      <c r="U236" s="23">
        <v>29582</v>
      </c>
      <c r="V236" s="23">
        <v>29468</v>
      </c>
      <c r="W236" s="23">
        <v>29634</v>
      </c>
      <c r="X236" s="23">
        <v>29417</v>
      </c>
      <c r="Y236" s="119">
        <v>28328</v>
      </c>
      <c r="Z236" s="119">
        <v>30318</v>
      </c>
      <c r="AA236" s="120">
        <v>33111</v>
      </c>
      <c r="AB236" s="23">
        <v>23949</v>
      </c>
      <c r="AC236" s="120">
        <v>16831</v>
      </c>
      <c r="AD236" s="120">
        <v>14570</v>
      </c>
      <c r="AE236" s="23">
        <v>17194</v>
      </c>
      <c r="AF236" s="23">
        <v>14672</v>
      </c>
      <c r="AG236" s="23">
        <v>12842</v>
      </c>
      <c r="AH236" s="23"/>
      <c r="AI236" s="23">
        <v>24072</v>
      </c>
      <c r="AJ236" s="23">
        <v>24072</v>
      </c>
      <c r="AK236" s="23">
        <v>24073</v>
      </c>
      <c r="AL236" s="26">
        <v>29046</v>
      </c>
      <c r="AM236" s="26">
        <v>29046</v>
      </c>
      <c r="AN236" s="26">
        <v>29046</v>
      </c>
      <c r="AO236" s="26">
        <v>33473</v>
      </c>
      <c r="AP236" s="26">
        <v>33474</v>
      </c>
      <c r="AQ236" s="23">
        <v>16829</v>
      </c>
      <c r="AR236" s="34">
        <v>15922</v>
      </c>
      <c r="AS236" s="34">
        <v>14408</v>
      </c>
      <c r="AT236" s="26">
        <v>16158</v>
      </c>
      <c r="AU236" s="26">
        <v>14303</v>
      </c>
      <c r="AV236" s="26">
        <v>12488</v>
      </c>
      <c r="AW236" s="26">
        <v>10728</v>
      </c>
      <c r="AX236" s="26">
        <v>9030</v>
      </c>
      <c r="AY236" s="119">
        <v>25932</v>
      </c>
      <c r="AZ236" s="119">
        <v>26569</v>
      </c>
      <c r="BA236" s="119">
        <v>25956</v>
      </c>
      <c r="BC236" s="23">
        <v>16949</v>
      </c>
    </row>
    <row r="237" spans="1:58" s="3" customFormat="1" x14ac:dyDescent="0.25">
      <c r="A237" s="21">
        <v>233</v>
      </c>
      <c r="B237" s="21" t="s">
        <v>1338</v>
      </c>
      <c r="C237" s="21">
        <v>291</v>
      </c>
      <c r="D237" s="21" t="s">
        <v>1339</v>
      </c>
      <c r="E237" s="27" t="s">
        <v>1340</v>
      </c>
      <c r="F237" s="22" t="s">
        <v>1341</v>
      </c>
      <c r="G237" s="56">
        <v>1880</v>
      </c>
      <c r="H237" s="55" t="s">
        <v>1342</v>
      </c>
      <c r="I237" s="144" t="s">
        <v>1343</v>
      </c>
      <c r="J237" s="56">
        <v>2131367241</v>
      </c>
      <c r="K237" s="21" t="s">
        <v>1344</v>
      </c>
      <c r="L237" s="56" t="s">
        <v>1345</v>
      </c>
      <c r="M237" s="55" t="s">
        <v>1330</v>
      </c>
      <c r="N237" s="30"/>
      <c r="O237" s="23">
        <v>13216</v>
      </c>
      <c r="P237" s="23">
        <v>12110</v>
      </c>
      <c r="Q237" s="23">
        <v>12665</v>
      </c>
      <c r="R237" s="11">
        <v>19809</v>
      </c>
      <c r="S237" s="11">
        <v>15664</v>
      </c>
      <c r="T237" s="11">
        <v>13591</v>
      </c>
      <c r="U237" s="11">
        <v>14140</v>
      </c>
      <c r="V237" s="11">
        <v>13469</v>
      </c>
      <c r="W237" s="23">
        <v>14350</v>
      </c>
      <c r="X237" s="23">
        <v>12659</v>
      </c>
      <c r="Y237" s="119">
        <v>13959</v>
      </c>
      <c r="Z237" s="119">
        <v>14751</v>
      </c>
      <c r="AA237" s="119">
        <v>13746</v>
      </c>
      <c r="AB237" s="23">
        <v>12976</v>
      </c>
      <c r="AC237" s="23">
        <v>12108</v>
      </c>
      <c r="AD237" s="120">
        <v>11301</v>
      </c>
      <c r="AE237" s="23">
        <v>12664</v>
      </c>
      <c r="AF237" s="23">
        <v>12170</v>
      </c>
      <c r="AG237" s="23">
        <v>10104</v>
      </c>
      <c r="AH237" s="23"/>
      <c r="AI237" s="23">
        <v>14138</v>
      </c>
      <c r="AJ237" s="23">
        <v>14138</v>
      </c>
      <c r="AK237" s="23">
        <v>14139</v>
      </c>
      <c r="AL237" s="119">
        <v>29752</v>
      </c>
      <c r="AM237" s="119">
        <v>29752</v>
      </c>
      <c r="AN237" s="119">
        <v>29752</v>
      </c>
      <c r="AO237" s="119">
        <v>29751</v>
      </c>
      <c r="AP237" s="119">
        <v>29751</v>
      </c>
      <c r="AQ237" s="23">
        <v>14053</v>
      </c>
      <c r="AR237" s="23">
        <v>12577</v>
      </c>
      <c r="AS237" s="23">
        <v>11140</v>
      </c>
      <c r="AT237" s="23">
        <v>9747</v>
      </c>
      <c r="AU237" s="23">
        <v>8396</v>
      </c>
      <c r="AV237" s="23">
        <v>7090</v>
      </c>
      <c r="AW237" s="23">
        <v>5825</v>
      </c>
      <c r="AX237" s="23">
        <v>4609</v>
      </c>
      <c r="AY237" s="119">
        <v>5047</v>
      </c>
      <c r="AZ237" s="119">
        <v>5047</v>
      </c>
      <c r="BA237" s="119">
        <v>5047</v>
      </c>
      <c r="BC237" s="23">
        <v>16363</v>
      </c>
    </row>
    <row r="238" spans="1:58" s="3" customFormat="1" x14ac:dyDescent="0.25">
      <c r="A238" s="21">
        <v>234</v>
      </c>
      <c r="B238" s="21" t="s">
        <v>1346</v>
      </c>
      <c r="C238" s="21"/>
      <c r="D238" s="21" t="s">
        <v>1347</v>
      </c>
      <c r="E238" s="27" t="s">
        <v>1348</v>
      </c>
      <c r="F238" s="22" t="s">
        <v>1349</v>
      </c>
      <c r="G238" s="56">
        <v>9042</v>
      </c>
      <c r="H238" s="55" t="s">
        <v>77</v>
      </c>
      <c r="I238" s="144" t="s">
        <v>1350</v>
      </c>
      <c r="J238" s="56"/>
      <c r="K238" s="21" t="s">
        <v>192</v>
      </c>
      <c r="L238" s="56"/>
      <c r="M238" s="55" t="s">
        <v>1330</v>
      </c>
      <c r="N238" s="30"/>
      <c r="O238" s="24" t="s">
        <v>63</v>
      </c>
      <c r="P238" s="24" t="s">
        <v>63</v>
      </c>
      <c r="Q238" s="24" t="s">
        <v>63</v>
      </c>
      <c r="R238" s="24" t="s">
        <v>63</v>
      </c>
      <c r="S238" s="24" t="s">
        <v>63</v>
      </c>
      <c r="T238" s="24" t="s">
        <v>63</v>
      </c>
      <c r="U238" s="24" t="s">
        <v>63</v>
      </c>
      <c r="V238" s="24" t="s">
        <v>63</v>
      </c>
      <c r="W238" s="24" t="s">
        <v>63</v>
      </c>
      <c r="X238" s="24" t="s">
        <v>63</v>
      </c>
      <c r="Y238" s="24" t="s">
        <v>63</v>
      </c>
      <c r="Z238" s="24" t="s">
        <v>63</v>
      </c>
      <c r="AA238" s="24" t="s">
        <v>63</v>
      </c>
      <c r="AB238" s="24" t="s">
        <v>63</v>
      </c>
      <c r="AC238" s="24" t="s">
        <v>63</v>
      </c>
      <c r="AD238" s="24" t="s">
        <v>63</v>
      </c>
      <c r="AE238" s="23" t="s">
        <v>63</v>
      </c>
      <c r="AF238" s="23" t="s">
        <v>63</v>
      </c>
      <c r="AG238" s="23" t="s">
        <v>63</v>
      </c>
      <c r="AH238" s="23"/>
      <c r="AI238" s="23" t="s">
        <v>63</v>
      </c>
      <c r="AJ238" s="23" t="s">
        <v>63</v>
      </c>
      <c r="AK238" s="23" t="s">
        <v>63</v>
      </c>
      <c r="AL238" s="23" t="s">
        <v>63</v>
      </c>
      <c r="AM238" s="23" t="s">
        <v>63</v>
      </c>
      <c r="AN238" s="23" t="s">
        <v>63</v>
      </c>
      <c r="AO238" s="23" t="s">
        <v>63</v>
      </c>
      <c r="AP238" s="23" t="s">
        <v>63</v>
      </c>
      <c r="AQ238" s="23" t="s">
        <v>63</v>
      </c>
      <c r="AR238" s="23" t="s">
        <v>63</v>
      </c>
      <c r="AS238" s="23" t="s">
        <v>63</v>
      </c>
      <c r="AT238" s="23" t="s">
        <v>63</v>
      </c>
      <c r="AU238" s="23" t="s">
        <v>63</v>
      </c>
      <c r="AV238" s="23" t="s">
        <v>63</v>
      </c>
      <c r="AW238" s="23" t="s">
        <v>63</v>
      </c>
      <c r="AX238" s="23" t="s">
        <v>63</v>
      </c>
      <c r="AY238" s="23" t="s">
        <v>63</v>
      </c>
      <c r="AZ238" s="23" t="s">
        <v>63</v>
      </c>
      <c r="BA238" s="23" t="s">
        <v>63</v>
      </c>
      <c r="BC238" s="23"/>
    </row>
    <row r="239" spans="1:58" s="3" customFormat="1" x14ac:dyDescent="0.25">
      <c r="A239" s="21">
        <v>235</v>
      </c>
      <c r="B239" s="21" t="s">
        <v>1351</v>
      </c>
      <c r="C239" s="21" t="s">
        <v>63</v>
      </c>
      <c r="D239" s="23" t="s">
        <v>72</v>
      </c>
      <c r="E239" s="27" t="s">
        <v>1352</v>
      </c>
      <c r="F239" s="22" t="s">
        <v>1353</v>
      </c>
      <c r="G239" s="56">
        <v>9042</v>
      </c>
      <c r="H239" s="55" t="s">
        <v>1354</v>
      </c>
      <c r="I239" s="56" t="s">
        <v>192</v>
      </c>
      <c r="J239" s="56">
        <v>2104889211</v>
      </c>
      <c r="K239" s="21" t="s">
        <v>192</v>
      </c>
      <c r="L239" s="56" t="s">
        <v>1355</v>
      </c>
      <c r="M239" s="55" t="s">
        <v>1330</v>
      </c>
      <c r="N239" s="30"/>
      <c r="O239" s="24" t="s">
        <v>63</v>
      </c>
      <c r="P239" s="24" t="s">
        <v>63</v>
      </c>
      <c r="Q239" s="24" t="s">
        <v>63</v>
      </c>
      <c r="R239" s="23">
        <v>5850</v>
      </c>
      <c r="S239" s="23">
        <v>4157</v>
      </c>
      <c r="T239" s="23" t="s">
        <v>72</v>
      </c>
      <c r="U239" s="24" t="s">
        <v>63</v>
      </c>
      <c r="V239" s="24" t="s">
        <v>63</v>
      </c>
      <c r="W239" s="24" t="s">
        <v>63</v>
      </c>
      <c r="X239" s="24" t="s">
        <v>63</v>
      </c>
      <c r="Y239" s="120" t="s">
        <v>63</v>
      </c>
      <c r="Z239" s="120" t="s">
        <v>63</v>
      </c>
      <c r="AA239" s="120" t="s">
        <v>63</v>
      </c>
      <c r="AB239" s="120" t="s">
        <v>63</v>
      </c>
      <c r="AC239" s="120" t="s">
        <v>63</v>
      </c>
      <c r="AD239" s="120" t="s">
        <v>63</v>
      </c>
      <c r="AE239" s="23" t="s">
        <v>63</v>
      </c>
      <c r="AF239" s="23" t="s">
        <v>63</v>
      </c>
      <c r="AG239" s="23" t="s">
        <v>63</v>
      </c>
      <c r="AH239" s="23"/>
      <c r="AI239" s="23" t="s">
        <v>63</v>
      </c>
      <c r="AJ239" s="23" t="s">
        <v>63</v>
      </c>
      <c r="AK239" s="23" t="s">
        <v>63</v>
      </c>
      <c r="AL239" s="119">
        <v>4147</v>
      </c>
      <c r="AM239" s="119">
        <v>4147</v>
      </c>
      <c r="AN239" s="28" t="s">
        <v>72</v>
      </c>
      <c r="AO239" s="25" t="s">
        <v>63</v>
      </c>
      <c r="AP239" s="25" t="s">
        <v>63</v>
      </c>
      <c r="AQ239" s="24" t="s">
        <v>63</v>
      </c>
      <c r="AR239" s="24" t="s">
        <v>63</v>
      </c>
      <c r="AS239" s="24" t="s">
        <v>63</v>
      </c>
      <c r="AT239" s="24" t="s">
        <v>63</v>
      </c>
      <c r="AU239" s="24" t="s">
        <v>63</v>
      </c>
      <c r="AV239" s="24" t="s">
        <v>63</v>
      </c>
      <c r="AW239" s="24" t="s">
        <v>63</v>
      </c>
      <c r="AX239" s="24" t="s">
        <v>63</v>
      </c>
      <c r="AY239" s="119" t="s">
        <v>63</v>
      </c>
      <c r="AZ239" s="119" t="s">
        <v>63</v>
      </c>
      <c r="BA239" s="119" t="s">
        <v>63</v>
      </c>
      <c r="BC239" s="23" t="s">
        <v>305</v>
      </c>
      <c r="BD239" s="23"/>
    </row>
    <row r="240" spans="1:58" s="3" customFormat="1" x14ac:dyDescent="0.25">
      <c r="A240" s="21">
        <v>236</v>
      </c>
      <c r="B240" s="21" t="s">
        <v>1356</v>
      </c>
      <c r="C240" s="21">
        <v>733</v>
      </c>
      <c r="D240" s="21" t="s">
        <v>1357</v>
      </c>
      <c r="E240" s="27" t="s">
        <v>1358</v>
      </c>
      <c r="F240" s="22" t="s">
        <v>1359</v>
      </c>
      <c r="G240" s="56">
        <v>9000</v>
      </c>
      <c r="H240" s="55" t="s">
        <v>77</v>
      </c>
      <c r="I240" s="144" t="s">
        <v>1360</v>
      </c>
      <c r="J240" s="56">
        <v>2151152073</v>
      </c>
      <c r="K240" s="21" t="s">
        <v>1361</v>
      </c>
      <c r="L240" s="56" t="s">
        <v>1362</v>
      </c>
      <c r="M240" s="55" t="s">
        <v>1330</v>
      </c>
      <c r="N240" s="30"/>
      <c r="O240" s="23" t="s">
        <v>1363</v>
      </c>
      <c r="P240" s="23" t="s">
        <v>1363</v>
      </c>
      <c r="Q240" s="23" t="s">
        <v>1363</v>
      </c>
      <c r="R240" s="23">
        <v>4591</v>
      </c>
      <c r="S240" s="23">
        <v>4381</v>
      </c>
      <c r="T240" s="23">
        <v>4758</v>
      </c>
      <c r="U240" s="23">
        <v>3597</v>
      </c>
      <c r="V240" s="23">
        <v>3454</v>
      </c>
      <c r="W240" s="23">
        <v>7542</v>
      </c>
      <c r="X240" s="23">
        <v>3194</v>
      </c>
      <c r="Y240" s="119">
        <v>3787</v>
      </c>
      <c r="Z240" s="119">
        <v>3229</v>
      </c>
      <c r="AA240" s="119">
        <v>5293</v>
      </c>
      <c r="AB240" s="23">
        <v>4728</v>
      </c>
      <c r="AC240" s="120">
        <v>2853</v>
      </c>
      <c r="AD240" s="23">
        <v>2614</v>
      </c>
      <c r="AE240" s="23">
        <v>5429</v>
      </c>
      <c r="AF240" s="23">
        <v>2925</v>
      </c>
      <c r="AG240" s="23">
        <v>3813</v>
      </c>
      <c r="AH240" s="23"/>
      <c r="AI240" s="23" t="s">
        <v>63</v>
      </c>
      <c r="AJ240" s="23" t="s">
        <v>63</v>
      </c>
      <c r="AK240" s="23" t="s">
        <v>63</v>
      </c>
      <c r="AL240" s="119">
        <v>14202</v>
      </c>
      <c r="AM240" s="119">
        <v>14202</v>
      </c>
      <c r="AN240" s="119">
        <v>14202</v>
      </c>
      <c r="AO240" s="119">
        <v>14202</v>
      </c>
      <c r="AP240" s="119">
        <v>14202</v>
      </c>
      <c r="AQ240" s="23">
        <v>7461</v>
      </c>
      <c r="AR240" s="23">
        <v>6676</v>
      </c>
      <c r="AS240" s="33">
        <v>2957</v>
      </c>
      <c r="AT240" s="33">
        <v>2587</v>
      </c>
      <c r="AU240" s="33">
        <v>2229</v>
      </c>
      <c r="AV240" s="33">
        <v>1882</v>
      </c>
      <c r="AW240" s="33">
        <v>1547</v>
      </c>
      <c r="AX240" s="33">
        <v>1224</v>
      </c>
      <c r="AY240" s="119">
        <v>589</v>
      </c>
      <c r="AZ240" s="119">
        <v>941</v>
      </c>
      <c r="BA240" s="119">
        <v>941</v>
      </c>
      <c r="BC240" s="23">
        <v>7811</v>
      </c>
    </row>
    <row r="241" spans="1:56" s="3" customFormat="1" x14ac:dyDescent="0.25">
      <c r="A241" s="21">
        <v>237</v>
      </c>
      <c r="B241" s="21" t="s">
        <v>1364</v>
      </c>
      <c r="C241" s="21">
        <v>736</v>
      </c>
      <c r="D241" s="21" t="s">
        <v>1365</v>
      </c>
      <c r="E241" s="27" t="s">
        <v>1366</v>
      </c>
      <c r="F241" s="22" t="s">
        <v>1367</v>
      </c>
      <c r="G241" s="56">
        <v>3000</v>
      </c>
      <c r="H241" s="55" t="s">
        <v>699</v>
      </c>
      <c r="I241" s="144" t="s">
        <v>1368</v>
      </c>
      <c r="J241" s="56">
        <v>2143945666</v>
      </c>
      <c r="K241" s="21" t="s">
        <v>1369</v>
      </c>
      <c r="L241" s="56" t="s">
        <v>1362</v>
      </c>
      <c r="M241" s="55" t="s">
        <v>1330</v>
      </c>
      <c r="N241" s="30"/>
      <c r="O241" s="23" t="s">
        <v>1363</v>
      </c>
      <c r="P241" s="23" t="s">
        <v>1363</v>
      </c>
      <c r="Q241" s="23" t="s">
        <v>1363</v>
      </c>
      <c r="R241" s="23">
        <v>10508</v>
      </c>
      <c r="S241" s="23">
        <v>10585</v>
      </c>
      <c r="T241" s="23">
        <v>11773</v>
      </c>
      <c r="U241" s="23">
        <v>10476</v>
      </c>
      <c r="V241" s="23">
        <v>11722</v>
      </c>
      <c r="W241" s="23">
        <v>13204</v>
      </c>
      <c r="X241" s="23">
        <v>11583</v>
      </c>
      <c r="Y241" s="119">
        <v>11839</v>
      </c>
      <c r="Z241" s="119">
        <v>12837</v>
      </c>
      <c r="AA241" s="119">
        <v>12651</v>
      </c>
      <c r="AB241" s="23">
        <v>13306</v>
      </c>
      <c r="AC241" s="23">
        <v>14065</v>
      </c>
      <c r="AD241" s="120">
        <v>13541</v>
      </c>
      <c r="AE241" s="23">
        <v>14597</v>
      </c>
      <c r="AF241" s="23">
        <v>12428</v>
      </c>
      <c r="AG241" s="23">
        <v>11753</v>
      </c>
      <c r="AH241" s="23"/>
      <c r="AI241" s="23" t="s">
        <v>63</v>
      </c>
      <c r="AJ241" s="23" t="s">
        <v>63</v>
      </c>
      <c r="AK241" s="23" t="s">
        <v>63</v>
      </c>
      <c r="AL241" s="119">
        <v>15425</v>
      </c>
      <c r="AM241" s="119">
        <v>15425</v>
      </c>
      <c r="AN241" s="119">
        <v>15425</v>
      </c>
      <c r="AO241" s="119">
        <v>15425</v>
      </c>
      <c r="AP241" s="119">
        <v>15425</v>
      </c>
      <c r="AQ241" s="23">
        <v>8259</v>
      </c>
      <c r="AR241" s="23">
        <v>7392</v>
      </c>
      <c r="AS241" s="23">
        <v>6547</v>
      </c>
      <c r="AT241" s="23">
        <v>5728</v>
      </c>
      <c r="AU241" s="23">
        <v>4935</v>
      </c>
      <c r="AV241" s="23">
        <v>4167</v>
      </c>
      <c r="AW241" s="23">
        <v>3423</v>
      </c>
      <c r="AX241" s="23">
        <v>2708</v>
      </c>
      <c r="AY241" s="119">
        <v>2608</v>
      </c>
      <c r="AZ241" s="119">
        <v>3001</v>
      </c>
      <c r="BA241" s="119">
        <v>2803</v>
      </c>
      <c r="BC241" s="23">
        <v>8484</v>
      </c>
    </row>
    <row r="242" spans="1:56" s="3" customFormat="1" x14ac:dyDescent="0.25">
      <c r="A242" s="21">
        <v>238</v>
      </c>
      <c r="B242" s="21" t="s">
        <v>1370</v>
      </c>
      <c r="C242" s="21"/>
      <c r="D242" s="119" t="s">
        <v>82</v>
      </c>
      <c r="E242" s="27" t="s">
        <v>1371</v>
      </c>
      <c r="F242" s="22" t="s">
        <v>1372</v>
      </c>
      <c r="G242" s="56">
        <v>1930</v>
      </c>
      <c r="H242" s="55" t="s">
        <v>1373</v>
      </c>
      <c r="I242" s="144" t="s">
        <v>1374</v>
      </c>
      <c r="J242" s="56">
        <v>2164155815</v>
      </c>
      <c r="K242" s="21"/>
      <c r="L242" s="56" t="s">
        <v>1375</v>
      </c>
      <c r="M242" s="55" t="s">
        <v>1330</v>
      </c>
      <c r="N242" s="30"/>
      <c r="O242" s="23" t="s">
        <v>1363</v>
      </c>
      <c r="P242" s="23" t="s">
        <v>1363</v>
      </c>
      <c r="Q242" s="23" t="s">
        <v>1363</v>
      </c>
      <c r="R242" s="11">
        <v>19938</v>
      </c>
      <c r="S242" s="11">
        <v>19377</v>
      </c>
      <c r="T242" s="11">
        <v>22668</v>
      </c>
      <c r="U242" s="11">
        <v>17081</v>
      </c>
      <c r="V242" s="11">
        <v>18081</v>
      </c>
      <c r="W242" s="119" t="s">
        <v>82</v>
      </c>
      <c r="X242" s="24" t="s">
        <v>63</v>
      </c>
      <c r="Y242" s="120" t="s">
        <v>63</v>
      </c>
      <c r="Z242" s="120" t="s">
        <v>63</v>
      </c>
      <c r="AA242" s="120" t="s">
        <v>63</v>
      </c>
      <c r="AB242" s="120" t="s">
        <v>63</v>
      </c>
      <c r="AC242" s="120" t="s">
        <v>63</v>
      </c>
      <c r="AD242" s="120" t="s">
        <v>63</v>
      </c>
      <c r="AE242" s="23" t="s">
        <v>63</v>
      </c>
      <c r="AF242" s="23" t="s">
        <v>63</v>
      </c>
      <c r="AG242" s="23" t="s">
        <v>63</v>
      </c>
      <c r="AH242" s="23"/>
      <c r="AI242" s="23" t="s">
        <v>63</v>
      </c>
      <c r="AJ242" s="23" t="s">
        <v>63</v>
      </c>
      <c r="AK242" s="23" t="s">
        <v>63</v>
      </c>
      <c r="AL242" s="119">
        <v>26359</v>
      </c>
      <c r="AM242" s="119">
        <v>26359</v>
      </c>
      <c r="AN242" s="119">
        <v>26359</v>
      </c>
      <c r="AO242" s="119">
        <v>26359</v>
      </c>
      <c r="AP242" s="119">
        <v>26359</v>
      </c>
      <c r="AQ242" s="23" t="s">
        <v>82</v>
      </c>
      <c r="AR242" s="24" t="s">
        <v>63</v>
      </c>
      <c r="AS242" s="24" t="s">
        <v>63</v>
      </c>
      <c r="AT242" s="24" t="s">
        <v>63</v>
      </c>
      <c r="AU242" s="24" t="s">
        <v>63</v>
      </c>
      <c r="AV242" s="24" t="s">
        <v>63</v>
      </c>
      <c r="AW242" s="24" t="s">
        <v>63</v>
      </c>
      <c r="AX242" s="24" t="s">
        <v>63</v>
      </c>
      <c r="AY242" s="119" t="s">
        <v>63</v>
      </c>
      <c r="AZ242" s="119" t="s">
        <v>63</v>
      </c>
      <c r="BA242" s="119" t="s">
        <v>63</v>
      </c>
      <c r="BC242" s="23" t="s">
        <v>150</v>
      </c>
      <c r="BD242" s="23"/>
    </row>
    <row r="243" spans="1:56" s="3" customFormat="1" x14ac:dyDescent="0.25">
      <c r="A243" s="21">
        <v>239</v>
      </c>
      <c r="B243" s="32" t="s">
        <v>1376</v>
      </c>
      <c r="C243" s="32">
        <v>205993</v>
      </c>
      <c r="D243" s="32" t="s">
        <v>1377</v>
      </c>
      <c r="E243" s="27" t="s">
        <v>1378</v>
      </c>
      <c r="F243" s="22" t="s">
        <v>1379</v>
      </c>
      <c r="G243" s="56">
        <v>1930</v>
      </c>
      <c r="H243" s="55" t="s">
        <v>1373</v>
      </c>
      <c r="I243" s="144" t="s">
        <v>1374</v>
      </c>
      <c r="J243" s="56">
        <v>2164155815</v>
      </c>
      <c r="K243" s="32" t="s">
        <v>192</v>
      </c>
      <c r="L243" s="56" t="s">
        <v>1375</v>
      </c>
      <c r="M243" s="55" t="s">
        <v>1330</v>
      </c>
      <c r="N243" s="30"/>
      <c r="O243" s="24" t="s">
        <v>63</v>
      </c>
      <c r="P243" s="24" t="s">
        <v>63</v>
      </c>
      <c r="Q243" s="24" t="s">
        <v>63</v>
      </c>
      <c r="R243" s="24" t="s">
        <v>63</v>
      </c>
      <c r="S243" s="24" t="s">
        <v>63</v>
      </c>
      <c r="T243" s="24" t="s">
        <v>63</v>
      </c>
      <c r="U243" s="24" t="s">
        <v>63</v>
      </c>
      <c r="V243" s="24" t="s">
        <v>63</v>
      </c>
      <c r="W243" s="23">
        <v>12715</v>
      </c>
      <c r="X243" s="23">
        <v>9618</v>
      </c>
      <c r="Y243" s="119">
        <v>11234</v>
      </c>
      <c r="Z243" s="119">
        <v>11700</v>
      </c>
      <c r="AA243" s="119">
        <v>10944</v>
      </c>
      <c r="AB243" s="23">
        <v>10548</v>
      </c>
      <c r="AC243" s="120">
        <v>10982</v>
      </c>
      <c r="AD243" s="120">
        <v>10678</v>
      </c>
      <c r="AE243" s="23">
        <v>14664</v>
      </c>
      <c r="AF243" s="23">
        <v>12281</v>
      </c>
      <c r="AG243" s="23">
        <v>10626</v>
      </c>
      <c r="AH243" s="23"/>
      <c r="AI243" s="23" t="s">
        <v>63</v>
      </c>
      <c r="AJ243" s="23" t="s">
        <v>63</v>
      </c>
      <c r="AK243" s="23" t="s">
        <v>63</v>
      </c>
      <c r="AL243" s="119" t="s">
        <v>63</v>
      </c>
      <c r="AM243" s="119" t="s">
        <v>63</v>
      </c>
      <c r="AN243" s="119" t="s">
        <v>63</v>
      </c>
      <c r="AO243" s="119" t="s">
        <v>63</v>
      </c>
      <c r="AP243" s="119" t="s">
        <v>63</v>
      </c>
      <c r="AQ243" s="23">
        <v>11304</v>
      </c>
      <c r="AR243" s="23">
        <v>10117</v>
      </c>
      <c r="AS243" s="23">
        <v>8960</v>
      </c>
      <c r="AT243" s="23">
        <v>7840</v>
      </c>
      <c r="AU243" s="23">
        <v>6754</v>
      </c>
      <c r="AV243" s="23">
        <v>5703</v>
      </c>
      <c r="AW243" s="23">
        <v>4686</v>
      </c>
      <c r="AX243" s="23">
        <v>3707</v>
      </c>
      <c r="AY243" s="119">
        <v>2162</v>
      </c>
      <c r="AZ243" s="119">
        <v>2161</v>
      </c>
      <c r="BA243" s="119">
        <v>2161</v>
      </c>
      <c r="BC243" s="23">
        <v>11695</v>
      </c>
    </row>
    <row r="244" spans="1:56" s="3" customFormat="1" x14ac:dyDescent="0.25">
      <c r="A244" s="21">
        <v>240</v>
      </c>
      <c r="B244" s="21" t="s">
        <v>1380</v>
      </c>
      <c r="C244" s="21" t="s">
        <v>63</v>
      </c>
      <c r="D244" s="119" t="s">
        <v>72</v>
      </c>
      <c r="E244" s="27" t="s">
        <v>1381</v>
      </c>
      <c r="F244" s="22" t="s">
        <v>1382</v>
      </c>
      <c r="G244" s="56">
        <v>3000</v>
      </c>
      <c r="H244" s="55" t="s">
        <v>699</v>
      </c>
      <c r="I244" s="144" t="s">
        <v>1368</v>
      </c>
      <c r="J244" s="56" t="s">
        <v>192</v>
      </c>
      <c r="K244" s="21" t="s">
        <v>192</v>
      </c>
      <c r="L244" s="56" t="s">
        <v>1375</v>
      </c>
      <c r="M244" s="55" t="s">
        <v>1330</v>
      </c>
      <c r="N244" s="30"/>
      <c r="O244" s="24" t="s">
        <v>63</v>
      </c>
      <c r="P244" s="24" t="s">
        <v>63</v>
      </c>
      <c r="Q244" s="24" t="s">
        <v>63</v>
      </c>
      <c r="R244" s="24" t="s">
        <v>63</v>
      </c>
      <c r="S244" s="24" t="s">
        <v>63</v>
      </c>
      <c r="T244" s="24" t="s">
        <v>63</v>
      </c>
      <c r="U244" s="24" t="s">
        <v>63</v>
      </c>
      <c r="V244" s="24" t="s">
        <v>63</v>
      </c>
      <c r="W244" s="23">
        <v>4873</v>
      </c>
      <c r="X244" s="23">
        <v>3971</v>
      </c>
      <c r="Y244" s="119">
        <v>4494</v>
      </c>
      <c r="Z244" s="119" t="s">
        <v>72</v>
      </c>
      <c r="AA244" s="120" t="s">
        <v>63</v>
      </c>
      <c r="AB244" s="120" t="s">
        <v>63</v>
      </c>
      <c r="AC244" s="120" t="s">
        <v>63</v>
      </c>
      <c r="AD244" s="120" t="s">
        <v>63</v>
      </c>
      <c r="AE244" s="23" t="s">
        <v>63</v>
      </c>
      <c r="AF244" s="23" t="s">
        <v>63</v>
      </c>
      <c r="AG244" s="23" t="s">
        <v>63</v>
      </c>
      <c r="AH244" s="23"/>
      <c r="AI244" s="24" t="s">
        <v>63</v>
      </c>
      <c r="AJ244" s="24" t="s">
        <v>63</v>
      </c>
      <c r="AK244" s="24" t="s">
        <v>63</v>
      </c>
      <c r="AL244" s="24" t="s">
        <v>63</v>
      </c>
      <c r="AM244" s="24" t="s">
        <v>63</v>
      </c>
      <c r="AN244" s="24" t="s">
        <v>63</v>
      </c>
      <c r="AO244" s="24" t="s">
        <v>63</v>
      </c>
      <c r="AP244" s="24" t="s">
        <v>63</v>
      </c>
      <c r="AQ244" s="23">
        <v>3634</v>
      </c>
      <c r="AR244" s="23">
        <v>3252</v>
      </c>
      <c r="AS244" s="23">
        <v>2881</v>
      </c>
      <c r="AT244" s="33" t="s">
        <v>72</v>
      </c>
      <c r="AU244" s="78" t="s">
        <v>63</v>
      </c>
      <c r="AV244" s="78" t="s">
        <v>63</v>
      </c>
      <c r="AW244" s="78" t="s">
        <v>63</v>
      </c>
      <c r="AX244" s="78" t="s">
        <v>63</v>
      </c>
      <c r="AY244" s="119" t="s">
        <v>63</v>
      </c>
      <c r="AZ244" s="119" t="s">
        <v>63</v>
      </c>
      <c r="BA244" s="119" t="s">
        <v>63</v>
      </c>
      <c r="BC244" s="23">
        <v>600</v>
      </c>
      <c r="BD244" s="24"/>
    </row>
    <row r="245" spans="1:56" s="3" customFormat="1" x14ac:dyDescent="0.25">
      <c r="A245" s="21">
        <v>241</v>
      </c>
      <c r="B245" s="21" t="s">
        <v>1383</v>
      </c>
      <c r="C245" s="21">
        <v>746</v>
      </c>
      <c r="D245" s="21" t="s">
        <v>1384</v>
      </c>
      <c r="E245" s="27" t="s">
        <v>1385</v>
      </c>
      <c r="F245" s="22" t="s">
        <v>1386</v>
      </c>
      <c r="G245" s="56">
        <v>2400</v>
      </c>
      <c r="H245" s="55" t="s">
        <v>1298</v>
      </c>
      <c r="I245" s="144" t="s">
        <v>1387</v>
      </c>
      <c r="J245" s="56">
        <v>2151772378</v>
      </c>
      <c r="K245" s="21" t="s">
        <v>192</v>
      </c>
      <c r="L245" s="56" t="s">
        <v>1388</v>
      </c>
      <c r="M245" s="55" t="s">
        <v>1330</v>
      </c>
      <c r="N245" s="30"/>
      <c r="O245" s="24" t="s">
        <v>63</v>
      </c>
      <c r="P245" s="24" t="s">
        <v>63</v>
      </c>
      <c r="Q245" s="24" t="s">
        <v>63</v>
      </c>
      <c r="R245" s="23">
        <v>6960</v>
      </c>
      <c r="S245" s="23">
        <v>8061</v>
      </c>
      <c r="T245" s="23">
        <v>9598</v>
      </c>
      <c r="U245" s="23">
        <v>8272</v>
      </c>
      <c r="V245" s="23">
        <v>9120</v>
      </c>
      <c r="W245" s="23">
        <v>9104</v>
      </c>
      <c r="X245" s="23">
        <v>7501</v>
      </c>
      <c r="Y245" s="119">
        <v>7694</v>
      </c>
      <c r="Z245" s="119">
        <v>7601</v>
      </c>
      <c r="AA245" s="119">
        <v>6862</v>
      </c>
      <c r="AB245" s="23">
        <v>6822</v>
      </c>
      <c r="AC245" s="120">
        <v>7640</v>
      </c>
      <c r="AD245" s="23">
        <v>5802</v>
      </c>
      <c r="AE245" s="23">
        <v>5856</v>
      </c>
      <c r="AF245" s="23">
        <v>3674</v>
      </c>
      <c r="AG245" s="23">
        <v>4571</v>
      </c>
      <c r="AH245" s="23"/>
      <c r="AI245" s="23" t="s">
        <v>63</v>
      </c>
      <c r="AJ245" s="23" t="s">
        <v>63</v>
      </c>
      <c r="AK245" s="23" t="s">
        <v>63</v>
      </c>
      <c r="AL245" s="26">
        <v>6379</v>
      </c>
      <c r="AM245" s="26">
        <v>7403</v>
      </c>
      <c r="AN245" s="26">
        <v>7403</v>
      </c>
      <c r="AO245" s="26">
        <v>7403</v>
      </c>
      <c r="AP245" s="26">
        <v>7403</v>
      </c>
      <c r="AQ245" s="23">
        <v>5826</v>
      </c>
      <c r="AR245" s="23">
        <v>5213</v>
      </c>
      <c r="AS245" s="23">
        <v>4618</v>
      </c>
      <c r="AT245" s="23">
        <v>4041</v>
      </c>
      <c r="AU245" s="23">
        <v>3481</v>
      </c>
      <c r="AV245" s="23">
        <v>2939</v>
      </c>
      <c r="AW245" s="23">
        <v>2415</v>
      </c>
      <c r="AX245" s="23">
        <v>1911</v>
      </c>
      <c r="AY245" s="119">
        <v>1138</v>
      </c>
      <c r="AZ245" s="119">
        <v>1109</v>
      </c>
      <c r="BA245" s="119">
        <v>747</v>
      </c>
      <c r="BC245" s="23">
        <v>3959</v>
      </c>
    </row>
    <row r="246" spans="1:56" s="3" customFormat="1" x14ac:dyDescent="0.25">
      <c r="A246" s="21">
        <v>242</v>
      </c>
      <c r="B246" s="21" t="s">
        <v>1389</v>
      </c>
      <c r="C246" s="21">
        <v>206989</v>
      </c>
      <c r="D246" s="21" t="s">
        <v>1390</v>
      </c>
      <c r="E246" s="27" t="s">
        <v>1391</v>
      </c>
      <c r="F246" s="22" t="s">
        <v>1392</v>
      </c>
      <c r="G246" s="56">
        <v>1930</v>
      </c>
      <c r="H246" s="55" t="s">
        <v>1393</v>
      </c>
      <c r="I246" s="148" t="s">
        <v>1394</v>
      </c>
      <c r="J246" s="56" t="s">
        <v>192</v>
      </c>
      <c r="K246" s="21" t="s">
        <v>192</v>
      </c>
      <c r="L246" s="56" t="s">
        <v>1395</v>
      </c>
      <c r="M246" s="55" t="s">
        <v>1330</v>
      </c>
      <c r="N246" s="30"/>
      <c r="O246" s="24" t="s">
        <v>63</v>
      </c>
      <c r="P246" s="24" t="s">
        <v>63</v>
      </c>
      <c r="Q246" s="24" t="s">
        <v>63</v>
      </c>
      <c r="R246" s="24" t="s">
        <v>63</v>
      </c>
      <c r="S246" s="24" t="s">
        <v>63</v>
      </c>
      <c r="T246" s="24" t="s">
        <v>63</v>
      </c>
      <c r="U246" s="24" t="s">
        <v>63</v>
      </c>
      <c r="V246" s="24" t="s">
        <v>63</v>
      </c>
      <c r="W246" s="24" t="s">
        <v>63</v>
      </c>
      <c r="X246" s="23">
        <v>68</v>
      </c>
      <c r="Y246" s="119">
        <v>72</v>
      </c>
      <c r="Z246" s="119">
        <v>94</v>
      </c>
      <c r="AA246" s="120">
        <v>47</v>
      </c>
      <c r="AB246" s="23">
        <v>33</v>
      </c>
      <c r="AC246" s="23">
        <v>94</v>
      </c>
      <c r="AD246" s="120">
        <v>67</v>
      </c>
      <c r="AE246" s="23">
        <v>42</v>
      </c>
      <c r="AF246" s="23">
        <v>112</v>
      </c>
      <c r="AG246" s="23">
        <v>21</v>
      </c>
      <c r="AH246" s="23"/>
      <c r="AI246" s="23" t="s">
        <v>63</v>
      </c>
      <c r="AJ246" s="23" t="s">
        <v>63</v>
      </c>
      <c r="AK246" s="23" t="s">
        <v>63</v>
      </c>
      <c r="AL246" s="26" t="s">
        <v>63</v>
      </c>
      <c r="AM246" s="26" t="s">
        <v>63</v>
      </c>
      <c r="AN246" s="26" t="s">
        <v>63</v>
      </c>
      <c r="AO246" s="26" t="s">
        <v>63</v>
      </c>
      <c r="AP246" s="26" t="s">
        <v>63</v>
      </c>
      <c r="AQ246" s="23" t="s">
        <v>63</v>
      </c>
      <c r="AR246" s="23" t="s">
        <v>63</v>
      </c>
      <c r="AS246" s="23" t="s">
        <v>63</v>
      </c>
      <c r="AT246" s="23" t="s">
        <v>63</v>
      </c>
      <c r="AU246" s="24" t="s">
        <v>63</v>
      </c>
      <c r="AV246" s="24" t="s">
        <v>63</v>
      </c>
      <c r="AW246" s="24" t="s">
        <v>63</v>
      </c>
      <c r="AX246" s="24" t="s">
        <v>63</v>
      </c>
      <c r="AY246" s="119" t="s">
        <v>63</v>
      </c>
      <c r="AZ246" s="119" t="s">
        <v>63</v>
      </c>
      <c r="BA246" s="119" t="s">
        <v>63</v>
      </c>
      <c r="BC246" s="23" t="s">
        <v>305</v>
      </c>
      <c r="BD246" s="23"/>
    </row>
    <row r="247" spans="1:56" s="3" customFormat="1" x14ac:dyDescent="0.25">
      <c r="A247" s="21">
        <v>243</v>
      </c>
      <c r="B247" s="21" t="s">
        <v>1396</v>
      </c>
      <c r="C247" s="21">
        <v>741</v>
      </c>
      <c r="D247" s="21" t="s">
        <v>1397</v>
      </c>
      <c r="E247" s="27" t="s">
        <v>1398</v>
      </c>
      <c r="F247" s="22" t="s">
        <v>1399</v>
      </c>
      <c r="G247" s="56">
        <v>2480</v>
      </c>
      <c r="H247" s="55" t="s">
        <v>1400</v>
      </c>
      <c r="I247" s="144" t="s">
        <v>1401</v>
      </c>
      <c r="J247" s="56">
        <v>2102018209</v>
      </c>
      <c r="K247" s="21" t="s">
        <v>1402</v>
      </c>
      <c r="L247" s="56" t="s">
        <v>1403</v>
      </c>
      <c r="M247" s="55" t="s">
        <v>1330</v>
      </c>
      <c r="N247" s="30"/>
      <c r="O247" s="24" t="s">
        <v>63</v>
      </c>
      <c r="P247" s="24" t="s">
        <v>63</v>
      </c>
      <c r="Q247" s="24" t="s">
        <v>63</v>
      </c>
      <c r="R247" s="23">
        <v>18622</v>
      </c>
      <c r="S247" s="23">
        <v>17233</v>
      </c>
      <c r="T247" s="23">
        <v>20000</v>
      </c>
      <c r="U247" s="23">
        <v>20416</v>
      </c>
      <c r="V247" s="23">
        <v>19467</v>
      </c>
      <c r="W247" s="23">
        <v>19256</v>
      </c>
      <c r="X247" s="23">
        <v>20697</v>
      </c>
      <c r="Y247" s="119">
        <v>23754</v>
      </c>
      <c r="Z247" s="119">
        <v>25573</v>
      </c>
      <c r="AA247" s="119">
        <v>28139</v>
      </c>
      <c r="AB247" s="23">
        <v>35345</v>
      </c>
      <c r="AC247" s="23">
        <v>27467</v>
      </c>
      <c r="AD247" s="23">
        <v>29471</v>
      </c>
      <c r="AE247" s="23">
        <v>35713</v>
      </c>
      <c r="AF247" s="23">
        <v>28530</v>
      </c>
      <c r="AG247" s="23">
        <v>22264</v>
      </c>
      <c r="AH247" s="23"/>
      <c r="AI247" s="23" t="s">
        <v>63</v>
      </c>
      <c r="AJ247" s="23" t="s">
        <v>63</v>
      </c>
      <c r="AK247" s="23" t="s">
        <v>63</v>
      </c>
      <c r="AL247" s="119">
        <v>18590</v>
      </c>
      <c r="AM247" s="119">
        <v>18590</v>
      </c>
      <c r="AN247" s="119">
        <v>18590</v>
      </c>
      <c r="AO247" s="119">
        <v>18591</v>
      </c>
      <c r="AP247" s="119">
        <v>18591</v>
      </c>
      <c r="AQ247" s="23">
        <v>13833</v>
      </c>
      <c r="AR247" s="23">
        <v>12381</v>
      </c>
      <c r="AS247" s="23">
        <v>10966</v>
      </c>
      <c r="AT247" s="23">
        <v>9594</v>
      </c>
      <c r="AU247" s="23">
        <v>8265</v>
      </c>
      <c r="AV247" s="26">
        <v>10598</v>
      </c>
      <c r="AW247" s="26">
        <v>9963</v>
      </c>
      <c r="AX247" s="26">
        <v>7885</v>
      </c>
      <c r="AY247" s="119">
        <v>5672</v>
      </c>
      <c r="AZ247" s="119">
        <v>7036</v>
      </c>
      <c r="BA247" s="119">
        <v>7036</v>
      </c>
      <c r="BC247" s="23">
        <v>10225</v>
      </c>
    </row>
    <row r="248" spans="1:56" s="3" customFormat="1" x14ac:dyDescent="0.25">
      <c r="A248" s="21">
        <v>244</v>
      </c>
      <c r="B248" s="21" t="s">
        <v>1404</v>
      </c>
      <c r="C248" s="21">
        <v>70</v>
      </c>
      <c r="D248" s="21" t="s">
        <v>1405</v>
      </c>
      <c r="E248" s="27" t="s">
        <v>1406</v>
      </c>
      <c r="F248" s="22" t="s">
        <v>1407</v>
      </c>
      <c r="G248" s="56">
        <v>8000</v>
      </c>
      <c r="H248" s="55" t="s">
        <v>951</v>
      </c>
      <c r="I248" s="144" t="s">
        <v>1408</v>
      </c>
      <c r="J248" s="56">
        <v>2149528611</v>
      </c>
      <c r="K248" s="21" t="s">
        <v>1409</v>
      </c>
      <c r="L248" s="56" t="s">
        <v>1410</v>
      </c>
      <c r="M248" s="55" t="s">
        <v>1411</v>
      </c>
      <c r="N248" s="30"/>
      <c r="O248" s="23">
        <v>806612</v>
      </c>
      <c r="P248" s="23">
        <v>846536</v>
      </c>
      <c r="Q248" s="23">
        <v>878277</v>
      </c>
      <c r="R248" s="23">
        <v>793015</v>
      </c>
      <c r="S248" s="23">
        <v>1070071</v>
      </c>
      <c r="T248" s="23">
        <v>1104311</v>
      </c>
      <c r="U248" s="23">
        <v>555557</v>
      </c>
      <c r="V248" s="23">
        <v>439382</v>
      </c>
      <c r="W248" s="23">
        <v>528339</v>
      </c>
      <c r="X248" s="23">
        <v>336903</v>
      </c>
      <c r="Y248" s="119">
        <v>390153</v>
      </c>
      <c r="Z248" s="119">
        <v>591636</v>
      </c>
      <c r="AA248" s="120">
        <v>467098</v>
      </c>
      <c r="AB248" s="23">
        <v>394751</v>
      </c>
      <c r="AC248" s="23">
        <v>319285</v>
      </c>
      <c r="AD248" s="120">
        <v>464898</v>
      </c>
      <c r="AE248" s="23">
        <v>242394</v>
      </c>
      <c r="AF248" s="23">
        <v>252579</v>
      </c>
      <c r="AG248" s="23">
        <v>201493</v>
      </c>
      <c r="AH248" s="23"/>
      <c r="AI248" s="23">
        <v>952853</v>
      </c>
      <c r="AJ248" s="23">
        <v>952853</v>
      </c>
      <c r="AK248" s="23">
        <v>952854</v>
      </c>
      <c r="AL248" s="119">
        <v>990397</v>
      </c>
      <c r="AM248" s="119">
        <v>990397</v>
      </c>
      <c r="AN248" s="119">
        <v>990397</v>
      </c>
      <c r="AO248" s="119">
        <v>990398</v>
      </c>
      <c r="AP248" s="119">
        <v>990398</v>
      </c>
      <c r="AQ248" s="23">
        <v>0</v>
      </c>
      <c r="AR248" s="23">
        <v>0</v>
      </c>
      <c r="AS248" s="23">
        <v>0</v>
      </c>
      <c r="AT248" s="23">
        <v>0</v>
      </c>
      <c r="AU248" s="23">
        <v>0</v>
      </c>
      <c r="AV248" s="23">
        <v>0</v>
      </c>
      <c r="AW248" s="23">
        <v>0</v>
      </c>
      <c r="AX248" s="23">
        <v>0</v>
      </c>
      <c r="AY248" s="119">
        <v>0</v>
      </c>
      <c r="AZ248" s="119">
        <v>0</v>
      </c>
      <c r="BA248" s="119">
        <v>0</v>
      </c>
      <c r="BC248" s="23">
        <v>544719</v>
      </c>
    </row>
    <row r="249" spans="1:56" s="3" customFormat="1" x14ac:dyDescent="0.25">
      <c r="A249" s="21">
        <v>245</v>
      </c>
      <c r="B249" s="21" t="s">
        <v>1412</v>
      </c>
      <c r="C249" s="21" t="s">
        <v>63</v>
      </c>
      <c r="D249" s="11" t="s">
        <v>188</v>
      </c>
      <c r="E249" s="27" t="s">
        <v>1413</v>
      </c>
      <c r="F249" s="22" t="s">
        <v>1414</v>
      </c>
      <c r="G249" s="56">
        <v>9690</v>
      </c>
      <c r="H249" s="55" t="s">
        <v>1415</v>
      </c>
      <c r="I249" s="144" t="s">
        <v>1408</v>
      </c>
      <c r="J249" s="56">
        <v>2102050277</v>
      </c>
      <c r="K249" s="21" t="s">
        <v>192</v>
      </c>
      <c r="L249" s="56" t="s">
        <v>1410</v>
      </c>
      <c r="M249" s="55" t="s">
        <v>1411</v>
      </c>
      <c r="N249" s="30"/>
      <c r="O249" s="23">
        <v>2770775</v>
      </c>
      <c r="P249" s="23">
        <v>2310547</v>
      </c>
      <c r="Q249" s="23">
        <v>2362930</v>
      </c>
      <c r="R249" s="23">
        <v>1862809</v>
      </c>
      <c r="S249" s="23">
        <v>2278717</v>
      </c>
      <c r="T249" s="23">
        <v>1773338</v>
      </c>
      <c r="U249" s="23">
        <v>1338058</v>
      </c>
      <c r="V249" s="23">
        <v>851970</v>
      </c>
      <c r="W249" s="23">
        <v>255881</v>
      </c>
      <c r="X249" s="11" t="s">
        <v>188</v>
      </c>
      <c r="Y249" s="120" t="s">
        <v>63</v>
      </c>
      <c r="Z249" s="120" t="s">
        <v>63</v>
      </c>
      <c r="AA249" s="120" t="s">
        <v>63</v>
      </c>
      <c r="AB249" s="120" t="s">
        <v>63</v>
      </c>
      <c r="AC249" s="120" t="s">
        <v>63</v>
      </c>
      <c r="AD249" s="120" t="s">
        <v>63</v>
      </c>
      <c r="AE249" s="23" t="s">
        <v>63</v>
      </c>
      <c r="AF249" s="23" t="s">
        <v>63</v>
      </c>
      <c r="AG249" s="23" t="s">
        <v>63</v>
      </c>
      <c r="AH249" s="23"/>
      <c r="AI249" s="23">
        <v>1281918</v>
      </c>
      <c r="AJ249" s="23">
        <v>1281918</v>
      </c>
      <c r="AK249" s="23">
        <v>1281919</v>
      </c>
      <c r="AL249" s="119">
        <v>0</v>
      </c>
      <c r="AM249" s="119">
        <v>0</v>
      </c>
      <c r="AN249" s="119">
        <v>0</v>
      </c>
      <c r="AO249" s="119">
        <v>0</v>
      </c>
      <c r="AP249" s="119">
        <v>0</v>
      </c>
      <c r="AQ249" s="23">
        <v>0</v>
      </c>
      <c r="AR249" s="33" t="s">
        <v>194</v>
      </c>
      <c r="AS249" s="24" t="s">
        <v>63</v>
      </c>
      <c r="AT249" s="24" t="s">
        <v>63</v>
      </c>
      <c r="AU249" s="24" t="s">
        <v>63</v>
      </c>
      <c r="AV249" s="24" t="s">
        <v>63</v>
      </c>
      <c r="AW249" s="24" t="s">
        <v>63</v>
      </c>
      <c r="AX249" s="24" t="s">
        <v>63</v>
      </c>
      <c r="AY249" s="119" t="s">
        <v>63</v>
      </c>
      <c r="AZ249" s="119" t="s">
        <v>63</v>
      </c>
      <c r="BA249" s="119" t="s">
        <v>63</v>
      </c>
      <c r="BC249" s="23">
        <v>1165440</v>
      </c>
      <c r="BD249" s="23"/>
    </row>
    <row r="250" spans="1:56" s="3" customFormat="1" x14ac:dyDescent="0.25">
      <c r="A250" s="21">
        <v>246</v>
      </c>
      <c r="B250" s="21" t="s">
        <v>1416</v>
      </c>
      <c r="C250" s="21" t="s">
        <v>63</v>
      </c>
      <c r="D250" s="11" t="s">
        <v>188</v>
      </c>
      <c r="E250" s="27" t="s">
        <v>1417</v>
      </c>
      <c r="F250" s="22" t="s">
        <v>1418</v>
      </c>
      <c r="G250" s="56">
        <v>9000</v>
      </c>
      <c r="H250" s="55" t="s">
        <v>77</v>
      </c>
      <c r="I250" s="144" t="s">
        <v>1408</v>
      </c>
      <c r="J250" s="56">
        <v>2149618978</v>
      </c>
      <c r="K250" s="21" t="s">
        <v>192</v>
      </c>
      <c r="L250" s="56" t="s">
        <v>1410</v>
      </c>
      <c r="M250" s="55" t="s">
        <v>1411</v>
      </c>
      <c r="N250" s="30"/>
      <c r="O250" s="23">
        <v>216212</v>
      </c>
      <c r="P250" s="23">
        <v>232476</v>
      </c>
      <c r="Q250" s="23">
        <v>206426</v>
      </c>
      <c r="R250" s="23">
        <v>222401</v>
      </c>
      <c r="S250" s="23">
        <v>193795</v>
      </c>
      <c r="T250" s="23">
        <v>63916</v>
      </c>
      <c r="U250" s="23">
        <v>34572</v>
      </c>
      <c r="V250" s="23">
        <v>3321</v>
      </c>
      <c r="W250" s="24" t="s">
        <v>188</v>
      </c>
      <c r="X250" s="24" t="s">
        <v>63</v>
      </c>
      <c r="Y250" s="120" t="s">
        <v>63</v>
      </c>
      <c r="Z250" s="120" t="s">
        <v>63</v>
      </c>
      <c r="AA250" s="120" t="s">
        <v>63</v>
      </c>
      <c r="AB250" s="120" t="s">
        <v>63</v>
      </c>
      <c r="AC250" s="120" t="s">
        <v>63</v>
      </c>
      <c r="AD250" s="120" t="s">
        <v>63</v>
      </c>
      <c r="AE250" s="23" t="s">
        <v>63</v>
      </c>
      <c r="AF250" s="23" t="s">
        <v>63</v>
      </c>
      <c r="AG250" s="23" t="s">
        <v>63</v>
      </c>
      <c r="AH250" s="23"/>
      <c r="AI250" s="23">
        <v>266774</v>
      </c>
      <c r="AJ250" s="23">
        <v>266774</v>
      </c>
      <c r="AK250" s="23">
        <v>266775</v>
      </c>
      <c r="AL250" s="119">
        <v>167432</v>
      </c>
      <c r="AM250" s="119">
        <v>167432</v>
      </c>
      <c r="AN250" s="119">
        <v>167432</v>
      </c>
      <c r="AO250" s="119">
        <v>167432</v>
      </c>
      <c r="AP250" s="119">
        <v>167432</v>
      </c>
      <c r="AQ250" s="33" t="s">
        <v>194</v>
      </c>
      <c r="AR250" s="24" t="s">
        <v>63</v>
      </c>
      <c r="AS250" s="24" t="s">
        <v>63</v>
      </c>
      <c r="AT250" s="24" t="s">
        <v>63</v>
      </c>
      <c r="AU250" s="24" t="s">
        <v>63</v>
      </c>
      <c r="AV250" s="24" t="s">
        <v>63</v>
      </c>
      <c r="AW250" s="24" t="s">
        <v>63</v>
      </c>
      <c r="AX250" s="24" t="s">
        <v>63</v>
      </c>
      <c r="AY250" s="119" t="s">
        <v>63</v>
      </c>
      <c r="AZ250" s="119" t="s">
        <v>63</v>
      </c>
      <c r="BA250" s="119" t="s">
        <v>63</v>
      </c>
      <c r="BC250" s="23" t="s">
        <v>305</v>
      </c>
      <c r="BD250" s="23"/>
    </row>
    <row r="251" spans="1:56" s="3" customFormat="1" x14ac:dyDescent="0.25">
      <c r="A251" s="21">
        <v>247</v>
      </c>
      <c r="B251" s="21" t="s">
        <v>1419</v>
      </c>
      <c r="C251" s="21">
        <v>74</v>
      </c>
      <c r="D251" s="21" t="s">
        <v>1420</v>
      </c>
      <c r="E251" s="27" t="s">
        <v>1421</v>
      </c>
      <c r="F251" s="22" t="s">
        <v>1422</v>
      </c>
      <c r="G251" s="56">
        <v>9042</v>
      </c>
      <c r="H251" s="55" t="s">
        <v>1423</v>
      </c>
      <c r="I251" s="144" t="s">
        <v>1408</v>
      </c>
      <c r="J251" s="56">
        <v>2149619473</v>
      </c>
      <c r="K251" s="21" t="s">
        <v>1424</v>
      </c>
      <c r="L251" s="56" t="s">
        <v>1410</v>
      </c>
      <c r="M251" s="55" t="s">
        <v>1411</v>
      </c>
      <c r="N251" s="30"/>
      <c r="O251" s="23">
        <v>4570339.2476888765</v>
      </c>
      <c r="P251" s="23">
        <v>4436024.2185190655</v>
      </c>
      <c r="Q251" s="23">
        <v>4138377.7951783841</v>
      </c>
      <c r="R251" s="23">
        <v>3786431.4588974761</v>
      </c>
      <c r="S251" s="23">
        <v>2759887</v>
      </c>
      <c r="T251" s="23">
        <v>846231.01562499907</v>
      </c>
      <c r="U251" s="23">
        <v>130692.12633761749</v>
      </c>
      <c r="V251" s="23">
        <v>239530.35937500015</v>
      </c>
      <c r="W251" s="23">
        <v>30009</v>
      </c>
      <c r="X251" s="23">
        <v>380104</v>
      </c>
      <c r="Y251" s="119">
        <v>4712</v>
      </c>
      <c r="Z251" s="119">
        <v>429287</v>
      </c>
      <c r="AA251" s="24">
        <v>7694</v>
      </c>
      <c r="AB251" s="23">
        <v>382817</v>
      </c>
      <c r="AC251" s="23">
        <v>164444</v>
      </c>
      <c r="AD251" s="120">
        <v>69792</v>
      </c>
      <c r="AE251" s="23">
        <v>814771</v>
      </c>
      <c r="AF251" s="23">
        <v>157157</v>
      </c>
      <c r="AG251" s="23">
        <v>233857</v>
      </c>
      <c r="AH251" s="23"/>
      <c r="AI251" s="23">
        <v>444666</v>
      </c>
      <c r="AJ251" s="23">
        <v>444666</v>
      </c>
      <c r="AK251" s="23">
        <v>444667</v>
      </c>
      <c r="AL251" s="119">
        <v>0</v>
      </c>
      <c r="AM251" s="119">
        <v>0</v>
      </c>
      <c r="AN251" s="119">
        <v>0</v>
      </c>
      <c r="AO251" s="119">
        <v>0</v>
      </c>
      <c r="AP251" s="119">
        <v>0</v>
      </c>
      <c r="AQ251" s="23">
        <v>0</v>
      </c>
      <c r="AR251" s="23">
        <v>0</v>
      </c>
      <c r="AS251" s="23">
        <v>0</v>
      </c>
      <c r="AT251" s="23">
        <v>0</v>
      </c>
      <c r="AU251" s="23">
        <v>0</v>
      </c>
      <c r="AV251" s="23">
        <v>0</v>
      </c>
      <c r="AW251" s="23">
        <v>0</v>
      </c>
      <c r="AX251" s="23">
        <v>0</v>
      </c>
      <c r="AY251" s="119">
        <v>0</v>
      </c>
      <c r="AZ251" s="119">
        <v>0</v>
      </c>
      <c r="BA251" s="119">
        <v>0</v>
      </c>
      <c r="BC251" s="23">
        <v>395047</v>
      </c>
    </row>
    <row r="252" spans="1:56" s="3" customFormat="1" x14ac:dyDescent="0.25">
      <c r="A252" s="21">
        <v>248</v>
      </c>
      <c r="B252" s="21" t="s">
        <v>1425</v>
      </c>
      <c r="C252" s="21" t="s">
        <v>63</v>
      </c>
      <c r="D252" s="11" t="s">
        <v>188</v>
      </c>
      <c r="E252" s="27" t="s">
        <v>1426</v>
      </c>
      <c r="F252" s="22" t="s">
        <v>1427</v>
      </c>
      <c r="G252" s="56">
        <v>9300</v>
      </c>
      <c r="H252" s="55" t="s">
        <v>650</v>
      </c>
      <c r="I252" s="144" t="s">
        <v>1408</v>
      </c>
      <c r="J252" s="56">
        <v>2102043349</v>
      </c>
      <c r="K252" s="21" t="s">
        <v>192</v>
      </c>
      <c r="L252" s="56" t="s">
        <v>1410</v>
      </c>
      <c r="M252" s="55" t="s">
        <v>1411</v>
      </c>
      <c r="N252" s="30"/>
      <c r="O252" s="23">
        <v>7852</v>
      </c>
      <c r="P252" s="23">
        <v>6109</v>
      </c>
      <c r="Q252" s="23">
        <v>4899</v>
      </c>
      <c r="R252" s="23">
        <v>2961</v>
      </c>
      <c r="S252" s="23">
        <v>4097</v>
      </c>
      <c r="T252" s="23">
        <v>4451</v>
      </c>
      <c r="U252" s="23">
        <v>13980</v>
      </c>
      <c r="V252" s="23">
        <v>3323</v>
      </c>
      <c r="W252" s="23">
        <v>4190</v>
      </c>
      <c r="X252" s="23">
        <v>8680</v>
      </c>
      <c r="Y252" s="119">
        <v>3376</v>
      </c>
      <c r="Z252" s="119" t="s">
        <v>188</v>
      </c>
      <c r="AA252" s="24" t="s">
        <v>63</v>
      </c>
      <c r="AB252" s="24" t="s">
        <v>63</v>
      </c>
      <c r="AC252" s="120" t="s">
        <v>63</v>
      </c>
      <c r="AD252" s="120" t="s">
        <v>63</v>
      </c>
      <c r="AE252" s="23" t="s">
        <v>63</v>
      </c>
      <c r="AF252" s="23" t="s">
        <v>63</v>
      </c>
      <c r="AG252" s="23" t="s">
        <v>63</v>
      </c>
      <c r="AH252" s="23"/>
      <c r="AI252" s="23">
        <v>39460</v>
      </c>
      <c r="AJ252" s="23">
        <v>39460</v>
      </c>
      <c r="AK252" s="23">
        <v>39459</v>
      </c>
      <c r="AL252" s="119">
        <v>4838</v>
      </c>
      <c r="AM252" s="119">
        <v>4838</v>
      </c>
      <c r="AN252" s="119">
        <v>4838</v>
      </c>
      <c r="AO252" s="119">
        <v>4837</v>
      </c>
      <c r="AP252" s="119">
        <v>4837</v>
      </c>
      <c r="AQ252" s="23">
        <v>0</v>
      </c>
      <c r="AR252" s="23">
        <v>0</v>
      </c>
      <c r="AS252" s="23">
        <v>0</v>
      </c>
      <c r="AT252" s="23">
        <v>0</v>
      </c>
      <c r="AU252" s="23">
        <v>0</v>
      </c>
      <c r="AV252" s="23">
        <v>0</v>
      </c>
      <c r="AW252" s="23">
        <v>0</v>
      </c>
      <c r="AX252" s="23">
        <v>0</v>
      </c>
      <c r="AY252" s="119">
        <v>0</v>
      </c>
      <c r="AZ252" s="119">
        <v>0</v>
      </c>
      <c r="BA252" s="119">
        <v>0</v>
      </c>
      <c r="BC252" s="23">
        <v>2661</v>
      </c>
    </row>
    <row r="253" spans="1:56" s="3" customFormat="1" x14ac:dyDescent="0.25">
      <c r="A253" s="21">
        <v>249</v>
      </c>
      <c r="B253" s="21" t="s">
        <v>1428</v>
      </c>
      <c r="C253" s="21" t="s">
        <v>63</v>
      </c>
      <c r="D253" s="11" t="s">
        <v>188</v>
      </c>
      <c r="E253" s="27" t="s">
        <v>1429</v>
      </c>
      <c r="F253" s="22" t="s">
        <v>1430</v>
      </c>
      <c r="G253" s="56">
        <v>9120</v>
      </c>
      <c r="H253" s="55" t="s">
        <v>368</v>
      </c>
      <c r="I253" s="144" t="s">
        <v>1408</v>
      </c>
      <c r="J253" s="56">
        <v>2102050871</v>
      </c>
      <c r="K253" s="21" t="s">
        <v>192</v>
      </c>
      <c r="L253" s="56" t="s">
        <v>1410</v>
      </c>
      <c r="M253" s="55" t="s">
        <v>1411</v>
      </c>
      <c r="N253" s="30"/>
      <c r="O253" s="23">
        <v>755154</v>
      </c>
      <c r="P253" s="23">
        <v>653388</v>
      </c>
      <c r="Q253" s="23">
        <v>574098</v>
      </c>
      <c r="R253" s="23">
        <v>278932</v>
      </c>
      <c r="S253" s="23">
        <v>335700</v>
      </c>
      <c r="T253" s="23">
        <v>189760</v>
      </c>
      <c r="U253" s="23">
        <v>3988</v>
      </c>
      <c r="V253" s="23">
        <v>0</v>
      </c>
      <c r="W253" s="24" t="s">
        <v>188</v>
      </c>
      <c r="X253" s="24" t="s">
        <v>63</v>
      </c>
      <c r="Y253" s="120" t="s">
        <v>63</v>
      </c>
      <c r="Z253" s="120" t="s">
        <v>63</v>
      </c>
      <c r="AA253" s="120" t="s">
        <v>63</v>
      </c>
      <c r="AB253" s="120" t="s">
        <v>63</v>
      </c>
      <c r="AC253" s="120" t="s">
        <v>63</v>
      </c>
      <c r="AD253" s="120" t="s">
        <v>63</v>
      </c>
      <c r="AE253" s="23" t="s">
        <v>63</v>
      </c>
      <c r="AF253" s="23" t="s">
        <v>63</v>
      </c>
      <c r="AG253" s="23" t="s">
        <v>63</v>
      </c>
      <c r="AH253" s="23"/>
      <c r="AI253" s="23">
        <v>404716</v>
      </c>
      <c r="AJ253" s="23">
        <v>404716</v>
      </c>
      <c r="AK253" s="23">
        <v>404715</v>
      </c>
      <c r="AL253" s="23">
        <v>0</v>
      </c>
      <c r="AM253" s="23">
        <v>0</v>
      </c>
      <c r="AN253" s="23">
        <v>0</v>
      </c>
      <c r="AO253" s="23">
        <v>0</v>
      </c>
      <c r="AP253" s="23">
        <v>0</v>
      </c>
      <c r="AQ253" s="33" t="s">
        <v>194</v>
      </c>
      <c r="AR253" s="24" t="s">
        <v>63</v>
      </c>
      <c r="AS253" s="24" t="s">
        <v>63</v>
      </c>
      <c r="AT253" s="24" t="s">
        <v>63</v>
      </c>
      <c r="AU253" s="24" t="s">
        <v>63</v>
      </c>
      <c r="AV253" s="24" t="s">
        <v>63</v>
      </c>
      <c r="AW253" s="24" t="s">
        <v>63</v>
      </c>
      <c r="AX253" s="24" t="s">
        <v>63</v>
      </c>
      <c r="AY253" s="119" t="s">
        <v>63</v>
      </c>
      <c r="AZ253" s="119" t="s">
        <v>63</v>
      </c>
      <c r="BA253" s="119" t="s">
        <v>63</v>
      </c>
      <c r="BC253" s="23" t="s">
        <v>305</v>
      </c>
      <c r="BD253" s="23"/>
    </row>
    <row r="254" spans="1:56" s="3" customFormat="1" x14ac:dyDescent="0.25">
      <c r="A254" s="21">
        <v>250</v>
      </c>
      <c r="B254" s="21" t="s">
        <v>1431</v>
      </c>
      <c r="C254" s="21">
        <v>76</v>
      </c>
      <c r="D254" s="21" t="s">
        <v>1432</v>
      </c>
      <c r="E254" s="27" t="s">
        <v>1433</v>
      </c>
      <c r="F254" s="22" t="s">
        <v>1434</v>
      </c>
      <c r="G254" s="56">
        <v>1800</v>
      </c>
      <c r="H254" s="55" t="s">
        <v>299</v>
      </c>
      <c r="I254" s="144" t="s">
        <v>1408</v>
      </c>
      <c r="J254" s="56">
        <v>2307621387</v>
      </c>
      <c r="K254" s="21" t="s">
        <v>1435</v>
      </c>
      <c r="L254" s="56" t="s">
        <v>1410</v>
      </c>
      <c r="M254" s="55" t="s">
        <v>1411</v>
      </c>
      <c r="N254" s="30"/>
      <c r="O254" s="23">
        <v>740313</v>
      </c>
      <c r="P254" s="23">
        <v>651303</v>
      </c>
      <c r="Q254" s="23">
        <v>825661</v>
      </c>
      <c r="R254" s="23">
        <v>879029</v>
      </c>
      <c r="S254" s="23">
        <v>949819</v>
      </c>
      <c r="T254" s="23">
        <v>855910</v>
      </c>
      <c r="U254" s="23">
        <v>875532</v>
      </c>
      <c r="V254" s="23">
        <v>580255</v>
      </c>
      <c r="W254" s="23">
        <v>43638</v>
      </c>
      <c r="X254" s="23">
        <v>2620</v>
      </c>
      <c r="Y254" s="119">
        <v>1179</v>
      </c>
      <c r="Z254" s="119">
        <v>2057</v>
      </c>
      <c r="AA254" s="119">
        <v>1169</v>
      </c>
      <c r="AB254" s="23">
        <v>27007</v>
      </c>
      <c r="AC254" s="23">
        <v>60137</v>
      </c>
      <c r="AD254" s="120">
        <v>50000</v>
      </c>
      <c r="AE254" s="23">
        <v>136710</v>
      </c>
      <c r="AF254" s="23">
        <v>174805</v>
      </c>
      <c r="AG254" s="23">
        <v>93375</v>
      </c>
      <c r="AH254" s="23"/>
      <c r="AI254" s="23">
        <v>850518</v>
      </c>
      <c r="AJ254" s="23">
        <v>850518</v>
      </c>
      <c r="AK254" s="23">
        <v>850519</v>
      </c>
      <c r="AL254" s="23">
        <v>828920</v>
      </c>
      <c r="AM254" s="23">
        <v>828920</v>
      </c>
      <c r="AN254" s="23">
        <v>828920</v>
      </c>
      <c r="AO254" s="23">
        <v>828919</v>
      </c>
      <c r="AP254" s="23">
        <v>828919</v>
      </c>
      <c r="AQ254" s="23">
        <v>0</v>
      </c>
      <c r="AR254" s="23">
        <v>0</v>
      </c>
      <c r="AS254" s="23">
        <v>0</v>
      </c>
      <c r="AT254" s="23">
        <v>0</v>
      </c>
      <c r="AU254" s="23">
        <v>0</v>
      </c>
      <c r="AV254" s="23">
        <v>0</v>
      </c>
      <c r="AW254" s="23">
        <v>0</v>
      </c>
      <c r="AX254" s="23">
        <v>0</v>
      </c>
      <c r="AY254" s="119">
        <v>0</v>
      </c>
      <c r="AZ254" s="119">
        <v>0</v>
      </c>
      <c r="BA254" s="119">
        <v>0</v>
      </c>
      <c r="BC254" s="23">
        <v>455906</v>
      </c>
    </row>
    <row r="255" spans="1:56" s="3" customFormat="1" x14ac:dyDescent="0.25">
      <c r="A255" s="21">
        <v>251</v>
      </c>
      <c r="B255" s="21" t="s">
        <v>1436</v>
      </c>
      <c r="C255" s="21">
        <v>69</v>
      </c>
      <c r="D255" s="21" t="s">
        <v>1437</v>
      </c>
      <c r="E255" s="27" t="s">
        <v>1438</v>
      </c>
      <c r="F255" s="22" t="s">
        <v>1439</v>
      </c>
      <c r="G255" s="56">
        <v>1620</v>
      </c>
      <c r="H255" s="55" t="s">
        <v>184</v>
      </c>
      <c r="I255" s="144" t="s">
        <v>1408</v>
      </c>
      <c r="J255" s="56">
        <v>2102041765</v>
      </c>
      <c r="K255" s="21" t="s">
        <v>1440</v>
      </c>
      <c r="L255" s="56" t="s">
        <v>1410</v>
      </c>
      <c r="M255" s="55" t="s">
        <v>1411</v>
      </c>
      <c r="N255" s="30"/>
      <c r="O255" s="23">
        <v>1112264</v>
      </c>
      <c r="P255" s="23">
        <v>1015021</v>
      </c>
      <c r="Q255" s="23">
        <v>1022042</v>
      </c>
      <c r="R255" s="23">
        <v>1085832</v>
      </c>
      <c r="S255" s="23">
        <v>1074332</v>
      </c>
      <c r="T255" s="23">
        <v>1029095</v>
      </c>
      <c r="U255" s="23">
        <v>707802</v>
      </c>
      <c r="V255" s="23">
        <v>429169</v>
      </c>
      <c r="W255" s="23">
        <v>320545</v>
      </c>
      <c r="X255" s="23">
        <v>157606</v>
      </c>
      <c r="Y255" s="119">
        <v>329818</v>
      </c>
      <c r="Z255" s="119">
        <v>186152</v>
      </c>
      <c r="AA255" s="119">
        <v>196658</v>
      </c>
      <c r="AB255" s="23">
        <v>335268</v>
      </c>
      <c r="AC255" s="120">
        <v>397779</v>
      </c>
      <c r="AD255" s="120">
        <v>504843</v>
      </c>
      <c r="AE255" s="23">
        <v>438302</v>
      </c>
      <c r="AF255" s="23">
        <v>587208</v>
      </c>
      <c r="AG255" s="23">
        <v>196574</v>
      </c>
      <c r="AH255" s="23"/>
      <c r="AI255" s="23">
        <v>858011</v>
      </c>
      <c r="AJ255" s="23">
        <v>858011</v>
      </c>
      <c r="AK255" s="23">
        <v>858010</v>
      </c>
      <c r="AL255" s="23">
        <v>990397</v>
      </c>
      <c r="AM255" s="23">
        <v>990397</v>
      </c>
      <c r="AN255" s="23">
        <v>990397</v>
      </c>
      <c r="AO255" s="23">
        <v>990398</v>
      </c>
      <c r="AP255" s="23">
        <v>990398</v>
      </c>
      <c r="AQ255" s="23">
        <v>0</v>
      </c>
      <c r="AR255" s="23">
        <v>0</v>
      </c>
      <c r="AS255" s="23">
        <v>0</v>
      </c>
      <c r="AT255" s="23">
        <v>0</v>
      </c>
      <c r="AU255" s="23">
        <v>0</v>
      </c>
      <c r="AV255" s="23">
        <v>0</v>
      </c>
      <c r="AW255" s="23">
        <v>0</v>
      </c>
      <c r="AX255" s="23">
        <v>0</v>
      </c>
      <c r="AY255" s="119">
        <v>0</v>
      </c>
      <c r="AZ255" s="119">
        <v>0</v>
      </c>
      <c r="BA255" s="119">
        <v>0</v>
      </c>
      <c r="BC255" s="23">
        <v>544719</v>
      </c>
    </row>
    <row r="256" spans="1:56" s="3" customFormat="1" x14ac:dyDescent="0.25">
      <c r="A256" s="21">
        <v>252</v>
      </c>
      <c r="B256" s="21" t="s">
        <v>1441</v>
      </c>
      <c r="C256" s="21" t="s">
        <v>63</v>
      </c>
      <c r="D256" s="24" t="s">
        <v>188</v>
      </c>
      <c r="E256" s="27" t="s">
        <v>1442</v>
      </c>
      <c r="F256" s="22" t="s">
        <v>1443</v>
      </c>
      <c r="G256" s="56">
        <v>2400</v>
      </c>
      <c r="H256" s="55" t="s">
        <v>1444</v>
      </c>
      <c r="I256" s="144" t="s">
        <v>1408</v>
      </c>
      <c r="J256" s="56">
        <v>2149600964</v>
      </c>
      <c r="K256" s="21" t="s">
        <v>192</v>
      </c>
      <c r="L256" s="56" t="s">
        <v>1410</v>
      </c>
      <c r="M256" s="55" t="s">
        <v>1411</v>
      </c>
      <c r="N256" s="30"/>
      <c r="O256" s="23">
        <v>1209419</v>
      </c>
      <c r="P256" s="23">
        <v>953190</v>
      </c>
      <c r="Q256" s="23">
        <v>976785</v>
      </c>
      <c r="R256" s="23">
        <v>572946</v>
      </c>
      <c r="S256" s="23">
        <v>285561</v>
      </c>
      <c r="T256" s="23">
        <v>161789</v>
      </c>
      <c r="U256" s="23">
        <v>1491</v>
      </c>
      <c r="V256" s="23">
        <v>0</v>
      </c>
      <c r="W256" s="24" t="s">
        <v>188</v>
      </c>
      <c r="X256" s="24" t="s">
        <v>63</v>
      </c>
      <c r="Y256" s="120" t="s">
        <v>63</v>
      </c>
      <c r="Z256" s="120" t="s">
        <v>63</v>
      </c>
      <c r="AA256" s="120" t="s">
        <v>63</v>
      </c>
      <c r="AB256" s="24" t="s">
        <v>63</v>
      </c>
      <c r="AC256" s="120" t="s">
        <v>63</v>
      </c>
      <c r="AD256" s="120" t="s">
        <v>63</v>
      </c>
      <c r="AE256" s="23" t="s">
        <v>63</v>
      </c>
      <c r="AF256" s="23" t="s">
        <v>63</v>
      </c>
      <c r="AG256" s="23" t="s">
        <v>63</v>
      </c>
      <c r="AH256" s="23"/>
      <c r="AI256" s="23">
        <v>573590</v>
      </c>
      <c r="AJ256" s="23">
        <v>573590</v>
      </c>
      <c r="AK256" s="23">
        <v>573589</v>
      </c>
      <c r="AL256" s="23">
        <v>0</v>
      </c>
      <c r="AM256" s="23">
        <v>0</v>
      </c>
      <c r="AN256" s="23">
        <v>0</v>
      </c>
      <c r="AO256" s="23">
        <v>0</v>
      </c>
      <c r="AP256" s="23">
        <v>0</v>
      </c>
      <c r="AQ256" s="33" t="s">
        <v>194</v>
      </c>
      <c r="AR256" s="24" t="s">
        <v>63</v>
      </c>
      <c r="AS256" s="24" t="s">
        <v>63</v>
      </c>
      <c r="AT256" s="24" t="s">
        <v>63</v>
      </c>
      <c r="AU256" s="24" t="s">
        <v>63</v>
      </c>
      <c r="AV256" s="24" t="s">
        <v>63</v>
      </c>
      <c r="AW256" s="24" t="s">
        <v>63</v>
      </c>
      <c r="AX256" s="24" t="s">
        <v>63</v>
      </c>
      <c r="AY256" s="119" t="s">
        <v>63</v>
      </c>
      <c r="AZ256" s="119" t="s">
        <v>63</v>
      </c>
      <c r="BA256" s="119" t="s">
        <v>63</v>
      </c>
      <c r="BC256" s="23" t="s">
        <v>305</v>
      </c>
      <c r="BD256" s="23"/>
    </row>
    <row r="257" spans="1:56" s="3" customFormat="1" x14ac:dyDescent="0.25">
      <c r="A257" s="21">
        <v>253</v>
      </c>
      <c r="B257" s="21" t="s">
        <v>1445</v>
      </c>
      <c r="C257" s="21" t="s">
        <v>504</v>
      </c>
      <c r="D257" s="24" t="s">
        <v>188</v>
      </c>
      <c r="E257" s="27" t="s">
        <v>1446</v>
      </c>
      <c r="F257" s="22" t="s">
        <v>1447</v>
      </c>
      <c r="G257" s="56">
        <v>3600</v>
      </c>
      <c r="H257" s="55" t="s">
        <v>428</v>
      </c>
      <c r="I257" s="152" t="s">
        <v>1408</v>
      </c>
      <c r="J257" s="56">
        <v>2102051366</v>
      </c>
      <c r="K257" s="21" t="s">
        <v>1448</v>
      </c>
      <c r="L257" s="56" t="s">
        <v>1410</v>
      </c>
      <c r="M257" s="55" t="s">
        <v>1411</v>
      </c>
      <c r="N257" s="30"/>
      <c r="O257" s="23">
        <v>2423106</v>
      </c>
      <c r="P257" s="23">
        <v>2177699</v>
      </c>
      <c r="Q257" s="23">
        <v>2269168</v>
      </c>
      <c r="R257" s="23">
        <v>2064610</v>
      </c>
      <c r="S257" s="23">
        <v>2117115</v>
      </c>
      <c r="T257" s="23">
        <v>2101537</v>
      </c>
      <c r="U257" s="23">
        <v>1819101</v>
      </c>
      <c r="V257" s="23">
        <v>2121928</v>
      </c>
      <c r="W257" s="23">
        <v>2361305</v>
      </c>
      <c r="X257" s="119">
        <v>1881200</v>
      </c>
      <c r="Y257" s="119">
        <v>1904278</v>
      </c>
      <c r="Z257" s="119">
        <v>291010</v>
      </c>
      <c r="AA257" s="119" t="s">
        <v>188</v>
      </c>
      <c r="AB257" s="24" t="s">
        <v>63</v>
      </c>
      <c r="AC257" s="120" t="s">
        <v>63</v>
      </c>
      <c r="AD257" s="120" t="s">
        <v>63</v>
      </c>
      <c r="AE257" s="23" t="s">
        <v>63</v>
      </c>
      <c r="AF257" s="23" t="s">
        <v>63</v>
      </c>
      <c r="AG257" s="23" t="s">
        <v>63</v>
      </c>
      <c r="AH257" s="23"/>
      <c r="AI257" s="23">
        <v>1256755</v>
      </c>
      <c r="AJ257" s="23">
        <v>1256755</v>
      </c>
      <c r="AK257" s="23">
        <v>1256754</v>
      </c>
      <c r="AL257" s="23">
        <v>0</v>
      </c>
      <c r="AM257" s="23">
        <v>0</v>
      </c>
      <c r="AN257" s="23">
        <v>0</v>
      </c>
      <c r="AO257" s="23">
        <v>0</v>
      </c>
      <c r="AP257" s="23">
        <v>0</v>
      </c>
      <c r="AQ257" s="23">
        <v>0</v>
      </c>
      <c r="AR257" s="23">
        <v>0</v>
      </c>
      <c r="AS257" s="23">
        <v>0</v>
      </c>
      <c r="AT257" s="23">
        <v>0</v>
      </c>
      <c r="AU257" s="23">
        <v>0</v>
      </c>
      <c r="AV257" s="23">
        <v>0</v>
      </c>
      <c r="AW257" s="23">
        <v>0</v>
      </c>
      <c r="AX257" s="23">
        <v>0</v>
      </c>
      <c r="AY257" s="119">
        <v>0</v>
      </c>
      <c r="AZ257" s="119">
        <v>0</v>
      </c>
      <c r="BA257" s="119">
        <v>0</v>
      </c>
      <c r="BC257" s="23">
        <v>1055230</v>
      </c>
    </row>
    <row r="258" spans="1:56" s="3" customFormat="1" x14ac:dyDescent="0.25">
      <c r="A258" s="21">
        <v>254</v>
      </c>
      <c r="B258" s="21" t="s">
        <v>1449</v>
      </c>
      <c r="C258" s="21">
        <v>92</v>
      </c>
      <c r="D258" s="21" t="s">
        <v>1450</v>
      </c>
      <c r="E258" s="27" t="s">
        <v>1451</v>
      </c>
      <c r="F258" s="22" t="s">
        <v>105</v>
      </c>
      <c r="G258" s="56">
        <v>2040</v>
      </c>
      <c r="H258" s="55" t="s">
        <v>106</v>
      </c>
      <c r="I258" s="144" t="s">
        <v>1408</v>
      </c>
      <c r="J258" s="56">
        <v>2253346721</v>
      </c>
      <c r="K258" s="21" t="s">
        <v>1452</v>
      </c>
      <c r="L258" s="56" t="s">
        <v>1410</v>
      </c>
      <c r="M258" s="55" t="s">
        <v>1411</v>
      </c>
      <c r="N258" s="30"/>
      <c r="O258" s="23">
        <v>165610</v>
      </c>
      <c r="P258" s="23">
        <v>175997</v>
      </c>
      <c r="Q258" s="23">
        <v>170377</v>
      </c>
      <c r="R258" s="23">
        <v>182709</v>
      </c>
      <c r="S258" s="23">
        <v>199628</v>
      </c>
      <c r="T258" s="23">
        <v>203296</v>
      </c>
      <c r="U258" s="23">
        <v>202004</v>
      </c>
      <c r="V258" s="23">
        <v>196290</v>
      </c>
      <c r="W258" s="23">
        <v>169460</v>
      </c>
      <c r="X258" s="119">
        <v>185951</v>
      </c>
      <c r="Y258" s="119">
        <v>35935</v>
      </c>
      <c r="Z258" s="119">
        <v>95336</v>
      </c>
      <c r="AA258" s="119">
        <v>186034</v>
      </c>
      <c r="AB258" s="23">
        <v>199234</v>
      </c>
      <c r="AC258" s="23">
        <v>168852</v>
      </c>
      <c r="AD258" s="120">
        <v>175879</v>
      </c>
      <c r="AE258" s="23">
        <v>179413</v>
      </c>
      <c r="AF258" s="23">
        <v>141735</v>
      </c>
      <c r="AG258" s="23">
        <v>159130</v>
      </c>
      <c r="AH258" s="23"/>
      <c r="AI258" s="23">
        <v>215520</v>
      </c>
      <c r="AJ258" s="23">
        <v>215520</v>
      </c>
      <c r="AK258" s="23">
        <v>215520</v>
      </c>
      <c r="AL258" s="23">
        <v>223294</v>
      </c>
      <c r="AM258" s="23">
        <v>223294</v>
      </c>
      <c r="AN258" s="23">
        <v>223294</v>
      </c>
      <c r="AO258" s="23">
        <v>223295</v>
      </c>
      <c r="AP258" s="23">
        <v>223295</v>
      </c>
      <c r="AQ258" s="23">
        <v>0</v>
      </c>
      <c r="AR258" s="23">
        <v>0</v>
      </c>
      <c r="AS258" s="23">
        <v>0</v>
      </c>
      <c r="AT258" s="23">
        <v>0</v>
      </c>
      <c r="AU258" s="23">
        <v>0</v>
      </c>
      <c r="AV258" s="23">
        <v>0</v>
      </c>
      <c r="AW258" s="23">
        <v>0</v>
      </c>
      <c r="AX258" s="23">
        <v>0</v>
      </c>
      <c r="AY258" s="119">
        <v>0</v>
      </c>
      <c r="AZ258" s="119">
        <v>0</v>
      </c>
      <c r="BA258" s="119">
        <v>0</v>
      </c>
      <c r="BC258" s="23">
        <v>122812</v>
      </c>
    </row>
    <row r="259" spans="1:56" s="3" customFormat="1" x14ac:dyDescent="0.25">
      <c r="A259" s="21">
        <v>255</v>
      </c>
      <c r="B259" s="21" t="s">
        <v>1453</v>
      </c>
      <c r="C259" s="21">
        <v>307</v>
      </c>
      <c r="D259" s="21" t="s">
        <v>1454</v>
      </c>
      <c r="E259" s="27" t="s">
        <v>1455</v>
      </c>
      <c r="F259" s="22" t="s">
        <v>1456</v>
      </c>
      <c r="G259" s="56">
        <v>2040</v>
      </c>
      <c r="H259" s="55" t="s">
        <v>106</v>
      </c>
      <c r="I259" s="144" t="s">
        <v>1457</v>
      </c>
      <c r="J259" s="56">
        <v>2096043504</v>
      </c>
      <c r="K259" s="21" t="s">
        <v>1458</v>
      </c>
      <c r="L259" s="56" t="s">
        <v>1410</v>
      </c>
      <c r="M259" s="55" t="s">
        <v>1411</v>
      </c>
      <c r="N259" s="30"/>
      <c r="O259" s="23">
        <v>481207</v>
      </c>
      <c r="P259" s="23">
        <v>1018902</v>
      </c>
      <c r="Q259" s="23">
        <v>1107551</v>
      </c>
      <c r="R259" s="23">
        <v>1044042</v>
      </c>
      <c r="S259" s="23">
        <v>1122428</v>
      </c>
      <c r="T259" s="23">
        <v>1107731</v>
      </c>
      <c r="U259" s="23">
        <v>942828</v>
      </c>
      <c r="V259" s="23">
        <v>1033524</v>
      </c>
      <c r="W259" s="23">
        <v>816161</v>
      </c>
      <c r="X259" s="23">
        <v>378298</v>
      </c>
      <c r="Y259" s="119">
        <v>768479</v>
      </c>
      <c r="Z259" s="119">
        <v>797697</v>
      </c>
      <c r="AA259" s="119">
        <v>695510</v>
      </c>
      <c r="AB259" s="23">
        <v>781124</v>
      </c>
      <c r="AC259" s="120">
        <v>800862</v>
      </c>
      <c r="AD259" s="120">
        <v>852041</v>
      </c>
      <c r="AE259" s="23">
        <v>617644</v>
      </c>
      <c r="AF259" s="23">
        <v>576751</v>
      </c>
      <c r="AG259" s="23">
        <v>436211</v>
      </c>
      <c r="AH259" s="23"/>
      <c r="AI259" s="23">
        <v>0</v>
      </c>
      <c r="AJ259" s="23">
        <v>1708007</v>
      </c>
      <c r="AK259" s="23">
        <v>1138671</v>
      </c>
      <c r="AL259" s="23">
        <v>1119158</v>
      </c>
      <c r="AM259" s="23">
        <v>1119158</v>
      </c>
      <c r="AN259" s="23">
        <v>1119158</v>
      </c>
      <c r="AO259" s="23">
        <v>1119158</v>
      </c>
      <c r="AP259" s="23">
        <v>1119158</v>
      </c>
      <c r="AQ259" s="23">
        <v>0</v>
      </c>
      <c r="AR259" s="23">
        <v>0</v>
      </c>
      <c r="AS259" s="23">
        <v>0</v>
      </c>
      <c r="AT259" s="23">
        <v>0</v>
      </c>
      <c r="AU259" s="23">
        <v>0</v>
      </c>
      <c r="AV259" s="23">
        <v>0</v>
      </c>
      <c r="AW259" s="23">
        <v>0</v>
      </c>
      <c r="AX259" s="23">
        <v>0</v>
      </c>
      <c r="AY259" s="119">
        <v>0</v>
      </c>
      <c r="AZ259" s="119">
        <v>0</v>
      </c>
      <c r="BA259" s="119">
        <v>0</v>
      </c>
      <c r="BC259" s="23">
        <v>615537</v>
      </c>
    </row>
    <row r="260" spans="1:56" s="3" customFormat="1" x14ac:dyDescent="0.25">
      <c r="A260" s="21">
        <v>256</v>
      </c>
      <c r="B260" s="21" t="s">
        <v>1459</v>
      </c>
      <c r="C260" s="21">
        <v>82</v>
      </c>
      <c r="D260" s="21" t="s">
        <v>1460</v>
      </c>
      <c r="E260" s="27" t="s">
        <v>1461</v>
      </c>
      <c r="F260" s="22" t="s">
        <v>1462</v>
      </c>
      <c r="G260" s="56">
        <v>8380</v>
      </c>
      <c r="H260" s="55" t="s">
        <v>1463</v>
      </c>
      <c r="I260" s="144" t="s">
        <v>1408</v>
      </c>
      <c r="J260" s="56" t="s">
        <v>192</v>
      </c>
      <c r="K260" s="21" t="s">
        <v>192</v>
      </c>
      <c r="L260" s="56" t="s">
        <v>1410</v>
      </c>
      <c r="M260" s="55" t="s">
        <v>1411</v>
      </c>
      <c r="N260" s="30"/>
      <c r="O260" s="23">
        <v>510</v>
      </c>
      <c r="P260" s="23">
        <v>394</v>
      </c>
      <c r="Q260" s="23">
        <v>654</v>
      </c>
      <c r="R260" s="23">
        <v>325</v>
      </c>
      <c r="S260" s="23">
        <v>817</v>
      </c>
      <c r="T260" s="23">
        <v>1363</v>
      </c>
      <c r="U260" s="23">
        <v>565</v>
      </c>
      <c r="V260" s="23">
        <v>430</v>
      </c>
      <c r="W260" s="23">
        <v>107</v>
      </c>
      <c r="X260" s="23">
        <v>211</v>
      </c>
      <c r="Y260" s="119">
        <v>382</v>
      </c>
      <c r="Z260" s="119">
        <v>486</v>
      </c>
      <c r="AA260" s="120">
        <v>634</v>
      </c>
      <c r="AB260" s="23">
        <v>285</v>
      </c>
      <c r="AC260" s="120">
        <v>224</v>
      </c>
      <c r="AD260" s="120">
        <v>81</v>
      </c>
      <c r="AE260" s="23">
        <v>311</v>
      </c>
      <c r="AF260" s="23">
        <v>1012</v>
      </c>
      <c r="AG260" s="23">
        <v>190</v>
      </c>
      <c r="AH260" s="23"/>
      <c r="AI260" s="23">
        <v>106</v>
      </c>
      <c r="AJ260" s="23">
        <v>106</v>
      </c>
      <c r="AK260" s="23">
        <v>107</v>
      </c>
      <c r="AL260" s="23">
        <v>323</v>
      </c>
      <c r="AM260" s="23">
        <v>323</v>
      </c>
      <c r="AN260" s="23">
        <v>323</v>
      </c>
      <c r="AO260" s="23">
        <v>323</v>
      </c>
      <c r="AP260" s="23">
        <v>323</v>
      </c>
      <c r="AQ260" s="23">
        <v>0</v>
      </c>
      <c r="AR260" s="23">
        <v>0</v>
      </c>
      <c r="AS260" s="23">
        <v>0</v>
      </c>
      <c r="AT260" s="23">
        <v>0</v>
      </c>
      <c r="AU260" s="23">
        <v>0</v>
      </c>
      <c r="AV260" s="23">
        <v>0</v>
      </c>
      <c r="AW260" s="23">
        <v>0</v>
      </c>
      <c r="AX260" s="23">
        <v>0</v>
      </c>
      <c r="AY260" s="119">
        <v>0</v>
      </c>
      <c r="AZ260" s="119">
        <v>0</v>
      </c>
      <c r="BA260" s="119">
        <v>0</v>
      </c>
      <c r="BC260" s="23">
        <v>178</v>
      </c>
    </row>
    <row r="261" spans="1:56" s="3" customFormat="1" x14ac:dyDescent="0.25">
      <c r="A261" s="21">
        <v>257</v>
      </c>
      <c r="B261" s="21" t="s">
        <v>1464</v>
      </c>
      <c r="C261" s="21">
        <v>80</v>
      </c>
      <c r="D261" s="21" t="s">
        <v>1465</v>
      </c>
      <c r="E261" s="27" t="s">
        <v>1466</v>
      </c>
      <c r="F261" s="22" t="s">
        <v>1467</v>
      </c>
      <c r="G261" s="56">
        <v>8647</v>
      </c>
      <c r="H261" s="55" t="s">
        <v>1468</v>
      </c>
      <c r="I261" s="144" t="s">
        <v>1408</v>
      </c>
      <c r="J261" s="56" t="s">
        <v>192</v>
      </c>
      <c r="K261" s="21" t="s">
        <v>192</v>
      </c>
      <c r="L261" s="56" t="s">
        <v>1410</v>
      </c>
      <c r="M261" s="55" t="s">
        <v>1411</v>
      </c>
      <c r="N261" s="30"/>
      <c r="O261" s="23">
        <v>909</v>
      </c>
      <c r="P261" s="23">
        <v>409</v>
      </c>
      <c r="Q261" s="23">
        <v>592</v>
      </c>
      <c r="R261" s="23">
        <v>339</v>
      </c>
      <c r="S261" s="23">
        <v>695</v>
      </c>
      <c r="T261" s="23">
        <v>1093</v>
      </c>
      <c r="U261" s="23">
        <v>1016</v>
      </c>
      <c r="V261" s="23">
        <v>681</v>
      </c>
      <c r="W261" s="23">
        <v>73</v>
      </c>
      <c r="X261" s="23">
        <v>160</v>
      </c>
      <c r="Y261" s="119">
        <v>601</v>
      </c>
      <c r="Z261" s="119">
        <v>592</v>
      </c>
      <c r="AA261" s="119">
        <v>950</v>
      </c>
      <c r="AB261" s="23">
        <v>786</v>
      </c>
      <c r="AC261" s="23">
        <v>370</v>
      </c>
      <c r="AD261" s="23">
        <v>151</v>
      </c>
      <c r="AE261" s="23">
        <v>667</v>
      </c>
      <c r="AF261" s="23">
        <v>1605</v>
      </c>
      <c r="AG261" s="23">
        <v>305</v>
      </c>
      <c r="AH261" s="23"/>
      <c r="AI261" s="23">
        <v>204</v>
      </c>
      <c r="AJ261" s="23">
        <v>204</v>
      </c>
      <c r="AK261" s="23">
        <v>205</v>
      </c>
      <c r="AL261" s="23">
        <v>323</v>
      </c>
      <c r="AM261" s="23">
        <v>323</v>
      </c>
      <c r="AN261" s="23">
        <v>323</v>
      </c>
      <c r="AO261" s="23">
        <v>323</v>
      </c>
      <c r="AP261" s="23">
        <v>323</v>
      </c>
      <c r="AQ261" s="23">
        <v>0</v>
      </c>
      <c r="AR261" s="23">
        <v>0</v>
      </c>
      <c r="AS261" s="23">
        <v>0</v>
      </c>
      <c r="AT261" s="23">
        <v>0</v>
      </c>
      <c r="AU261" s="23">
        <v>0</v>
      </c>
      <c r="AV261" s="23">
        <v>0</v>
      </c>
      <c r="AW261" s="23">
        <v>0</v>
      </c>
      <c r="AX261" s="23">
        <v>0</v>
      </c>
      <c r="AY261" s="119">
        <v>0</v>
      </c>
      <c r="AZ261" s="119">
        <v>0</v>
      </c>
      <c r="BA261" s="119">
        <v>0</v>
      </c>
      <c r="BC261" s="23">
        <v>178</v>
      </c>
    </row>
    <row r="262" spans="1:56" s="3" customFormat="1" x14ac:dyDescent="0.25">
      <c r="A262" s="21">
        <v>258</v>
      </c>
      <c r="B262" s="21" t="s">
        <v>1469</v>
      </c>
      <c r="C262" s="21">
        <v>81</v>
      </c>
      <c r="D262" s="21" t="s">
        <v>1470</v>
      </c>
      <c r="E262" s="27" t="s">
        <v>1471</v>
      </c>
      <c r="F262" s="22" t="s">
        <v>1472</v>
      </c>
      <c r="G262" s="56">
        <v>8230</v>
      </c>
      <c r="H262" s="55" t="s">
        <v>925</v>
      </c>
      <c r="I262" s="144" t="s">
        <v>1408</v>
      </c>
      <c r="J262" s="56" t="s">
        <v>192</v>
      </c>
      <c r="K262" s="21" t="s">
        <v>192</v>
      </c>
      <c r="L262" s="56" t="s">
        <v>1410</v>
      </c>
      <c r="M262" s="55" t="s">
        <v>1411</v>
      </c>
      <c r="N262" s="30"/>
      <c r="O262" s="23">
        <v>306</v>
      </c>
      <c r="P262" s="23">
        <v>687</v>
      </c>
      <c r="Q262" s="23">
        <v>689</v>
      </c>
      <c r="R262" s="23">
        <v>364</v>
      </c>
      <c r="S262" s="23">
        <v>920</v>
      </c>
      <c r="T262" s="23">
        <v>1095</v>
      </c>
      <c r="U262" s="23">
        <v>818</v>
      </c>
      <c r="V262" s="23">
        <v>593</v>
      </c>
      <c r="W262" s="23">
        <v>89</v>
      </c>
      <c r="X262" s="23">
        <v>167</v>
      </c>
      <c r="Y262" s="119">
        <v>455</v>
      </c>
      <c r="Z262" s="119">
        <v>647</v>
      </c>
      <c r="AA262" s="120">
        <v>635</v>
      </c>
      <c r="AB262" s="23">
        <v>353</v>
      </c>
      <c r="AC262" s="23">
        <v>233</v>
      </c>
      <c r="AD262" s="23">
        <v>83</v>
      </c>
      <c r="AE262" s="23">
        <v>330</v>
      </c>
      <c r="AF262" s="23">
        <v>1210</v>
      </c>
      <c r="AG262" s="23">
        <v>210</v>
      </c>
      <c r="AH262" s="23"/>
      <c r="AI262" s="23">
        <v>113</v>
      </c>
      <c r="AJ262" s="23">
        <v>113</v>
      </c>
      <c r="AK262" s="23">
        <v>113</v>
      </c>
      <c r="AL262" s="23">
        <v>323</v>
      </c>
      <c r="AM262" s="23">
        <v>323</v>
      </c>
      <c r="AN262" s="23">
        <v>323</v>
      </c>
      <c r="AO262" s="23">
        <v>323</v>
      </c>
      <c r="AP262" s="23">
        <v>323</v>
      </c>
      <c r="AQ262" s="23">
        <v>0</v>
      </c>
      <c r="AR262" s="23">
        <v>0</v>
      </c>
      <c r="AS262" s="23">
        <v>0</v>
      </c>
      <c r="AT262" s="23">
        <v>0</v>
      </c>
      <c r="AU262" s="23">
        <v>0</v>
      </c>
      <c r="AV262" s="23">
        <v>0</v>
      </c>
      <c r="AW262" s="23">
        <v>0</v>
      </c>
      <c r="AX262" s="23">
        <v>0</v>
      </c>
      <c r="AY262" s="119">
        <v>0</v>
      </c>
      <c r="AZ262" s="119">
        <v>0</v>
      </c>
      <c r="BA262" s="119">
        <v>0</v>
      </c>
      <c r="BC262" s="23">
        <v>178</v>
      </c>
    </row>
    <row r="263" spans="1:56" s="3" customFormat="1" x14ac:dyDescent="0.25">
      <c r="A263" s="21">
        <v>259</v>
      </c>
      <c r="B263" s="21" t="s">
        <v>1473</v>
      </c>
      <c r="C263" s="21">
        <v>83</v>
      </c>
      <c r="D263" s="21" t="s">
        <v>1474</v>
      </c>
      <c r="E263" s="27" t="s">
        <v>1475</v>
      </c>
      <c r="F263" s="22" t="s">
        <v>1476</v>
      </c>
      <c r="G263" s="56">
        <v>9060</v>
      </c>
      <c r="H263" s="55" t="s">
        <v>57</v>
      </c>
      <c r="I263" s="144" t="s">
        <v>1408</v>
      </c>
      <c r="J263" s="56" t="s">
        <v>192</v>
      </c>
      <c r="K263" s="21" t="s">
        <v>192</v>
      </c>
      <c r="L263" s="56" t="s">
        <v>1410</v>
      </c>
      <c r="M263" s="55" t="s">
        <v>1411</v>
      </c>
      <c r="N263" s="30"/>
      <c r="O263" s="23">
        <v>916</v>
      </c>
      <c r="P263" s="23">
        <v>776</v>
      </c>
      <c r="Q263" s="23">
        <v>705</v>
      </c>
      <c r="R263" s="23">
        <v>169</v>
      </c>
      <c r="S263" s="23">
        <v>927</v>
      </c>
      <c r="T263" s="23">
        <v>1571</v>
      </c>
      <c r="U263" s="23">
        <v>898</v>
      </c>
      <c r="V263" s="23">
        <v>556</v>
      </c>
      <c r="W263" s="23">
        <v>92</v>
      </c>
      <c r="X263" s="23">
        <v>168</v>
      </c>
      <c r="Y263" s="119">
        <v>385</v>
      </c>
      <c r="Z263" s="119">
        <v>707</v>
      </c>
      <c r="AA263" s="119">
        <v>1119</v>
      </c>
      <c r="AB263" s="23">
        <v>391</v>
      </c>
      <c r="AC263" s="23">
        <v>212</v>
      </c>
      <c r="AD263" s="120">
        <v>54</v>
      </c>
      <c r="AE263" s="23">
        <v>331</v>
      </c>
      <c r="AF263" s="23">
        <v>871</v>
      </c>
      <c r="AG263" s="23">
        <v>189</v>
      </c>
      <c r="AH263" s="23"/>
      <c r="AI263" s="23">
        <v>145</v>
      </c>
      <c r="AJ263" s="23">
        <v>145</v>
      </c>
      <c r="AK263" s="23">
        <v>144</v>
      </c>
      <c r="AL263" s="23">
        <v>323</v>
      </c>
      <c r="AM263" s="23">
        <v>323</v>
      </c>
      <c r="AN263" s="23">
        <v>323</v>
      </c>
      <c r="AO263" s="23">
        <v>323</v>
      </c>
      <c r="AP263" s="23">
        <v>323</v>
      </c>
      <c r="AQ263" s="23">
        <v>0</v>
      </c>
      <c r="AR263" s="23">
        <v>0</v>
      </c>
      <c r="AS263" s="23">
        <v>0</v>
      </c>
      <c r="AT263" s="23">
        <v>0</v>
      </c>
      <c r="AU263" s="23">
        <v>0</v>
      </c>
      <c r="AV263" s="23">
        <v>0</v>
      </c>
      <c r="AW263" s="23">
        <v>0</v>
      </c>
      <c r="AX263" s="23">
        <v>0</v>
      </c>
      <c r="AY263" s="119">
        <v>0</v>
      </c>
      <c r="AZ263" s="119">
        <v>0</v>
      </c>
      <c r="BA263" s="119">
        <v>0</v>
      </c>
      <c r="BC263" s="23">
        <v>178</v>
      </c>
    </row>
    <row r="264" spans="1:56" s="3" customFormat="1" x14ac:dyDescent="0.25">
      <c r="A264" s="21">
        <v>260</v>
      </c>
      <c r="B264" s="21" t="s">
        <v>1477</v>
      </c>
      <c r="C264" s="21">
        <v>78</v>
      </c>
      <c r="D264" s="21" t="s">
        <v>1478</v>
      </c>
      <c r="E264" s="27" t="s">
        <v>1479</v>
      </c>
      <c r="F264" s="22" t="s">
        <v>1480</v>
      </c>
      <c r="G264" s="56">
        <v>9880</v>
      </c>
      <c r="H264" s="55" t="s">
        <v>662</v>
      </c>
      <c r="I264" s="144" t="s">
        <v>1408</v>
      </c>
      <c r="J264" s="56" t="s">
        <v>192</v>
      </c>
      <c r="K264" s="21" t="s">
        <v>192</v>
      </c>
      <c r="L264" s="56" t="s">
        <v>1410</v>
      </c>
      <c r="M264" s="55" t="s">
        <v>1411</v>
      </c>
      <c r="N264" s="30"/>
      <c r="O264" s="23">
        <v>646</v>
      </c>
      <c r="P264" s="23">
        <v>656</v>
      </c>
      <c r="Q264" s="23">
        <v>678</v>
      </c>
      <c r="R264" s="23">
        <v>282</v>
      </c>
      <c r="S264" s="23">
        <v>698</v>
      </c>
      <c r="T264" s="23">
        <v>1078</v>
      </c>
      <c r="U264" s="23">
        <v>1154</v>
      </c>
      <c r="V264" s="23">
        <v>465</v>
      </c>
      <c r="W264" s="23">
        <v>44</v>
      </c>
      <c r="X264" s="23">
        <v>106</v>
      </c>
      <c r="Y264" s="119">
        <v>440</v>
      </c>
      <c r="Z264" s="119">
        <v>542</v>
      </c>
      <c r="AA264" s="119">
        <v>657</v>
      </c>
      <c r="AB264" s="23">
        <v>350</v>
      </c>
      <c r="AC264" s="23">
        <v>224</v>
      </c>
      <c r="AD264" s="120">
        <v>224</v>
      </c>
      <c r="AE264" s="23">
        <v>373</v>
      </c>
      <c r="AF264" s="23">
        <v>1111</v>
      </c>
      <c r="AG264" s="23">
        <v>192</v>
      </c>
      <c r="AH264" s="23"/>
      <c r="AI264" s="23">
        <v>147</v>
      </c>
      <c r="AJ264" s="23">
        <v>147</v>
      </c>
      <c r="AK264" s="23">
        <v>147</v>
      </c>
      <c r="AL264" s="23">
        <v>323</v>
      </c>
      <c r="AM264" s="23">
        <v>323</v>
      </c>
      <c r="AN264" s="23">
        <v>323</v>
      </c>
      <c r="AO264" s="23">
        <v>323</v>
      </c>
      <c r="AP264" s="23">
        <v>323</v>
      </c>
      <c r="AQ264" s="23">
        <v>0</v>
      </c>
      <c r="AR264" s="23">
        <v>0</v>
      </c>
      <c r="AS264" s="23">
        <v>0</v>
      </c>
      <c r="AT264" s="23">
        <v>0</v>
      </c>
      <c r="AU264" s="23">
        <v>0</v>
      </c>
      <c r="AV264" s="23">
        <v>0</v>
      </c>
      <c r="AW264" s="23">
        <v>0</v>
      </c>
      <c r="AX264" s="23">
        <v>0</v>
      </c>
      <c r="AY264" s="119">
        <v>0</v>
      </c>
      <c r="AZ264" s="119">
        <v>0</v>
      </c>
      <c r="BA264" s="119">
        <v>0</v>
      </c>
      <c r="BC264" s="23">
        <v>178</v>
      </c>
    </row>
    <row r="265" spans="1:56" s="3" customFormat="1" x14ac:dyDescent="0.25">
      <c r="A265" s="21">
        <v>261</v>
      </c>
      <c r="B265" s="21" t="s">
        <v>1481</v>
      </c>
      <c r="C265" s="21">
        <v>79</v>
      </c>
      <c r="D265" s="21" t="s">
        <v>1482</v>
      </c>
      <c r="E265" s="27" t="s">
        <v>1483</v>
      </c>
      <c r="F265" s="22" t="s">
        <v>1484</v>
      </c>
      <c r="G265" s="56">
        <v>2340</v>
      </c>
      <c r="H265" s="55" t="s">
        <v>211</v>
      </c>
      <c r="I265" s="144" t="s">
        <v>1408</v>
      </c>
      <c r="J265" s="56" t="s">
        <v>192</v>
      </c>
      <c r="K265" s="21" t="s">
        <v>192</v>
      </c>
      <c r="L265" s="56" t="s">
        <v>1410</v>
      </c>
      <c r="M265" s="55" t="s">
        <v>1411</v>
      </c>
      <c r="N265" s="30"/>
      <c r="O265" s="23">
        <v>1680</v>
      </c>
      <c r="P265" s="23">
        <v>1049</v>
      </c>
      <c r="Q265" s="23">
        <v>1436</v>
      </c>
      <c r="R265" s="23">
        <v>967</v>
      </c>
      <c r="S265" s="23">
        <v>560</v>
      </c>
      <c r="T265" s="23">
        <v>2744</v>
      </c>
      <c r="U265" s="23">
        <v>2029</v>
      </c>
      <c r="V265" s="23">
        <v>212</v>
      </c>
      <c r="W265" s="23">
        <v>232</v>
      </c>
      <c r="X265" s="23">
        <v>465</v>
      </c>
      <c r="Y265" s="119">
        <v>977</v>
      </c>
      <c r="Z265" s="119">
        <v>1660</v>
      </c>
      <c r="AA265" s="119">
        <v>3211</v>
      </c>
      <c r="AB265" s="23">
        <v>1348</v>
      </c>
      <c r="AC265" s="120">
        <v>655</v>
      </c>
      <c r="AD265" s="120">
        <v>553</v>
      </c>
      <c r="AE265" s="23">
        <v>1392</v>
      </c>
      <c r="AF265" s="23">
        <v>2158</v>
      </c>
      <c r="AG265" s="23">
        <v>328</v>
      </c>
      <c r="AH265" s="23"/>
      <c r="AI265" s="23">
        <v>423</v>
      </c>
      <c r="AJ265" s="23">
        <v>423</v>
      </c>
      <c r="AK265" s="23">
        <v>423</v>
      </c>
      <c r="AL265" s="119">
        <v>574</v>
      </c>
      <c r="AM265" s="119">
        <v>574</v>
      </c>
      <c r="AN265" s="119">
        <v>574</v>
      </c>
      <c r="AO265" s="119">
        <v>574</v>
      </c>
      <c r="AP265" s="119">
        <v>575</v>
      </c>
      <c r="AQ265" s="23">
        <v>0</v>
      </c>
      <c r="AR265" s="23">
        <v>0</v>
      </c>
      <c r="AS265" s="23">
        <v>0</v>
      </c>
      <c r="AT265" s="23">
        <v>0</v>
      </c>
      <c r="AU265" s="23">
        <v>0</v>
      </c>
      <c r="AV265" s="23">
        <v>0</v>
      </c>
      <c r="AW265" s="23">
        <v>0</v>
      </c>
      <c r="AX265" s="23">
        <v>0</v>
      </c>
      <c r="AY265" s="119">
        <v>0</v>
      </c>
      <c r="AZ265" s="119">
        <v>0</v>
      </c>
      <c r="BA265" s="119">
        <v>0</v>
      </c>
      <c r="BC265" s="23">
        <v>316</v>
      </c>
    </row>
    <row r="266" spans="1:56" s="3" customFormat="1" x14ac:dyDescent="0.25">
      <c r="A266" s="21">
        <v>262</v>
      </c>
      <c r="B266" s="21" t="s">
        <v>1485</v>
      </c>
      <c r="C266" s="21">
        <v>207683</v>
      </c>
      <c r="D266" s="21" t="s">
        <v>1486</v>
      </c>
      <c r="E266" s="27" t="s">
        <v>1487</v>
      </c>
      <c r="F266" s="22" t="s">
        <v>1488</v>
      </c>
      <c r="G266" s="56">
        <v>9130</v>
      </c>
      <c r="H266" s="55" t="s">
        <v>1293</v>
      </c>
      <c r="I266" s="144" t="s">
        <v>1408</v>
      </c>
      <c r="J266" s="56">
        <v>2102050673</v>
      </c>
      <c r="K266" s="21" t="s">
        <v>192</v>
      </c>
      <c r="L266" s="56" t="s">
        <v>1410</v>
      </c>
      <c r="M266" s="55" t="s">
        <v>1411</v>
      </c>
      <c r="N266" s="30"/>
      <c r="O266" s="24" t="s">
        <v>63</v>
      </c>
      <c r="P266" s="24" t="s">
        <v>63</v>
      </c>
      <c r="Q266" s="24" t="s">
        <v>63</v>
      </c>
      <c r="R266" s="24" t="s">
        <v>63</v>
      </c>
      <c r="S266" s="24" t="s">
        <v>63</v>
      </c>
      <c r="T266" s="24" t="s">
        <v>63</v>
      </c>
      <c r="U266" s="24" t="s">
        <v>63</v>
      </c>
      <c r="V266" s="24" t="s">
        <v>63</v>
      </c>
      <c r="W266" s="24" t="s">
        <v>63</v>
      </c>
      <c r="X266" s="24" t="s">
        <v>63</v>
      </c>
      <c r="Y266" s="119">
        <v>1887</v>
      </c>
      <c r="Z266" s="119">
        <v>1420</v>
      </c>
      <c r="AA266" s="120">
        <v>1414</v>
      </c>
      <c r="AB266" s="23">
        <v>1675</v>
      </c>
      <c r="AC266" s="23">
        <v>1272</v>
      </c>
      <c r="AD266" s="23">
        <v>1294</v>
      </c>
      <c r="AE266" s="23">
        <v>1523</v>
      </c>
      <c r="AF266" s="23">
        <v>1668</v>
      </c>
      <c r="AG266" s="23">
        <v>1003</v>
      </c>
      <c r="AH266" s="23"/>
      <c r="AI266" s="24" t="s">
        <v>63</v>
      </c>
      <c r="AJ266" s="24" t="s">
        <v>63</v>
      </c>
      <c r="AK266" s="24" t="s">
        <v>63</v>
      </c>
      <c r="AL266" s="24" t="s">
        <v>63</v>
      </c>
      <c r="AM266" s="24" t="s">
        <v>63</v>
      </c>
      <c r="AN266" s="24" t="s">
        <v>63</v>
      </c>
      <c r="AO266" s="24" t="s">
        <v>63</v>
      </c>
      <c r="AP266" s="24" t="s">
        <v>63</v>
      </c>
      <c r="AQ266" s="23">
        <v>0</v>
      </c>
      <c r="AR266" s="23">
        <v>0</v>
      </c>
      <c r="AS266" s="23">
        <v>0</v>
      </c>
      <c r="AT266" s="23">
        <v>0</v>
      </c>
      <c r="AU266" s="23">
        <v>0</v>
      </c>
      <c r="AV266" s="23">
        <v>0</v>
      </c>
      <c r="AW266" s="23">
        <v>0</v>
      </c>
      <c r="AX266" s="23">
        <v>0</v>
      </c>
      <c r="AY266" s="119">
        <v>0</v>
      </c>
      <c r="AZ266" s="119">
        <v>0</v>
      </c>
      <c r="BA266" s="119">
        <v>0</v>
      </c>
      <c r="BC266" s="23" t="s">
        <v>305</v>
      </c>
      <c r="BD266" s="23"/>
    </row>
    <row r="267" spans="1:56" s="3" customFormat="1" x14ac:dyDescent="0.25">
      <c r="A267" s="21">
        <v>263</v>
      </c>
      <c r="B267" s="21" t="s">
        <v>1489</v>
      </c>
      <c r="C267" s="21">
        <v>210726</v>
      </c>
      <c r="D267" s="162" t="s">
        <v>188</v>
      </c>
      <c r="E267" s="27" t="s">
        <v>1490</v>
      </c>
      <c r="F267" s="22" t="s">
        <v>1447</v>
      </c>
      <c r="G267" s="56">
        <v>3600</v>
      </c>
      <c r="H267" s="55" t="s">
        <v>428</v>
      </c>
      <c r="I267" s="144" t="s">
        <v>1408</v>
      </c>
      <c r="J267" s="56" t="s">
        <v>192</v>
      </c>
      <c r="K267" s="21"/>
      <c r="L267" s="56" t="s">
        <v>1410</v>
      </c>
      <c r="M267" s="55" t="s">
        <v>1411</v>
      </c>
      <c r="N267" s="30"/>
      <c r="O267" s="24" t="s">
        <v>63</v>
      </c>
      <c r="P267" s="24" t="s">
        <v>63</v>
      </c>
      <c r="Q267" s="24" t="s">
        <v>63</v>
      </c>
      <c r="R267" s="24" t="s">
        <v>63</v>
      </c>
      <c r="S267" s="24" t="s">
        <v>63</v>
      </c>
      <c r="T267" s="24" t="s">
        <v>63</v>
      </c>
      <c r="U267" s="24" t="s">
        <v>63</v>
      </c>
      <c r="V267" s="24" t="s">
        <v>63</v>
      </c>
      <c r="W267" s="24" t="s">
        <v>63</v>
      </c>
      <c r="X267" s="24" t="s">
        <v>63</v>
      </c>
      <c r="Y267" s="24" t="s">
        <v>63</v>
      </c>
      <c r="Z267" s="24" t="s">
        <v>63</v>
      </c>
      <c r="AA267" s="24" t="s">
        <v>63</v>
      </c>
      <c r="AB267" s="23">
        <v>9895</v>
      </c>
      <c r="AC267" s="120">
        <v>6227</v>
      </c>
      <c r="AD267" s="23" t="s">
        <v>188</v>
      </c>
      <c r="AE267" s="23" t="s">
        <v>63</v>
      </c>
      <c r="AF267" s="23" t="s">
        <v>63</v>
      </c>
      <c r="AG267" s="23" t="s">
        <v>63</v>
      </c>
      <c r="AH267" s="23"/>
      <c r="AI267" s="24" t="s">
        <v>63</v>
      </c>
      <c r="AJ267" s="24" t="s">
        <v>63</v>
      </c>
      <c r="AK267" s="24" t="s">
        <v>63</v>
      </c>
      <c r="AL267" s="24" t="s">
        <v>63</v>
      </c>
      <c r="AM267" s="24" t="s">
        <v>63</v>
      </c>
      <c r="AN267" s="24" t="s">
        <v>63</v>
      </c>
      <c r="AO267" s="24" t="s">
        <v>63</v>
      </c>
      <c r="AP267" s="24" t="s">
        <v>63</v>
      </c>
      <c r="AQ267" s="23">
        <v>0</v>
      </c>
      <c r="AR267" s="23">
        <v>0</v>
      </c>
      <c r="AS267" s="23">
        <v>0</v>
      </c>
      <c r="AT267" s="23">
        <v>0</v>
      </c>
      <c r="AU267" s="23">
        <v>0</v>
      </c>
      <c r="AV267" s="23">
        <v>0</v>
      </c>
      <c r="AW267" s="23">
        <v>0</v>
      </c>
      <c r="AX267" s="23">
        <v>0</v>
      </c>
      <c r="AY267" s="119">
        <v>0</v>
      </c>
      <c r="AZ267" s="119">
        <v>0</v>
      </c>
      <c r="BA267" s="119">
        <v>0</v>
      </c>
      <c r="BC267" s="23">
        <v>445.27499999999998</v>
      </c>
      <c r="BD267" s="23"/>
    </row>
    <row r="268" spans="1:56" s="3" customFormat="1" x14ac:dyDescent="0.25">
      <c r="A268" s="21">
        <v>264</v>
      </c>
      <c r="B268" s="21" t="s">
        <v>1491</v>
      </c>
      <c r="C268" s="21">
        <v>300</v>
      </c>
      <c r="D268" s="21" t="s">
        <v>1492</v>
      </c>
      <c r="E268" s="27" t="s">
        <v>1493</v>
      </c>
      <c r="F268" s="22" t="s">
        <v>627</v>
      </c>
      <c r="G268" s="56">
        <v>8870</v>
      </c>
      <c r="H268" s="55" t="s">
        <v>628</v>
      </c>
      <c r="I268" s="144" t="s">
        <v>1494</v>
      </c>
      <c r="J268" s="56" t="s">
        <v>192</v>
      </c>
      <c r="K268" s="21" t="s">
        <v>192</v>
      </c>
      <c r="L268" s="56" t="s">
        <v>1410</v>
      </c>
      <c r="M268" s="55" t="s">
        <v>1411</v>
      </c>
      <c r="N268" s="30"/>
      <c r="O268" s="23">
        <v>100659</v>
      </c>
      <c r="P268" s="23">
        <v>98099</v>
      </c>
      <c r="Q268" s="23">
        <v>15915</v>
      </c>
      <c r="R268" s="23">
        <v>9280</v>
      </c>
      <c r="S268" s="23">
        <v>11950</v>
      </c>
      <c r="T268" s="23">
        <v>4922</v>
      </c>
      <c r="U268" s="23">
        <v>701</v>
      </c>
      <c r="V268" s="23">
        <v>426</v>
      </c>
      <c r="W268" s="23">
        <v>128</v>
      </c>
      <c r="X268" s="119">
        <v>76</v>
      </c>
      <c r="Y268" s="119">
        <v>891</v>
      </c>
      <c r="Z268" s="119">
        <v>207</v>
      </c>
      <c r="AA268" s="119">
        <v>1002</v>
      </c>
      <c r="AB268" s="23">
        <v>593</v>
      </c>
      <c r="AC268" s="23">
        <v>260</v>
      </c>
      <c r="AD268" s="23">
        <v>569</v>
      </c>
      <c r="AE268" s="23">
        <v>169</v>
      </c>
      <c r="AF268" s="23">
        <v>650</v>
      </c>
      <c r="AG268" s="23">
        <v>476</v>
      </c>
      <c r="AH268" s="23"/>
      <c r="AI268" s="119">
        <v>95488</v>
      </c>
      <c r="AJ268" s="119">
        <v>95488</v>
      </c>
      <c r="AK268" s="119">
        <v>95488</v>
      </c>
      <c r="AL268" s="26">
        <v>30143</v>
      </c>
      <c r="AM268" s="26">
        <v>30143</v>
      </c>
      <c r="AN268" s="26">
        <v>30143</v>
      </c>
      <c r="AO268" s="26">
        <v>30143</v>
      </c>
      <c r="AP268" s="26">
        <v>30143</v>
      </c>
      <c r="AQ268" s="23">
        <v>0</v>
      </c>
      <c r="AR268" s="23">
        <v>0</v>
      </c>
      <c r="AS268" s="23">
        <v>0</v>
      </c>
      <c r="AT268" s="23">
        <v>0</v>
      </c>
      <c r="AU268" s="23">
        <v>0</v>
      </c>
      <c r="AV268" s="23">
        <v>0</v>
      </c>
      <c r="AW268" s="23">
        <v>0</v>
      </c>
      <c r="AX268" s="23">
        <v>0</v>
      </c>
      <c r="AY268" s="119">
        <v>0</v>
      </c>
      <c r="AZ268" s="119">
        <v>0</v>
      </c>
      <c r="BA268" s="119">
        <v>0</v>
      </c>
      <c r="BC268" s="23">
        <v>16579</v>
      </c>
    </row>
    <row r="269" spans="1:56" s="3" customFormat="1" x14ac:dyDescent="0.25">
      <c r="A269" s="21">
        <v>265</v>
      </c>
      <c r="B269" s="21" t="s">
        <v>1495</v>
      </c>
      <c r="C269" s="21">
        <v>297</v>
      </c>
      <c r="D269" s="21" t="s">
        <v>1496</v>
      </c>
      <c r="E269" s="27" t="s">
        <v>1497</v>
      </c>
      <c r="F269" s="22" t="s">
        <v>1498</v>
      </c>
      <c r="G269" s="56">
        <v>9000</v>
      </c>
      <c r="H269" s="55" t="s">
        <v>77</v>
      </c>
      <c r="I269" s="144" t="s">
        <v>1494</v>
      </c>
      <c r="J269" s="56">
        <v>2103208240</v>
      </c>
      <c r="K269" s="21" t="s">
        <v>1499</v>
      </c>
      <c r="L269" s="56" t="s">
        <v>1410</v>
      </c>
      <c r="M269" s="55" t="s">
        <v>1411</v>
      </c>
      <c r="N269" s="30"/>
      <c r="O269" s="23">
        <v>935499</v>
      </c>
      <c r="P269" s="23">
        <v>708055</v>
      </c>
      <c r="Q269" s="23">
        <v>619214</v>
      </c>
      <c r="R269" s="23">
        <v>804564</v>
      </c>
      <c r="S269" s="23">
        <v>858605</v>
      </c>
      <c r="T269" s="23">
        <v>856654</v>
      </c>
      <c r="U269" s="23">
        <v>443188</v>
      </c>
      <c r="V269" s="23">
        <v>718358</v>
      </c>
      <c r="W269" s="23">
        <v>708010</v>
      </c>
      <c r="X269" s="119">
        <v>670058</v>
      </c>
      <c r="Y269" s="119">
        <v>620783</v>
      </c>
      <c r="Z269" s="119">
        <v>550079</v>
      </c>
      <c r="AA269" s="120">
        <v>773906</v>
      </c>
      <c r="AB269" s="23">
        <v>729369</v>
      </c>
      <c r="AC269" s="23">
        <v>680478</v>
      </c>
      <c r="AD269" s="23">
        <v>534736</v>
      </c>
      <c r="AE269" s="23">
        <v>562554</v>
      </c>
      <c r="AF269" s="23">
        <v>418328</v>
      </c>
      <c r="AG269" s="23">
        <v>414760</v>
      </c>
      <c r="AH269" s="23"/>
      <c r="AI269" s="23">
        <v>887225</v>
      </c>
      <c r="AJ269" s="23">
        <v>887225</v>
      </c>
      <c r="AK269" s="23">
        <v>887226</v>
      </c>
      <c r="AL269" s="119">
        <v>807066</v>
      </c>
      <c r="AM269" s="119">
        <v>807066</v>
      </c>
      <c r="AN269" s="119">
        <v>807066</v>
      </c>
      <c r="AO269" s="119">
        <v>807066</v>
      </c>
      <c r="AP269" s="119">
        <v>807067</v>
      </c>
      <c r="AQ269" s="23">
        <v>0</v>
      </c>
      <c r="AR269" s="23">
        <v>0</v>
      </c>
      <c r="AS269" s="23">
        <v>0</v>
      </c>
      <c r="AT269" s="23">
        <v>0</v>
      </c>
      <c r="AU269" s="23">
        <v>0</v>
      </c>
      <c r="AV269" s="23">
        <v>0</v>
      </c>
      <c r="AW269" s="23">
        <v>0</v>
      </c>
      <c r="AX269" s="23">
        <v>0</v>
      </c>
      <c r="AY269" s="119">
        <v>0</v>
      </c>
      <c r="AZ269" s="119">
        <v>0</v>
      </c>
      <c r="BA269" s="119">
        <v>0</v>
      </c>
      <c r="BC269" s="23">
        <v>443886</v>
      </c>
    </row>
    <row r="270" spans="1:56" s="3" customFormat="1" x14ac:dyDescent="0.25">
      <c r="A270" s="21">
        <v>266</v>
      </c>
      <c r="B270" s="21" t="s">
        <v>1500</v>
      </c>
      <c r="C270" s="21" t="s">
        <v>63</v>
      </c>
      <c r="D270" s="24" t="s">
        <v>188</v>
      </c>
      <c r="E270" s="27" t="s">
        <v>1501</v>
      </c>
      <c r="F270" s="22" t="s">
        <v>1502</v>
      </c>
      <c r="G270" s="56">
        <v>8530</v>
      </c>
      <c r="H270" s="55" t="s">
        <v>1015</v>
      </c>
      <c r="I270" s="144" t="s">
        <v>1494</v>
      </c>
      <c r="J270" s="56" t="s">
        <v>192</v>
      </c>
      <c r="K270" s="21" t="s">
        <v>192</v>
      </c>
      <c r="L270" s="56" t="s">
        <v>1410</v>
      </c>
      <c r="M270" s="55" t="s">
        <v>1411</v>
      </c>
      <c r="N270" s="30"/>
      <c r="O270" s="23">
        <v>36897</v>
      </c>
      <c r="P270" s="23">
        <v>5712</v>
      </c>
      <c r="Q270" s="23">
        <v>10883</v>
      </c>
      <c r="R270" s="23">
        <v>46888</v>
      </c>
      <c r="S270" s="23">
        <v>3843</v>
      </c>
      <c r="T270" s="23">
        <v>8699</v>
      </c>
      <c r="U270" s="23">
        <v>5368</v>
      </c>
      <c r="V270" s="23">
        <v>2756</v>
      </c>
      <c r="W270" s="24" t="s">
        <v>188</v>
      </c>
      <c r="X270" s="24" t="s">
        <v>63</v>
      </c>
      <c r="Y270" s="120" t="s">
        <v>63</v>
      </c>
      <c r="Z270" s="120" t="s">
        <v>63</v>
      </c>
      <c r="AA270" s="120" t="s">
        <v>63</v>
      </c>
      <c r="AB270" s="120" t="s">
        <v>63</v>
      </c>
      <c r="AC270" s="120" t="s">
        <v>63</v>
      </c>
      <c r="AD270" s="23" t="s">
        <v>63</v>
      </c>
      <c r="AE270" s="23" t="s">
        <v>63</v>
      </c>
      <c r="AF270" s="23" t="s">
        <v>63</v>
      </c>
      <c r="AG270" s="23" t="s">
        <v>63</v>
      </c>
      <c r="AH270" s="23"/>
      <c r="AI270" s="23">
        <v>28953</v>
      </c>
      <c r="AJ270" s="23">
        <v>28953</v>
      </c>
      <c r="AK270" s="23">
        <v>28952</v>
      </c>
      <c r="AL270" s="119">
        <v>0</v>
      </c>
      <c r="AM270" s="119">
        <v>0</v>
      </c>
      <c r="AN270" s="119">
        <v>0</v>
      </c>
      <c r="AO270" s="119">
        <v>0</v>
      </c>
      <c r="AP270" s="119">
        <v>0</v>
      </c>
      <c r="AQ270" s="33" t="s">
        <v>194</v>
      </c>
      <c r="AR270" s="24" t="s">
        <v>63</v>
      </c>
      <c r="AS270" s="24" t="s">
        <v>63</v>
      </c>
      <c r="AT270" s="24" t="s">
        <v>63</v>
      </c>
      <c r="AU270" s="24" t="s">
        <v>63</v>
      </c>
      <c r="AV270" s="24" t="s">
        <v>63</v>
      </c>
      <c r="AW270" s="24" t="s">
        <v>63</v>
      </c>
      <c r="AX270" s="24" t="s">
        <v>63</v>
      </c>
      <c r="AY270" s="119">
        <v>0</v>
      </c>
      <c r="AZ270" s="119">
        <v>0</v>
      </c>
      <c r="BA270" s="119">
        <v>0</v>
      </c>
      <c r="BC270" s="23" t="s">
        <v>305</v>
      </c>
      <c r="BD270" s="23"/>
    </row>
    <row r="271" spans="1:56" s="3" customFormat="1" x14ac:dyDescent="0.25">
      <c r="A271" s="21">
        <v>267</v>
      </c>
      <c r="B271" s="21" t="s">
        <v>1503</v>
      </c>
      <c r="C271" s="21">
        <v>298</v>
      </c>
      <c r="D271" s="21" t="s">
        <v>1504</v>
      </c>
      <c r="E271" s="27" t="s">
        <v>1505</v>
      </c>
      <c r="F271" s="22" t="s">
        <v>1506</v>
      </c>
      <c r="G271" s="56">
        <v>9000</v>
      </c>
      <c r="H271" s="55" t="s">
        <v>77</v>
      </c>
      <c r="I271" s="144" t="s">
        <v>1494</v>
      </c>
      <c r="J271" s="56">
        <v>2103208141</v>
      </c>
      <c r="K271" s="21" t="s">
        <v>1507</v>
      </c>
      <c r="L271" s="56" t="s">
        <v>1410</v>
      </c>
      <c r="M271" s="55" t="s">
        <v>1411</v>
      </c>
      <c r="N271" s="30"/>
      <c r="O271" s="23">
        <v>178699</v>
      </c>
      <c r="P271" s="23">
        <v>114232</v>
      </c>
      <c r="Q271" s="23">
        <v>108294</v>
      </c>
      <c r="R271" s="23">
        <v>132054</v>
      </c>
      <c r="S271" s="23">
        <v>254547</v>
      </c>
      <c r="T271" s="23">
        <v>188772</v>
      </c>
      <c r="U271" s="23">
        <v>88436</v>
      </c>
      <c r="V271" s="23">
        <v>52264</v>
      </c>
      <c r="W271" s="23">
        <v>48042</v>
      </c>
      <c r="X271" s="119">
        <v>35427</v>
      </c>
      <c r="Y271" s="119">
        <v>125737</v>
      </c>
      <c r="Z271" s="119">
        <v>82112</v>
      </c>
      <c r="AA271" s="119">
        <v>113813</v>
      </c>
      <c r="AB271" s="23">
        <v>54926</v>
      </c>
      <c r="AC271" s="23">
        <v>54598</v>
      </c>
      <c r="AD271" s="120">
        <v>49735</v>
      </c>
      <c r="AE271" s="23">
        <v>67892</v>
      </c>
      <c r="AF271" s="23">
        <v>72292</v>
      </c>
      <c r="AG271" s="23">
        <v>44905</v>
      </c>
      <c r="AH271" s="23"/>
      <c r="AI271" s="23">
        <v>176510</v>
      </c>
      <c r="AJ271" s="23">
        <v>306913</v>
      </c>
      <c r="AK271" s="23">
        <v>306913</v>
      </c>
      <c r="AL271" s="26">
        <f>169194+68698</f>
        <v>237892</v>
      </c>
      <c r="AM271" s="26">
        <f>169194+138152</f>
        <v>307346</v>
      </c>
      <c r="AN271" s="26">
        <f>169194+138152</f>
        <v>307346</v>
      </c>
      <c r="AO271" s="26">
        <f>169194+138152</f>
        <v>307346</v>
      </c>
      <c r="AP271" s="26">
        <v>307346</v>
      </c>
      <c r="AQ271" s="23">
        <v>24924</v>
      </c>
      <c r="AR271" s="23">
        <v>21224</v>
      </c>
      <c r="AS271" s="23">
        <v>17845</v>
      </c>
      <c r="AT271" s="23">
        <v>14782</v>
      </c>
      <c r="AU271" s="23">
        <v>12019</v>
      </c>
      <c r="AV271" s="23">
        <v>9547</v>
      </c>
      <c r="AW271" s="23">
        <v>7798</v>
      </c>
      <c r="AX271" s="23">
        <v>6176</v>
      </c>
      <c r="AY271" s="119">
        <v>3071</v>
      </c>
      <c r="AZ271" s="119">
        <v>2992</v>
      </c>
      <c r="BA271" s="119">
        <v>2913</v>
      </c>
      <c r="BC271" s="23">
        <v>161400</v>
      </c>
    </row>
    <row r="272" spans="1:56" s="3" customFormat="1" x14ac:dyDescent="0.25">
      <c r="A272" s="21">
        <v>268</v>
      </c>
      <c r="B272" s="21" t="s">
        <v>1508</v>
      </c>
      <c r="C272" s="21">
        <v>749</v>
      </c>
      <c r="D272" s="21" t="s">
        <v>1509</v>
      </c>
      <c r="E272" s="27" t="s">
        <v>1510</v>
      </c>
      <c r="F272" s="22" t="s">
        <v>76</v>
      </c>
      <c r="G272" s="56">
        <v>9000</v>
      </c>
      <c r="H272" s="55" t="s">
        <v>77</v>
      </c>
      <c r="I272" s="144" t="s">
        <v>78</v>
      </c>
      <c r="J272" s="56" t="s">
        <v>192</v>
      </c>
      <c r="K272" s="21" t="s">
        <v>192</v>
      </c>
      <c r="L272" s="56" t="s">
        <v>1410</v>
      </c>
      <c r="M272" s="55" t="s">
        <v>1411</v>
      </c>
      <c r="N272" s="30"/>
      <c r="O272" s="24" t="s">
        <v>63</v>
      </c>
      <c r="P272" s="24" t="s">
        <v>63</v>
      </c>
      <c r="Q272" s="24" t="s">
        <v>63</v>
      </c>
      <c r="R272" s="24" t="s">
        <v>63</v>
      </c>
      <c r="S272" s="23">
        <v>23051</v>
      </c>
      <c r="T272" s="23">
        <v>44819</v>
      </c>
      <c r="U272" s="23">
        <v>42311</v>
      </c>
      <c r="V272" s="23">
        <v>35676</v>
      </c>
      <c r="W272" s="23">
        <v>45380</v>
      </c>
      <c r="X272" s="119">
        <v>45217</v>
      </c>
      <c r="Y272" s="119">
        <v>44488</v>
      </c>
      <c r="Z272" s="119">
        <v>38181</v>
      </c>
      <c r="AA272" s="119">
        <v>45189</v>
      </c>
      <c r="AB272" s="23">
        <v>46821</v>
      </c>
      <c r="AC272" s="120">
        <v>44117</v>
      </c>
      <c r="AD272" s="120">
        <v>46243</v>
      </c>
      <c r="AE272" s="23">
        <v>34305</v>
      </c>
      <c r="AF272" s="23">
        <v>41941</v>
      </c>
      <c r="AG272" s="23">
        <v>38383</v>
      </c>
      <c r="AH272" s="23"/>
      <c r="AI272" s="24" t="s">
        <v>63</v>
      </c>
      <c r="AJ272" s="24" t="s">
        <v>63</v>
      </c>
      <c r="AK272" s="24" t="s">
        <v>63</v>
      </c>
      <c r="AL272" s="26" t="s">
        <v>63</v>
      </c>
      <c r="AM272" s="26">
        <v>12230</v>
      </c>
      <c r="AN272" s="26">
        <v>11915</v>
      </c>
      <c r="AO272" s="26">
        <v>11915</v>
      </c>
      <c r="AP272" s="26">
        <v>11915</v>
      </c>
      <c r="AQ272" s="23">
        <v>0</v>
      </c>
      <c r="AR272" s="23">
        <v>0</v>
      </c>
      <c r="AS272" s="23">
        <v>0</v>
      </c>
      <c r="AT272" s="23">
        <v>0</v>
      </c>
      <c r="AU272" s="23">
        <v>0</v>
      </c>
      <c r="AV272" s="23">
        <v>0</v>
      </c>
      <c r="AW272" s="23">
        <v>0</v>
      </c>
      <c r="AX272" s="23">
        <v>0</v>
      </c>
      <c r="AY272" s="119">
        <v>0</v>
      </c>
      <c r="AZ272" s="119">
        <v>0</v>
      </c>
      <c r="BA272" s="119">
        <v>0</v>
      </c>
      <c r="BC272" s="23">
        <v>5277</v>
      </c>
    </row>
    <row r="273" spans="1:56" s="3" customFormat="1" x14ac:dyDescent="0.25">
      <c r="A273" s="21">
        <v>269</v>
      </c>
      <c r="B273" s="21" t="s">
        <v>1511</v>
      </c>
      <c r="C273" s="21">
        <v>311</v>
      </c>
      <c r="D273" s="21" t="s">
        <v>1512</v>
      </c>
      <c r="E273" s="27" t="s">
        <v>1513</v>
      </c>
      <c r="F273" s="22" t="s">
        <v>133</v>
      </c>
      <c r="G273" s="56">
        <v>2070</v>
      </c>
      <c r="H273" s="55" t="s">
        <v>68</v>
      </c>
      <c r="I273" s="144" t="s">
        <v>1514</v>
      </c>
      <c r="J273" s="56">
        <v>2132271420</v>
      </c>
      <c r="K273" s="21" t="s">
        <v>1515</v>
      </c>
      <c r="L273" s="56" t="s">
        <v>1410</v>
      </c>
      <c r="M273" s="55" t="s">
        <v>1411</v>
      </c>
      <c r="N273" s="30"/>
      <c r="O273" s="23">
        <v>0</v>
      </c>
      <c r="P273" s="23">
        <v>64090</v>
      </c>
      <c r="Q273" s="23">
        <v>292358</v>
      </c>
      <c r="R273" s="23">
        <v>418247</v>
      </c>
      <c r="S273" s="23">
        <v>413794</v>
      </c>
      <c r="T273" s="23">
        <v>436446</v>
      </c>
      <c r="U273" s="23">
        <v>387999</v>
      </c>
      <c r="V273" s="23">
        <v>443755</v>
      </c>
      <c r="W273" s="23">
        <v>410991</v>
      </c>
      <c r="X273" s="23">
        <v>398381</v>
      </c>
      <c r="Y273" s="119">
        <v>390322</v>
      </c>
      <c r="Z273" s="119">
        <v>392443</v>
      </c>
      <c r="AA273" s="119">
        <v>425708</v>
      </c>
      <c r="AB273" s="23">
        <v>374326</v>
      </c>
      <c r="AC273" s="23">
        <v>400858</v>
      </c>
      <c r="AD273" s="120">
        <v>407941</v>
      </c>
      <c r="AE273" s="23">
        <v>293201</v>
      </c>
      <c r="AF273" s="23">
        <v>404454</v>
      </c>
      <c r="AG273" s="23">
        <v>316914</v>
      </c>
      <c r="AH273" s="23"/>
      <c r="AI273" s="119">
        <v>0</v>
      </c>
      <c r="AJ273" s="119">
        <v>689000</v>
      </c>
      <c r="AK273" s="119">
        <v>551000</v>
      </c>
      <c r="AL273" s="26">
        <v>415072</v>
      </c>
      <c r="AM273" s="26">
        <v>438242</v>
      </c>
      <c r="AN273" s="26">
        <v>446657</v>
      </c>
      <c r="AO273" s="26">
        <v>446657</v>
      </c>
      <c r="AP273" s="26">
        <v>446656</v>
      </c>
      <c r="AQ273" s="23">
        <v>0</v>
      </c>
      <c r="AR273" s="23">
        <v>0</v>
      </c>
      <c r="AS273" s="23">
        <v>0</v>
      </c>
      <c r="AT273" s="23">
        <v>0</v>
      </c>
      <c r="AU273" s="23">
        <v>0</v>
      </c>
      <c r="AV273" s="23">
        <v>0</v>
      </c>
      <c r="AW273" s="23">
        <v>0</v>
      </c>
      <c r="AX273" s="23">
        <v>0</v>
      </c>
      <c r="AY273" s="119">
        <v>0</v>
      </c>
      <c r="AZ273" s="119">
        <v>0</v>
      </c>
      <c r="BA273" s="119">
        <v>0</v>
      </c>
      <c r="BC273" s="23">
        <v>241261</v>
      </c>
    </row>
    <row r="274" spans="1:56" s="3" customFormat="1" x14ac:dyDescent="0.25">
      <c r="A274" s="21">
        <v>270</v>
      </c>
      <c r="B274" s="21" t="s">
        <v>1516</v>
      </c>
      <c r="C274" s="21">
        <v>728</v>
      </c>
      <c r="D274" s="21" t="s">
        <v>1517</v>
      </c>
      <c r="E274" s="27" t="s">
        <v>1518</v>
      </c>
      <c r="F274" s="22" t="s">
        <v>1519</v>
      </c>
      <c r="G274" s="56">
        <v>2382</v>
      </c>
      <c r="H274" s="55" t="s">
        <v>1520</v>
      </c>
      <c r="I274" s="144" t="s">
        <v>1521</v>
      </c>
      <c r="J274" s="56">
        <v>2143915477</v>
      </c>
      <c r="K274" s="21" t="s">
        <v>192</v>
      </c>
      <c r="L274" s="56" t="s">
        <v>1522</v>
      </c>
      <c r="M274" s="55" t="s">
        <v>1523</v>
      </c>
      <c r="N274" s="30"/>
      <c r="O274" s="23" t="s">
        <v>1363</v>
      </c>
      <c r="P274" s="23" t="s">
        <v>1363</v>
      </c>
      <c r="Q274" s="23" t="s">
        <v>1363</v>
      </c>
      <c r="R274" s="23">
        <v>38091</v>
      </c>
      <c r="S274" s="23">
        <v>28393</v>
      </c>
      <c r="T274" s="23">
        <v>33331</v>
      </c>
      <c r="U274" s="23">
        <v>25423</v>
      </c>
      <c r="V274" s="23">
        <v>34568</v>
      </c>
      <c r="W274" s="23">
        <v>34885</v>
      </c>
      <c r="X274" s="23">
        <v>18707</v>
      </c>
      <c r="Y274" s="119">
        <v>22869</v>
      </c>
      <c r="Z274" s="119">
        <v>32133</v>
      </c>
      <c r="AA274" s="119">
        <v>23351</v>
      </c>
      <c r="AB274" s="23">
        <v>28259</v>
      </c>
      <c r="AC274" s="120">
        <v>24883</v>
      </c>
      <c r="AD274" s="23">
        <v>20909</v>
      </c>
      <c r="AE274" s="23">
        <v>27900</v>
      </c>
      <c r="AF274" s="23">
        <v>22589</v>
      </c>
      <c r="AG274" s="23">
        <v>8265</v>
      </c>
      <c r="AH274" s="23"/>
      <c r="AI274" s="24" t="s">
        <v>63</v>
      </c>
      <c r="AJ274" s="24" t="s">
        <v>63</v>
      </c>
      <c r="AK274" s="24" t="s">
        <v>63</v>
      </c>
      <c r="AL274" s="119">
        <v>50248</v>
      </c>
      <c r="AM274" s="119">
        <v>50248</v>
      </c>
      <c r="AN274" s="119">
        <v>50248</v>
      </c>
      <c r="AO274" s="119">
        <v>50247</v>
      </c>
      <c r="AP274" s="119">
        <v>50247</v>
      </c>
      <c r="AQ274" s="23">
        <v>29767</v>
      </c>
      <c r="AR274" s="23">
        <v>26640</v>
      </c>
      <c r="AS274" s="33">
        <v>11857</v>
      </c>
      <c r="AT274" s="23">
        <v>20645</v>
      </c>
      <c r="AU274" s="23">
        <v>17785</v>
      </c>
      <c r="AV274" s="23">
        <v>15017</v>
      </c>
      <c r="AW274" s="23">
        <v>12339</v>
      </c>
      <c r="AX274" s="23">
        <v>9762</v>
      </c>
      <c r="AY274" s="119">
        <v>5712</v>
      </c>
      <c r="AZ274" s="119">
        <v>5712</v>
      </c>
      <c r="BA274" s="119">
        <v>5712</v>
      </c>
      <c r="BC274" s="23">
        <v>27636</v>
      </c>
    </row>
    <row r="275" spans="1:56" s="3" customFormat="1" x14ac:dyDescent="0.25">
      <c r="A275" s="21">
        <v>271</v>
      </c>
      <c r="B275" s="21" t="s">
        <v>1524</v>
      </c>
      <c r="C275" s="21">
        <v>729</v>
      </c>
      <c r="D275" s="21" t="s">
        <v>1525</v>
      </c>
      <c r="E275" s="27" t="s">
        <v>1526</v>
      </c>
      <c r="F275" s="22" t="s">
        <v>1527</v>
      </c>
      <c r="G275" s="56">
        <v>3020</v>
      </c>
      <c r="H275" s="55" t="s">
        <v>686</v>
      </c>
      <c r="I275" s="144" t="s">
        <v>1521</v>
      </c>
      <c r="J275" s="56">
        <v>2143915873</v>
      </c>
      <c r="K275" s="21" t="s">
        <v>1528</v>
      </c>
      <c r="L275" s="56" t="s">
        <v>1522</v>
      </c>
      <c r="M275" s="55" t="s">
        <v>1523</v>
      </c>
      <c r="N275" s="30"/>
      <c r="O275" s="23" t="s">
        <v>1363</v>
      </c>
      <c r="P275" s="23" t="s">
        <v>1363</v>
      </c>
      <c r="Q275" s="23" t="s">
        <v>1363</v>
      </c>
      <c r="R275" s="23">
        <v>7907</v>
      </c>
      <c r="S275" s="23">
        <v>19012</v>
      </c>
      <c r="T275" s="23">
        <v>11942</v>
      </c>
      <c r="U275" s="23">
        <v>12361</v>
      </c>
      <c r="V275" s="23">
        <v>8374</v>
      </c>
      <c r="W275" s="23">
        <v>10112</v>
      </c>
      <c r="X275" s="23">
        <v>6145</v>
      </c>
      <c r="Y275" s="119">
        <v>13800</v>
      </c>
      <c r="Z275" s="119">
        <v>5799</v>
      </c>
      <c r="AA275" s="24">
        <v>8134</v>
      </c>
      <c r="AB275" s="23">
        <v>10492</v>
      </c>
      <c r="AC275" s="23">
        <v>10991</v>
      </c>
      <c r="AD275" s="120">
        <v>8340</v>
      </c>
      <c r="AE275" s="23">
        <v>4613</v>
      </c>
      <c r="AF275" s="23">
        <v>2594</v>
      </c>
      <c r="AG275" s="23">
        <v>2618</v>
      </c>
      <c r="AH275" s="23"/>
      <c r="AI275" s="24" t="s">
        <v>63</v>
      </c>
      <c r="AJ275" s="24" t="s">
        <v>63</v>
      </c>
      <c r="AK275" s="24" t="s">
        <v>63</v>
      </c>
      <c r="AL275" s="119">
        <v>12354</v>
      </c>
      <c r="AM275" s="119">
        <v>12354</v>
      </c>
      <c r="AN275" s="119">
        <v>12354</v>
      </c>
      <c r="AO275" s="119">
        <v>12353</v>
      </c>
      <c r="AP275" s="119">
        <v>12353</v>
      </c>
      <c r="AQ275" s="23">
        <v>11726</v>
      </c>
      <c r="AR275" s="23">
        <v>10493</v>
      </c>
      <c r="AS275" s="33">
        <v>4736</v>
      </c>
      <c r="AT275" s="23">
        <v>8133</v>
      </c>
      <c r="AU275" s="33">
        <v>3569</v>
      </c>
      <c r="AV275" s="33">
        <v>5916</v>
      </c>
      <c r="AW275" s="33">
        <v>4861</v>
      </c>
      <c r="AX275" s="33">
        <v>3846</v>
      </c>
      <c r="AY275" s="119">
        <v>2022</v>
      </c>
      <c r="AZ275" s="119">
        <v>1407</v>
      </c>
      <c r="BA275" s="119">
        <v>822</v>
      </c>
      <c r="BC275" s="23">
        <v>6794</v>
      </c>
    </row>
    <row r="276" spans="1:56" s="3" customFormat="1" x14ac:dyDescent="0.25">
      <c r="A276" s="21">
        <v>272</v>
      </c>
      <c r="B276" s="21" t="s">
        <v>1529</v>
      </c>
      <c r="C276" s="21">
        <v>730</v>
      </c>
      <c r="D276" s="21" t="s">
        <v>1530</v>
      </c>
      <c r="E276" s="27" t="s">
        <v>1531</v>
      </c>
      <c r="F276" s="22" t="s">
        <v>1532</v>
      </c>
      <c r="G276" s="56">
        <v>2990</v>
      </c>
      <c r="H276" s="55" t="s">
        <v>1533</v>
      </c>
      <c r="I276" s="144" t="s">
        <v>1521</v>
      </c>
      <c r="J276" s="56">
        <v>2143916863</v>
      </c>
      <c r="K276" s="21" t="s">
        <v>1534</v>
      </c>
      <c r="L276" s="56" t="s">
        <v>1522</v>
      </c>
      <c r="M276" s="55" t="s">
        <v>1523</v>
      </c>
      <c r="N276" s="30"/>
      <c r="O276" s="23" t="s">
        <v>1363</v>
      </c>
      <c r="P276" s="23" t="s">
        <v>1363</v>
      </c>
      <c r="Q276" s="23" t="s">
        <v>1363</v>
      </c>
      <c r="R276" s="23">
        <v>9744</v>
      </c>
      <c r="S276" s="23">
        <v>13168</v>
      </c>
      <c r="T276" s="23">
        <v>11186</v>
      </c>
      <c r="U276" s="23">
        <v>10772</v>
      </c>
      <c r="V276" s="23">
        <v>10647</v>
      </c>
      <c r="W276" s="23">
        <v>8936</v>
      </c>
      <c r="X276" s="23">
        <v>6874</v>
      </c>
      <c r="Y276" s="119">
        <v>7300</v>
      </c>
      <c r="Z276" s="119">
        <v>8825</v>
      </c>
      <c r="AA276" s="119">
        <v>9739</v>
      </c>
      <c r="AB276" s="23">
        <v>7277</v>
      </c>
      <c r="AC276" s="23">
        <v>8197</v>
      </c>
      <c r="AD276" s="23">
        <v>4738</v>
      </c>
      <c r="AE276" s="23">
        <v>9706</v>
      </c>
      <c r="AF276" s="23">
        <v>9975</v>
      </c>
      <c r="AG276" s="23">
        <v>8347</v>
      </c>
      <c r="AH276" s="23"/>
      <c r="AI276" s="24" t="s">
        <v>63</v>
      </c>
      <c r="AJ276" s="24" t="s">
        <v>63</v>
      </c>
      <c r="AK276" s="24" t="s">
        <v>63</v>
      </c>
      <c r="AL276" s="23">
        <v>15232</v>
      </c>
      <c r="AM276" s="23">
        <v>15232</v>
      </c>
      <c r="AN276" s="23">
        <v>15232</v>
      </c>
      <c r="AO276" s="23">
        <v>15232</v>
      </c>
      <c r="AP276" s="23">
        <v>15232</v>
      </c>
      <c r="AQ276" s="23">
        <v>8617</v>
      </c>
      <c r="AR276" s="23">
        <v>7711</v>
      </c>
      <c r="AS276" s="23">
        <v>6831</v>
      </c>
      <c r="AT276" s="23">
        <v>5976</v>
      </c>
      <c r="AU276" s="23">
        <v>5148</v>
      </c>
      <c r="AV276" s="23">
        <v>4347</v>
      </c>
      <c r="AW276" s="23">
        <v>3573</v>
      </c>
      <c r="AX276" s="23">
        <v>2825</v>
      </c>
      <c r="AY276" s="119">
        <v>1592</v>
      </c>
      <c r="AZ276" s="119">
        <v>1592</v>
      </c>
      <c r="BA276" s="119">
        <v>2040</v>
      </c>
      <c r="BC276" s="23">
        <v>8378</v>
      </c>
    </row>
    <row r="277" spans="1:56" s="3" customFormat="1" x14ac:dyDescent="0.25">
      <c r="A277" s="21">
        <v>273</v>
      </c>
      <c r="B277" s="21" t="s">
        <v>1535</v>
      </c>
      <c r="C277" s="21" t="s">
        <v>63</v>
      </c>
      <c r="D277" s="23" t="s">
        <v>188</v>
      </c>
      <c r="E277" s="27" t="s">
        <v>1536</v>
      </c>
      <c r="F277" s="22" t="s">
        <v>1537</v>
      </c>
      <c r="G277" s="56">
        <v>8380</v>
      </c>
      <c r="H277" s="55" t="s">
        <v>1463</v>
      </c>
      <c r="I277" s="56" t="s">
        <v>192</v>
      </c>
      <c r="J277" s="56">
        <v>2147241092</v>
      </c>
      <c r="K277" s="21" t="s">
        <v>192</v>
      </c>
      <c r="L277" s="56" t="s">
        <v>1522</v>
      </c>
      <c r="M277" s="55" t="s">
        <v>1523</v>
      </c>
      <c r="N277" s="30"/>
      <c r="O277" s="23" t="s">
        <v>1363</v>
      </c>
      <c r="P277" s="23" t="s">
        <v>1363</v>
      </c>
      <c r="Q277" s="23" t="s">
        <v>1363</v>
      </c>
      <c r="R277" s="23">
        <v>162</v>
      </c>
      <c r="S277" s="23">
        <v>251</v>
      </c>
      <c r="T277" s="23">
        <v>1937</v>
      </c>
      <c r="U277" s="23" t="s">
        <v>188</v>
      </c>
      <c r="V277" s="24" t="s">
        <v>63</v>
      </c>
      <c r="W277" s="24" t="s">
        <v>63</v>
      </c>
      <c r="X277" s="24" t="s">
        <v>63</v>
      </c>
      <c r="Y277" s="120" t="s">
        <v>63</v>
      </c>
      <c r="Z277" s="120" t="s">
        <v>63</v>
      </c>
      <c r="AA277" s="120" t="s">
        <v>63</v>
      </c>
      <c r="AB277" s="120" t="s">
        <v>63</v>
      </c>
      <c r="AC277" s="120" t="s">
        <v>63</v>
      </c>
      <c r="AD277" s="23" t="s">
        <v>63</v>
      </c>
      <c r="AE277" s="23" t="s">
        <v>63</v>
      </c>
      <c r="AF277" s="23" t="s">
        <v>63</v>
      </c>
      <c r="AG277" s="23" t="s">
        <v>63</v>
      </c>
      <c r="AH277" s="23"/>
      <c r="AI277" s="24" t="s">
        <v>63</v>
      </c>
      <c r="AJ277" s="24" t="s">
        <v>63</v>
      </c>
      <c r="AK277" s="24" t="s">
        <v>63</v>
      </c>
      <c r="AL277" s="23">
        <v>1855</v>
      </c>
      <c r="AM277" s="23">
        <v>1855</v>
      </c>
      <c r="AN277" s="23">
        <v>1855</v>
      </c>
      <c r="AO277" s="33" t="s">
        <v>194</v>
      </c>
      <c r="AP277" s="25" t="s">
        <v>63</v>
      </c>
      <c r="AQ277" s="24" t="s">
        <v>63</v>
      </c>
      <c r="AR277" s="23" t="s">
        <v>63</v>
      </c>
      <c r="AS277" s="23" t="s">
        <v>63</v>
      </c>
      <c r="AT277" s="23" t="s">
        <v>63</v>
      </c>
      <c r="AU277" s="24" t="s">
        <v>63</v>
      </c>
      <c r="AV277" s="24" t="s">
        <v>63</v>
      </c>
      <c r="AW277" s="24" t="s">
        <v>63</v>
      </c>
      <c r="AX277" s="24" t="s">
        <v>63</v>
      </c>
      <c r="AY277" s="119" t="s">
        <v>63</v>
      </c>
      <c r="AZ277" s="119" t="s">
        <v>63</v>
      </c>
      <c r="BA277" s="119" t="s">
        <v>63</v>
      </c>
      <c r="BC277" s="23" t="s">
        <v>305</v>
      </c>
      <c r="BD277" s="23"/>
    </row>
    <row r="278" spans="1:56" s="3" customFormat="1" x14ac:dyDescent="0.25">
      <c r="A278" s="21">
        <v>274</v>
      </c>
      <c r="B278" s="21" t="s">
        <v>1538</v>
      </c>
      <c r="C278" s="21">
        <v>633</v>
      </c>
      <c r="D278" s="21" t="s">
        <v>1539</v>
      </c>
      <c r="E278" s="27" t="s">
        <v>1540</v>
      </c>
      <c r="F278" s="22" t="s">
        <v>1541</v>
      </c>
      <c r="G278" s="56">
        <v>8380</v>
      </c>
      <c r="H278" s="55" t="s">
        <v>1463</v>
      </c>
      <c r="I278" s="144" t="s">
        <v>1542</v>
      </c>
      <c r="J278" s="56" t="s">
        <v>192</v>
      </c>
      <c r="K278" s="21" t="s">
        <v>1543</v>
      </c>
      <c r="L278" s="56" t="s">
        <v>1544</v>
      </c>
      <c r="M278" s="55" t="s">
        <v>1523</v>
      </c>
      <c r="N278" s="30"/>
      <c r="O278" s="23" t="s">
        <v>1363</v>
      </c>
      <c r="P278" s="23" t="s">
        <v>1363</v>
      </c>
      <c r="Q278" s="23" t="s">
        <v>1363</v>
      </c>
      <c r="R278" s="23">
        <v>124454</v>
      </c>
      <c r="S278" s="23">
        <v>206850</v>
      </c>
      <c r="T278" s="23">
        <v>205537</v>
      </c>
      <c r="U278" s="23">
        <v>186244</v>
      </c>
      <c r="V278" s="23">
        <v>103488</v>
      </c>
      <c r="W278" s="23">
        <v>30235</v>
      </c>
      <c r="X278" s="23">
        <v>4876</v>
      </c>
      <c r="Y278" s="119">
        <v>33056</v>
      </c>
      <c r="Z278" s="119">
        <v>13845</v>
      </c>
      <c r="AA278" s="119">
        <v>9530</v>
      </c>
      <c r="AB278" s="23">
        <v>39564</v>
      </c>
      <c r="AC278" s="23">
        <v>111164</v>
      </c>
      <c r="AD278" s="120">
        <v>74808</v>
      </c>
      <c r="AE278" s="23">
        <v>54823</v>
      </c>
      <c r="AF278" s="23">
        <v>227662</v>
      </c>
      <c r="AG278" s="23">
        <v>177660</v>
      </c>
      <c r="AH278" s="23"/>
      <c r="AI278" s="24" t="s">
        <v>63</v>
      </c>
      <c r="AJ278" s="24" t="s">
        <v>63</v>
      </c>
      <c r="AK278" s="24" t="s">
        <v>63</v>
      </c>
      <c r="AL278" s="26">
        <v>180823</v>
      </c>
      <c r="AM278" s="26">
        <v>287106</v>
      </c>
      <c r="AN278" s="26">
        <v>327641</v>
      </c>
      <c r="AO278" s="26">
        <v>327476</v>
      </c>
      <c r="AP278" s="26">
        <v>327312</v>
      </c>
      <c r="AQ278" s="33">
        <v>82714</v>
      </c>
      <c r="AR278" s="33">
        <v>59863</v>
      </c>
      <c r="AS278" s="33">
        <v>26039</v>
      </c>
      <c r="AT278" s="33">
        <v>46419</v>
      </c>
      <c r="AU278" s="33">
        <v>19646</v>
      </c>
      <c r="AV278" s="33">
        <v>16602</v>
      </c>
      <c r="AW278" s="23">
        <v>27813</v>
      </c>
      <c r="AX278" s="23">
        <v>44060</v>
      </c>
      <c r="AY278" s="119">
        <v>13938</v>
      </c>
      <c r="AZ278" s="119">
        <v>11943</v>
      </c>
      <c r="BA278" s="119">
        <v>14653</v>
      </c>
      <c r="BC278" s="23">
        <v>159539</v>
      </c>
    </row>
    <row r="279" spans="1:56" s="3" customFormat="1" x14ac:dyDescent="0.25">
      <c r="A279" s="21">
        <v>275</v>
      </c>
      <c r="B279" s="21" t="s">
        <v>1545</v>
      </c>
      <c r="C279" s="21">
        <v>632</v>
      </c>
      <c r="D279" s="21" t="s">
        <v>1546</v>
      </c>
      <c r="E279" s="155" t="s">
        <v>1547</v>
      </c>
      <c r="F279" s="22" t="s">
        <v>1548</v>
      </c>
      <c r="G279" s="56">
        <v>8380</v>
      </c>
      <c r="H279" s="55" t="s">
        <v>1463</v>
      </c>
      <c r="I279" s="144" t="s">
        <v>1549</v>
      </c>
      <c r="J279" s="56">
        <v>2161885124</v>
      </c>
      <c r="K279" s="21" t="s">
        <v>192</v>
      </c>
      <c r="L279" s="56" t="s">
        <v>1522</v>
      </c>
      <c r="M279" s="55" t="s">
        <v>1523</v>
      </c>
      <c r="N279" s="30"/>
      <c r="O279" s="23" t="s">
        <v>1363</v>
      </c>
      <c r="P279" s="23" t="s">
        <v>1363</v>
      </c>
      <c r="Q279" s="23" t="s">
        <v>1363</v>
      </c>
      <c r="R279" s="11">
        <v>5335</v>
      </c>
      <c r="S279" s="11">
        <v>4863</v>
      </c>
      <c r="T279" s="11">
        <v>6611</v>
      </c>
      <c r="U279" s="11">
        <v>6807</v>
      </c>
      <c r="V279" s="11">
        <v>5303</v>
      </c>
      <c r="W279" s="23">
        <v>6301</v>
      </c>
      <c r="X279" s="23">
        <v>3383</v>
      </c>
      <c r="Y279" s="119">
        <v>3929</v>
      </c>
      <c r="Z279" s="119">
        <v>2416</v>
      </c>
      <c r="AA279" s="120">
        <v>2384</v>
      </c>
      <c r="AB279" s="23">
        <v>3365</v>
      </c>
      <c r="AC279" s="23">
        <v>2636</v>
      </c>
      <c r="AD279" s="120">
        <v>1437</v>
      </c>
      <c r="AE279" s="23">
        <v>1807</v>
      </c>
      <c r="AF279" s="23">
        <v>341</v>
      </c>
      <c r="AG279" s="23">
        <v>918</v>
      </c>
      <c r="AH279" s="23"/>
      <c r="AI279" s="24" t="s">
        <v>63</v>
      </c>
      <c r="AJ279" s="24" t="s">
        <v>63</v>
      </c>
      <c r="AK279" s="24" t="s">
        <v>63</v>
      </c>
      <c r="AL279" s="23">
        <v>4783</v>
      </c>
      <c r="AM279" s="23">
        <v>4783</v>
      </c>
      <c r="AN279" s="23">
        <v>4783</v>
      </c>
      <c r="AO279" s="23">
        <v>4783</v>
      </c>
      <c r="AP279" s="23">
        <v>4783</v>
      </c>
      <c r="AQ279" s="23">
        <v>4240</v>
      </c>
      <c r="AR279" s="23">
        <v>3794</v>
      </c>
      <c r="AS279" s="23">
        <v>3361</v>
      </c>
      <c r="AT279" s="23">
        <v>2941</v>
      </c>
      <c r="AU279" s="33">
        <v>1267</v>
      </c>
      <c r="AV279" s="33">
        <v>1070</v>
      </c>
      <c r="AW279" s="23">
        <v>1758</v>
      </c>
      <c r="AX279" s="23">
        <v>1391</v>
      </c>
      <c r="AY279" s="119">
        <v>543</v>
      </c>
      <c r="AZ279" s="119">
        <v>543</v>
      </c>
      <c r="BA279" s="119">
        <v>187</v>
      </c>
      <c r="BC279" s="23">
        <v>2631</v>
      </c>
    </row>
    <row r="280" spans="1:56" s="3" customFormat="1" x14ac:dyDescent="0.25">
      <c r="A280" s="21">
        <v>276</v>
      </c>
      <c r="B280" s="21" t="s">
        <v>1550</v>
      </c>
      <c r="C280" s="21">
        <v>735</v>
      </c>
      <c r="D280" s="21" t="s">
        <v>1551</v>
      </c>
      <c r="E280" s="27" t="s">
        <v>1552</v>
      </c>
      <c r="F280" s="22" t="s">
        <v>1553</v>
      </c>
      <c r="G280" s="56">
        <v>8380</v>
      </c>
      <c r="H280" s="55" t="s">
        <v>1463</v>
      </c>
      <c r="I280" s="144" t="s">
        <v>1554</v>
      </c>
      <c r="J280" s="56">
        <v>2070545073</v>
      </c>
      <c r="K280" s="21" t="s">
        <v>192</v>
      </c>
      <c r="L280" s="56" t="s">
        <v>1522</v>
      </c>
      <c r="M280" s="55" t="s">
        <v>1523</v>
      </c>
      <c r="N280" s="30"/>
      <c r="O280" s="23" t="s">
        <v>1363</v>
      </c>
      <c r="P280" s="23" t="s">
        <v>1363</v>
      </c>
      <c r="Q280" s="23" t="s">
        <v>1363</v>
      </c>
      <c r="R280" s="23">
        <v>4987</v>
      </c>
      <c r="S280" s="23">
        <v>9580</v>
      </c>
      <c r="T280" s="23">
        <v>10577</v>
      </c>
      <c r="U280" s="23">
        <v>14588</v>
      </c>
      <c r="V280" s="23">
        <v>7610</v>
      </c>
      <c r="W280" s="23">
        <v>3170</v>
      </c>
      <c r="X280" s="23">
        <v>4584</v>
      </c>
      <c r="Y280" s="119">
        <v>7781</v>
      </c>
      <c r="Z280" s="119">
        <v>7037</v>
      </c>
      <c r="AA280" s="119">
        <v>3515</v>
      </c>
      <c r="AB280" s="23">
        <v>739</v>
      </c>
      <c r="AC280" s="120">
        <v>296</v>
      </c>
      <c r="AD280" s="120">
        <v>271</v>
      </c>
      <c r="AE280" s="23">
        <v>322</v>
      </c>
      <c r="AF280" s="23">
        <v>1293</v>
      </c>
      <c r="AG280" s="23">
        <v>1074</v>
      </c>
      <c r="AH280" s="23"/>
      <c r="AI280" s="24" t="s">
        <v>63</v>
      </c>
      <c r="AJ280" s="24" t="s">
        <v>63</v>
      </c>
      <c r="AK280" s="24" t="s">
        <v>63</v>
      </c>
      <c r="AL280" s="23">
        <v>6461</v>
      </c>
      <c r="AM280" s="23">
        <v>6461</v>
      </c>
      <c r="AN280" s="23">
        <v>6461</v>
      </c>
      <c r="AO280" s="23">
        <v>6461</v>
      </c>
      <c r="AP280" s="23">
        <v>6461</v>
      </c>
      <c r="AQ280" s="23">
        <v>7664</v>
      </c>
      <c r="AR280" s="33">
        <v>3517</v>
      </c>
      <c r="AS280" s="33">
        <v>3116</v>
      </c>
      <c r="AT280" s="23">
        <v>5316</v>
      </c>
      <c r="AU280" s="23">
        <v>4579</v>
      </c>
      <c r="AV280" s="33">
        <v>1983</v>
      </c>
      <c r="AW280" s="33">
        <v>82</v>
      </c>
      <c r="AX280" s="33">
        <v>64</v>
      </c>
      <c r="AY280" s="119">
        <v>71</v>
      </c>
      <c r="AZ280" s="119">
        <v>71</v>
      </c>
      <c r="BA280" s="119">
        <v>189</v>
      </c>
      <c r="BC280" s="23">
        <v>3554</v>
      </c>
    </row>
    <row r="281" spans="1:56" s="3" customFormat="1" ht="12.75" customHeight="1" x14ac:dyDescent="0.25">
      <c r="A281" s="21">
        <v>277</v>
      </c>
      <c r="B281" s="21" t="s">
        <v>1555</v>
      </c>
      <c r="C281" s="21">
        <v>755</v>
      </c>
      <c r="D281" s="21" t="s">
        <v>1556</v>
      </c>
      <c r="E281" s="27" t="s">
        <v>1557</v>
      </c>
      <c r="F281" s="22" t="s">
        <v>1558</v>
      </c>
      <c r="G281" s="56">
        <v>3980</v>
      </c>
      <c r="H281" s="55" t="s">
        <v>191</v>
      </c>
      <c r="I281" s="144" t="s">
        <v>1559</v>
      </c>
      <c r="J281" s="56">
        <v>2216310339</v>
      </c>
      <c r="K281" s="21" t="s">
        <v>1560</v>
      </c>
      <c r="L281" s="56" t="s">
        <v>1410</v>
      </c>
      <c r="M281" s="55" t="s">
        <v>1411</v>
      </c>
      <c r="N281" s="30"/>
      <c r="O281" s="24" t="s">
        <v>63</v>
      </c>
      <c r="P281" s="24" t="s">
        <v>63</v>
      </c>
      <c r="Q281" s="24" t="s">
        <v>63</v>
      </c>
      <c r="R281" s="24" t="s">
        <v>63</v>
      </c>
      <c r="S281" s="24" t="s">
        <v>63</v>
      </c>
      <c r="T281" s="23">
        <v>165</v>
      </c>
      <c r="U281" s="23">
        <v>389640</v>
      </c>
      <c r="V281" s="23">
        <v>186520</v>
      </c>
      <c r="W281" s="23">
        <v>157624</v>
      </c>
      <c r="X281" s="23">
        <v>514236</v>
      </c>
      <c r="Y281" s="119">
        <v>792483</v>
      </c>
      <c r="Z281" s="119">
        <v>919897</v>
      </c>
      <c r="AA281" s="119">
        <v>909731</v>
      </c>
      <c r="AB281" s="23">
        <v>865731</v>
      </c>
      <c r="AC281" s="23">
        <v>964089</v>
      </c>
      <c r="AD281" s="119">
        <v>868565</v>
      </c>
      <c r="AE281" s="23">
        <v>558203</v>
      </c>
      <c r="AF281" s="23">
        <v>636648</v>
      </c>
      <c r="AG281" s="23">
        <v>418227</v>
      </c>
      <c r="AH281" s="23"/>
      <c r="AI281" s="24" t="s">
        <v>63</v>
      </c>
      <c r="AJ281" s="24" t="s">
        <v>63</v>
      </c>
      <c r="AK281" s="24" t="s">
        <v>63</v>
      </c>
      <c r="AL281" s="26" t="s">
        <v>63</v>
      </c>
      <c r="AM281" s="26" t="s">
        <v>63</v>
      </c>
      <c r="AN281" s="26" t="s">
        <v>63</v>
      </c>
      <c r="AO281" s="26">
        <v>630454</v>
      </c>
      <c r="AP281" s="26">
        <v>983401</v>
      </c>
      <c r="AQ281" s="23">
        <v>0</v>
      </c>
      <c r="AR281" s="23">
        <v>0</v>
      </c>
      <c r="AS281" s="23">
        <v>0</v>
      </c>
      <c r="AT281" s="23">
        <v>0</v>
      </c>
      <c r="AU281" s="23">
        <v>0</v>
      </c>
      <c r="AV281" s="23">
        <v>0</v>
      </c>
      <c r="AW281" s="23">
        <v>0</v>
      </c>
      <c r="AX281" s="23">
        <v>0</v>
      </c>
      <c r="AY281" s="119">
        <v>0</v>
      </c>
      <c r="AZ281" s="119">
        <v>0</v>
      </c>
      <c r="BA281" s="119">
        <v>0</v>
      </c>
      <c r="BC281" s="23">
        <v>177524</v>
      </c>
    </row>
    <row r="282" spans="1:56" s="3" customFormat="1" ht="12.75" customHeight="1" x14ac:dyDescent="0.25">
      <c r="A282" s="21">
        <v>278</v>
      </c>
      <c r="B282" s="21" t="s">
        <v>1561</v>
      </c>
      <c r="C282" s="21">
        <v>750</v>
      </c>
      <c r="D282" s="21" t="s">
        <v>1562</v>
      </c>
      <c r="E282" s="27" t="s">
        <v>1563</v>
      </c>
      <c r="F282" s="22" t="s">
        <v>1564</v>
      </c>
      <c r="G282" s="56">
        <v>9042</v>
      </c>
      <c r="H282" s="55" t="s">
        <v>1565</v>
      </c>
      <c r="I282" s="144" t="s">
        <v>1408</v>
      </c>
      <c r="J282" s="56">
        <v>2180039960</v>
      </c>
      <c r="K282" s="21" t="s">
        <v>1566</v>
      </c>
      <c r="L282" s="56" t="s">
        <v>1410</v>
      </c>
      <c r="M282" s="55" t="s">
        <v>1411</v>
      </c>
      <c r="N282" s="30"/>
      <c r="O282" s="24" t="s">
        <v>63</v>
      </c>
      <c r="P282" s="24" t="s">
        <v>63</v>
      </c>
      <c r="Q282" s="24" t="s">
        <v>63</v>
      </c>
      <c r="R282" s="24" t="s">
        <v>63</v>
      </c>
      <c r="S282" s="23">
        <v>19324</v>
      </c>
      <c r="T282" s="23">
        <v>3039920.245986688</v>
      </c>
      <c r="U282" s="23">
        <v>3964808.7812499981</v>
      </c>
      <c r="V282" s="23">
        <v>4318771.7343750065</v>
      </c>
      <c r="W282" s="23">
        <v>4649964</v>
      </c>
      <c r="X282" s="23">
        <v>4362139</v>
      </c>
      <c r="Y282" s="119">
        <v>4568881</v>
      </c>
      <c r="Z282" s="119">
        <v>4631822</v>
      </c>
      <c r="AA282" s="119">
        <v>5213209</v>
      </c>
      <c r="AB282" s="23">
        <v>4642347</v>
      </c>
      <c r="AC282" s="23">
        <v>5083889</v>
      </c>
      <c r="AD282" s="120">
        <v>3879477</v>
      </c>
      <c r="AE282" s="23">
        <v>3598491</v>
      </c>
      <c r="AF282" s="23">
        <v>4958747</v>
      </c>
      <c r="AG282" s="23">
        <v>3834133</v>
      </c>
      <c r="AH282" s="23"/>
      <c r="AI282" s="24" t="s">
        <v>63</v>
      </c>
      <c r="AJ282" s="24" t="s">
        <v>63</v>
      </c>
      <c r="AK282" s="24" t="s">
        <v>63</v>
      </c>
      <c r="AL282" s="119" t="s">
        <v>63</v>
      </c>
      <c r="AM282" s="23">
        <v>0</v>
      </c>
      <c r="AN282" s="23">
        <v>0</v>
      </c>
      <c r="AO282" s="23">
        <v>0</v>
      </c>
      <c r="AP282" s="23">
        <v>0</v>
      </c>
      <c r="AQ282" s="23">
        <v>0</v>
      </c>
      <c r="AR282" s="23">
        <v>0</v>
      </c>
      <c r="AS282" s="23">
        <v>0</v>
      </c>
      <c r="AT282" s="23" t="s">
        <v>63</v>
      </c>
      <c r="AU282" s="23">
        <v>0</v>
      </c>
      <c r="AV282" s="23">
        <v>0</v>
      </c>
      <c r="AW282" s="23">
        <v>0</v>
      </c>
      <c r="AX282" s="23">
        <v>0</v>
      </c>
      <c r="AY282" s="119">
        <v>0</v>
      </c>
      <c r="AZ282" s="119">
        <v>0</v>
      </c>
      <c r="BA282" s="119">
        <v>0</v>
      </c>
      <c r="BC282" s="23">
        <v>1263076</v>
      </c>
    </row>
    <row r="283" spans="1:56" s="3" customFormat="1" ht="12.75" customHeight="1" x14ac:dyDescent="0.25">
      <c r="A283" s="21">
        <v>279</v>
      </c>
      <c r="B283" s="21" t="s">
        <v>1567</v>
      </c>
      <c r="C283" s="21">
        <v>751</v>
      </c>
      <c r="D283" s="21" t="s">
        <v>1568</v>
      </c>
      <c r="E283" s="155" t="s">
        <v>1569</v>
      </c>
      <c r="F283" s="22" t="s">
        <v>67</v>
      </c>
      <c r="G283" s="56">
        <v>2070</v>
      </c>
      <c r="H283" s="55" t="s">
        <v>68</v>
      </c>
      <c r="I283" s="144" t="s">
        <v>1408</v>
      </c>
      <c r="J283" s="56">
        <v>2253347018</v>
      </c>
      <c r="K283" s="21" t="s">
        <v>1570</v>
      </c>
      <c r="L283" s="56" t="s">
        <v>1410</v>
      </c>
      <c r="M283" s="55" t="s">
        <v>1411</v>
      </c>
      <c r="N283" s="30"/>
      <c r="O283" s="24" t="s">
        <v>63</v>
      </c>
      <c r="P283" s="24" t="s">
        <v>63</v>
      </c>
      <c r="Q283" s="24" t="s">
        <v>63</v>
      </c>
      <c r="R283" s="24" t="s">
        <v>63</v>
      </c>
      <c r="S283" s="23">
        <v>102777</v>
      </c>
      <c r="T283" s="23">
        <v>228565</v>
      </c>
      <c r="U283" s="23">
        <v>210352</v>
      </c>
      <c r="V283" s="23">
        <v>219093</v>
      </c>
      <c r="W283" s="23">
        <v>226020</v>
      </c>
      <c r="X283" s="23">
        <v>200270</v>
      </c>
      <c r="Y283" s="119">
        <v>231416</v>
      </c>
      <c r="Z283" s="119">
        <v>220605</v>
      </c>
      <c r="AA283" s="119">
        <v>195053</v>
      </c>
      <c r="AB283" s="23">
        <v>210950</v>
      </c>
      <c r="AC283" s="120">
        <v>217568</v>
      </c>
      <c r="AD283" s="120">
        <v>216911</v>
      </c>
      <c r="AE283" s="23">
        <v>177585</v>
      </c>
      <c r="AF283" s="23">
        <v>82994</v>
      </c>
      <c r="AG283" s="23">
        <v>49293</v>
      </c>
      <c r="AH283" s="23"/>
      <c r="AI283" s="24" t="s">
        <v>63</v>
      </c>
      <c r="AJ283" s="24" t="s">
        <v>63</v>
      </c>
      <c r="AK283" s="24" t="s">
        <v>63</v>
      </c>
      <c r="AL283" s="119" t="s">
        <v>63</v>
      </c>
      <c r="AM283" s="26">
        <v>754</v>
      </c>
      <c r="AN283" s="26">
        <v>269633</v>
      </c>
      <c r="AO283" s="26">
        <v>272245</v>
      </c>
      <c r="AP283" s="26">
        <v>272245</v>
      </c>
      <c r="AQ283" s="23">
        <v>0</v>
      </c>
      <c r="AR283" s="23">
        <v>0</v>
      </c>
      <c r="AS283" s="23">
        <v>0</v>
      </c>
      <c r="AT283" s="23" t="s">
        <v>63</v>
      </c>
      <c r="AU283" s="23">
        <v>0</v>
      </c>
      <c r="AV283" s="23">
        <v>0</v>
      </c>
      <c r="AW283" s="23">
        <v>0</v>
      </c>
      <c r="AX283" s="23">
        <v>0</v>
      </c>
      <c r="AY283" s="119">
        <v>0</v>
      </c>
      <c r="AZ283" s="119">
        <v>0</v>
      </c>
      <c r="BA283" s="119">
        <v>0</v>
      </c>
      <c r="BC283" s="23">
        <v>89636</v>
      </c>
    </row>
    <row r="284" spans="1:56" s="3" customFormat="1" ht="12.75" customHeight="1" x14ac:dyDescent="0.25">
      <c r="A284" s="21">
        <v>280</v>
      </c>
      <c r="B284" s="1" t="s">
        <v>1571</v>
      </c>
      <c r="C284" s="1">
        <v>205739</v>
      </c>
      <c r="D284" s="1" t="s">
        <v>1572</v>
      </c>
      <c r="E284" s="2" t="s">
        <v>1573</v>
      </c>
      <c r="F284" s="22" t="s">
        <v>1574</v>
      </c>
      <c r="G284" s="56">
        <v>9130</v>
      </c>
      <c r="H284" s="55" t="s">
        <v>368</v>
      </c>
      <c r="I284" s="146" t="s">
        <v>1575</v>
      </c>
      <c r="J284" s="56">
        <v>2037013064</v>
      </c>
      <c r="K284" s="1" t="s">
        <v>192</v>
      </c>
      <c r="L284" s="56" t="s">
        <v>1576</v>
      </c>
      <c r="M284" s="55" t="s">
        <v>1523</v>
      </c>
      <c r="N284" s="30"/>
      <c r="O284" s="24" t="s">
        <v>63</v>
      </c>
      <c r="P284" s="24" t="s">
        <v>63</v>
      </c>
      <c r="Q284" s="24" t="s">
        <v>63</v>
      </c>
      <c r="R284" s="24" t="s">
        <v>63</v>
      </c>
      <c r="S284" s="24" t="s">
        <v>63</v>
      </c>
      <c r="T284" s="24" t="s">
        <v>63</v>
      </c>
      <c r="U284" s="24" t="s">
        <v>63</v>
      </c>
      <c r="V284" s="24" t="s">
        <v>63</v>
      </c>
      <c r="W284" s="23">
        <v>1269</v>
      </c>
      <c r="X284" s="23">
        <v>382</v>
      </c>
      <c r="Y284" s="119">
        <v>651</v>
      </c>
      <c r="Z284" s="119">
        <v>672</v>
      </c>
      <c r="AA284" s="119">
        <v>925</v>
      </c>
      <c r="AB284" s="23">
        <v>1104</v>
      </c>
      <c r="AC284" s="23">
        <v>747</v>
      </c>
      <c r="AD284" s="23">
        <v>625</v>
      </c>
      <c r="AE284" s="23">
        <v>1772</v>
      </c>
      <c r="AF284" s="23">
        <v>1394</v>
      </c>
      <c r="AG284" s="23">
        <v>985</v>
      </c>
      <c r="AH284" s="23"/>
      <c r="AI284" s="24" t="s">
        <v>63</v>
      </c>
      <c r="AJ284" s="24" t="s">
        <v>63</v>
      </c>
      <c r="AK284" s="24" t="s">
        <v>63</v>
      </c>
      <c r="AL284" s="24" t="s">
        <v>63</v>
      </c>
      <c r="AM284" s="24" t="s">
        <v>63</v>
      </c>
      <c r="AN284" s="24" t="s">
        <v>63</v>
      </c>
      <c r="AO284" s="24" t="s">
        <v>63</v>
      </c>
      <c r="AP284" s="24" t="s">
        <v>63</v>
      </c>
      <c r="AQ284" s="23">
        <v>700</v>
      </c>
      <c r="AR284" s="23">
        <v>626</v>
      </c>
      <c r="AS284" s="33">
        <v>418</v>
      </c>
      <c r="AT284" s="33">
        <v>362</v>
      </c>
      <c r="AU284" s="33">
        <v>312</v>
      </c>
      <c r="AV284" s="23">
        <v>354</v>
      </c>
      <c r="AW284" s="23">
        <v>290</v>
      </c>
      <c r="AX284" s="23">
        <v>229</v>
      </c>
      <c r="AY284" s="119">
        <v>103</v>
      </c>
      <c r="AZ284" s="119">
        <v>103</v>
      </c>
      <c r="BA284" s="119">
        <v>103</v>
      </c>
      <c r="BC284" s="23">
        <v>225</v>
      </c>
    </row>
    <row r="285" spans="1:56" s="3" customFormat="1" ht="12.75" customHeight="1" x14ac:dyDescent="0.25">
      <c r="A285" s="21">
        <v>281</v>
      </c>
      <c r="B285" s="21" t="s">
        <v>1577</v>
      </c>
      <c r="C285" s="21" t="s">
        <v>63</v>
      </c>
      <c r="D285" s="21"/>
      <c r="E285" s="27" t="s">
        <v>1578</v>
      </c>
      <c r="F285" s="22" t="s">
        <v>1579</v>
      </c>
      <c r="G285" s="56">
        <v>8400</v>
      </c>
      <c r="H285" s="55" t="s">
        <v>237</v>
      </c>
      <c r="I285" s="56" t="s">
        <v>192</v>
      </c>
      <c r="J285" s="56">
        <v>2156726407</v>
      </c>
      <c r="K285" s="21" t="s">
        <v>192</v>
      </c>
      <c r="L285" s="56" t="s">
        <v>1410</v>
      </c>
      <c r="M285" s="55" t="s">
        <v>1411</v>
      </c>
      <c r="N285" s="30"/>
      <c r="O285" s="24" t="s">
        <v>63</v>
      </c>
      <c r="P285" s="24" t="s">
        <v>63</v>
      </c>
      <c r="Q285" s="24" t="s">
        <v>63</v>
      </c>
      <c r="R285" s="24" t="s">
        <v>63</v>
      </c>
      <c r="S285" s="23">
        <v>1404</v>
      </c>
      <c r="T285" s="23">
        <v>810</v>
      </c>
      <c r="U285" s="23">
        <v>418</v>
      </c>
      <c r="V285" s="24" t="s">
        <v>63</v>
      </c>
      <c r="W285" s="23" t="s">
        <v>63</v>
      </c>
      <c r="X285" s="23" t="s">
        <v>63</v>
      </c>
      <c r="Y285" s="120" t="s">
        <v>63</v>
      </c>
      <c r="Z285" s="120" t="s">
        <v>63</v>
      </c>
      <c r="AA285" s="120" t="s">
        <v>63</v>
      </c>
      <c r="AB285" s="120" t="s">
        <v>63</v>
      </c>
      <c r="AC285" s="120" t="s">
        <v>63</v>
      </c>
      <c r="AD285" s="23" t="s">
        <v>63</v>
      </c>
      <c r="AE285" s="23" t="s">
        <v>63</v>
      </c>
      <c r="AF285" s="23" t="s">
        <v>63</v>
      </c>
      <c r="AG285" s="23" t="s">
        <v>63</v>
      </c>
      <c r="AH285" s="23"/>
      <c r="AI285" s="119" t="s">
        <v>63</v>
      </c>
      <c r="AJ285" s="119" t="s">
        <v>63</v>
      </c>
      <c r="AK285" s="119" t="s">
        <v>63</v>
      </c>
      <c r="AL285" s="26">
        <v>0</v>
      </c>
      <c r="AM285" s="26">
        <v>146</v>
      </c>
      <c r="AN285" s="26">
        <v>291</v>
      </c>
      <c r="AO285" s="26">
        <v>291</v>
      </c>
      <c r="AP285" s="33" t="s">
        <v>194</v>
      </c>
      <c r="AQ285" s="24" t="s">
        <v>63</v>
      </c>
      <c r="AR285" s="24" t="s">
        <v>63</v>
      </c>
      <c r="AS285" s="24" t="s">
        <v>63</v>
      </c>
      <c r="AT285" s="24" t="s">
        <v>63</v>
      </c>
      <c r="AU285" s="24" t="s">
        <v>63</v>
      </c>
      <c r="AV285" s="24" t="s">
        <v>63</v>
      </c>
      <c r="AW285" s="24" t="s">
        <v>63</v>
      </c>
      <c r="AX285" s="24" t="s">
        <v>63</v>
      </c>
      <c r="AY285" s="119" t="s">
        <v>63</v>
      </c>
      <c r="AZ285" s="119" t="s">
        <v>63</v>
      </c>
      <c r="BA285" s="119" t="s">
        <v>63</v>
      </c>
      <c r="BC285" s="23" t="s">
        <v>305</v>
      </c>
      <c r="BD285" s="23"/>
    </row>
    <row r="286" spans="1:56" s="3" customFormat="1" ht="12.75" customHeight="1" x14ac:dyDescent="0.25">
      <c r="A286" s="21">
        <v>282</v>
      </c>
      <c r="B286" s="21" t="s">
        <v>1580</v>
      </c>
      <c r="C286" s="21" t="s">
        <v>63</v>
      </c>
      <c r="D286" s="161" t="s">
        <v>787</v>
      </c>
      <c r="E286" s="27" t="s">
        <v>1581</v>
      </c>
      <c r="F286" s="22" t="s">
        <v>1582</v>
      </c>
      <c r="G286" s="56">
        <v>8400</v>
      </c>
      <c r="H286" s="55" t="s">
        <v>237</v>
      </c>
      <c r="I286" s="56" t="s">
        <v>192</v>
      </c>
      <c r="J286" s="56" t="s">
        <v>192</v>
      </c>
      <c r="K286" s="21" t="s">
        <v>192</v>
      </c>
      <c r="L286" s="56" t="s">
        <v>1410</v>
      </c>
      <c r="M286" s="55" t="s">
        <v>1411</v>
      </c>
      <c r="N286" s="30"/>
      <c r="O286" s="24" t="s">
        <v>63</v>
      </c>
      <c r="P286" s="24" t="s">
        <v>63</v>
      </c>
      <c r="Q286" s="24" t="s">
        <v>63</v>
      </c>
      <c r="R286" s="23">
        <v>5511</v>
      </c>
      <c r="S286" s="23">
        <v>3668</v>
      </c>
      <c r="T286" s="23">
        <v>2493</v>
      </c>
      <c r="U286" s="23">
        <v>2151</v>
      </c>
      <c r="V286" s="23">
        <v>2077</v>
      </c>
      <c r="W286" s="23" t="s">
        <v>787</v>
      </c>
      <c r="X286" s="24" t="s">
        <v>63</v>
      </c>
      <c r="Y286" s="120" t="s">
        <v>63</v>
      </c>
      <c r="Z286" s="120" t="s">
        <v>63</v>
      </c>
      <c r="AA286" s="120" t="s">
        <v>63</v>
      </c>
      <c r="AB286" s="120" t="s">
        <v>63</v>
      </c>
      <c r="AC286" s="120" t="s">
        <v>63</v>
      </c>
      <c r="AD286" s="23" t="s">
        <v>63</v>
      </c>
      <c r="AE286" s="23" t="s">
        <v>63</v>
      </c>
      <c r="AF286" s="23" t="s">
        <v>63</v>
      </c>
      <c r="AG286" s="23" t="s">
        <v>63</v>
      </c>
      <c r="AH286" s="23"/>
      <c r="AI286" s="119" t="s">
        <v>63</v>
      </c>
      <c r="AJ286" s="119" t="s">
        <v>63</v>
      </c>
      <c r="AK286" s="119" t="s">
        <v>63</v>
      </c>
      <c r="AL286" s="26">
        <v>5511</v>
      </c>
      <c r="AM286" s="26">
        <v>4525</v>
      </c>
      <c r="AN286" s="26">
        <v>3132</v>
      </c>
      <c r="AO286" s="26">
        <v>3117</v>
      </c>
      <c r="AP286" s="26">
        <v>3101</v>
      </c>
      <c r="AQ286" s="24" t="s">
        <v>63</v>
      </c>
      <c r="AR286" s="24" t="s">
        <v>63</v>
      </c>
      <c r="AS286" s="24" t="s">
        <v>63</v>
      </c>
      <c r="AT286" s="24" t="s">
        <v>63</v>
      </c>
      <c r="AU286" s="24" t="s">
        <v>63</v>
      </c>
      <c r="AV286" s="24" t="s">
        <v>63</v>
      </c>
      <c r="AW286" s="24" t="s">
        <v>63</v>
      </c>
      <c r="AX286" s="24" t="s">
        <v>63</v>
      </c>
      <c r="AY286" s="119" t="s">
        <v>63</v>
      </c>
      <c r="AZ286" s="119" t="s">
        <v>63</v>
      </c>
      <c r="BA286" s="119" t="s">
        <v>63</v>
      </c>
      <c r="BC286" s="23" t="s">
        <v>305</v>
      </c>
      <c r="BD286" s="23"/>
    </row>
    <row r="287" spans="1:56" s="3" customFormat="1" ht="12.75" customHeight="1" x14ac:dyDescent="0.25">
      <c r="A287" s="21">
        <v>283</v>
      </c>
      <c r="B287" s="21" t="s">
        <v>1583</v>
      </c>
      <c r="C287" s="21" t="s">
        <v>63</v>
      </c>
      <c r="D287" s="161" t="s">
        <v>787</v>
      </c>
      <c r="E287" s="27" t="s">
        <v>1584</v>
      </c>
      <c r="F287" s="22" t="s">
        <v>1579</v>
      </c>
      <c r="G287" s="56">
        <v>8400</v>
      </c>
      <c r="H287" s="55" t="s">
        <v>237</v>
      </c>
      <c r="I287" s="56" t="s">
        <v>192</v>
      </c>
      <c r="J287" s="56" t="s">
        <v>192</v>
      </c>
      <c r="K287" s="21" t="s">
        <v>192</v>
      </c>
      <c r="L287" s="56" t="s">
        <v>1410</v>
      </c>
      <c r="M287" s="55" t="s">
        <v>1411</v>
      </c>
      <c r="N287" s="30"/>
      <c r="O287" s="24" t="s">
        <v>63</v>
      </c>
      <c r="P287" s="24" t="s">
        <v>63</v>
      </c>
      <c r="Q287" s="24" t="s">
        <v>63</v>
      </c>
      <c r="R287" s="24" t="s">
        <v>63</v>
      </c>
      <c r="S287" s="24" t="s">
        <v>63</v>
      </c>
      <c r="T287" s="23">
        <v>157</v>
      </c>
      <c r="U287" s="23">
        <v>284</v>
      </c>
      <c r="V287" s="23">
        <v>83</v>
      </c>
      <c r="W287" s="23" t="s">
        <v>787</v>
      </c>
      <c r="X287" s="24" t="s">
        <v>63</v>
      </c>
      <c r="Y287" s="120" t="s">
        <v>63</v>
      </c>
      <c r="Z287" s="120" t="s">
        <v>63</v>
      </c>
      <c r="AA287" s="120" t="s">
        <v>63</v>
      </c>
      <c r="AB287" s="120" t="s">
        <v>63</v>
      </c>
      <c r="AC287" s="120" t="s">
        <v>63</v>
      </c>
      <c r="AD287" s="23" t="s">
        <v>63</v>
      </c>
      <c r="AE287" s="23" t="s">
        <v>63</v>
      </c>
      <c r="AF287" s="23" t="s">
        <v>63</v>
      </c>
      <c r="AG287" s="23" t="s">
        <v>63</v>
      </c>
      <c r="AH287" s="23"/>
      <c r="AI287" s="119" t="s">
        <v>63</v>
      </c>
      <c r="AJ287" s="119" t="s">
        <v>63</v>
      </c>
      <c r="AK287" s="119" t="s">
        <v>63</v>
      </c>
      <c r="AL287" s="26" t="s">
        <v>63</v>
      </c>
      <c r="AM287" s="26" t="s">
        <v>63</v>
      </c>
      <c r="AN287" s="26">
        <v>227</v>
      </c>
      <c r="AO287" s="26">
        <v>93</v>
      </c>
      <c r="AP287" s="26">
        <v>93</v>
      </c>
      <c r="AQ287" s="24" t="s">
        <v>63</v>
      </c>
      <c r="AR287" s="24" t="s">
        <v>63</v>
      </c>
      <c r="AS287" s="24" t="s">
        <v>63</v>
      </c>
      <c r="AT287" s="24" t="s">
        <v>63</v>
      </c>
      <c r="AU287" s="24" t="s">
        <v>63</v>
      </c>
      <c r="AV287" s="24" t="s">
        <v>63</v>
      </c>
      <c r="AW287" s="24" t="s">
        <v>63</v>
      </c>
      <c r="AX287" s="24" t="s">
        <v>63</v>
      </c>
      <c r="AY287" s="119" t="s">
        <v>63</v>
      </c>
      <c r="AZ287" s="119" t="s">
        <v>63</v>
      </c>
      <c r="BA287" s="119" t="s">
        <v>63</v>
      </c>
      <c r="BC287" s="23" t="s">
        <v>305</v>
      </c>
      <c r="BD287" s="23"/>
    </row>
    <row r="288" spans="1:56" s="16" customFormat="1" ht="12.75" customHeight="1" x14ac:dyDescent="0.25">
      <c r="A288" s="21">
        <v>284</v>
      </c>
      <c r="B288" s="21" t="s">
        <v>1585</v>
      </c>
      <c r="C288" s="21">
        <v>761</v>
      </c>
      <c r="D288" s="21" t="s">
        <v>72</v>
      </c>
      <c r="E288" s="27" t="s">
        <v>1586</v>
      </c>
      <c r="F288" s="22" t="s">
        <v>1587</v>
      </c>
      <c r="G288" s="56">
        <v>2030</v>
      </c>
      <c r="H288" s="55" t="s">
        <v>106</v>
      </c>
      <c r="I288" s="144" t="s">
        <v>1588</v>
      </c>
      <c r="J288" s="56">
        <v>2203139422</v>
      </c>
      <c r="K288" s="21" t="s">
        <v>1589</v>
      </c>
      <c r="L288" s="56" t="s">
        <v>1410</v>
      </c>
      <c r="M288" s="55" t="s">
        <v>1411</v>
      </c>
      <c r="N288" s="30"/>
      <c r="O288" s="24" t="s">
        <v>63</v>
      </c>
      <c r="P288" s="24" t="s">
        <v>63</v>
      </c>
      <c r="Q288" s="24" t="s">
        <v>63</v>
      </c>
      <c r="R288" s="24" t="s">
        <v>63</v>
      </c>
      <c r="S288" s="24" t="s">
        <v>63</v>
      </c>
      <c r="T288" s="24" t="s">
        <v>63</v>
      </c>
      <c r="U288" s="23">
        <v>19500</v>
      </c>
      <c r="V288" s="23">
        <v>36611</v>
      </c>
      <c r="W288" s="23">
        <v>37023</v>
      </c>
      <c r="X288" s="23">
        <v>34647</v>
      </c>
      <c r="Y288" s="119">
        <v>36903</v>
      </c>
      <c r="Z288" s="119">
        <v>45806</v>
      </c>
      <c r="AA288" s="119">
        <v>45463</v>
      </c>
      <c r="AB288" s="23">
        <v>44339</v>
      </c>
      <c r="AC288" s="23">
        <v>47328</v>
      </c>
      <c r="AD288" s="23">
        <v>41709</v>
      </c>
      <c r="AE288" s="23">
        <v>36681</v>
      </c>
      <c r="AF288" s="23" t="s">
        <v>1590</v>
      </c>
      <c r="AG288" s="23" t="s">
        <v>63</v>
      </c>
      <c r="AH288" s="23"/>
      <c r="AI288" s="24" t="s">
        <v>63</v>
      </c>
      <c r="AJ288" s="24" t="s">
        <v>63</v>
      </c>
      <c r="AK288" s="24" t="s">
        <v>63</v>
      </c>
      <c r="AL288" s="24" t="s">
        <v>63</v>
      </c>
      <c r="AM288" s="24" t="s">
        <v>63</v>
      </c>
      <c r="AN288" s="24" t="s">
        <v>63</v>
      </c>
      <c r="AO288" s="24" t="s">
        <v>63</v>
      </c>
      <c r="AP288" s="24" t="s">
        <v>63</v>
      </c>
      <c r="AQ288" s="24" t="s">
        <v>63</v>
      </c>
      <c r="AR288" s="24" t="s">
        <v>63</v>
      </c>
      <c r="AS288" s="24" t="s">
        <v>63</v>
      </c>
      <c r="AT288" s="23">
        <v>0</v>
      </c>
      <c r="AU288" s="23">
        <v>0</v>
      </c>
      <c r="AV288" s="23">
        <v>0</v>
      </c>
      <c r="AW288" s="23">
        <v>0</v>
      </c>
      <c r="AX288" s="23">
        <v>0</v>
      </c>
      <c r="AY288" s="119">
        <v>0</v>
      </c>
      <c r="AZ288" s="119">
        <v>0</v>
      </c>
      <c r="BA288" s="119">
        <v>0</v>
      </c>
      <c r="BC288" s="23">
        <v>5210</v>
      </c>
    </row>
    <row r="289" spans="1:244" s="17" customFormat="1" ht="12.75" customHeight="1" x14ac:dyDescent="0.25">
      <c r="A289" s="21">
        <v>285</v>
      </c>
      <c r="B289" s="21" t="s">
        <v>1591</v>
      </c>
      <c r="C289" s="21">
        <v>754</v>
      </c>
      <c r="D289" s="119" t="s">
        <v>72</v>
      </c>
      <c r="E289" s="27" t="s">
        <v>1592</v>
      </c>
      <c r="F289" s="22" t="s">
        <v>1593</v>
      </c>
      <c r="G289" s="56">
        <v>2570</v>
      </c>
      <c r="H289" s="55" t="s">
        <v>573</v>
      </c>
      <c r="I289" s="144" t="s">
        <v>1594</v>
      </c>
      <c r="J289" s="56">
        <v>2149649068</v>
      </c>
      <c r="K289" s="21" t="s">
        <v>192</v>
      </c>
      <c r="L289" s="56" t="s">
        <v>1410</v>
      </c>
      <c r="M289" s="55" t="s">
        <v>1411</v>
      </c>
      <c r="N289" s="30"/>
      <c r="O289" s="24" t="s">
        <v>63</v>
      </c>
      <c r="P289" s="24" t="s">
        <v>63</v>
      </c>
      <c r="Q289" s="24" t="s">
        <v>63</v>
      </c>
      <c r="R289" s="24" t="s">
        <v>63</v>
      </c>
      <c r="S289" s="24" t="s">
        <v>63</v>
      </c>
      <c r="T289" s="23">
        <v>10969</v>
      </c>
      <c r="U289" s="23">
        <v>9953</v>
      </c>
      <c r="V289" s="23">
        <v>11407</v>
      </c>
      <c r="W289" s="23">
        <v>11240</v>
      </c>
      <c r="X289" s="119">
        <v>9760</v>
      </c>
      <c r="Y289" s="119">
        <v>10156</v>
      </c>
      <c r="Z289" s="119">
        <v>10238</v>
      </c>
      <c r="AA289" s="119">
        <v>10515</v>
      </c>
      <c r="AB289" s="23">
        <v>10512</v>
      </c>
      <c r="AC289" s="119" t="s">
        <v>72</v>
      </c>
      <c r="AD289" s="24" t="s">
        <v>63</v>
      </c>
      <c r="AE289" s="23" t="s">
        <v>63</v>
      </c>
      <c r="AF289" s="23" t="s">
        <v>63</v>
      </c>
      <c r="AG289" s="23" t="s">
        <v>63</v>
      </c>
      <c r="AH289" s="23"/>
      <c r="AI289" s="119" t="s">
        <v>63</v>
      </c>
      <c r="AJ289" s="119" t="s">
        <v>63</v>
      </c>
      <c r="AK289" s="119" t="s">
        <v>63</v>
      </c>
      <c r="AL289" s="26" t="s">
        <v>63</v>
      </c>
      <c r="AM289" s="26" t="s">
        <v>63</v>
      </c>
      <c r="AN289" s="26">
        <v>10839</v>
      </c>
      <c r="AO289" s="26">
        <v>10839</v>
      </c>
      <c r="AP289" s="26">
        <v>10839</v>
      </c>
      <c r="AQ289" s="23">
        <v>6515</v>
      </c>
      <c r="AR289" s="23">
        <v>5831</v>
      </c>
      <c r="AS289" s="23">
        <v>5165</v>
      </c>
      <c r="AT289" s="23">
        <v>4521</v>
      </c>
      <c r="AU289" s="23">
        <v>3897</v>
      </c>
      <c r="AV289" s="23">
        <v>3293</v>
      </c>
      <c r="AW289" s="33" t="s">
        <v>72</v>
      </c>
      <c r="AX289" s="24" t="s">
        <v>63</v>
      </c>
      <c r="AY289" s="119" t="s">
        <v>63</v>
      </c>
      <c r="AZ289" s="119" t="s">
        <v>63</v>
      </c>
      <c r="BA289" s="119" t="s">
        <v>63</v>
      </c>
      <c r="BC289" s="23">
        <v>3577</v>
      </c>
    </row>
    <row r="290" spans="1:244" s="17" customFormat="1" ht="12.75" customHeight="1" x14ac:dyDescent="0.25">
      <c r="A290" s="21">
        <v>286</v>
      </c>
      <c r="B290" s="21" t="s">
        <v>1595</v>
      </c>
      <c r="C290" s="21" t="s">
        <v>63</v>
      </c>
      <c r="D290" s="21" t="s">
        <v>1596</v>
      </c>
      <c r="E290" s="27" t="s">
        <v>1597</v>
      </c>
      <c r="F290" s="22" t="s">
        <v>308</v>
      </c>
      <c r="G290" s="56">
        <v>2870</v>
      </c>
      <c r="H290" s="55" t="s">
        <v>755</v>
      </c>
      <c r="I290" s="144" t="s">
        <v>1598</v>
      </c>
      <c r="J290" s="56"/>
      <c r="K290" s="21" t="s">
        <v>192</v>
      </c>
      <c r="L290" s="56"/>
      <c r="M290" s="55" t="s">
        <v>1411</v>
      </c>
      <c r="N290" s="30"/>
      <c r="O290" s="24" t="s">
        <v>63</v>
      </c>
      <c r="P290" s="24" t="s">
        <v>63</v>
      </c>
      <c r="Q290" s="24" t="s">
        <v>63</v>
      </c>
      <c r="R290" s="24" t="s">
        <v>63</v>
      </c>
      <c r="S290" s="24" t="s">
        <v>63</v>
      </c>
      <c r="T290" s="24" t="s">
        <v>63</v>
      </c>
      <c r="U290" s="24" t="s">
        <v>63</v>
      </c>
      <c r="V290" s="24" t="s">
        <v>63</v>
      </c>
      <c r="W290" s="24" t="s">
        <v>63</v>
      </c>
      <c r="X290" s="24" t="s">
        <v>63</v>
      </c>
      <c r="Y290" s="24" t="s">
        <v>63</v>
      </c>
      <c r="Z290" s="24" t="s">
        <v>63</v>
      </c>
      <c r="AA290" s="24" t="s">
        <v>63</v>
      </c>
      <c r="AB290" s="24" t="s">
        <v>63</v>
      </c>
      <c r="AC290" s="24" t="s">
        <v>63</v>
      </c>
      <c r="AD290" s="24" t="s">
        <v>63</v>
      </c>
      <c r="AE290" s="23" t="s">
        <v>63</v>
      </c>
      <c r="AF290" s="23" t="s">
        <v>63</v>
      </c>
      <c r="AG290" s="23" t="s">
        <v>63</v>
      </c>
      <c r="AH290" s="23"/>
      <c r="AI290" s="119" t="s">
        <v>63</v>
      </c>
      <c r="AJ290" s="119" t="s">
        <v>63</v>
      </c>
      <c r="AK290" s="119" t="s">
        <v>63</v>
      </c>
      <c r="AL290" s="119" t="s">
        <v>63</v>
      </c>
      <c r="AM290" s="119" t="s">
        <v>63</v>
      </c>
      <c r="AN290" s="119" t="s">
        <v>63</v>
      </c>
      <c r="AO290" s="119" t="s">
        <v>63</v>
      </c>
      <c r="AP290" s="119" t="s">
        <v>63</v>
      </c>
      <c r="AQ290" s="119" t="s">
        <v>63</v>
      </c>
      <c r="AR290" s="119" t="s">
        <v>63</v>
      </c>
      <c r="AS290" s="119" t="s">
        <v>63</v>
      </c>
      <c r="AT290" s="119" t="s">
        <v>63</v>
      </c>
      <c r="AU290" s="119" t="s">
        <v>63</v>
      </c>
      <c r="AV290" s="119" t="s">
        <v>63</v>
      </c>
      <c r="AW290" s="119" t="s">
        <v>63</v>
      </c>
      <c r="AX290" s="119" t="s">
        <v>63</v>
      </c>
      <c r="AY290" s="119" t="s">
        <v>63</v>
      </c>
      <c r="AZ290" s="119" t="s">
        <v>63</v>
      </c>
      <c r="BA290" s="119" t="s">
        <v>63</v>
      </c>
      <c r="BC290" s="23"/>
    </row>
    <row r="291" spans="1:244" s="17" customFormat="1" ht="12.75" customHeight="1" x14ac:dyDescent="0.25">
      <c r="A291" s="21">
        <v>287</v>
      </c>
      <c r="B291" s="21" t="s">
        <v>1599</v>
      </c>
      <c r="C291" s="21">
        <v>210011</v>
      </c>
      <c r="D291" s="21" t="s">
        <v>1600</v>
      </c>
      <c r="E291" s="27" t="s">
        <v>1601</v>
      </c>
      <c r="F291" s="22" t="s">
        <v>146</v>
      </c>
      <c r="G291" s="56">
        <v>9940</v>
      </c>
      <c r="H291" s="55" t="s">
        <v>1602</v>
      </c>
      <c r="I291" s="153" t="s">
        <v>1598</v>
      </c>
      <c r="J291" s="56" t="s">
        <v>192</v>
      </c>
      <c r="K291" s="21" t="s">
        <v>192</v>
      </c>
      <c r="L291" s="56" t="s">
        <v>1410</v>
      </c>
      <c r="M291" s="55" t="s">
        <v>1411</v>
      </c>
      <c r="N291" s="30"/>
      <c r="O291" s="24" t="s">
        <v>63</v>
      </c>
      <c r="P291" s="24" t="s">
        <v>63</v>
      </c>
      <c r="Q291" s="24" t="s">
        <v>63</v>
      </c>
      <c r="R291" s="24" t="s">
        <v>63</v>
      </c>
      <c r="S291" s="24" t="s">
        <v>63</v>
      </c>
      <c r="T291" s="24" t="s">
        <v>63</v>
      </c>
      <c r="U291" s="24" t="s">
        <v>63</v>
      </c>
      <c r="V291" s="24" t="s">
        <v>63</v>
      </c>
      <c r="W291" s="24" t="s">
        <v>63</v>
      </c>
      <c r="X291" s="24" t="s">
        <v>63</v>
      </c>
      <c r="Y291" s="24" t="s">
        <v>63</v>
      </c>
      <c r="Z291" s="24" t="s">
        <v>63</v>
      </c>
      <c r="AA291" s="119">
        <v>430</v>
      </c>
      <c r="AB291" s="23">
        <v>38202</v>
      </c>
      <c r="AC291" s="23">
        <v>54605</v>
      </c>
      <c r="AD291" s="23">
        <v>53398</v>
      </c>
      <c r="AE291" s="23">
        <v>54138</v>
      </c>
      <c r="AF291" s="23">
        <v>49270</v>
      </c>
      <c r="AG291" s="23">
        <v>44121</v>
      </c>
      <c r="AH291" s="23"/>
      <c r="AI291" s="24" t="s">
        <v>63</v>
      </c>
      <c r="AJ291" s="24" t="s">
        <v>63</v>
      </c>
      <c r="AK291" s="24" t="s">
        <v>63</v>
      </c>
      <c r="AL291" s="24" t="s">
        <v>63</v>
      </c>
      <c r="AM291" s="24" t="s">
        <v>63</v>
      </c>
      <c r="AN291" s="24" t="s">
        <v>63</v>
      </c>
      <c r="AO291" s="24" t="s">
        <v>63</v>
      </c>
      <c r="AP291" s="24" t="s">
        <v>63</v>
      </c>
      <c r="AQ291" s="24" t="s">
        <v>63</v>
      </c>
      <c r="AR291" s="24" t="s">
        <v>63</v>
      </c>
      <c r="AS291" s="24" t="s">
        <v>63</v>
      </c>
      <c r="AT291" s="24" t="s">
        <v>63</v>
      </c>
      <c r="AU291" s="24">
        <v>0</v>
      </c>
      <c r="AV291" s="24">
        <v>0</v>
      </c>
      <c r="AW291" s="24">
        <v>0</v>
      </c>
      <c r="AX291" s="23">
        <v>0</v>
      </c>
      <c r="AY291" s="119">
        <v>0</v>
      </c>
      <c r="AZ291" s="119">
        <v>0</v>
      </c>
      <c r="BA291" s="119">
        <v>0</v>
      </c>
      <c r="BC291" s="23">
        <v>0</v>
      </c>
    </row>
    <row r="292" spans="1:244" s="17" customFormat="1" ht="12.75" customHeight="1" x14ac:dyDescent="0.25">
      <c r="A292" s="21">
        <v>288</v>
      </c>
      <c r="B292" s="21" t="s">
        <v>1603</v>
      </c>
      <c r="C292" s="21">
        <v>210012</v>
      </c>
      <c r="D292" s="21" t="s">
        <v>1604</v>
      </c>
      <c r="E292" s="27" t="s">
        <v>1605</v>
      </c>
      <c r="F292" s="22" t="s">
        <v>1334</v>
      </c>
      <c r="G292" s="56">
        <v>2830</v>
      </c>
      <c r="H292" s="55" t="s">
        <v>1606</v>
      </c>
      <c r="I292" s="153" t="s">
        <v>1598</v>
      </c>
      <c r="J292" s="56" t="s">
        <v>192</v>
      </c>
      <c r="K292" s="21" t="s">
        <v>192</v>
      </c>
      <c r="L292" s="56" t="s">
        <v>1410</v>
      </c>
      <c r="M292" s="55" t="s">
        <v>1411</v>
      </c>
      <c r="N292" s="30"/>
      <c r="O292" s="24" t="s">
        <v>63</v>
      </c>
      <c r="P292" s="24" t="s">
        <v>63</v>
      </c>
      <c r="Q292" s="24" t="s">
        <v>63</v>
      </c>
      <c r="R292" s="24" t="s">
        <v>63</v>
      </c>
      <c r="S292" s="24" t="s">
        <v>63</v>
      </c>
      <c r="T292" s="24" t="s">
        <v>63</v>
      </c>
      <c r="U292" s="24" t="s">
        <v>63</v>
      </c>
      <c r="V292" s="24" t="s">
        <v>63</v>
      </c>
      <c r="W292" s="24" t="s">
        <v>63</v>
      </c>
      <c r="X292" s="24" t="s">
        <v>63</v>
      </c>
      <c r="Y292" s="24" t="s">
        <v>63</v>
      </c>
      <c r="Z292" s="24" t="s">
        <v>63</v>
      </c>
      <c r="AA292" s="119">
        <v>111</v>
      </c>
      <c r="AB292" s="23">
        <v>13832</v>
      </c>
      <c r="AC292" s="23">
        <v>25258</v>
      </c>
      <c r="AD292" s="23">
        <v>28450</v>
      </c>
      <c r="AE292" s="23">
        <v>26606</v>
      </c>
      <c r="AF292" s="23">
        <v>27371</v>
      </c>
      <c r="AG292" s="23">
        <v>27164</v>
      </c>
      <c r="AH292" s="23"/>
      <c r="AI292" s="24" t="s">
        <v>63</v>
      </c>
      <c r="AJ292" s="24" t="s">
        <v>63</v>
      </c>
      <c r="AK292" s="24" t="s">
        <v>63</v>
      </c>
      <c r="AL292" s="24" t="s">
        <v>63</v>
      </c>
      <c r="AM292" s="24" t="s">
        <v>63</v>
      </c>
      <c r="AN292" s="24" t="s">
        <v>63</v>
      </c>
      <c r="AO292" s="24" t="s">
        <v>63</v>
      </c>
      <c r="AP292" s="24" t="s">
        <v>63</v>
      </c>
      <c r="AQ292" s="24" t="s">
        <v>63</v>
      </c>
      <c r="AR292" s="24" t="s">
        <v>63</v>
      </c>
      <c r="AS292" s="24" t="s">
        <v>63</v>
      </c>
      <c r="AT292" s="24" t="s">
        <v>63</v>
      </c>
      <c r="AU292" s="24">
        <v>0</v>
      </c>
      <c r="AV292" s="24">
        <v>0</v>
      </c>
      <c r="AW292" s="24">
        <v>0</v>
      </c>
      <c r="AX292" s="23">
        <v>0</v>
      </c>
      <c r="AY292" s="119">
        <v>0</v>
      </c>
      <c r="AZ292" s="119">
        <v>0</v>
      </c>
      <c r="BA292" s="119">
        <v>0</v>
      </c>
      <c r="BC292" s="23">
        <v>0</v>
      </c>
    </row>
    <row r="293" spans="1:244" s="17" customFormat="1" ht="12.75" customHeight="1" x14ac:dyDescent="0.25">
      <c r="A293" s="21">
        <v>289</v>
      </c>
      <c r="B293" s="21" t="s">
        <v>1607</v>
      </c>
      <c r="C293" s="21"/>
      <c r="D293" s="21" t="s">
        <v>1608</v>
      </c>
      <c r="E293" s="27" t="s">
        <v>1609</v>
      </c>
      <c r="F293" s="22" t="s">
        <v>1610</v>
      </c>
      <c r="G293" s="56">
        <v>9042</v>
      </c>
      <c r="H293" s="55" t="s">
        <v>77</v>
      </c>
      <c r="I293" s="153" t="s">
        <v>1611</v>
      </c>
      <c r="J293" s="56"/>
      <c r="K293" s="21" t="s">
        <v>192</v>
      </c>
      <c r="L293" s="56"/>
      <c r="M293" s="55" t="s">
        <v>1411</v>
      </c>
      <c r="N293" s="30"/>
      <c r="O293" s="24"/>
      <c r="P293" s="24"/>
      <c r="Q293" s="24"/>
      <c r="R293" s="24"/>
      <c r="S293" s="24"/>
      <c r="T293" s="24"/>
      <c r="U293" s="24"/>
      <c r="V293" s="24"/>
      <c r="W293" s="24"/>
      <c r="X293" s="24"/>
      <c r="Y293" s="24"/>
      <c r="Z293" s="24"/>
      <c r="AA293" s="119"/>
      <c r="AB293" s="23"/>
      <c r="AC293" s="23"/>
      <c r="AD293" s="23"/>
      <c r="AE293" s="23">
        <v>4436</v>
      </c>
      <c r="AF293" s="23">
        <v>10096</v>
      </c>
      <c r="AG293" s="23">
        <v>11136</v>
      </c>
      <c r="AH293" s="23"/>
      <c r="AI293" s="23" t="s">
        <v>63</v>
      </c>
      <c r="AJ293" s="23" t="s">
        <v>63</v>
      </c>
      <c r="AK293" s="23" t="s">
        <v>63</v>
      </c>
      <c r="AL293" s="23" t="s">
        <v>63</v>
      </c>
      <c r="AM293" s="23" t="s">
        <v>63</v>
      </c>
      <c r="AN293" s="23" t="s">
        <v>63</v>
      </c>
      <c r="AO293" s="23" t="s">
        <v>63</v>
      </c>
      <c r="AP293" s="23" t="s">
        <v>63</v>
      </c>
      <c r="AQ293" s="23" t="s">
        <v>63</v>
      </c>
      <c r="AR293" s="23" t="s">
        <v>63</v>
      </c>
      <c r="AS293" s="23" t="s">
        <v>63</v>
      </c>
      <c r="AT293" s="23" t="s">
        <v>63</v>
      </c>
      <c r="AU293" s="23" t="s">
        <v>63</v>
      </c>
      <c r="AV293" s="23" t="s">
        <v>63</v>
      </c>
      <c r="AW293" s="23" t="s">
        <v>63</v>
      </c>
      <c r="AX293" s="23" t="s">
        <v>63</v>
      </c>
      <c r="AY293" s="119">
        <v>0</v>
      </c>
      <c r="AZ293" s="119">
        <v>0</v>
      </c>
      <c r="BA293" s="119">
        <v>0</v>
      </c>
      <c r="BC293" s="23"/>
    </row>
    <row r="294" spans="1:244" s="17" customFormat="1" ht="12.75" customHeight="1" x14ac:dyDescent="0.25">
      <c r="A294" s="21">
        <v>290</v>
      </c>
      <c r="B294" s="21" t="s">
        <v>1612</v>
      </c>
      <c r="C294" s="21"/>
      <c r="D294" s="21" t="s">
        <v>1613</v>
      </c>
      <c r="E294" s="27" t="s">
        <v>1614</v>
      </c>
      <c r="F294" s="22" t="s">
        <v>1615</v>
      </c>
      <c r="G294" s="56">
        <v>9130</v>
      </c>
      <c r="H294" s="55" t="s">
        <v>113</v>
      </c>
      <c r="I294" s="153" t="s">
        <v>1616</v>
      </c>
      <c r="J294" s="56"/>
      <c r="K294" s="21" t="s">
        <v>192</v>
      </c>
      <c r="L294" s="56"/>
      <c r="M294" s="55" t="s">
        <v>1411</v>
      </c>
      <c r="N294" s="30"/>
      <c r="O294" s="24"/>
      <c r="P294" s="24"/>
      <c r="Q294" s="24"/>
      <c r="R294" s="24"/>
      <c r="S294" s="24"/>
      <c r="T294" s="24"/>
      <c r="U294" s="24"/>
      <c r="V294" s="24"/>
      <c r="W294" s="24"/>
      <c r="X294" s="24"/>
      <c r="Y294" s="24"/>
      <c r="Z294" s="24"/>
      <c r="AA294" s="119"/>
      <c r="AB294" s="23"/>
      <c r="AC294" s="23"/>
      <c r="AD294" s="23"/>
      <c r="AE294" s="23" t="s">
        <v>63</v>
      </c>
      <c r="AF294" s="23">
        <v>4218</v>
      </c>
      <c r="AG294" s="23">
        <v>4462</v>
      </c>
      <c r="AH294" s="23"/>
      <c r="AI294" s="23" t="s">
        <v>63</v>
      </c>
      <c r="AJ294" s="23" t="s">
        <v>63</v>
      </c>
      <c r="AK294" s="23" t="s">
        <v>63</v>
      </c>
      <c r="AL294" s="23" t="s">
        <v>63</v>
      </c>
      <c r="AM294" s="23" t="s">
        <v>63</v>
      </c>
      <c r="AN294" s="23" t="s">
        <v>63</v>
      </c>
      <c r="AO294" s="23" t="s">
        <v>63</v>
      </c>
      <c r="AP294" s="23" t="s">
        <v>63</v>
      </c>
      <c r="AQ294" s="23" t="s">
        <v>63</v>
      </c>
      <c r="AR294" s="23" t="s">
        <v>63</v>
      </c>
      <c r="AS294" s="23" t="s">
        <v>63</v>
      </c>
      <c r="AT294" s="23" t="s">
        <v>63</v>
      </c>
      <c r="AU294" s="23" t="s">
        <v>63</v>
      </c>
      <c r="AV294" s="23" t="s">
        <v>63</v>
      </c>
      <c r="AW294" s="23" t="s">
        <v>63</v>
      </c>
      <c r="AX294" s="23" t="s">
        <v>63</v>
      </c>
      <c r="AY294" s="119">
        <v>0</v>
      </c>
      <c r="AZ294" s="119">
        <v>0</v>
      </c>
      <c r="BA294" s="119">
        <v>0</v>
      </c>
      <c r="BC294" s="23"/>
    </row>
    <row r="295" spans="1:244" s="17" customFormat="1" ht="12.75" customHeight="1" x14ac:dyDescent="0.25">
      <c r="A295" s="21">
        <v>291</v>
      </c>
      <c r="B295" s="21" t="s">
        <v>1617</v>
      </c>
      <c r="C295" s="166" t="s">
        <v>63</v>
      </c>
      <c r="D295" s="163" t="s">
        <v>1618</v>
      </c>
      <c r="E295" s="155" t="s">
        <v>1619</v>
      </c>
      <c r="F295" s="164" t="s">
        <v>1620</v>
      </c>
      <c r="G295" s="165">
        <v>8710</v>
      </c>
      <c r="H295" s="155" t="s">
        <v>824</v>
      </c>
      <c r="I295" s="165" t="s">
        <v>1621</v>
      </c>
      <c r="J295" s="56">
        <v>2271873919</v>
      </c>
      <c r="K295" s="21" t="s">
        <v>192</v>
      </c>
      <c r="L295" s="56" t="s">
        <v>1410</v>
      </c>
      <c r="M295" s="55" t="s">
        <v>1411</v>
      </c>
      <c r="N295" s="30"/>
      <c r="O295" s="24" t="s">
        <v>63</v>
      </c>
      <c r="P295" s="24" t="s">
        <v>63</v>
      </c>
      <c r="Q295" s="24" t="s">
        <v>63</v>
      </c>
      <c r="R295" s="24" t="s">
        <v>63</v>
      </c>
      <c r="S295" s="24" t="s">
        <v>63</v>
      </c>
      <c r="T295" s="24" t="s">
        <v>63</v>
      </c>
      <c r="U295" s="24" t="s">
        <v>63</v>
      </c>
      <c r="V295" s="24" t="s">
        <v>63</v>
      </c>
      <c r="W295" s="24" t="s">
        <v>63</v>
      </c>
      <c r="X295" s="24" t="s">
        <v>63</v>
      </c>
      <c r="Y295" s="24" t="s">
        <v>63</v>
      </c>
      <c r="Z295" s="24" t="s">
        <v>63</v>
      </c>
      <c r="AA295" s="24" t="s">
        <v>63</v>
      </c>
      <c r="AB295" s="24" t="s">
        <v>63</v>
      </c>
      <c r="AC295" s="24" t="s">
        <v>63</v>
      </c>
      <c r="AD295" s="23">
        <v>6561</v>
      </c>
      <c r="AE295" s="23">
        <v>5472</v>
      </c>
      <c r="AF295" s="23">
        <v>8522</v>
      </c>
      <c r="AG295" s="23">
        <v>5538</v>
      </c>
      <c r="AH295" s="23"/>
      <c r="AI295" s="24" t="s">
        <v>63</v>
      </c>
      <c r="AJ295" s="24" t="s">
        <v>63</v>
      </c>
      <c r="AK295" s="24" t="s">
        <v>63</v>
      </c>
      <c r="AL295" s="24" t="s">
        <v>63</v>
      </c>
      <c r="AM295" s="24" t="s">
        <v>63</v>
      </c>
      <c r="AN295" s="24" t="s">
        <v>63</v>
      </c>
      <c r="AO295" s="24" t="s">
        <v>63</v>
      </c>
      <c r="AP295" s="24" t="s">
        <v>63</v>
      </c>
      <c r="AQ295" s="24" t="s">
        <v>63</v>
      </c>
      <c r="AR295" s="24" t="s">
        <v>63</v>
      </c>
      <c r="AS295" s="24" t="s">
        <v>63</v>
      </c>
      <c r="AT295" s="24" t="s">
        <v>63</v>
      </c>
      <c r="AU295" s="24" t="s">
        <v>63</v>
      </c>
      <c r="AV295" s="24" t="s">
        <v>63</v>
      </c>
      <c r="AW295" s="24" t="s">
        <v>63</v>
      </c>
      <c r="AX295" s="24" t="s">
        <v>63</v>
      </c>
      <c r="AY295" s="26">
        <v>4</v>
      </c>
      <c r="AZ295" s="26">
        <v>4</v>
      </c>
      <c r="BA295" s="26">
        <v>4</v>
      </c>
      <c r="BC295" s="23"/>
    </row>
    <row r="296" spans="1:244" s="17" customFormat="1" ht="12.75" customHeight="1" x14ac:dyDescent="0.25">
      <c r="A296" s="21">
        <v>292</v>
      </c>
      <c r="B296" s="21" t="s">
        <v>1622</v>
      </c>
      <c r="C296" s="21">
        <v>210664</v>
      </c>
      <c r="D296" s="21" t="s">
        <v>1623</v>
      </c>
      <c r="E296" s="27" t="s">
        <v>1624</v>
      </c>
      <c r="F296" s="22" t="s">
        <v>1625</v>
      </c>
      <c r="G296" s="56">
        <v>8780</v>
      </c>
      <c r="H296" s="55" t="s">
        <v>1215</v>
      </c>
      <c r="I296" s="153" t="s">
        <v>1626</v>
      </c>
      <c r="J296" s="56">
        <v>2173245210</v>
      </c>
      <c r="K296" s="21" t="s">
        <v>192</v>
      </c>
      <c r="L296" s="56" t="s">
        <v>1410</v>
      </c>
      <c r="M296" s="55" t="s">
        <v>1411</v>
      </c>
      <c r="N296" s="30"/>
      <c r="O296" s="24" t="s">
        <v>63</v>
      </c>
      <c r="P296" s="24" t="s">
        <v>63</v>
      </c>
      <c r="Q296" s="24" t="s">
        <v>63</v>
      </c>
      <c r="R296" s="24" t="s">
        <v>63</v>
      </c>
      <c r="S296" s="24" t="s">
        <v>63</v>
      </c>
      <c r="T296" s="24" t="s">
        <v>63</v>
      </c>
      <c r="U296" s="24" t="s">
        <v>63</v>
      </c>
      <c r="V296" s="24" t="s">
        <v>63</v>
      </c>
      <c r="W296" s="24" t="s">
        <v>63</v>
      </c>
      <c r="X296" s="24" t="s">
        <v>63</v>
      </c>
      <c r="Y296" s="24" t="s">
        <v>63</v>
      </c>
      <c r="Z296" s="24" t="s">
        <v>63</v>
      </c>
      <c r="AA296" s="120" t="s">
        <v>63</v>
      </c>
      <c r="AB296" s="23">
        <v>5030</v>
      </c>
      <c r="AC296" s="23">
        <v>6223</v>
      </c>
      <c r="AD296" s="120">
        <v>7506</v>
      </c>
      <c r="AE296" s="23">
        <v>6896</v>
      </c>
      <c r="AF296" s="23">
        <v>7656</v>
      </c>
      <c r="AG296" s="23">
        <v>7921</v>
      </c>
      <c r="AH296" s="23"/>
      <c r="AI296" s="24" t="s">
        <v>63</v>
      </c>
      <c r="AJ296" s="24" t="s">
        <v>63</v>
      </c>
      <c r="AK296" s="24" t="s">
        <v>63</v>
      </c>
      <c r="AL296" s="24" t="s">
        <v>63</v>
      </c>
      <c r="AM296" s="24" t="s">
        <v>63</v>
      </c>
      <c r="AN296" s="24" t="s">
        <v>63</v>
      </c>
      <c r="AO296" s="24" t="s">
        <v>63</v>
      </c>
      <c r="AP296" s="24" t="s">
        <v>63</v>
      </c>
      <c r="AQ296" s="24" t="s">
        <v>63</v>
      </c>
      <c r="AR296" s="24" t="s">
        <v>63</v>
      </c>
      <c r="AS296" s="24" t="s">
        <v>63</v>
      </c>
      <c r="AT296" s="24" t="s">
        <v>63</v>
      </c>
      <c r="AU296" s="24" t="s">
        <v>63</v>
      </c>
      <c r="AV296" s="23">
        <v>0</v>
      </c>
      <c r="AW296" s="23">
        <v>0</v>
      </c>
      <c r="AX296" s="23">
        <v>0</v>
      </c>
      <c r="AY296" s="23">
        <v>0</v>
      </c>
      <c r="AZ296" s="23">
        <v>0</v>
      </c>
      <c r="BA296" s="23">
        <v>0</v>
      </c>
      <c r="BC296" s="23">
        <v>0</v>
      </c>
    </row>
    <row r="297" spans="1:244" s="17" customFormat="1" ht="12.75" customHeight="1" x14ac:dyDescent="0.25">
      <c r="A297" s="21">
        <v>293</v>
      </c>
      <c r="B297" s="21" t="s">
        <v>1627</v>
      </c>
      <c r="C297" s="144">
        <v>215820</v>
      </c>
      <c r="D297" s="144" t="s">
        <v>1628</v>
      </c>
      <c r="E297" s="155" t="s">
        <v>1629</v>
      </c>
      <c r="F297" s="164" t="s">
        <v>1630</v>
      </c>
      <c r="G297" s="165">
        <v>2040</v>
      </c>
      <c r="H297" s="155" t="s">
        <v>106</v>
      </c>
      <c r="I297" s="168" t="s">
        <v>1631</v>
      </c>
      <c r="J297" s="56">
        <v>2002428408</v>
      </c>
      <c r="K297" s="21" t="s">
        <v>192</v>
      </c>
      <c r="L297" s="56"/>
      <c r="M297" s="55" t="s">
        <v>1523</v>
      </c>
      <c r="N297" s="30"/>
      <c r="O297" s="24" t="s">
        <v>63</v>
      </c>
      <c r="P297" s="24" t="s">
        <v>63</v>
      </c>
      <c r="Q297" s="24" t="s">
        <v>63</v>
      </c>
      <c r="R297" s="24" t="s">
        <v>63</v>
      </c>
      <c r="S297" s="24" t="s">
        <v>63</v>
      </c>
      <c r="T297" s="24" t="s">
        <v>63</v>
      </c>
      <c r="U297" s="24" t="s">
        <v>63</v>
      </c>
      <c r="V297" s="24" t="s">
        <v>63</v>
      </c>
      <c r="W297" s="24" t="s">
        <v>63</v>
      </c>
      <c r="X297" s="24" t="s">
        <v>63</v>
      </c>
      <c r="Y297" s="24" t="s">
        <v>63</v>
      </c>
      <c r="Z297" s="24" t="s">
        <v>63</v>
      </c>
      <c r="AA297" s="24" t="s">
        <v>63</v>
      </c>
      <c r="AB297" s="24" t="s">
        <v>63</v>
      </c>
      <c r="AC297" s="24" t="s">
        <v>63</v>
      </c>
      <c r="AD297" s="24" t="s">
        <v>63</v>
      </c>
      <c r="AE297" s="23">
        <v>286</v>
      </c>
      <c r="AF297" s="23">
        <v>910</v>
      </c>
      <c r="AG297" s="23">
        <v>1137</v>
      </c>
      <c r="AH297" s="23"/>
      <c r="AI297" s="23" t="s">
        <v>63</v>
      </c>
      <c r="AJ297" s="23" t="s">
        <v>63</v>
      </c>
      <c r="AK297" s="23" t="s">
        <v>63</v>
      </c>
      <c r="AL297" s="23" t="s">
        <v>63</v>
      </c>
      <c r="AM297" s="23" t="s">
        <v>63</v>
      </c>
      <c r="AN297" s="23" t="s">
        <v>63</v>
      </c>
      <c r="AO297" s="23" t="s">
        <v>63</v>
      </c>
      <c r="AP297" s="23" t="s">
        <v>63</v>
      </c>
      <c r="AQ297" s="23" t="s">
        <v>63</v>
      </c>
      <c r="AR297" s="23" t="s">
        <v>63</v>
      </c>
      <c r="AS297" s="23" t="s">
        <v>63</v>
      </c>
      <c r="AT297" s="23" t="s">
        <v>63</v>
      </c>
      <c r="AU297" s="23" t="s">
        <v>63</v>
      </c>
      <c r="AV297" s="23" t="s">
        <v>63</v>
      </c>
      <c r="AW297" s="23" t="s">
        <v>63</v>
      </c>
      <c r="AX297" s="23" t="s">
        <v>63</v>
      </c>
      <c r="AY297" s="26">
        <v>124</v>
      </c>
      <c r="AZ297" s="26">
        <v>465</v>
      </c>
      <c r="BA297" s="26">
        <v>455</v>
      </c>
      <c r="BC297" s="23"/>
    </row>
    <row r="298" spans="1:244" s="17" customFormat="1" ht="24" customHeight="1" x14ac:dyDescent="0.25">
      <c r="C298" s="3"/>
      <c r="D298" s="3"/>
      <c r="G298" s="57"/>
      <c r="I298" s="58"/>
      <c r="J298" s="141"/>
      <c r="K298" s="141"/>
      <c r="L298" s="141"/>
      <c r="M298" s="29" t="s">
        <v>1632</v>
      </c>
      <c r="N298" s="30"/>
      <c r="O298" s="61">
        <f t="shared" ref="O298:AG298" si="0">SUM(O5:O297)</f>
        <v>33586222</v>
      </c>
      <c r="P298" s="61">
        <f t="shared" si="0"/>
        <v>32991525</v>
      </c>
      <c r="Q298" s="61">
        <f t="shared" si="0"/>
        <v>32264994</v>
      </c>
      <c r="R298" s="61">
        <f t="shared" si="0"/>
        <v>35002869</v>
      </c>
      <c r="S298" s="61">
        <f t="shared" si="0"/>
        <v>32697048.878540475</v>
      </c>
      <c r="T298" s="61">
        <f t="shared" si="0"/>
        <v>34780279</v>
      </c>
      <c r="U298" s="61">
        <f t="shared" si="0"/>
        <v>31586394</v>
      </c>
      <c r="V298" s="61">
        <f t="shared" si="0"/>
        <v>30941625</v>
      </c>
      <c r="W298" s="61">
        <f t="shared" si="0"/>
        <v>32664145</v>
      </c>
      <c r="X298" s="61">
        <f t="shared" si="0"/>
        <v>31556233</v>
      </c>
      <c r="Y298" s="61">
        <f t="shared" si="0"/>
        <v>32605220</v>
      </c>
      <c r="Z298" s="61">
        <f t="shared" si="0"/>
        <v>31657143</v>
      </c>
      <c r="AA298" s="61">
        <f t="shared" si="0"/>
        <v>31968145</v>
      </c>
      <c r="AB298" s="61">
        <f t="shared" si="0"/>
        <v>31916492</v>
      </c>
      <c r="AC298" s="61">
        <f t="shared" si="0"/>
        <v>31866765</v>
      </c>
      <c r="AD298" s="61">
        <f t="shared" si="0"/>
        <v>29169201</v>
      </c>
      <c r="AE298" s="61">
        <f t="shared" si="0"/>
        <v>29765848</v>
      </c>
      <c r="AF298" s="61">
        <f t="shared" si="0"/>
        <v>28863381</v>
      </c>
      <c r="AG298" s="61">
        <f t="shared" si="0"/>
        <v>25966574</v>
      </c>
      <c r="AH298" s="31"/>
      <c r="AI298" s="61">
        <f t="shared" ref="AI298:BA298" si="1">SUM(AI5:AI297)</f>
        <v>31690983</v>
      </c>
      <c r="AJ298" s="61">
        <f t="shared" si="1"/>
        <v>34295594</v>
      </c>
      <c r="AK298" s="61">
        <f t="shared" si="1"/>
        <v>33933751</v>
      </c>
      <c r="AL298" s="61">
        <f t="shared" si="1"/>
        <v>33854637</v>
      </c>
      <c r="AM298" s="61">
        <f t="shared" si="1"/>
        <v>34389033</v>
      </c>
      <c r="AN298" s="61">
        <f t="shared" si="1"/>
        <v>34778615.43307168</v>
      </c>
      <c r="AO298" s="61">
        <f t="shared" si="1"/>
        <v>35627521.017167404</v>
      </c>
      <c r="AP298" s="61">
        <f t="shared" si="1"/>
        <v>36069072.609567404</v>
      </c>
      <c r="AQ298" s="61">
        <f t="shared" si="1"/>
        <v>25674911</v>
      </c>
      <c r="AR298" s="61">
        <f t="shared" si="1"/>
        <v>25361414</v>
      </c>
      <c r="AS298" s="61">
        <f t="shared" si="1"/>
        <v>24294576</v>
      </c>
      <c r="AT298" s="61">
        <f t="shared" si="1"/>
        <v>24318445</v>
      </c>
      <c r="AU298" s="61">
        <f t="shared" si="1"/>
        <v>23799993</v>
      </c>
      <c r="AV298" s="61">
        <f t="shared" si="1"/>
        <v>23346002</v>
      </c>
      <c r="AW298" s="61">
        <f t="shared" si="1"/>
        <v>22883090</v>
      </c>
      <c r="AX298" s="61">
        <f t="shared" si="1"/>
        <v>22294671</v>
      </c>
      <c r="AY298" s="61">
        <f t="shared" si="1"/>
        <v>21444477</v>
      </c>
      <c r="AZ298" s="61">
        <f t="shared" si="1"/>
        <v>21831567</v>
      </c>
      <c r="BA298" s="61">
        <f t="shared" si="1"/>
        <v>21204162</v>
      </c>
    </row>
    <row r="299" spans="1:244" s="17" customFormat="1" ht="15" customHeight="1" x14ac:dyDescent="0.25">
      <c r="A299" s="9"/>
      <c r="B299" s="9"/>
      <c r="C299" s="9"/>
      <c r="D299" s="9"/>
      <c r="E299" s="13"/>
      <c r="F299" s="13"/>
      <c r="G299" s="58"/>
      <c r="H299" s="13"/>
      <c r="I299" s="142"/>
      <c r="J299" s="58"/>
      <c r="K299" s="58"/>
      <c r="L299" s="58"/>
      <c r="M299" s="13"/>
      <c r="N299" s="14"/>
      <c r="O299" s="11"/>
      <c r="P299" s="11"/>
      <c r="Q299" s="11"/>
      <c r="R299" s="11"/>
      <c r="S299" s="11"/>
      <c r="T299" s="11"/>
      <c r="U299" s="11"/>
      <c r="V299" s="11"/>
      <c r="W299" s="11"/>
      <c r="X299" s="11"/>
      <c r="Y299" s="180"/>
      <c r="Z299" s="180"/>
      <c r="AA299" s="180"/>
      <c r="AB299" s="180"/>
      <c r="AC299" s="23"/>
      <c r="AD299" s="120"/>
      <c r="AE299" s="120"/>
      <c r="AF299" s="120"/>
      <c r="AG299" s="120"/>
      <c r="AH299" s="15"/>
      <c r="AI299" s="15"/>
      <c r="AJ299" s="15"/>
      <c r="AK299" s="15"/>
      <c r="AL299" s="15"/>
      <c r="AM299" s="15"/>
      <c r="AN299" s="15"/>
      <c r="AO299" s="15"/>
      <c r="AP299" s="15"/>
      <c r="AQ299" s="172"/>
      <c r="AR299" s="172"/>
      <c r="AS299" s="172"/>
      <c r="AT299" s="172"/>
      <c r="AU299" s="127"/>
      <c r="AV299" s="127"/>
      <c r="AW299" s="127"/>
      <c r="AX299" s="127"/>
      <c r="AY299" s="127"/>
      <c r="AZ299" s="127"/>
      <c r="BA299" s="127"/>
      <c r="BB299" s="127"/>
      <c r="BC299" s="127"/>
      <c r="BD299" s="127"/>
      <c r="BE299" s="127"/>
      <c r="BF299" s="203"/>
      <c r="BG299" s="204"/>
      <c r="BH299" s="204"/>
      <c r="BI299" s="204"/>
      <c r="BJ299" s="204"/>
      <c r="BK299" s="204"/>
      <c r="BL299" s="204"/>
      <c r="BM299" s="204"/>
      <c r="BN299" s="204"/>
      <c r="BO299" s="204"/>
      <c r="BP299" s="204"/>
      <c r="BQ299" s="204"/>
      <c r="BR299" s="204"/>
      <c r="BS299" s="204"/>
      <c r="BT299" s="204"/>
      <c r="BU299" s="204"/>
      <c r="BV299" s="204"/>
      <c r="BW299" s="204"/>
      <c r="BX299" s="204"/>
      <c r="BY299" s="204"/>
      <c r="BZ299" s="204"/>
      <c r="CA299" s="204"/>
      <c r="CB299" s="204"/>
      <c r="CC299" s="203"/>
      <c r="CD299" s="204"/>
      <c r="CE299" s="204"/>
      <c r="CF299" s="204"/>
      <c r="CG299" s="204"/>
      <c r="CH299" s="204"/>
      <c r="CI299" s="204"/>
      <c r="CJ299" s="204"/>
      <c r="CK299" s="204"/>
      <c r="CL299" s="204"/>
      <c r="CM299" s="204"/>
      <c r="CN299" s="204"/>
      <c r="CO299" s="204"/>
      <c r="CP299" s="204"/>
      <c r="CQ299" s="204"/>
      <c r="CR299" s="204"/>
      <c r="CS299" s="204"/>
      <c r="CT299" s="204"/>
      <c r="CU299" s="204"/>
      <c r="CV299" s="204"/>
      <c r="CW299" s="204"/>
      <c r="CX299" s="204"/>
      <c r="CY299" s="204"/>
      <c r="CZ299" s="203"/>
      <c r="DA299" s="204"/>
      <c r="DB299" s="204"/>
      <c r="DC299" s="204"/>
      <c r="DD299" s="204"/>
      <c r="DE299" s="204"/>
      <c r="DF299" s="204"/>
      <c r="DG299" s="204"/>
      <c r="DH299" s="204"/>
      <c r="DI299" s="204"/>
      <c r="DJ299" s="204"/>
      <c r="DK299" s="204"/>
      <c r="DL299" s="204"/>
      <c r="DM299" s="204"/>
      <c r="DN299" s="204"/>
      <c r="DO299" s="204"/>
      <c r="DP299" s="204"/>
      <c r="DQ299" s="204"/>
      <c r="DR299" s="204"/>
      <c r="DS299" s="204"/>
      <c r="DT299" s="204"/>
      <c r="DU299" s="204"/>
      <c r="DV299" s="204"/>
      <c r="DW299" s="203"/>
      <c r="DX299" s="204"/>
      <c r="DY299" s="204"/>
      <c r="DZ299" s="204"/>
      <c r="EA299" s="204"/>
      <c r="EB299" s="204"/>
      <c r="EC299" s="204"/>
      <c r="ED299" s="204"/>
      <c r="EE299" s="204"/>
      <c r="EF299" s="204"/>
      <c r="EG299" s="204"/>
      <c r="EH299" s="204"/>
      <c r="EI299" s="204"/>
      <c r="EJ299" s="204"/>
      <c r="EK299" s="204"/>
      <c r="EL299" s="204"/>
      <c r="EM299" s="204"/>
      <c r="EN299" s="204"/>
      <c r="EO299" s="204"/>
      <c r="EP299" s="204"/>
      <c r="EQ299" s="204"/>
      <c r="ER299" s="204"/>
      <c r="ES299" s="204"/>
      <c r="ET299" s="203"/>
      <c r="EU299" s="204"/>
      <c r="EV299" s="204"/>
      <c r="EW299" s="204"/>
      <c r="EX299" s="204"/>
      <c r="EY299" s="204"/>
      <c r="EZ299" s="204"/>
      <c r="FA299" s="204"/>
      <c r="FB299" s="204"/>
      <c r="FC299" s="204"/>
      <c r="FD299" s="204"/>
      <c r="FE299" s="204"/>
      <c r="FF299" s="204"/>
      <c r="FG299" s="204"/>
      <c r="FH299" s="204"/>
      <c r="FI299" s="204"/>
      <c r="FJ299" s="204"/>
      <c r="FK299" s="204"/>
      <c r="FL299" s="204"/>
      <c r="FM299" s="204"/>
      <c r="FN299" s="204"/>
      <c r="FO299" s="204"/>
      <c r="FP299" s="204"/>
      <c r="FQ299" s="203"/>
      <c r="FR299" s="204"/>
      <c r="FS299" s="204"/>
      <c r="FT299" s="204"/>
      <c r="FU299" s="204"/>
      <c r="FV299" s="204"/>
      <c r="FW299" s="204"/>
      <c r="FX299" s="204"/>
      <c r="FY299" s="204"/>
      <c r="FZ299" s="204"/>
      <c r="GA299" s="204"/>
      <c r="GB299" s="204"/>
      <c r="GC299" s="204"/>
      <c r="GD299" s="204"/>
      <c r="GE299" s="204"/>
      <c r="GF299" s="204"/>
      <c r="GG299" s="204"/>
      <c r="GH299" s="204"/>
      <c r="GI299" s="204"/>
      <c r="GJ299" s="204"/>
      <c r="GK299" s="204"/>
      <c r="GL299" s="204"/>
      <c r="GM299" s="204"/>
      <c r="GN299" s="203"/>
      <c r="GO299" s="204"/>
      <c r="GP299" s="204"/>
      <c r="GQ299" s="204"/>
      <c r="GR299" s="204"/>
      <c r="GS299" s="204"/>
      <c r="GT299" s="204"/>
      <c r="GU299" s="204"/>
      <c r="GV299" s="204"/>
      <c r="GW299" s="204"/>
      <c r="GX299" s="204"/>
      <c r="GY299" s="204"/>
      <c r="GZ299" s="204"/>
      <c r="HA299" s="204"/>
      <c r="HB299" s="204"/>
      <c r="HC299" s="204"/>
      <c r="HD299" s="204"/>
      <c r="HE299" s="204"/>
      <c r="HF299" s="204"/>
      <c r="HG299" s="204"/>
      <c r="HH299" s="204"/>
      <c r="HI299" s="204"/>
      <c r="HJ299" s="204"/>
      <c r="HK299" s="203"/>
      <c r="HL299" s="204"/>
      <c r="HM299" s="204"/>
      <c r="HN299" s="204"/>
      <c r="HO299" s="204"/>
      <c r="HP299" s="204"/>
      <c r="HQ299" s="204"/>
      <c r="HR299" s="204"/>
      <c r="HS299" s="204"/>
      <c r="HT299" s="204"/>
      <c r="HU299" s="204"/>
      <c r="HV299" s="204"/>
      <c r="HW299" s="204"/>
      <c r="HX299" s="204"/>
      <c r="HY299" s="204"/>
      <c r="HZ299" s="204"/>
      <c r="IA299" s="204"/>
      <c r="IB299" s="204"/>
      <c r="IC299" s="204"/>
      <c r="ID299" s="204"/>
      <c r="IE299" s="204"/>
      <c r="IF299" s="204"/>
      <c r="IG299" s="204"/>
      <c r="IH299" s="203"/>
      <c r="II299" s="204"/>
      <c r="IJ299" s="204"/>
    </row>
    <row r="300" spans="1:244" s="3" customFormat="1" ht="15" customHeight="1" x14ac:dyDescent="0.25">
      <c r="A300" s="139" t="s">
        <v>1633</v>
      </c>
      <c r="B300" s="139"/>
      <c r="C300" s="139"/>
      <c r="D300" s="139"/>
      <c r="E300" s="139"/>
      <c r="F300" s="139"/>
      <c r="G300" s="139"/>
      <c r="H300" s="139"/>
      <c r="I300" s="143"/>
      <c r="J300" s="142"/>
      <c r="K300" s="142"/>
      <c r="L300" s="142"/>
      <c r="M300" s="139"/>
      <c r="N300" s="117"/>
      <c r="O300" s="117"/>
      <c r="P300" s="117"/>
      <c r="Q300" s="117"/>
      <c r="R300" s="117"/>
      <c r="S300" s="117"/>
      <c r="T300" s="117"/>
      <c r="U300" s="117"/>
      <c r="V300" s="117"/>
      <c r="W300" s="117"/>
      <c r="X300" s="117"/>
      <c r="Y300" s="117"/>
      <c r="Z300" s="117"/>
      <c r="AA300" s="117"/>
      <c r="AB300" s="129"/>
      <c r="AC300" s="23"/>
      <c r="AD300" s="120"/>
      <c r="AE300" s="120"/>
      <c r="AF300" s="120"/>
      <c r="AG300" s="120"/>
      <c r="AH300" s="117"/>
      <c r="AI300" s="117"/>
      <c r="AJ300" s="117"/>
      <c r="AK300" s="117"/>
      <c r="AL300" s="117"/>
      <c r="AM300" s="117"/>
      <c r="AN300" s="117"/>
      <c r="AO300" s="117"/>
      <c r="AP300" s="117"/>
      <c r="AQ300" s="117"/>
      <c r="AR300" s="117"/>
      <c r="AS300" s="59"/>
      <c r="AT300" s="59"/>
      <c r="AU300" s="124"/>
      <c r="AV300" s="124"/>
      <c r="AW300" s="124"/>
      <c r="AX300" s="124"/>
      <c r="AY300" s="124"/>
      <c r="AZ300" s="124"/>
      <c r="BA300" s="124"/>
      <c r="BB300" s="124"/>
      <c r="BC300" s="124"/>
      <c r="BD300" s="124"/>
      <c r="BE300" s="124"/>
      <c r="BF300" s="199"/>
      <c r="BG300" s="200"/>
      <c r="BH300" s="200"/>
      <c r="BI300" s="200"/>
      <c r="BJ300" s="200"/>
      <c r="BK300" s="200"/>
      <c r="BL300" s="200"/>
      <c r="BM300" s="200"/>
      <c r="BN300" s="200"/>
      <c r="BO300" s="200"/>
      <c r="BP300" s="200"/>
      <c r="BQ300" s="200"/>
      <c r="BR300" s="200"/>
      <c r="BS300" s="200"/>
      <c r="BT300" s="200"/>
      <c r="BU300" s="200"/>
      <c r="BV300" s="200"/>
      <c r="BW300" s="200"/>
      <c r="BX300" s="200"/>
      <c r="BY300" s="200"/>
      <c r="BZ300" s="200"/>
      <c r="CA300" s="200"/>
      <c r="CB300" s="200"/>
      <c r="CC300" s="199"/>
      <c r="CD300" s="200"/>
      <c r="CE300" s="200"/>
      <c r="CF300" s="200"/>
      <c r="CG300" s="200"/>
      <c r="CH300" s="200"/>
      <c r="CI300" s="200"/>
      <c r="CJ300" s="200"/>
      <c r="CK300" s="200"/>
      <c r="CL300" s="200"/>
      <c r="CM300" s="200"/>
      <c r="CN300" s="200"/>
      <c r="CO300" s="200"/>
      <c r="CP300" s="200"/>
      <c r="CQ300" s="200"/>
      <c r="CR300" s="200"/>
      <c r="CS300" s="200"/>
      <c r="CT300" s="200"/>
      <c r="CU300" s="200"/>
      <c r="CV300" s="200"/>
      <c r="CW300" s="200"/>
      <c r="CX300" s="200"/>
      <c r="CY300" s="200"/>
      <c r="CZ300" s="199"/>
      <c r="DA300" s="200"/>
      <c r="DB300" s="200"/>
      <c r="DC300" s="200"/>
      <c r="DD300" s="200"/>
      <c r="DE300" s="200"/>
      <c r="DF300" s="200"/>
      <c r="DG300" s="200"/>
      <c r="DH300" s="200"/>
      <c r="DI300" s="200"/>
      <c r="DJ300" s="200"/>
      <c r="DK300" s="200"/>
      <c r="DL300" s="200"/>
      <c r="DM300" s="200"/>
      <c r="DN300" s="200"/>
      <c r="DO300" s="200"/>
      <c r="DP300" s="200"/>
      <c r="DQ300" s="200"/>
      <c r="DR300" s="200"/>
      <c r="DS300" s="200"/>
      <c r="DT300" s="200"/>
      <c r="DU300" s="200"/>
      <c r="DV300" s="200"/>
      <c r="DW300" s="199"/>
      <c r="DX300" s="200"/>
      <c r="DY300" s="200"/>
      <c r="DZ300" s="200"/>
      <c r="EA300" s="200"/>
      <c r="EB300" s="200"/>
      <c r="EC300" s="200"/>
      <c r="ED300" s="200"/>
      <c r="EE300" s="200"/>
      <c r="EF300" s="200"/>
      <c r="EG300" s="200"/>
      <c r="EH300" s="200"/>
      <c r="EI300" s="200"/>
      <c r="EJ300" s="200"/>
      <c r="EK300" s="200"/>
      <c r="EL300" s="200"/>
      <c r="EM300" s="200"/>
      <c r="EN300" s="200"/>
      <c r="EO300" s="200"/>
      <c r="EP300" s="200"/>
      <c r="EQ300" s="200"/>
      <c r="ER300" s="200"/>
      <c r="ES300" s="200"/>
      <c r="ET300" s="199"/>
      <c r="EU300" s="200"/>
      <c r="EV300" s="200"/>
      <c r="EW300" s="200"/>
      <c r="EX300" s="200"/>
      <c r="EY300" s="200"/>
      <c r="EZ300" s="200"/>
      <c r="FA300" s="200"/>
      <c r="FB300" s="200"/>
      <c r="FC300" s="200"/>
      <c r="FD300" s="200"/>
      <c r="FE300" s="200"/>
      <c r="FF300" s="200"/>
      <c r="FG300" s="200"/>
      <c r="FH300" s="200"/>
      <c r="FI300" s="200"/>
      <c r="FJ300" s="200"/>
      <c r="FK300" s="200"/>
      <c r="FL300" s="200"/>
      <c r="FM300" s="200"/>
      <c r="FN300" s="200"/>
      <c r="FO300" s="200"/>
      <c r="FP300" s="200"/>
      <c r="FQ300" s="199"/>
      <c r="FR300" s="200"/>
      <c r="FS300" s="200"/>
      <c r="FT300" s="200"/>
      <c r="FU300" s="200"/>
      <c r="FV300" s="200"/>
      <c r="FW300" s="200"/>
      <c r="FX300" s="200"/>
      <c r="FY300" s="200"/>
      <c r="FZ300" s="200"/>
      <c r="GA300" s="200"/>
      <c r="GB300" s="200"/>
      <c r="GC300" s="200"/>
      <c r="GD300" s="200"/>
      <c r="GE300" s="200"/>
      <c r="GF300" s="200"/>
      <c r="GG300" s="200"/>
      <c r="GH300" s="200"/>
      <c r="GI300" s="200"/>
      <c r="GJ300" s="200"/>
      <c r="GK300" s="200"/>
      <c r="GL300" s="200"/>
      <c r="GM300" s="200"/>
      <c r="GN300" s="199"/>
      <c r="GO300" s="200"/>
      <c r="GP300" s="200"/>
      <c r="GQ300" s="200"/>
      <c r="GR300" s="200"/>
      <c r="GS300" s="200"/>
      <c r="GT300" s="200"/>
      <c r="GU300" s="200"/>
      <c r="GV300" s="200"/>
      <c r="GW300" s="200"/>
      <c r="GX300" s="200"/>
      <c r="GY300" s="200"/>
      <c r="GZ300" s="200"/>
      <c r="HA300" s="200"/>
      <c r="HB300" s="200"/>
      <c r="HC300" s="200"/>
      <c r="HD300" s="200"/>
      <c r="HE300" s="200"/>
      <c r="HF300" s="200"/>
      <c r="HG300" s="200"/>
      <c r="HH300" s="200"/>
      <c r="HI300" s="200"/>
      <c r="HJ300" s="200"/>
      <c r="HK300" s="199"/>
      <c r="HL300" s="200"/>
      <c r="HM300" s="200"/>
      <c r="HN300" s="200"/>
      <c r="HO300" s="200"/>
      <c r="HP300" s="200"/>
      <c r="HQ300" s="200"/>
      <c r="HR300" s="200"/>
      <c r="HS300" s="200"/>
      <c r="HT300" s="200"/>
      <c r="HU300" s="200"/>
      <c r="HV300" s="200"/>
      <c r="HW300" s="200"/>
      <c r="HX300" s="200"/>
      <c r="HY300" s="200"/>
      <c r="HZ300" s="200"/>
      <c r="IA300" s="200"/>
      <c r="IB300" s="200"/>
      <c r="IC300" s="200"/>
      <c r="ID300" s="200"/>
      <c r="IE300" s="200"/>
      <c r="IF300" s="200"/>
      <c r="IG300" s="200"/>
      <c r="IH300" s="199"/>
      <c r="II300" s="200"/>
      <c r="IJ300" s="200"/>
    </row>
    <row r="301" spans="1:244" s="3" customFormat="1" ht="39.6" customHeight="1" x14ac:dyDescent="0.25">
      <c r="A301" s="201" t="s">
        <v>1634</v>
      </c>
      <c r="B301" s="202"/>
      <c r="C301" s="202"/>
      <c r="D301" s="202"/>
      <c r="E301" s="202"/>
      <c r="F301" s="202"/>
      <c r="G301" s="202"/>
      <c r="H301" s="202"/>
      <c r="I301" s="202"/>
      <c r="J301" s="202"/>
      <c r="K301" s="202"/>
      <c r="L301" s="202"/>
      <c r="M301" s="202"/>
      <c r="N301" s="126"/>
      <c r="O301" s="126"/>
      <c r="P301" s="126"/>
      <c r="Q301" s="126"/>
      <c r="R301" s="126"/>
      <c r="S301" s="126"/>
      <c r="T301" s="126"/>
      <c r="U301" s="126"/>
      <c r="V301" s="126"/>
      <c r="W301" s="126"/>
      <c r="X301" s="126"/>
      <c r="Y301" s="126"/>
      <c r="Z301" s="126"/>
      <c r="AA301" s="126"/>
      <c r="AB301" s="130"/>
      <c r="AC301" s="23"/>
      <c r="AD301" s="120"/>
      <c r="AE301" s="120"/>
      <c r="AF301" s="120"/>
      <c r="AG301" s="120"/>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row>
    <row r="302" spans="1:244" s="3" customFormat="1" ht="43.5" customHeight="1" x14ac:dyDescent="0.25">
      <c r="A302" s="196" t="s">
        <v>1635</v>
      </c>
      <c r="B302" s="197"/>
      <c r="C302" s="197"/>
      <c r="D302" s="197"/>
      <c r="E302" s="197"/>
      <c r="F302" s="197"/>
      <c r="G302" s="197"/>
      <c r="H302" s="197"/>
      <c r="I302" s="197"/>
      <c r="J302" s="197"/>
      <c r="K302" s="197"/>
      <c r="L302" s="197"/>
      <c r="M302" s="197"/>
      <c r="N302" s="125"/>
      <c r="O302" s="125"/>
      <c r="P302" s="125"/>
      <c r="Q302" s="125"/>
      <c r="R302" s="125"/>
      <c r="S302" s="125"/>
      <c r="T302" s="125"/>
      <c r="U302" s="125"/>
      <c r="V302" s="125"/>
      <c r="W302" s="125"/>
      <c r="X302" s="125"/>
      <c r="Y302" s="125"/>
      <c r="Z302" s="125"/>
      <c r="AA302" s="125"/>
      <c r="AB302" s="131"/>
      <c r="AC302" s="23"/>
      <c r="AD302" s="23"/>
      <c r="AE302" s="23"/>
      <c r="AF302" s="23"/>
      <c r="AG302" s="23"/>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row>
    <row r="303" spans="1:244" s="3" customFormat="1" ht="80.25" customHeight="1" x14ac:dyDescent="0.25">
      <c r="A303" s="196" t="s">
        <v>1636</v>
      </c>
      <c r="B303" s="197"/>
      <c r="C303" s="197"/>
      <c r="D303" s="197"/>
      <c r="E303" s="197"/>
      <c r="F303" s="197"/>
      <c r="G303" s="197"/>
      <c r="H303" s="197"/>
      <c r="I303" s="197"/>
      <c r="J303" s="197"/>
      <c r="K303" s="197"/>
      <c r="L303" s="197"/>
      <c r="M303" s="197"/>
      <c r="N303" s="125"/>
      <c r="O303" s="125"/>
      <c r="P303" s="125"/>
      <c r="Q303" s="125"/>
      <c r="R303" s="125"/>
      <c r="S303" s="125"/>
      <c r="T303" s="125"/>
      <c r="U303" s="125"/>
      <c r="V303" s="125"/>
      <c r="W303" s="125"/>
      <c r="X303" s="125"/>
      <c r="Y303" s="125"/>
      <c r="Z303" s="125"/>
      <c r="AA303" s="125"/>
      <c r="AB303" s="131"/>
      <c r="AC303" s="23"/>
      <c r="AD303" s="23"/>
      <c r="AE303" s="23"/>
      <c r="AF303" s="23"/>
      <c r="AG303" s="23"/>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row>
    <row r="304" spans="1:244" s="3" customFormat="1" ht="81" customHeight="1" x14ac:dyDescent="0.25">
      <c r="A304" s="196" t="s">
        <v>1637</v>
      </c>
      <c r="B304" s="197"/>
      <c r="C304" s="197"/>
      <c r="D304" s="197"/>
      <c r="E304" s="197"/>
      <c r="F304" s="197"/>
      <c r="G304" s="197"/>
      <c r="H304" s="197"/>
      <c r="I304" s="197"/>
      <c r="J304" s="197"/>
      <c r="K304" s="197"/>
      <c r="L304" s="197"/>
      <c r="M304" s="197"/>
      <c r="N304" s="124"/>
      <c r="O304" s="124"/>
      <c r="P304" s="124"/>
      <c r="Q304" s="124"/>
      <c r="R304" s="124"/>
      <c r="S304" s="124"/>
      <c r="T304" s="124"/>
      <c r="U304" s="124"/>
      <c r="V304" s="124"/>
      <c r="W304" s="124"/>
      <c r="X304" s="124"/>
      <c r="Y304" s="124"/>
      <c r="Z304" s="124"/>
      <c r="AA304" s="124"/>
      <c r="AB304" s="130"/>
      <c r="AC304" s="23"/>
      <c r="AD304" s="23"/>
      <c r="AE304" s="23"/>
      <c r="AF304" s="23"/>
      <c r="AG304" s="23"/>
      <c r="AH304" s="124"/>
      <c r="AI304" s="124"/>
      <c r="AJ304" s="124"/>
      <c r="AK304" s="124"/>
      <c r="AL304" s="124"/>
      <c r="AM304" s="124"/>
      <c r="AN304" s="124"/>
      <c r="AO304" s="124"/>
      <c r="AP304" s="124"/>
      <c r="AQ304" s="124"/>
      <c r="AR304" s="124"/>
      <c r="AS304" s="124"/>
      <c r="AT304" s="124"/>
      <c r="AU304" s="124"/>
      <c r="AV304" s="124"/>
      <c r="AW304" s="124"/>
      <c r="AX304" s="124"/>
      <c r="AY304" s="124"/>
      <c r="AZ304" s="124"/>
      <c r="BA304" s="124"/>
    </row>
    <row r="305" spans="1:46" ht="96" customHeight="1" x14ac:dyDescent="0.25">
      <c r="A305" s="196" t="s">
        <v>1638</v>
      </c>
      <c r="B305" s="197"/>
      <c r="C305" s="197"/>
      <c r="D305" s="197"/>
      <c r="E305" s="197"/>
      <c r="F305" s="197"/>
      <c r="G305" s="197"/>
      <c r="H305" s="197"/>
      <c r="I305" s="197"/>
      <c r="J305" s="197"/>
      <c r="K305" s="197"/>
      <c r="L305" s="197"/>
      <c r="M305" s="197"/>
      <c r="W305" s="6"/>
      <c r="X305" s="6"/>
      <c r="Y305" s="172"/>
      <c r="Z305" s="172"/>
      <c r="AA305" s="172"/>
      <c r="AB305" s="172"/>
      <c r="AC305" s="23"/>
      <c r="AD305" s="23"/>
      <c r="AE305" s="23"/>
      <c r="AF305" s="23"/>
      <c r="AG305" s="23"/>
      <c r="AL305" s="6"/>
      <c r="AM305" s="6"/>
      <c r="AQ305" s="6"/>
      <c r="AR305" s="6"/>
      <c r="AS305" s="6"/>
      <c r="AT305" s="6"/>
    </row>
    <row r="306" spans="1:46" x14ac:dyDescent="0.25">
      <c r="W306" s="6"/>
      <c r="X306" s="6"/>
      <c r="Y306" s="172"/>
      <c r="Z306" s="172"/>
      <c r="AA306" s="172"/>
      <c r="AB306" s="172"/>
      <c r="AC306" s="23"/>
      <c r="AD306" s="120"/>
      <c r="AE306" s="120"/>
      <c r="AF306" s="120"/>
      <c r="AG306" s="120"/>
      <c r="AL306" s="172"/>
      <c r="AM306" s="172"/>
      <c r="AQ306" s="6"/>
      <c r="AR306" s="6"/>
      <c r="AS306" s="6"/>
      <c r="AT306" s="6"/>
    </row>
    <row r="307" spans="1:46" x14ac:dyDescent="0.25">
      <c r="E307" s="34"/>
      <c r="W307" s="6"/>
      <c r="X307" s="6"/>
      <c r="Y307" s="172"/>
      <c r="Z307" s="172"/>
      <c r="AA307" s="172"/>
      <c r="AB307" s="172"/>
      <c r="AC307" s="23"/>
      <c r="AD307" s="120"/>
      <c r="AE307" s="120"/>
      <c r="AF307" s="120"/>
      <c r="AG307" s="120"/>
      <c r="AL307" s="172"/>
      <c r="AM307" s="172"/>
      <c r="AQ307" s="6"/>
      <c r="AR307" s="6"/>
      <c r="AS307" s="6"/>
      <c r="AT307" s="6"/>
    </row>
    <row r="308" spans="1:46" x14ac:dyDescent="0.25">
      <c r="W308" s="6"/>
      <c r="X308" s="6"/>
      <c r="Y308" s="172"/>
      <c r="Z308" s="172"/>
      <c r="AA308" s="172"/>
      <c r="AB308" s="172"/>
      <c r="AC308" s="23"/>
      <c r="AD308" s="120"/>
      <c r="AE308" s="120"/>
      <c r="AF308" s="120"/>
      <c r="AG308" s="120"/>
      <c r="AL308" s="172"/>
      <c r="AM308" s="172"/>
      <c r="AQ308" s="6"/>
      <c r="AR308" s="6"/>
      <c r="AS308" s="6"/>
      <c r="AT308" s="6"/>
    </row>
    <row r="309" spans="1:46" x14ac:dyDescent="0.25">
      <c r="W309" s="6"/>
      <c r="X309" s="6"/>
      <c r="Y309" s="172"/>
      <c r="Z309" s="172"/>
      <c r="AA309" s="172"/>
      <c r="AB309" s="172"/>
      <c r="AC309" s="23"/>
      <c r="AD309" s="120"/>
      <c r="AE309" s="120"/>
      <c r="AF309" s="120"/>
      <c r="AG309" s="120"/>
      <c r="AL309" s="19"/>
      <c r="AM309" s="19"/>
      <c r="AQ309" s="6"/>
      <c r="AR309" s="6"/>
      <c r="AS309" s="6"/>
      <c r="AT309" s="6"/>
    </row>
    <row r="310" spans="1:46" x14ac:dyDescent="0.25">
      <c r="W310" s="6"/>
      <c r="X310" s="6"/>
      <c r="Y310" s="172"/>
      <c r="Z310" s="172"/>
      <c r="AA310" s="172"/>
      <c r="AB310" s="172"/>
      <c r="AC310" s="23"/>
      <c r="AD310" s="23"/>
      <c r="AE310" s="23"/>
      <c r="AF310" s="23"/>
      <c r="AG310" s="23"/>
      <c r="AL310" s="172"/>
      <c r="AM310" s="172"/>
      <c r="AQ310" s="6"/>
      <c r="AR310" s="6"/>
      <c r="AS310" s="6"/>
      <c r="AT310" s="6"/>
    </row>
    <row r="311" spans="1:46" x14ac:dyDescent="0.25">
      <c r="W311" s="6"/>
      <c r="X311" s="6"/>
      <c r="Y311" s="172"/>
      <c r="Z311" s="172"/>
      <c r="AA311" s="172"/>
      <c r="AB311" s="172"/>
      <c r="AC311" s="120"/>
      <c r="AD311" s="120"/>
      <c r="AE311" s="120"/>
      <c r="AF311" s="120"/>
      <c r="AG311" s="120"/>
      <c r="AL311" s="172"/>
      <c r="AM311" s="172"/>
      <c r="AQ311" s="172"/>
      <c r="AR311" s="172"/>
      <c r="AS311" s="172"/>
      <c r="AT311" s="172"/>
    </row>
    <row r="312" spans="1:46" x14ac:dyDescent="0.25">
      <c r="W312" s="6"/>
      <c r="X312" s="6"/>
      <c r="Y312" s="172"/>
      <c r="Z312" s="172"/>
      <c r="AA312" s="172"/>
      <c r="AB312" s="172"/>
      <c r="AC312" s="23"/>
      <c r="AD312" s="120"/>
      <c r="AE312" s="120"/>
      <c r="AF312" s="120"/>
      <c r="AG312" s="120"/>
      <c r="AL312" s="172"/>
      <c r="AM312" s="172"/>
      <c r="AQ312" s="12"/>
      <c r="AR312" s="12"/>
      <c r="AS312" s="12"/>
      <c r="AT312" s="12"/>
    </row>
    <row r="313" spans="1:46" x14ac:dyDescent="0.25">
      <c r="W313" s="6"/>
      <c r="X313" s="6"/>
      <c r="Y313" s="172"/>
      <c r="Z313" s="172"/>
      <c r="AA313" s="172"/>
      <c r="AB313" s="172"/>
      <c r="AC313" s="119"/>
      <c r="AD313" s="120"/>
      <c r="AE313" s="120"/>
      <c r="AF313" s="120"/>
      <c r="AG313" s="120"/>
      <c r="AL313" s="172"/>
      <c r="AM313" s="172"/>
      <c r="AQ313" s="172"/>
      <c r="AR313" s="172"/>
      <c r="AS313" s="172"/>
      <c r="AT313" s="172"/>
    </row>
    <row r="314" spans="1:46" x14ac:dyDescent="0.25">
      <c r="W314" s="6"/>
      <c r="X314" s="6"/>
      <c r="Y314" s="172"/>
      <c r="Z314" s="172"/>
      <c r="AA314" s="172"/>
      <c r="AB314" s="172"/>
      <c r="AC314" s="23"/>
      <c r="AD314" s="120"/>
      <c r="AE314" s="120"/>
      <c r="AF314" s="120"/>
      <c r="AG314" s="120"/>
      <c r="AL314" s="172"/>
      <c r="AM314" s="172"/>
      <c r="AQ314" s="172"/>
      <c r="AR314" s="172"/>
      <c r="AS314" s="172"/>
      <c r="AT314" s="172"/>
    </row>
    <row r="315" spans="1:46" x14ac:dyDescent="0.25">
      <c r="W315" s="6"/>
      <c r="X315" s="6"/>
      <c r="Y315" s="172"/>
      <c r="Z315" s="172"/>
      <c r="AA315" s="172"/>
      <c r="AB315" s="172"/>
      <c r="AC315" s="23"/>
      <c r="AD315" s="23"/>
      <c r="AE315" s="23"/>
      <c r="AF315" s="23"/>
      <c r="AG315" s="23"/>
      <c r="AL315" s="18"/>
      <c r="AM315" s="18"/>
      <c r="AQ315" s="12"/>
      <c r="AR315" s="12"/>
      <c r="AS315" s="12"/>
      <c r="AT315" s="12"/>
    </row>
    <row r="316" spans="1:46" x14ac:dyDescent="0.25">
      <c r="W316" s="6"/>
      <c r="X316" s="6"/>
      <c r="Y316" s="172"/>
      <c r="Z316" s="172"/>
      <c r="AA316" s="172"/>
      <c r="AB316" s="172"/>
      <c r="AC316" s="23"/>
      <c r="AD316" s="23"/>
      <c r="AE316" s="23"/>
      <c r="AF316" s="23"/>
      <c r="AG316" s="23"/>
      <c r="AL316" s="20"/>
      <c r="AM316" s="20"/>
      <c r="AQ316" s="12"/>
      <c r="AR316" s="12"/>
      <c r="AS316" s="12"/>
      <c r="AT316" s="12"/>
    </row>
    <row r="317" spans="1:46" x14ac:dyDescent="0.25">
      <c r="W317" s="6"/>
      <c r="X317" s="6"/>
      <c r="Y317" s="172"/>
      <c r="Z317" s="172"/>
      <c r="AA317" s="172"/>
      <c r="AB317" s="172"/>
      <c r="AC317" s="120"/>
      <c r="AD317" s="23"/>
      <c r="AE317" s="23"/>
      <c r="AF317" s="23"/>
      <c r="AG317" s="23"/>
      <c r="AL317" s="20"/>
      <c r="AM317" s="20"/>
      <c r="AQ317" s="12"/>
      <c r="AR317" s="12"/>
      <c r="AS317" s="12"/>
      <c r="AT317" s="12"/>
    </row>
    <row r="318" spans="1:46" x14ac:dyDescent="0.25">
      <c r="W318" s="6"/>
      <c r="X318" s="6"/>
      <c r="Y318" s="172"/>
      <c r="Z318" s="172"/>
      <c r="AA318" s="172"/>
      <c r="AB318" s="172"/>
      <c r="AC318" s="23"/>
      <c r="AD318" s="120"/>
      <c r="AE318" s="120"/>
      <c r="AF318" s="120"/>
      <c r="AG318" s="120"/>
      <c r="AQ318" s="172"/>
      <c r="AR318" s="172"/>
      <c r="AS318" s="172"/>
      <c r="AT318" s="172"/>
    </row>
    <row r="319" spans="1:46" x14ac:dyDescent="0.25">
      <c r="W319" s="6"/>
      <c r="X319" s="6"/>
      <c r="Y319" s="172"/>
      <c r="Z319" s="172"/>
      <c r="AA319" s="172"/>
      <c r="AB319" s="172"/>
      <c r="AC319" s="23"/>
      <c r="AD319" s="120"/>
      <c r="AE319" s="120"/>
      <c r="AF319" s="120"/>
      <c r="AG319" s="120"/>
      <c r="AQ319" s="172"/>
      <c r="AR319" s="172"/>
      <c r="AS319" s="172"/>
      <c r="AT319" s="172"/>
    </row>
    <row r="320" spans="1:46" x14ac:dyDescent="0.25">
      <c r="W320" s="6"/>
      <c r="X320" s="6"/>
      <c r="Y320" s="172"/>
      <c r="Z320" s="172"/>
      <c r="AA320" s="172"/>
      <c r="AB320" s="172"/>
      <c r="AC320" s="120"/>
      <c r="AD320" s="23"/>
      <c r="AE320" s="23"/>
      <c r="AF320" s="23"/>
      <c r="AG320" s="23"/>
      <c r="AQ320" s="6"/>
      <c r="AR320" s="6"/>
      <c r="AS320" s="6"/>
      <c r="AT320" s="6"/>
    </row>
    <row r="321" spans="23:46" x14ac:dyDescent="0.25">
      <c r="W321" s="6"/>
      <c r="X321" s="6"/>
      <c r="Y321" s="172"/>
      <c r="Z321" s="172"/>
      <c r="AA321" s="172"/>
      <c r="AB321" s="172"/>
      <c r="AC321" s="23"/>
      <c r="AD321" s="120"/>
      <c r="AE321" s="120"/>
      <c r="AF321" s="120"/>
      <c r="AG321" s="120"/>
      <c r="AQ321" s="6"/>
      <c r="AR321" s="6"/>
      <c r="AS321" s="6"/>
      <c r="AT321" s="6"/>
    </row>
    <row r="322" spans="23:46" x14ac:dyDescent="0.25">
      <c r="W322" s="6"/>
      <c r="X322" s="6"/>
      <c r="Y322" s="172"/>
      <c r="Z322" s="172"/>
      <c r="AA322" s="172"/>
      <c r="AB322" s="172"/>
      <c r="AC322" s="120"/>
      <c r="AD322" s="120"/>
      <c r="AE322" s="120"/>
      <c r="AF322" s="120"/>
      <c r="AG322" s="120"/>
      <c r="AQ322" s="12"/>
      <c r="AR322" s="12"/>
      <c r="AS322" s="12"/>
      <c r="AT322" s="12"/>
    </row>
    <row r="323" spans="23:46" x14ac:dyDescent="0.25">
      <c r="W323" s="6"/>
      <c r="X323" s="6"/>
      <c r="Y323" s="172"/>
      <c r="Z323" s="172"/>
      <c r="AA323" s="172"/>
      <c r="AB323" s="172"/>
      <c r="AC323" s="23"/>
      <c r="AD323" s="120"/>
      <c r="AE323" s="120"/>
      <c r="AF323" s="120"/>
      <c r="AG323" s="120"/>
      <c r="AQ323" s="12"/>
      <c r="AR323" s="12"/>
      <c r="AS323" s="12"/>
      <c r="AT323" s="12"/>
    </row>
    <row r="324" spans="23:46" x14ac:dyDescent="0.25">
      <c r="W324" s="11"/>
      <c r="X324" s="11"/>
      <c r="Y324" s="180"/>
      <c r="Z324" s="180"/>
      <c r="AA324" s="180"/>
      <c r="AB324" s="180"/>
      <c r="AC324" s="23"/>
      <c r="AD324" s="120"/>
      <c r="AE324" s="120"/>
      <c r="AF324" s="120"/>
      <c r="AG324" s="120"/>
      <c r="AQ324" s="6"/>
      <c r="AR324" s="6"/>
      <c r="AS324" s="6"/>
      <c r="AT324" s="6"/>
    </row>
    <row r="325" spans="23:46" x14ac:dyDescent="0.25">
      <c r="W325" s="6"/>
      <c r="X325" s="6"/>
      <c r="Y325" s="172"/>
      <c r="Z325" s="172"/>
      <c r="AA325" s="172"/>
      <c r="AB325" s="172"/>
      <c r="AC325" s="23"/>
      <c r="AD325" s="120"/>
      <c r="AE325" s="120"/>
      <c r="AF325" s="120"/>
      <c r="AG325" s="120"/>
      <c r="AQ325" s="6"/>
      <c r="AR325" s="6"/>
      <c r="AS325" s="6"/>
      <c r="AT325" s="6"/>
    </row>
    <row r="326" spans="23:46" x14ac:dyDescent="0.25">
      <c r="W326" s="6"/>
      <c r="X326" s="6"/>
      <c r="Y326" s="172"/>
      <c r="Z326" s="172"/>
      <c r="AA326" s="172"/>
      <c r="AB326" s="172"/>
      <c r="AC326" s="23"/>
      <c r="AD326" s="120"/>
      <c r="AE326" s="120"/>
      <c r="AF326" s="120"/>
      <c r="AG326" s="120"/>
      <c r="AQ326" s="12"/>
      <c r="AR326" s="12"/>
      <c r="AS326" s="12"/>
      <c r="AT326" s="12"/>
    </row>
    <row r="327" spans="23:46" x14ac:dyDescent="0.25">
      <c r="W327" s="6"/>
      <c r="X327" s="6"/>
      <c r="Y327" s="172"/>
      <c r="Z327" s="172"/>
      <c r="AA327" s="172"/>
      <c r="AB327" s="172"/>
      <c r="AC327" s="120"/>
      <c r="AD327" s="23"/>
      <c r="AE327" s="23"/>
      <c r="AF327" s="23"/>
      <c r="AG327" s="23"/>
      <c r="AQ327" s="6"/>
      <c r="AR327" s="6"/>
      <c r="AS327" s="6"/>
      <c r="AT327" s="6"/>
    </row>
    <row r="328" spans="23:46" x14ac:dyDescent="0.25">
      <c r="W328" s="6"/>
      <c r="X328" s="6"/>
      <c r="Y328" s="172"/>
      <c r="Z328" s="172"/>
      <c r="AA328" s="172"/>
      <c r="AB328" s="172"/>
      <c r="AC328" s="120"/>
      <c r="AD328" s="23"/>
      <c r="AE328" s="23"/>
      <c r="AF328" s="23"/>
      <c r="AG328" s="23"/>
      <c r="AQ328" s="12"/>
      <c r="AR328" s="12"/>
      <c r="AS328" s="12"/>
      <c r="AT328" s="12"/>
    </row>
    <row r="329" spans="23:46" x14ac:dyDescent="0.25">
      <c r="W329" s="6"/>
      <c r="X329" s="6"/>
      <c r="Y329" s="172"/>
      <c r="Z329" s="172"/>
      <c r="AA329" s="172"/>
      <c r="AB329" s="172"/>
      <c r="AC329" s="23"/>
      <c r="AD329" s="23"/>
      <c r="AE329" s="23"/>
      <c r="AF329" s="23"/>
      <c r="AG329" s="23"/>
      <c r="AQ329" s="12"/>
      <c r="AR329" s="12"/>
      <c r="AS329" s="12"/>
      <c r="AT329" s="12"/>
    </row>
    <row r="330" spans="23:46" x14ac:dyDescent="0.25">
      <c r="Y330" s="176"/>
      <c r="Z330" s="176"/>
      <c r="AA330" s="176"/>
      <c r="AB330" s="172"/>
      <c r="AC330" s="24"/>
      <c r="AD330" s="120"/>
      <c r="AE330" s="120"/>
      <c r="AF330" s="120"/>
      <c r="AG330" s="120"/>
    </row>
    <row r="331" spans="23:46" x14ac:dyDescent="0.25">
      <c r="Y331" s="176"/>
      <c r="Z331" s="176"/>
      <c r="AA331" s="176"/>
      <c r="AB331" s="172"/>
      <c r="AC331" s="120"/>
      <c r="AD331" s="120"/>
      <c r="AE331" s="120"/>
      <c r="AF331" s="120"/>
      <c r="AG331" s="120"/>
    </row>
    <row r="332" spans="23:46" x14ac:dyDescent="0.25">
      <c r="Y332" s="176"/>
      <c r="Z332" s="176"/>
      <c r="AA332" s="176"/>
      <c r="AB332" s="172"/>
      <c r="AC332" s="23"/>
      <c r="AD332" s="23"/>
      <c r="AE332" s="23"/>
      <c r="AF332" s="23"/>
      <c r="AG332" s="23"/>
    </row>
    <row r="333" spans="23:46" x14ac:dyDescent="0.25">
      <c r="Y333" s="176"/>
      <c r="Z333" s="176"/>
      <c r="AA333" s="176"/>
      <c r="AB333" s="172"/>
      <c r="AC333" s="23"/>
      <c r="AD333" s="120"/>
      <c r="AE333" s="120"/>
      <c r="AF333" s="120"/>
      <c r="AG333" s="120"/>
    </row>
    <row r="334" spans="23:46" x14ac:dyDescent="0.25">
      <c r="Y334" s="176"/>
      <c r="Z334" s="176"/>
      <c r="AA334" s="176"/>
      <c r="AB334" s="172"/>
      <c r="AC334" s="24"/>
      <c r="AD334" s="23"/>
      <c r="AE334" s="23"/>
      <c r="AF334" s="23"/>
      <c r="AG334" s="23"/>
    </row>
    <row r="335" spans="23:46" x14ac:dyDescent="0.25">
      <c r="Y335" s="176"/>
      <c r="Z335" s="176"/>
      <c r="AA335" s="176"/>
      <c r="AB335" s="172"/>
      <c r="AC335" s="24"/>
      <c r="AD335" s="23"/>
      <c r="AE335" s="23"/>
      <c r="AF335" s="23"/>
      <c r="AG335" s="23"/>
    </row>
    <row r="336" spans="23:46" x14ac:dyDescent="0.25">
      <c r="Y336" s="176"/>
      <c r="Z336" s="176"/>
      <c r="AA336" s="176"/>
      <c r="AB336" s="172"/>
      <c r="AC336" s="23"/>
      <c r="AD336" s="23"/>
      <c r="AE336" s="23"/>
      <c r="AF336" s="23"/>
      <c r="AG336" s="23"/>
    </row>
    <row r="337" spans="29:33" x14ac:dyDescent="0.25">
      <c r="AC337" s="23"/>
      <c r="AD337" s="120"/>
      <c r="AE337" s="120"/>
      <c r="AF337" s="120"/>
      <c r="AG337" s="120"/>
    </row>
    <row r="338" spans="29:33" x14ac:dyDescent="0.25">
      <c r="AC338" s="23"/>
      <c r="AD338" s="120"/>
      <c r="AE338" s="120"/>
      <c r="AF338" s="120"/>
      <c r="AG338" s="120"/>
    </row>
    <row r="339" spans="29:33" x14ac:dyDescent="0.25">
      <c r="AC339" s="23"/>
      <c r="AD339" s="23"/>
      <c r="AE339" s="23"/>
      <c r="AF339" s="23"/>
      <c r="AG339" s="23"/>
    </row>
    <row r="340" spans="29:33" x14ac:dyDescent="0.25">
      <c r="AC340" s="23"/>
      <c r="AD340" s="23"/>
      <c r="AE340" s="23"/>
      <c r="AF340" s="23"/>
      <c r="AG340" s="23"/>
    </row>
    <row r="341" spans="29:33" x14ac:dyDescent="0.25">
      <c r="AC341" s="23"/>
      <c r="AD341" s="120"/>
      <c r="AE341" s="120"/>
      <c r="AF341" s="120"/>
      <c r="AG341" s="120"/>
    </row>
    <row r="342" spans="29:33" x14ac:dyDescent="0.25">
      <c r="AC342" s="23"/>
      <c r="AD342" s="120"/>
      <c r="AE342" s="120"/>
      <c r="AF342" s="120"/>
      <c r="AG342" s="120"/>
    </row>
    <row r="343" spans="29:33" x14ac:dyDescent="0.25">
      <c r="AC343" s="23"/>
      <c r="AD343" s="120"/>
      <c r="AE343" s="120"/>
      <c r="AF343" s="120"/>
      <c r="AG343" s="120"/>
    </row>
    <row r="344" spans="29:33" x14ac:dyDescent="0.25">
      <c r="AC344" s="23"/>
      <c r="AD344" s="23"/>
      <c r="AE344" s="23"/>
      <c r="AF344" s="23"/>
      <c r="AG344" s="23"/>
    </row>
    <row r="345" spans="29:33" x14ac:dyDescent="0.25">
      <c r="AC345" s="23"/>
      <c r="AD345" s="120"/>
      <c r="AE345" s="120"/>
      <c r="AF345" s="120"/>
      <c r="AG345" s="120"/>
    </row>
    <row r="346" spans="29:33" x14ac:dyDescent="0.25">
      <c r="AC346" s="23"/>
      <c r="AD346" s="23"/>
      <c r="AE346" s="23"/>
      <c r="AF346" s="23"/>
      <c r="AG346" s="23"/>
    </row>
    <row r="347" spans="29:33" x14ac:dyDescent="0.25">
      <c r="AC347" s="23"/>
      <c r="AD347" s="24"/>
      <c r="AE347" s="24"/>
      <c r="AF347" s="24"/>
      <c r="AG347" s="24"/>
    </row>
    <row r="348" spans="29:33" x14ac:dyDescent="0.25">
      <c r="AC348" s="120"/>
      <c r="AD348" s="120"/>
      <c r="AE348" s="120"/>
      <c r="AF348" s="120"/>
      <c r="AG348" s="120"/>
    </row>
    <row r="349" spans="29:33" x14ac:dyDescent="0.25">
      <c r="AC349" s="23"/>
      <c r="AD349" s="120"/>
      <c r="AE349" s="120"/>
      <c r="AF349" s="120"/>
      <c r="AG349" s="120"/>
    </row>
    <row r="350" spans="29:33" x14ac:dyDescent="0.25">
      <c r="AC350" s="23"/>
      <c r="AD350" s="23"/>
      <c r="AE350" s="23"/>
      <c r="AF350" s="23"/>
      <c r="AG350" s="23"/>
    </row>
    <row r="351" spans="29:33" x14ac:dyDescent="0.25">
      <c r="AC351" s="23"/>
      <c r="AD351" s="120"/>
      <c r="AE351" s="120"/>
      <c r="AF351" s="120"/>
      <c r="AG351" s="120"/>
    </row>
    <row r="352" spans="29:33" x14ac:dyDescent="0.25">
      <c r="AC352" s="23"/>
      <c r="AD352" s="120"/>
      <c r="AE352" s="120"/>
      <c r="AF352" s="120"/>
      <c r="AG352" s="120"/>
    </row>
    <row r="353" spans="29:33" x14ac:dyDescent="0.25">
      <c r="AC353" s="23"/>
      <c r="AD353" s="120"/>
      <c r="AE353" s="120"/>
      <c r="AF353" s="120"/>
      <c r="AG353" s="120"/>
    </row>
    <row r="354" spans="29:33" x14ac:dyDescent="0.25">
      <c r="AC354" s="23"/>
      <c r="AD354" s="120"/>
      <c r="AE354" s="120"/>
      <c r="AF354" s="120"/>
      <c r="AG354" s="120"/>
    </row>
    <row r="355" spans="29:33" x14ac:dyDescent="0.25">
      <c r="AC355" s="120"/>
      <c r="AD355" s="23"/>
      <c r="AE355" s="23"/>
      <c r="AF355" s="23"/>
      <c r="AG355" s="23"/>
    </row>
    <row r="356" spans="29:33" x14ac:dyDescent="0.25">
      <c r="AC356" s="23"/>
      <c r="AD356" s="23"/>
      <c r="AE356" s="23"/>
      <c r="AF356" s="23"/>
      <c r="AG356" s="23"/>
    </row>
    <row r="357" spans="29:33" x14ac:dyDescent="0.25">
      <c r="AC357" s="23"/>
      <c r="AD357" s="23"/>
      <c r="AE357" s="23"/>
      <c r="AF357" s="23"/>
      <c r="AG357" s="23"/>
    </row>
    <row r="358" spans="29:33" x14ac:dyDescent="0.25">
      <c r="AC358" s="23"/>
      <c r="AD358" s="120"/>
      <c r="AE358" s="120"/>
      <c r="AF358" s="120"/>
      <c r="AG358" s="120"/>
    </row>
    <row r="359" spans="29:33" x14ac:dyDescent="0.25">
      <c r="AC359" s="23"/>
      <c r="AD359" s="120"/>
      <c r="AE359" s="120"/>
      <c r="AF359" s="120"/>
      <c r="AG359" s="120"/>
    </row>
    <row r="360" spans="29:33" x14ac:dyDescent="0.25">
      <c r="AC360" s="23"/>
      <c r="AD360" s="23"/>
      <c r="AE360" s="23"/>
      <c r="AF360" s="23"/>
      <c r="AG360" s="23"/>
    </row>
    <row r="361" spans="29:33" x14ac:dyDescent="0.25">
      <c r="AC361" s="23"/>
      <c r="AD361" s="120"/>
      <c r="AE361" s="120"/>
      <c r="AF361" s="120"/>
      <c r="AG361" s="120"/>
    </row>
    <row r="362" spans="29:33" x14ac:dyDescent="0.25">
      <c r="AC362" s="23"/>
      <c r="AD362" s="120"/>
      <c r="AE362" s="120"/>
      <c r="AF362" s="120"/>
      <c r="AG362" s="120"/>
    </row>
    <row r="363" spans="29:33" x14ac:dyDescent="0.25">
      <c r="AC363" s="120"/>
      <c r="AD363" s="23"/>
      <c r="AE363" s="23"/>
      <c r="AF363" s="23"/>
      <c r="AG363" s="23"/>
    </row>
    <row r="364" spans="29:33" x14ac:dyDescent="0.25">
      <c r="AC364" s="120"/>
      <c r="AD364" s="120"/>
      <c r="AE364" s="120"/>
      <c r="AF364" s="120"/>
      <c r="AG364" s="120"/>
    </row>
    <row r="365" spans="29:33" x14ac:dyDescent="0.25">
      <c r="AC365" s="120"/>
      <c r="AD365" s="120"/>
      <c r="AE365" s="120"/>
      <c r="AF365" s="120"/>
      <c r="AG365" s="120"/>
    </row>
    <row r="366" spans="29:33" x14ac:dyDescent="0.25">
      <c r="AC366" s="23"/>
      <c r="AD366" s="120"/>
      <c r="AE366" s="120"/>
      <c r="AF366" s="120"/>
      <c r="AG366" s="120"/>
    </row>
    <row r="367" spans="29:33" x14ac:dyDescent="0.25">
      <c r="AC367" s="23"/>
      <c r="AD367" s="23"/>
      <c r="AE367" s="23"/>
      <c r="AF367" s="23"/>
      <c r="AG367" s="23"/>
    </row>
    <row r="368" spans="29:33" x14ac:dyDescent="0.25">
      <c r="AC368" s="23"/>
      <c r="AD368" s="120"/>
      <c r="AE368" s="120"/>
      <c r="AF368" s="120"/>
      <c r="AG368" s="120"/>
    </row>
    <row r="369" spans="29:33" x14ac:dyDescent="0.25">
      <c r="AC369" s="23"/>
      <c r="AD369" s="120"/>
      <c r="AE369" s="120"/>
      <c r="AF369" s="120"/>
      <c r="AG369" s="120"/>
    </row>
    <row r="370" spans="29:33" x14ac:dyDescent="0.25">
      <c r="AC370" s="23"/>
      <c r="AD370" s="23"/>
      <c r="AE370" s="23"/>
      <c r="AF370" s="23"/>
      <c r="AG370" s="23"/>
    </row>
    <row r="371" spans="29:33" x14ac:dyDescent="0.25">
      <c r="AC371" s="154"/>
      <c r="AD371" s="23"/>
      <c r="AE371" s="23"/>
      <c r="AF371" s="23"/>
      <c r="AG371" s="23"/>
    </row>
    <row r="372" spans="29:33" x14ac:dyDescent="0.25">
      <c r="AC372" s="180"/>
      <c r="AD372" s="23"/>
      <c r="AE372" s="23"/>
      <c r="AF372" s="23"/>
      <c r="AG372" s="23"/>
    </row>
    <row r="373" spans="29:33" x14ac:dyDescent="0.25">
      <c r="AC373" s="129"/>
      <c r="AD373" s="23"/>
      <c r="AE373" s="23"/>
      <c r="AF373" s="23"/>
      <c r="AG373" s="23"/>
    </row>
    <row r="374" spans="29:33" ht="15.6" x14ac:dyDescent="0.25">
      <c r="AC374" s="130"/>
      <c r="AD374" s="120"/>
      <c r="AE374" s="120"/>
      <c r="AF374" s="120"/>
      <c r="AG374" s="120"/>
    </row>
    <row r="375" spans="29:33" ht="15.6" x14ac:dyDescent="0.25">
      <c r="AC375" s="131"/>
      <c r="AD375" s="23"/>
      <c r="AE375" s="23"/>
      <c r="AF375" s="23"/>
      <c r="AG375" s="23"/>
    </row>
    <row r="376" spans="29:33" ht="15.6" x14ac:dyDescent="0.25">
      <c r="AC376" s="131"/>
      <c r="AD376" s="120"/>
      <c r="AE376" s="120"/>
      <c r="AF376" s="120"/>
      <c r="AG376" s="120"/>
    </row>
    <row r="377" spans="29:33" ht="15.6" x14ac:dyDescent="0.25">
      <c r="AC377" s="130"/>
      <c r="AD377" s="23"/>
      <c r="AE377" s="23"/>
      <c r="AF377" s="23"/>
      <c r="AG377" s="23"/>
    </row>
    <row r="378" spans="29:33" x14ac:dyDescent="0.25">
      <c r="AC378" s="172"/>
      <c r="AD378" s="23"/>
      <c r="AE378" s="23"/>
      <c r="AF378" s="23"/>
      <c r="AG378" s="23"/>
    </row>
    <row r="379" spans="29:33" x14ac:dyDescent="0.25">
      <c r="AC379" s="172"/>
      <c r="AD379" s="120"/>
      <c r="AE379" s="120"/>
      <c r="AF379" s="120"/>
      <c r="AG379" s="120"/>
    </row>
    <row r="380" spans="29:33" x14ac:dyDescent="0.25">
      <c r="AC380" s="172"/>
      <c r="AD380" s="23"/>
      <c r="AE380" s="23"/>
      <c r="AF380" s="23"/>
      <c r="AG380" s="23"/>
    </row>
    <row r="381" spans="29:33" x14ac:dyDescent="0.25">
      <c r="AC381" s="172"/>
      <c r="AD381" s="120"/>
      <c r="AE381" s="120"/>
      <c r="AF381" s="120"/>
      <c r="AG381" s="120"/>
    </row>
    <row r="382" spans="29:33" x14ac:dyDescent="0.25">
      <c r="AC382" s="172"/>
      <c r="AD382" s="23"/>
      <c r="AE382" s="23"/>
      <c r="AF382" s="23"/>
      <c r="AG382" s="23"/>
    </row>
    <row r="383" spans="29:33" x14ac:dyDescent="0.25">
      <c r="AC383" s="172"/>
      <c r="AD383" s="120"/>
      <c r="AE383" s="120"/>
      <c r="AF383" s="120"/>
      <c r="AG383" s="120"/>
    </row>
    <row r="384" spans="29:33" x14ac:dyDescent="0.25">
      <c r="AC384" s="172"/>
      <c r="AD384" s="23"/>
      <c r="AE384" s="23"/>
      <c r="AF384" s="23"/>
      <c r="AG384" s="23"/>
    </row>
    <row r="385" spans="29:33" x14ac:dyDescent="0.25">
      <c r="AC385" s="172"/>
      <c r="AD385" s="23"/>
      <c r="AE385" s="23"/>
      <c r="AF385" s="23"/>
      <c r="AG385" s="23"/>
    </row>
    <row r="386" spans="29:33" x14ac:dyDescent="0.25">
      <c r="AC386" s="172"/>
      <c r="AD386" s="120"/>
      <c r="AE386" s="120"/>
      <c r="AF386" s="120"/>
      <c r="AG386" s="120"/>
    </row>
    <row r="387" spans="29:33" x14ac:dyDescent="0.25">
      <c r="AC387" s="172"/>
      <c r="AD387" s="23"/>
      <c r="AE387" s="23"/>
      <c r="AF387" s="23"/>
      <c r="AG387" s="23"/>
    </row>
    <row r="388" spans="29:33" x14ac:dyDescent="0.25">
      <c r="AC388" s="172"/>
      <c r="AD388" s="23"/>
      <c r="AE388" s="23"/>
      <c r="AF388" s="23"/>
      <c r="AG388" s="23"/>
    </row>
    <row r="389" spans="29:33" x14ac:dyDescent="0.25">
      <c r="AC389" s="172"/>
      <c r="AD389" s="120"/>
      <c r="AE389" s="120"/>
      <c r="AF389" s="120"/>
      <c r="AG389" s="120"/>
    </row>
    <row r="390" spans="29:33" x14ac:dyDescent="0.25">
      <c r="AC390" s="172"/>
      <c r="AD390" s="23"/>
      <c r="AE390" s="23"/>
      <c r="AF390" s="23"/>
      <c r="AG390" s="23"/>
    </row>
    <row r="391" spans="29:33" x14ac:dyDescent="0.25">
      <c r="AC391" s="172"/>
      <c r="AD391" s="23"/>
      <c r="AE391" s="23"/>
      <c r="AF391" s="23"/>
      <c r="AG391" s="23"/>
    </row>
    <row r="392" spans="29:33" x14ac:dyDescent="0.25">
      <c r="AC392" s="172"/>
      <c r="AD392" s="120"/>
      <c r="AE392" s="120"/>
      <c r="AF392" s="120"/>
      <c r="AG392" s="120"/>
    </row>
    <row r="393" spans="29:33" x14ac:dyDescent="0.25">
      <c r="AC393" s="172"/>
      <c r="AD393" s="23"/>
      <c r="AE393" s="23"/>
      <c r="AF393" s="23"/>
      <c r="AG393" s="23"/>
    </row>
    <row r="394" spans="29:33" x14ac:dyDescent="0.25">
      <c r="AC394" s="172"/>
      <c r="AD394" s="120"/>
      <c r="AE394" s="120"/>
      <c r="AF394" s="120"/>
      <c r="AG394" s="120"/>
    </row>
    <row r="395" spans="29:33" x14ac:dyDescent="0.25">
      <c r="AC395" s="172"/>
      <c r="AD395" s="120"/>
      <c r="AE395" s="120"/>
      <c r="AF395" s="120"/>
      <c r="AG395" s="120"/>
    </row>
    <row r="396" spans="29:33" x14ac:dyDescent="0.25">
      <c r="AC396" s="172"/>
      <c r="AD396" s="120"/>
      <c r="AE396" s="120"/>
      <c r="AF396" s="120"/>
      <c r="AG396" s="120"/>
    </row>
    <row r="397" spans="29:33" x14ac:dyDescent="0.25">
      <c r="AC397" s="180"/>
      <c r="AD397" s="23"/>
      <c r="AE397" s="23"/>
      <c r="AF397" s="23"/>
      <c r="AG397" s="23"/>
    </row>
    <row r="398" spans="29:33" x14ac:dyDescent="0.25">
      <c r="AC398" s="172"/>
      <c r="AD398" s="119"/>
      <c r="AE398" s="119"/>
      <c r="AF398" s="119"/>
      <c r="AG398" s="119"/>
    </row>
    <row r="399" spans="29:33" x14ac:dyDescent="0.25">
      <c r="AC399" s="172"/>
      <c r="AD399" s="119"/>
      <c r="AE399" s="119"/>
      <c r="AF399" s="119"/>
      <c r="AG399" s="119"/>
    </row>
    <row r="400" spans="29:33" x14ac:dyDescent="0.25">
      <c r="AC400" s="172"/>
      <c r="AD400" s="23"/>
      <c r="AE400" s="23"/>
      <c r="AF400" s="23"/>
      <c r="AG400" s="23"/>
    </row>
    <row r="401" spans="29:33" x14ac:dyDescent="0.25">
      <c r="AC401" s="172"/>
      <c r="AD401" s="23"/>
      <c r="AE401" s="23"/>
      <c r="AF401" s="23"/>
      <c r="AG401" s="23"/>
    </row>
    <row r="402" spans="29:33" x14ac:dyDescent="0.25">
      <c r="AC402" s="172"/>
      <c r="AD402" s="23"/>
      <c r="AE402" s="23"/>
      <c r="AF402" s="23"/>
      <c r="AG402" s="23"/>
    </row>
    <row r="403" spans="29:33" x14ac:dyDescent="0.25">
      <c r="AC403" s="172"/>
      <c r="AD403" s="23"/>
      <c r="AE403" s="23"/>
      <c r="AF403" s="23"/>
      <c r="AG403" s="23"/>
    </row>
    <row r="404" spans="29:33" x14ac:dyDescent="0.25">
      <c r="AC404" s="172"/>
      <c r="AD404" s="23"/>
      <c r="AE404" s="23"/>
      <c r="AF404" s="23"/>
      <c r="AG404" s="23"/>
    </row>
    <row r="405" spans="29:33" x14ac:dyDescent="0.25">
      <c r="AC405" s="172"/>
      <c r="AD405" s="154"/>
      <c r="AE405" s="154"/>
      <c r="AF405" s="154"/>
      <c r="AG405" s="154"/>
    </row>
    <row r="406" spans="29:33" x14ac:dyDescent="0.25">
      <c r="AC406" s="172"/>
      <c r="AD406" s="23"/>
      <c r="AE406" s="23"/>
      <c r="AF406" s="23"/>
      <c r="AG406" s="23"/>
    </row>
    <row r="407" spans="29:33" x14ac:dyDescent="0.25">
      <c r="AC407" s="172"/>
      <c r="AD407" s="23"/>
      <c r="AE407" s="23"/>
      <c r="AF407" s="23"/>
      <c r="AG407" s="23"/>
    </row>
    <row r="408" spans="29:33" x14ac:dyDescent="0.25">
      <c r="AC408" s="172"/>
      <c r="AD408" s="23"/>
      <c r="AE408" s="23"/>
      <c r="AF408" s="23"/>
      <c r="AG408" s="23"/>
    </row>
    <row r="409" spans="29:33" x14ac:dyDescent="0.25">
      <c r="AC409" s="172"/>
      <c r="AD409" s="23"/>
      <c r="AE409" s="23"/>
      <c r="AF409" s="23"/>
      <c r="AG409" s="23"/>
    </row>
    <row r="410" spans="29:33" x14ac:dyDescent="0.25">
      <c r="AC410" s="172"/>
      <c r="AD410" s="23"/>
      <c r="AE410" s="23"/>
      <c r="AF410" s="23"/>
      <c r="AG410" s="23"/>
    </row>
    <row r="411" spans="29:33" x14ac:dyDescent="0.25">
      <c r="AC411" s="172"/>
      <c r="AD411" s="23"/>
      <c r="AE411" s="23"/>
      <c r="AF411" s="23"/>
      <c r="AG411" s="23"/>
    </row>
    <row r="412" spans="29:33" x14ac:dyDescent="0.25">
      <c r="AC412" s="172"/>
      <c r="AD412" s="23"/>
      <c r="AE412" s="23"/>
      <c r="AF412" s="23"/>
      <c r="AG412" s="23"/>
    </row>
    <row r="413" spans="29:33" x14ac:dyDescent="0.25">
      <c r="AC413" s="172"/>
      <c r="AD413" s="23"/>
      <c r="AE413" s="23"/>
      <c r="AF413" s="23"/>
      <c r="AG413" s="23"/>
    </row>
    <row r="414" spans="29:33" x14ac:dyDescent="0.25">
      <c r="AC414" s="172"/>
      <c r="AD414" s="23"/>
      <c r="AE414" s="23"/>
      <c r="AF414" s="23"/>
      <c r="AG414" s="23"/>
    </row>
    <row r="415" spans="29:33" x14ac:dyDescent="0.25">
      <c r="AC415" s="172"/>
      <c r="AD415" s="23"/>
      <c r="AE415" s="23"/>
      <c r="AF415" s="23"/>
      <c r="AG415" s="23"/>
    </row>
    <row r="416" spans="29:33" x14ac:dyDescent="0.25">
      <c r="AC416" s="172"/>
      <c r="AD416" s="23"/>
      <c r="AE416" s="23"/>
      <c r="AF416" s="23"/>
      <c r="AG416" s="23"/>
    </row>
    <row r="417" spans="30:33" x14ac:dyDescent="0.25">
      <c r="AD417" s="23"/>
      <c r="AE417" s="23"/>
      <c r="AF417" s="23"/>
      <c r="AG417" s="23"/>
    </row>
    <row r="418" spans="30:33" x14ac:dyDescent="0.25">
      <c r="AD418" s="120"/>
      <c r="AE418" s="120"/>
      <c r="AF418" s="120"/>
      <c r="AG418" s="120"/>
    </row>
    <row r="419" spans="30:33" x14ac:dyDescent="0.25">
      <c r="AD419" s="23"/>
      <c r="AE419" s="23"/>
      <c r="AF419" s="23"/>
      <c r="AG419" s="23"/>
    </row>
    <row r="420" spans="30:33" x14ac:dyDescent="0.25">
      <c r="AD420" s="119"/>
      <c r="AE420" s="119"/>
      <c r="AF420" s="119"/>
      <c r="AG420" s="119"/>
    </row>
    <row r="421" spans="30:33" x14ac:dyDescent="0.25">
      <c r="AD421" s="23"/>
      <c r="AE421" s="23"/>
      <c r="AF421" s="23"/>
      <c r="AG421" s="23"/>
    </row>
    <row r="422" spans="30:33" x14ac:dyDescent="0.25">
      <c r="AD422" s="23"/>
      <c r="AE422" s="23"/>
      <c r="AF422" s="23"/>
      <c r="AG422" s="23"/>
    </row>
    <row r="423" spans="30:33" x14ac:dyDescent="0.25">
      <c r="AD423" s="23"/>
      <c r="AE423" s="23"/>
      <c r="AF423" s="23"/>
      <c r="AG423" s="23"/>
    </row>
    <row r="424" spans="30:33" x14ac:dyDescent="0.25">
      <c r="AD424" s="120"/>
      <c r="AE424" s="120"/>
      <c r="AF424" s="120"/>
      <c r="AG424" s="120"/>
    </row>
    <row r="425" spans="30:33" x14ac:dyDescent="0.25">
      <c r="AD425" s="23"/>
      <c r="AE425" s="23"/>
      <c r="AF425" s="23"/>
      <c r="AG425" s="23"/>
    </row>
    <row r="426" spans="30:33" x14ac:dyDescent="0.25">
      <c r="AD426" s="23"/>
      <c r="AE426" s="23"/>
      <c r="AF426" s="23"/>
      <c r="AG426" s="23"/>
    </row>
    <row r="427" spans="30:33" x14ac:dyDescent="0.25">
      <c r="AD427" s="120"/>
      <c r="AE427" s="120"/>
      <c r="AF427" s="120"/>
      <c r="AG427" s="120"/>
    </row>
    <row r="428" spans="30:33" x14ac:dyDescent="0.25">
      <c r="AD428" s="23"/>
      <c r="AE428" s="23"/>
      <c r="AF428" s="23"/>
      <c r="AG428" s="23"/>
    </row>
    <row r="429" spans="30:33" x14ac:dyDescent="0.25">
      <c r="AD429" s="120"/>
      <c r="AE429" s="120"/>
      <c r="AF429" s="120"/>
      <c r="AG429" s="120"/>
    </row>
    <row r="430" spans="30:33" x14ac:dyDescent="0.25">
      <c r="AD430" s="23"/>
      <c r="AE430" s="23"/>
      <c r="AF430" s="23"/>
      <c r="AG430" s="23"/>
    </row>
    <row r="431" spans="30:33" x14ac:dyDescent="0.25">
      <c r="AD431" s="23"/>
      <c r="AE431" s="23"/>
      <c r="AF431" s="23"/>
      <c r="AG431" s="23"/>
    </row>
    <row r="432" spans="30:33" x14ac:dyDescent="0.25">
      <c r="AD432" s="23"/>
      <c r="AE432" s="23"/>
      <c r="AF432" s="23"/>
      <c r="AG432" s="23"/>
    </row>
    <row r="433" spans="30:33" x14ac:dyDescent="0.25">
      <c r="AD433" s="23"/>
      <c r="AE433" s="23"/>
      <c r="AF433" s="23"/>
      <c r="AG433" s="23"/>
    </row>
    <row r="434" spans="30:33" x14ac:dyDescent="0.25">
      <c r="AD434" s="120"/>
      <c r="AE434" s="120"/>
      <c r="AF434" s="120"/>
      <c r="AG434" s="120"/>
    </row>
    <row r="435" spans="30:33" x14ac:dyDescent="0.25">
      <c r="AD435" s="120"/>
      <c r="AE435" s="120"/>
      <c r="AF435" s="120"/>
      <c r="AG435" s="120"/>
    </row>
    <row r="436" spans="30:33" x14ac:dyDescent="0.25">
      <c r="AD436" s="23"/>
      <c r="AE436" s="23"/>
      <c r="AF436" s="23"/>
      <c r="AG436" s="23"/>
    </row>
    <row r="437" spans="30:33" x14ac:dyDescent="0.25">
      <c r="AD437" s="24"/>
      <c r="AE437" s="24"/>
      <c r="AF437" s="24"/>
      <c r="AG437" s="24"/>
    </row>
    <row r="438" spans="30:33" x14ac:dyDescent="0.25">
      <c r="AD438" s="120"/>
      <c r="AE438" s="120"/>
      <c r="AF438" s="120"/>
      <c r="AG438" s="120"/>
    </row>
    <row r="439" spans="30:33" x14ac:dyDescent="0.25">
      <c r="AD439" s="23"/>
      <c r="AE439" s="23"/>
      <c r="AF439" s="23"/>
      <c r="AG439" s="23"/>
    </row>
    <row r="440" spans="30:33" x14ac:dyDescent="0.25">
      <c r="AD440" s="23"/>
      <c r="AE440" s="23"/>
      <c r="AF440" s="23"/>
      <c r="AG440" s="23"/>
    </row>
    <row r="441" spans="30:33" x14ac:dyDescent="0.25">
      <c r="AD441" s="24"/>
      <c r="AE441" s="24"/>
      <c r="AF441" s="24"/>
      <c r="AG441" s="24"/>
    </row>
    <row r="442" spans="30:33" x14ac:dyDescent="0.25">
      <c r="AD442" s="24"/>
      <c r="AE442" s="24"/>
      <c r="AF442" s="24"/>
      <c r="AG442" s="24"/>
    </row>
    <row r="443" spans="30:33" x14ac:dyDescent="0.25">
      <c r="AD443" s="23"/>
      <c r="AE443" s="23"/>
      <c r="AF443" s="23"/>
      <c r="AG443" s="23"/>
    </row>
    <row r="444" spans="30:33" x14ac:dyDescent="0.25">
      <c r="AD444" s="23"/>
      <c r="AE444" s="23"/>
      <c r="AF444" s="23"/>
      <c r="AG444" s="23"/>
    </row>
    <row r="445" spans="30:33" x14ac:dyDescent="0.25">
      <c r="AD445" s="23"/>
      <c r="AE445" s="23"/>
      <c r="AF445" s="23"/>
      <c r="AG445" s="23"/>
    </row>
    <row r="446" spans="30:33" x14ac:dyDescent="0.25">
      <c r="AD446" s="23"/>
      <c r="AE446" s="23"/>
      <c r="AF446" s="23"/>
      <c r="AG446" s="23"/>
    </row>
    <row r="447" spans="30:33" x14ac:dyDescent="0.25">
      <c r="AD447" s="23"/>
      <c r="AE447" s="23"/>
      <c r="AF447" s="23"/>
      <c r="AG447" s="23"/>
    </row>
    <row r="448" spans="30:33" x14ac:dyDescent="0.25">
      <c r="AD448" s="23"/>
      <c r="AE448" s="23"/>
      <c r="AF448" s="23"/>
      <c r="AG448" s="23"/>
    </row>
    <row r="449" spans="30:33" x14ac:dyDescent="0.25">
      <c r="AD449" s="23"/>
      <c r="AE449" s="23"/>
      <c r="AF449" s="23"/>
      <c r="AG449" s="23"/>
    </row>
    <row r="450" spans="30:33" x14ac:dyDescent="0.25">
      <c r="AD450" s="23"/>
      <c r="AE450" s="23"/>
      <c r="AF450" s="23"/>
      <c r="AG450" s="23"/>
    </row>
    <row r="451" spans="30:33" x14ac:dyDescent="0.25">
      <c r="AD451" s="23"/>
      <c r="AE451" s="23"/>
      <c r="AF451" s="23"/>
      <c r="AG451" s="23"/>
    </row>
    <row r="452" spans="30:33" x14ac:dyDescent="0.25">
      <c r="AD452" s="23"/>
      <c r="AE452" s="23"/>
      <c r="AF452" s="23"/>
      <c r="AG452" s="23"/>
    </row>
    <row r="453" spans="30:33" x14ac:dyDescent="0.25">
      <c r="AD453" s="23"/>
      <c r="AE453" s="23"/>
      <c r="AF453" s="23"/>
      <c r="AG453" s="23"/>
    </row>
    <row r="454" spans="30:33" x14ac:dyDescent="0.25">
      <c r="AD454" s="23"/>
      <c r="AE454" s="23"/>
      <c r="AF454" s="23"/>
      <c r="AG454" s="23"/>
    </row>
    <row r="455" spans="30:33" x14ac:dyDescent="0.25">
      <c r="AD455" s="120"/>
      <c r="AE455" s="120"/>
      <c r="AF455" s="120"/>
      <c r="AG455" s="120"/>
    </row>
    <row r="456" spans="30:33" x14ac:dyDescent="0.25">
      <c r="AD456" s="23"/>
      <c r="AE456" s="23"/>
      <c r="AF456" s="23"/>
      <c r="AG456" s="23"/>
    </row>
    <row r="457" spans="30:33" x14ac:dyDescent="0.25">
      <c r="AD457" s="23"/>
      <c r="AE457" s="23"/>
      <c r="AF457" s="23"/>
      <c r="AG457" s="23"/>
    </row>
    <row r="458" spans="30:33" x14ac:dyDescent="0.25">
      <c r="AD458" s="23"/>
      <c r="AE458" s="23"/>
      <c r="AF458" s="23"/>
      <c r="AG458" s="23"/>
    </row>
    <row r="459" spans="30:33" x14ac:dyDescent="0.25">
      <c r="AD459" s="23"/>
      <c r="AE459" s="23"/>
      <c r="AF459" s="23"/>
      <c r="AG459" s="23"/>
    </row>
    <row r="460" spans="30:33" x14ac:dyDescent="0.25">
      <c r="AD460" s="23"/>
      <c r="AE460" s="23"/>
      <c r="AF460" s="23"/>
      <c r="AG460" s="23"/>
    </row>
    <row r="461" spans="30:33" x14ac:dyDescent="0.25">
      <c r="AD461" s="23"/>
      <c r="AE461" s="23"/>
      <c r="AF461" s="23"/>
      <c r="AG461" s="23"/>
    </row>
    <row r="462" spans="30:33" x14ac:dyDescent="0.25">
      <c r="AD462" s="120"/>
      <c r="AE462" s="120"/>
      <c r="AF462" s="120"/>
      <c r="AG462" s="120"/>
    </row>
    <row r="463" spans="30:33" x14ac:dyDescent="0.25">
      <c r="AD463" s="23"/>
      <c r="AE463" s="23"/>
      <c r="AF463" s="23"/>
      <c r="AG463" s="23"/>
    </row>
    <row r="464" spans="30:33" x14ac:dyDescent="0.25">
      <c r="AD464" s="23"/>
      <c r="AE464" s="23"/>
      <c r="AF464" s="23"/>
      <c r="AG464" s="23"/>
    </row>
    <row r="465" spans="30:33" x14ac:dyDescent="0.25">
      <c r="AD465" s="23"/>
      <c r="AE465" s="23"/>
      <c r="AF465" s="23"/>
      <c r="AG465" s="23"/>
    </row>
    <row r="466" spans="30:33" x14ac:dyDescent="0.25">
      <c r="AD466" s="23"/>
      <c r="AE466" s="23"/>
      <c r="AF466" s="23"/>
      <c r="AG466" s="23"/>
    </row>
    <row r="467" spans="30:33" x14ac:dyDescent="0.25">
      <c r="AD467" s="23"/>
      <c r="AE467" s="23"/>
      <c r="AF467" s="23"/>
      <c r="AG467" s="23"/>
    </row>
    <row r="468" spans="30:33" x14ac:dyDescent="0.25">
      <c r="AD468" s="23"/>
      <c r="AE468" s="23"/>
      <c r="AF468" s="23"/>
      <c r="AG468" s="23"/>
    </row>
    <row r="469" spans="30:33" x14ac:dyDescent="0.25">
      <c r="AD469" s="23"/>
      <c r="AE469" s="23"/>
      <c r="AF469" s="23"/>
      <c r="AG469" s="23"/>
    </row>
    <row r="470" spans="30:33" x14ac:dyDescent="0.25">
      <c r="AD470" s="120"/>
      <c r="AE470" s="120"/>
      <c r="AF470" s="120"/>
      <c r="AG470" s="120"/>
    </row>
    <row r="471" spans="30:33" x14ac:dyDescent="0.25">
      <c r="AD471" s="120"/>
      <c r="AE471" s="120"/>
      <c r="AF471" s="120"/>
      <c r="AG471" s="120"/>
    </row>
    <row r="472" spans="30:33" x14ac:dyDescent="0.25">
      <c r="AD472" s="120"/>
      <c r="AE472" s="120"/>
      <c r="AF472" s="120"/>
      <c r="AG472" s="120"/>
    </row>
    <row r="473" spans="30:33" x14ac:dyDescent="0.25">
      <c r="AD473" s="23"/>
      <c r="AE473" s="23"/>
      <c r="AF473" s="23"/>
      <c r="AG473" s="23"/>
    </row>
    <row r="474" spans="30:33" x14ac:dyDescent="0.25">
      <c r="AD474" s="23"/>
      <c r="AE474" s="23"/>
      <c r="AF474" s="23"/>
      <c r="AG474" s="23"/>
    </row>
    <row r="475" spans="30:33" x14ac:dyDescent="0.25">
      <c r="AD475" s="23"/>
      <c r="AE475" s="23"/>
      <c r="AF475" s="23"/>
      <c r="AG475" s="23"/>
    </row>
    <row r="476" spans="30:33" x14ac:dyDescent="0.25">
      <c r="AD476" s="23"/>
      <c r="AE476" s="23"/>
      <c r="AF476" s="23"/>
      <c r="AG476" s="23"/>
    </row>
    <row r="477" spans="30:33" x14ac:dyDescent="0.25">
      <c r="AD477" s="23"/>
      <c r="AE477" s="23"/>
      <c r="AF477" s="23"/>
      <c r="AG477" s="23"/>
    </row>
    <row r="478" spans="30:33" x14ac:dyDescent="0.25">
      <c r="AD478" s="154"/>
      <c r="AE478" s="154"/>
      <c r="AF478" s="154"/>
      <c r="AG478" s="154"/>
    </row>
    <row r="479" spans="30:33" x14ac:dyDescent="0.25">
      <c r="AD479" s="180"/>
      <c r="AE479" s="180"/>
      <c r="AF479" s="180"/>
      <c r="AG479" s="180"/>
    </row>
    <row r="480" spans="30:33" x14ac:dyDescent="0.25">
      <c r="AD480" s="129"/>
      <c r="AE480" s="129"/>
      <c r="AF480" s="129"/>
      <c r="AG480" s="129"/>
    </row>
    <row r="481" spans="30:33" ht="15.6" x14ac:dyDescent="0.25">
      <c r="AD481" s="130"/>
      <c r="AE481" s="130"/>
      <c r="AF481" s="130"/>
      <c r="AG481" s="130"/>
    </row>
    <row r="482" spans="30:33" ht="15.6" x14ac:dyDescent="0.25">
      <c r="AD482" s="131"/>
      <c r="AE482" s="131"/>
      <c r="AF482" s="131"/>
      <c r="AG482" s="131"/>
    </row>
    <row r="483" spans="30:33" ht="15.6" x14ac:dyDescent="0.25">
      <c r="AD483" s="131"/>
      <c r="AE483" s="131"/>
      <c r="AF483" s="131"/>
      <c r="AG483" s="131"/>
    </row>
    <row r="484" spans="30:33" ht="15.6" x14ac:dyDescent="0.25">
      <c r="AD484" s="130"/>
      <c r="AE484" s="130"/>
      <c r="AF484" s="130"/>
      <c r="AG484" s="130"/>
    </row>
    <row r="485" spans="30:33" x14ac:dyDescent="0.25">
      <c r="AD485" s="172"/>
      <c r="AE485" s="172"/>
      <c r="AF485" s="172"/>
      <c r="AG485" s="172"/>
    </row>
    <row r="486" spans="30:33" x14ac:dyDescent="0.25">
      <c r="AD486" s="172"/>
      <c r="AE486" s="172"/>
      <c r="AF486" s="172"/>
      <c r="AG486" s="172"/>
    </row>
    <row r="487" spans="30:33" x14ac:dyDescent="0.25">
      <c r="AD487" s="172"/>
      <c r="AE487" s="172"/>
      <c r="AF487" s="172"/>
      <c r="AG487" s="172"/>
    </row>
    <row r="488" spans="30:33" x14ac:dyDescent="0.25">
      <c r="AD488" s="172"/>
      <c r="AE488" s="172"/>
      <c r="AF488" s="172"/>
      <c r="AG488" s="172"/>
    </row>
    <row r="489" spans="30:33" x14ac:dyDescent="0.25">
      <c r="AD489" s="172"/>
      <c r="AE489" s="172"/>
      <c r="AF489" s="172"/>
      <c r="AG489" s="172"/>
    </row>
    <row r="490" spans="30:33" x14ac:dyDescent="0.25">
      <c r="AD490" s="172"/>
      <c r="AE490" s="172"/>
      <c r="AF490" s="172"/>
      <c r="AG490" s="172"/>
    </row>
    <row r="491" spans="30:33" x14ac:dyDescent="0.25">
      <c r="AD491" s="172"/>
      <c r="AE491" s="172"/>
      <c r="AF491" s="172"/>
      <c r="AG491" s="172"/>
    </row>
    <row r="492" spans="30:33" x14ac:dyDescent="0.25">
      <c r="AD492" s="172"/>
      <c r="AE492" s="172"/>
      <c r="AF492" s="172"/>
      <c r="AG492" s="172"/>
    </row>
    <row r="493" spans="30:33" x14ac:dyDescent="0.25">
      <c r="AD493" s="172"/>
      <c r="AE493" s="172"/>
      <c r="AF493" s="172"/>
      <c r="AG493" s="172"/>
    </row>
    <row r="494" spans="30:33" x14ac:dyDescent="0.25">
      <c r="AD494" s="172"/>
      <c r="AE494" s="172"/>
      <c r="AF494" s="172"/>
      <c r="AG494" s="172"/>
    </row>
    <row r="495" spans="30:33" x14ac:dyDescent="0.25">
      <c r="AD495" s="172"/>
      <c r="AE495" s="172"/>
      <c r="AF495" s="172"/>
      <c r="AG495" s="172"/>
    </row>
    <row r="496" spans="30:33" x14ac:dyDescent="0.25">
      <c r="AD496" s="172"/>
      <c r="AE496" s="172"/>
      <c r="AF496" s="172"/>
      <c r="AG496" s="172"/>
    </row>
    <row r="497" spans="30:33" x14ac:dyDescent="0.25">
      <c r="AD497" s="172"/>
      <c r="AE497" s="172"/>
      <c r="AF497" s="172"/>
      <c r="AG497" s="172"/>
    </row>
    <row r="498" spans="30:33" x14ac:dyDescent="0.25">
      <c r="AD498" s="172"/>
      <c r="AE498" s="172"/>
      <c r="AF498" s="172"/>
      <c r="AG498" s="172"/>
    </row>
    <row r="499" spans="30:33" x14ac:dyDescent="0.25">
      <c r="AD499" s="172"/>
      <c r="AE499" s="172"/>
      <c r="AF499" s="172"/>
      <c r="AG499" s="172"/>
    </row>
    <row r="500" spans="30:33" x14ac:dyDescent="0.25">
      <c r="AD500" s="172"/>
      <c r="AE500" s="172"/>
      <c r="AF500" s="172"/>
      <c r="AG500" s="172"/>
    </row>
    <row r="501" spans="30:33" x14ac:dyDescent="0.25">
      <c r="AD501" s="172"/>
      <c r="AE501" s="172"/>
      <c r="AF501" s="172"/>
      <c r="AG501" s="172"/>
    </row>
    <row r="502" spans="30:33" x14ac:dyDescent="0.25">
      <c r="AD502" s="172"/>
      <c r="AE502" s="172"/>
      <c r="AF502" s="172"/>
      <c r="AG502" s="172"/>
    </row>
    <row r="503" spans="30:33" x14ac:dyDescent="0.25">
      <c r="AD503" s="172"/>
      <c r="AE503" s="172"/>
      <c r="AF503" s="172"/>
      <c r="AG503" s="172"/>
    </row>
    <row r="504" spans="30:33" x14ac:dyDescent="0.25">
      <c r="AD504" s="180"/>
      <c r="AE504" s="180"/>
      <c r="AF504" s="180"/>
      <c r="AG504" s="180"/>
    </row>
    <row r="505" spans="30:33" x14ac:dyDescent="0.25">
      <c r="AD505" s="172"/>
      <c r="AE505" s="172"/>
      <c r="AF505" s="172"/>
      <c r="AG505" s="172"/>
    </row>
    <row r="506" spans="30:33" x14ac:dyDescent="0.25">
      <c r="AD506" s="172"/>
      <c r="AE506" s="172"/>
      <c r="AF506" s="172"/>
      <c r="AG506" s="172"/>
    </row>
    <row r="507" spans="30:33" x14ac:dyDescent="0.25">
      <c r="AD507" s="172"/>
      <c r="AE507" s="172"/>
      <c r="AF507" s="172"/>
      <c r="AG507" s="172"/>
    </row>
    <row r="508" spans="30:33" x14ac:dyDescent="0.25">
      <c r="AD508" s="172"/>
      <c r="AE508" s="172"/>
      <c r="AF508" s="172"/>
      <c r="AG508" s="172"/>
    </row>
    <row r="509" spans="30:33" x14ac:dyDescent="0.25">
      <c r="AD509" s="172"/>
      <c r="AE509" s="172"/>
      <c r="AF509" s="172"/>
      <c r="AG509" s="172"/>
    </row>
  </sheetData>
  <autoFilter ref="A4:BC298" xr:uid="{F747A26C-6FFF-43B7-B5BC-52B8FEBA888A}">
    <sortState xmlns:xlrd2="http://schemas.microsoft.com/office/spreadsheetml/2017/richdata2" ref="A5:BC298">
      <sortCondition ref="A4:A298"/>
    </sortState>
  </autoFilter>
  <mergeCells count="24">
    <mergeCell ref="IH299:IJ299"/>
    <mergeCell ref="BF299:CB299"/>
    <mergeCell ref="CC299:CY299"/>
    <mergeCell ref="HK299:IG299"/>
    <mergeCell ref="CZ299:DV299"/>
    <mergeCell ref="DW299:ES299"/>
    <mergeCell ref="ET299:FP299"/>
    <mergeCell ref="FQ299:GM299"/>
    <mergeCell ref="GN299:HJ299"/>
    <mergeCell ref="IH300:IJ300"/>
    <mergeCell ref="BF300:CB300"/>
    <mergeCell ref="CC300:CY300"/>
    <mergeCell ref="CZ300:DV300"/>
    <mergeCell ref="DW300:ES300"/>
    <mergeCell ref="ET300:FP300"/>
    <mergeCell ref="FQ300:GM300"/>
    <mergeCell ref="HK300:IG300"/>
    <mergeCell ref="A304:M304"/>
    <mergeCell ref="A305:M305"/>
    <mergeCell ref="A2:BC2"/>
    <mergeCell ref="GN300:HJ300"/>
    <mergeCell ref="A301:M301"/>
    <mergeCell ref="A302:M302"/>
    <mergeCell ref="A303:M303"/>
  </mergeCells>
  <phoneticPr fontId="7" type="noConversion"/>
  <printOptions horizontalCentered="1" gridLines="1"/>
  <pageMargins left="9.8425196850393706E-2" right="9.8425196850393706E-2" top="0.55118110236220474" bottom="0.55118110236220474" header="0.31496062992125984" footer="0.31496062992125984"/>
  <pageSetup paperSize="9" scale="10" fitToHeight="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V303"/>
  <sheetViews>
    <sheetView zoomScaleNormal="100" workbookViewId="0">
      <pane xSplit="3" ySplit="4" topLeftCell="D5" activePane="bottomRight" state="frozen"/>
      <selection pane="topRight" activeCell="D1" sqref="D1"/>
      <selection pane="bottomLeft" activeCell="A5" sqref="A5"/>
      <selection pane="bottomRight" activeCell="A3" sqref="A3"/>
    </sheetView>
  </sheetViews>
  <sheetFormatPr defaultRowHeight="13.2" x14ac:dyDescent="0.25"/>
  <cols>
    <col min="1" max="1" width="4.88671875" customWidth="1"/>
    <col min="2" max="2" width="9.5546875" customWidth="1"/>
    <col min="3" max="3" width="39.44140625" customWidth="1"/>
    <col min="4" max="4" width="1.44140625" customWidth="1"/>
    <col min="5" max="6" width="10.5546875" customWidth="1"/>
    <col min="7" max="7" width="8.5546875" customWidth="1"/>
    <col min="8" max="13" width="10.5546875" customWidth="1"/>
    <col min="14" max="14" width="1.44140625" customWidth="1"/>
    <col min="15" max="18" width="10.5546875" customWidth="1"/>
    <col min="19" max="19" width="8.5546875" customWidth="1"/>
    <col min="20" max="23" width="10.5546875" customWidth="1"/>
    <col min="24" max="24" width="8.5546875" customWidth="1"/>
    <col min="25" max="28" width="10.5546875" customWidth="1"/>
    <col min="29" max="29" width="8.5546875" customWidth="1"/>
    <col min="30" max="33" width="10.5546875" customWidth="1"/>
    <col min="34" max="34" width="8.5546875" customWidth="1"/>
    <col min="35" max="38" width="10.5546875" customWidth="1"/>
    <col min="39" max="39" width="8.5546875" customWidth="1"/>
    <col min="40" max="40" width="1.5546875" customWidth="1"/>
    <col min="41" max="42" width="10.5546875" customWidth="1"/>
    <col min="43" max="43" width="8.5546875" customWidth="1"/>
    <col min="44" max="70" width="15.5546875" customWidth="1"/>
  </cols>
  <sheetData>
    <row r="1" spans="1:70" ht="3.75" customHeight="1" x14ac:dyDescent="0.25"/>
    <row r="2" spans="1:70" ht="21" customHeight="1" x14ac:dyDescent="0.25">
      <c r="A2" s="30"/>
      <c r="B2" s="30"/>
      <c r="C2" s="30"/>
      <c r="D2" s="30"/>
      <c r="E2" s="208" t="s">
        <v>1639</v>
      </c>
      <c r="F2" s="208"/>
      <c r="G2" s="208"/>
      <c r="H2" s="208"/>
      <c r="I2" s="208"/>
      <c r="J2" s="208"/>
      <c r="K2" s="208"/>
      <c r="L2" s="208"/>
      <c r="M2" s="208"/>
      <c r="O2" s="208" t="s">
        <v>1640</v>
      </c>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O2" s="205" t="s">
        <v>1641</v>
      </c>
      <c r="AP2" s="206"/>
      <c r="AQ2" s="206"/>
      <c r="AR2" s="206"/>
      <c r="AS2" s="206"/>
      <c r="AT2" s="206"/>
      <c r="AU2" s="206"/>
      <c r="AV2" s="206"/>
      <c r="AW2" s="206"/>
      <c r="AX2" s="206"/>
      <c r="AY2" s="206"/>
      <c r="AZ2" s="206"/>
      <c r="BA2" s="206"/>
      <c r="BB2" s="206"/>
      <c r="BC2" s="206"/>
      <c r="BD2" s="206"/>
      <c r="BE2" s="206"/>
      <c r="BF2" s="206"/>
      <c r="BG2" s="206"/>
      <c r="BH2" s="206"/>
      <c r="BI2" s="207"/>
      <c r="BJ2" s="205" t="s">
        <v>1642</v>
      </c>
      <c r="BK2" s="206"/>
      <c r="BL2" s="206"/>
      <c r="BM2" s="206"/>
      <c r="BN2" s="206"/>
      <c r="BO2" s="206"/>
      <c r="BP2" s="206"/>
      <c r="BQ2" s="206"/>
      <c r="BR2" s="207"/>
    </row>
    <row r="3" spans="1:70" ht="3.75" customHeight="1" thickBot="1" x14ac:dyDescent="0.3">
      <c r="A3" s="30"/>
      <c r="B3" s="30"/>
      <c r="C3" s="30"/>
      <c r="D3" s="30"/>
      <c r="E3" s="80"/>
      <c r="F3" s="80"/>
      <c r="G3" s="80"/>
      <c r="H3" s="80"/>
      <c r="I3" s="80"/>
      <c r="J3" s="80"/>
      <c r="K3" s="80"/>
      <c r="L3" s="80"/>
      <c r="M3" s="80"/>
      <c r="O3" s="80"/>
      <c r="P3" s="80"/>
      <c r="Q3" s="80"/>
      <c r="R3" s="80"/>
      <c r="S3" s="80"/>
      <c r="T3" s="80"/>
      <c r="U3" s="80"/>
      <c r="V3" s="80"/>
      <c r="W3" s="80"/>
      <c r="X3" s="80"/>
      <c r="Y3" s="80"/>
      <c r="Z3" s="80"/>
      <c r="AA3" s="80"/>
      <c r="AB3" s="80"/>
      <c r="AC3" s="80"/>
      <c r="AD3" s="80"/>
      <c r="AE3" s="80"/>
      <c r="AF3" s="80"/>
      <c r="AG3" s="80"/>
      <c r="AH3" s="80"/>
      <c r="AI3" s="80"/>
      <c r="AJ3" s="80"/>
      <c r="AK3" s="80"/>
      <c r="AL3" s="80"/>
      <c r="AM3" s="80"/>
      <c r="AO3" s="80"/>
      <c r="AP3" s="80"/>
      <c r="AQ3" s="80"/>
      <c r="AR3" s="80"/>
      <c r="AS3" s="80"/>
      <c r="AT3" s="80"/>
      <c r="AU3" s="80"/>
      <c r="AV3" s="80"/>
      <c r="AW3" s="80"/>
    </row>
    <row r="4" spans="1:70" ht="75" customHeight="1" x14ac:dyDescent="0.25">
      <c r="A4" s="36" t="s">
        <v>1</v>
      </c>
      <c r="B4" s="37" t="s">
        <v>2</v>
      </c>
      <c r="C4" s="35" t="s">
        <v>5</v>
      </c>
      <c r="D4" s="65"/>
      <c r="E4" s="87" t="s">
        <v>1643</v>
      </c>
      <c r="F4" s="88" t="s">
        <v>1644</v>
      </c>
      <c r="G4" s="89" t="s">
        <v>1645</v>
      </c>
      <c r="H4" s="90" t="s">
        <v>15</v>
      </c>
      <c r="I4" s="91" t="s">
        <v>1646</v>
      </c>
      <c r="J4" s="92" t="s">
        <v>1647</v>
      </c>
      <c r="K4" s="99" t="s">
        <v>16</v>
      </c>
      <c r="L4" s="100" t="s">
        <v>1648</v>
      </c>
      <c r="M4" s="101" t="s">
        <v>1649</v>
      </c>
      <c r="O4" s="102" t="s">
        <v>1650</v>
      </c>
      <c r="P4" s="103" t="s">
        <v>1651</v>
      </c>
      <c r="Q4" s="103" t="s">
        <v>1652</v>
      </c>
      <c r="R4" s="103" t="s">
        <v>1653</v>
      </c>
      <c r="S4" s="104" t="s">
        <v>1654</v>
      </c>
      <c r="T4" s="84" t="s">
        <v>18</v>
      </c>
      <c r="U4" s="85" t="s">
        <v>1655</v>
      </c>
      <c r="V4" s="85" t="s">
        <v>1656</v>
      </c>
      <c r="W4" s="85" t="s">
        <v>1657</v>
      </c>
      <c r="X4" s="86" t="s">
        <v>1658</v>
      </c>
      <c r="Y4" s="96" t="s">
        <v>19</v>
      </c>
      <c r="Z4" s="97" t="s">
        <v>1659</v>
      </c>
      <c r="AA4" s="97" t="s">
        <v>1660</v>
      </c>
      <c r="AB4" s="97" t="s">
        <v>1661</v>
      </c>
      <c r="AC4" s="98" t="s">
        <v>1662</v>
      </c>
      <c r="AD4" s="108" t="s">
        <v>1663</v>
      </c>
      <c r="AE4" s="109" t="s">
        <v>1664</v>
      </c>
      <c r="AF4" s="109" t="s">
        <v>1665</v>
      </c>
      <c r="AG4" s="109" t="s">
        <v>1666</v>
      </c>
      <c r="AH4" s="110" t="s">
        <v>1667</v>
      </c>
      <c r="AI4" s="105" t="s">
        <v>21</v>
      </c>
      <c r="AJ4" s="106" t="s">
        <v>1668</v>
      </c>
      <c r="AK4" s="106" t="s">
        <v>1669</v>
      </c>
      <c r="AL4" s="106" t="s">
        <v>1670</v>
      </c>
      <c r="AM4" s="107" t="s">
        <v>1671</v>
      </c>
      <c r="AO4" s="111" t="s">
        <v>22</v>
      </c>
      <c r="AP4" s="112" t="s">
        <v>1672</v>
      </c>
      <c r="AQ4" s="113" t="s">
        <v>1673</v>
      </c>
      <c r="AR4" s="114" t="s">
        <v>23</v>
      </c>
      <c r="AS4" s="115" t="s">
        <v>1674</v>
      </c>
      <c r="AT4" s="116" t="s">
        <v>1675</v>
      </c>
      <c r="AU4" s="93" t="s">
        <v>24</v>
      </c>
      <c r="AV4" s="94" t="s">
        <v>1676</v>
      </c>
      <c r="AW4" s="95" t="s">
        <v>1677</v>
      </c>
      <c r="AX4" s="136" t="s">
        <v>25</v>
      </c>
      <c r="AY4" s="137" t="s">
        <v>1678</v>
      </c>
      <c r="AZ4" s="138" t="s">
        <v>1679</v>
      </c>
      <c r="BA4" s="133" t="s">
        <v>1680</v>
      </c>
      <c r="BB4" s="134" t="s">
        <v>1681</v>
      </c>
      <c r="BC4" s="135" t="s">
        <v>1682</v>
      </c>
      <c r="BD4" s="108" t="s">
        <v>1683</v>
      </c>
      <c r="BE4" s="109" t="s">
        <v>1684</v>
      </c>
      <c r="BF4" s="110" t="s">
        <v>1685</v>
      </c>
      <c r="BG4" s="157" t="s">
        <v>1686</v>
      </c>
      <c r="BH4" s="158" t="s">
        <v>1687</v>
      </c>
      <c r="BI4" s="170" t="s">
        <v>1688</v>
      </c>
      <c r="BJ4" s="157" t="s">
        <v>29</v>
      </c>
      <c r="BK4" s="158" t="s">
        <v>1689</v>
      </c>
      <c r="BL4" s="170" t="s">
        <v>1690</v>
      </c>
      <c r="BM4" s="157" t="s">
        <v>30</v>
      </c>
      <c r="BN4" s="158" t="s">
        <v>1691</v>
      </c>
      <c r="BO4" s="170" t="s">
        <v>1692</v>
      </c>
      <c r="BP4" s="157" t="s">
        <v>1693</v>
      </c>
      <c r="BQ4" s="158" t="s">
        <v>1694</v>
      </c>
      <c r="BR4" s="159" t="s">
        <v>1695</v>
      </c>
    </row>
    <row r="5" spans="1:70" ht="12.75" customHeight="1" x14ac:dyDescent="0.25">
      <c r="A5" s="21">
        <v>1</v>
      </c>
      <c r="B5" s="21" t="s">
        <v>53</v>
      </c>
      <c r="C5" s="22" t="s">
        <v>55</v>
      </c>
      <c r="D5" s="30"/>
      <c r="E5" s="66">
        <v>29243</v>
      </c>
      <c r="F5" s="23">
        <f>E5</f>
        <v>29243</v>
      </c>
      <c r="G5" s="67" t="s">
        <v>1696</v>
      </c>
      <c r="H5" s="66">
        <v>30432</v>
      </c>
      <c r="I5" s="23">
        <f>H5</f>
        <v>30432</v>
      </c>
      <c r="J5" s="67" t="s">
        <v>1696</v>
      </c>
      <c r="K5" s="66">
        <v>29987</v>
      </c>
      <c r="L5" s="23">
        <f>K5</f>
        <v>29987</v>
      </c>
      <c r="M5" s="67" t="s">
        <v>1696</v>
      </c>
      <c r="N5" s="24"/>
      <c r="O5" s="70" t="s">
        <v>62</v>
      </c>
      <c r="P5" s="24" t="s">
        <v>63</v>
      </c>
      <c r="Q5" s="24" t="s">
        <v>63</v>
      </c>
      <c r="R5" s="24" t="s">
        <v>63</v>
      </c>
      <c r="S5" s="69" t="s">
        <v>63</v>
      </c>
      <c r="T5" s="70" t="s">
        <v>63</v>
      </c>
      <c r="U5" s="24" t="s">
        <v>63</v>
      </c>
      <c r="V5" s="24" t="s">
        <v>63</v>
      </c>
      <c r="W5" s="24" t="s">
        <v>63</v>
      </c>
      <c r="X5" s="69" t="s">
        <v>63</v>
      </c>
      <c r="Y5" s="68" t="s">
        <v>63</v>
      </c>
      <c r="Z5" s="24" t="s">
        <v>63</v>
      </c>
      <c r="AA5" s="24" t="s">
        <v>63</v>
      </c>
      <c r="AB5" s="24" t="s">
        <v>63</v>
      </c>
      <c r="AC5" s="69" t="s">
        <v>63</v>
      </c>
      <c r="AD5" s="68">
        <v>29130</v>
      </c>
      <c r="AE5" s="24">
        <v>29130</v>
      </c>
      <c r="AF5" s="23"/>
      <c r="AG5" s="23"/>
      <c r="AH5" s="67" t="s">
        <v>1696</v>
      </c>
      <c r="AI5" s="68">
        <v>28503</v>
      </c>
      <c r="AJ5" s="24">
        <v>28503</v>
      </c>
      <c r="AK5" s="23"/>
      <c r="AL5" s="23"/>
      <c r="AM5" s="67" t="s">
        <v>1696</v>
      </c>
      <c r="AO5" s="66">
        <v>66119</v>
      </c>
      <c r="AP5" s="23">
        <v>66119</v>
      </c>
      <c r="AQ5" s="67" t="s">
        <v>1696</v>
      </c>
      <c r="AR5" s="66">
        <v>67755</v>
      </c>
      <c r="AS5" s="23">
        <v>67755</v>
      </c>
      <c r="AT5" s="67" t="s">
        <v>1696</v>
      </c>
      <c r="AU5" s="66">
        <v>79274</v>
      </c>
      <c r="AV5" s="23">
        <v>79274</v>
      </c>
      <c r="AW5" s="67" t="s">
        <v>1696</v>
      </c>
      <c r="AX5" s="66">
        <v>82440</v>
      </c>
      <c r="AY5" s="23">
        <v>82440</v>
      </c>
      <c r="AZ5" s="67" t="s">
        <v>1696</v>
      </c>
      <c r="BA5" s="66">
        <v>85835</v>
      </c>
      <c r="BB5" s="23">
        <v>85835</v>
      </c>
      <c r="BC5" s="67" t="s">
        <v>1696</v>
      </c>
      <c r="BD5" s="66">
        <f>'individ. emissies &amp; verlening'!AB5</f>
        <v>77878</v>
      </c>
      <c r="BE5" s="23">
        <v>77878</v>
      </c>
      <c r="BF5" s="67" t="s">
        <v>1696</v>
      </c>
      <c r="BG5" s="66">
        <f>'individ. emissies &amp; verlening'!AC5</f>
        <v>81705</v>
      </c>
      <c r="BH5" s="23">
        <v>81705</v>
      </c>
      <c r="BI5" s="23" t="s">
        <v>1696</v>
      </c>
      <c r="BJ5" s="66">
        <f>'individ. emissies &amp; verlening'!AD5</f>
        <v>79844</v>
      </c>
      <c r="BK5" s="171">
        <v>79844</v>
      </c>
      <c r="BL5" s="172" t="s">
        <v>1696</v>
      </c>
      <c r="BM5" s="66">
        <v>85081</v>
      </c>
      <c r="BN5" s="23">
        <v>85081</v>
      </c>
      <c r="BO5" s="178" t="str">
        <f>IF(BN5="-","-","ok")</f>
        <v>ok</v>
      </c>
      <c r="BP5" s="66">
        <v>86549</v>
      </c>
      <c r="BQ5" s="23">
        <v>86549</v>
      </c>
      <c r="BR5" s="183" t="str">
        <f>IF(BQ5="-","-","ok")</f>
        <v>ok</v>
      </c>
    </row>
    <row r="6" spans="1:70" x14ac:dyDescent="0.25">
      <c r="A6" s="21">
        <v>2</v>
      </c>
      <c r="B6" s="21" t="s">
        <v>64</v>
      </c>
      <c r="C6" s="27" t="s">
        <v>66</v>
      </c>
      <c r="D6" s="30"/>
      <c r="E6" s="66">
        <v>155089</v>
      </c>
      <c r="F6" s="23">
        <f t="shared" ref="F6:F73" si="0">E6</f>
        <v>155089</v>
      </c>
      <c r="G6" s="67" t="s">
        <v>1696</v>
      </c>
      <c r="H6" s="66">
        <v>158423</v>
      </c>
      <c r="I6" s="23">
        <f t="shared" ref="I6:J73" si="1">H6</f>
        <v>158423</v>
      </c>
      <c r="J6" s="67" t="s">
        <v>1696</v>
      </c>
      <c r="K6" s="66">
        <v>138070</v>
      </c>
      <c r="L6" s="23">
        <f t="shared" ref="L6:M73" si="2">K6</f>
        <v>138070</v>
      </c>
      <c r="M6" s="67" t="s">
        <v>1696</v>
      </c>
      <c r="N6" s="23"/>
      <c r="O6" s="66">
        <v>118794</v>
      </c>
      <c r="P6" s="23">
        <v>61794</v>
      </c>
      <c r="Q6" s="23"/>
      <c r="R6" s="23">
        <v>57000</v>
      </c>
      <c r="S6" s="67" t="s">
        <v>1696</v>
      </c>
      <c r="T6" s="66">
        <v>19650</v>
      </c>
      <c r="U6" s="23">
        <v>19650</v>
      </c>
      <c r="V6" s="23"/>
      <c r="W6" s="23"/>
      <c r="X6" s="67" t="s">
        <v>1696</v>
      </c>
      <c r="Y6" s="70" t="s">
        <v>72</v>
      </c>
      <c r="Z6" s="24" t="s">
        <v>63</v>
      </c>
      <c r="AA6" s="24" t="s">
        <v>63</v>
      </c>
      <c r="AB6" s="24" t="s">
        <v>63</v>
      </c>
      <c r="AC6" s="69" t="s">
        <v>63</v>
      </c>
      <c r="AD6" s="70" t="s">
        <v>63</v>
      </c>
      <c r="AE6" s="24" t="s">
        <v>63</v>
      </c>
      <c r="AF6" s="24" t="s">
        <v>63</v>
      </c>
      <c r="AG6" s="24" t="s">
        <v>63</v>
      </c>
      <c r="AH6" s="69" t="s">
        <v>63</v>
      </c>
      <c r="AI6" s="70" t="s">
        <v>63</v>
      </c>
      <c r="AJ6" s="23" t="s">
        <v>63</v>
      </c>
      <c r="AK6" s="23" t="s">
        <v>63</v>
      </c>
      <c r="AL6" s="23" t="s">
        <v>63</v>
      </c>
      <c r="AM6" s="69" t="s">
        <v>63</v>
      </c>
      <c r="AO6" s="66">
        <v>8907</v>
      </c>
      <c r="AP6" s="23">
        <v>8907</v>
      </c>
      <c r="AQ6" s="67" t="s">
        <v>1696</v>
      </c>
      <c r="AR6" s="66">
        <v>8308</v>
      </c>
      <c r="AS6" s="23">
        <v>8308</v>
      </c>
      <c r="AT6" s="67" t="s">
        <v>1696</v>
      </c>
      <c r="AU6" s="66">
        <v>8448</v>
      </c>
      <c r="AV6" s="23">
        <v>8448</v>
      </c>
      <c r="AW6" s="67" t="s">
        <v>1696</v>
      </c>
      <c r="AX6" s="66">
        <v>9499</v>
      </c>
      <c r="AY6" s="23">
        <v>9499</v>
      </c>
      <c r="AZ6" s="67" t="s">
        <v>1696</v>
      </c>
      <c r="BA6" s="66">
        <v>11004</v>
      </c>
      <c r="BB6" s="23">
        <v>11004</v>
      </c>
      <c r="BC6" s="67" t="s">
        <v>1696</v>
      </c>
      <c r="BD6" s="66">
        <f>'individ. emissies &amp; verlening'!AB6</f>
        <v>9463</v>
      </c>
      <c r="BE6" s="23">
        <v>9463</v>
      </c>
      <c r="BF6" s="67" t="s">
        <v>1696</v>
      </c>
      <c r="BG6" s="66">
        <f>'individ. emissies &amp; verlening'!AC6</f>
        <v>9056</v>
      </c>
      <c r="BH6" s="23">
        <v>9056</v>
      </c>
      <c r="BI6" s="23" t="s">
        <v>1696</v>
      </c>
      <c r="BJ6" s="66">
        <f>'individ. emissies &amp; verlening'!AD6</f>
        <v>8813</v>
      </c>
      <c r="BK6" s="171">
        <v>8813</v>
      </c>
      <c r="BL6" s="172" t="s">
        <v>1696</v>
      </c>
      <c r="BM6" s="66">
        <v>8519</v>
      </c>
      <c r="BN6" s="23">
        <v>8519</v>
      </c>
      <c r="BO6" s="178" t="str">
        <f t="shared" ref="BO6:BO69" si="3">IF(BN6="-","-","ok")</f>
        <v>ok</v>
      </c>
      <c r="BP6" s="66">
        <v>4280</v>
      </c>
      <c r="BQ6" s="23">
        <v>4280</v>
      </c>
      <c r="BR6" s="183" t="str">
        <f t="shared" ref="BR6:BR69" si="4">IF(BQ6="-","-","ok")</f>
        <v>ok</v>
      </c>
    </row>
    <row r="7" spans="1:70" x14ac:dyDescent="0.25">
      <c r="A7" s="21">
        <v>3</v>
      </c>
      <c r="B7" s="21" t="s">
        <v>73</v>
      </c>
      <c r="C7" s="27" t="s">
        <v>75</v>
      </c>
      <c r="D7" s="30"/>
      <c r="E7" s="66">
        <v>34807</v>
      </c>
      <c r="F7" s="23">
        <f t="shared" si="0"/>
        <v>34807</v>
      </c>
      <c r="G7" s="67" t="s">
        <v>1696</v>
      </c>
      <c r="H7" s="66">
        <v>41112</v>
      </c>
      <c r="I7" s="23">
        <f t="shared" si="1"/>
        <v>41112</v>
      </c>
      <c r="J7" s="67" t="s">
        <v>1696</v>
      </c>
      <c r="K7" s="66">
        <v>43992</v>
      </c>
      <c r="L7" s="23">
        <f t="shared" si="2"/>
        <v>43992</v>
      </c>
      <c r="M7" s="67" t="s">
        <v>1696</v>
      </c>
      <c r="N7" s="23"/>
      <c r="O7" s="66">
        <v>41339</v>
      </c>
      <c r="P7" s="23">
        <v>33339</v>
      </c>
      <c r="Q7" s="23"/>
      <c r="R7" s="23">
        <v>8000</v>
      </c>
      <c r="S7" s="67" t="s">
        <v>1696</v>
      </c>
      <c r="T7" s="66">
        <v>24865</v>
      </c>
      <c r="U7" s="23">
        <v>16865</v>
      </c>
      <c r="V7" s="23"/>
      <c r="W7" s="23">
        <v>8000</v>
      </c>
      <c r="X7" s="67" t="s">
        <v>1696</v>
      </c>
      <c r="Y7" s="66">
        <v>11020</v>
      </c>
      <c r="Z7" s="23">
        <v>3020</v>
      </c>
      <c r="AA7" s="23"/>
      <c r="AB7" s="23">
        <v>8000</v>
      </c>
      <c r="AC7" s="67" t="s">
        <v>1696</v>
      </c>
      <c r="AD7" s="66">
        <v>8571</v>
      </c>
      <c r="AE7" s="24">
        <v>571</v>
      </c>
      <c r="AF7" s="23"/>
      <c r="AG7" s="23">
        <v>8000</v>
      </c>
      <c r="AH7" s="67" t="s">
        <v>1696</v>
      </c>
      <c r="AI7" s="66">
        <v>12478</v>
      </c>
      <c r="AJ7" s="24">
        <v>4478</v>
      </c>
      <c r="AK7" s="23"/>
      <c r="AL7" s="23">
        <v>8000</v>
      </c>
      <c r="AM7" s="67" t="s">
        <v>1696</v>
      </c>
      <c r="AO7" s="66">
        <v>12705</v>
      </c>
      <c r="AP7" s="23">
        <v>12705</v>
      </c>
      <c r="AQ7" s="67" t="s">
        <v>1696</v>
      </c>
      <c r="AR7" s="66">
        <v>13408</v>
      </c>
      <c r="AS7" s="23">
        <v>13408</v>
      </c>
      <c r="AT7" s="67" t="s">
        <v>1696</v>
      </c>
      <c r="AU7" s="66">
        <v>14694</v>
      </c>
      <c r="AV7" s="23">
        <v>14694</v>
      </c>
      <c r="AW7" s="67" t="s">
        <v>1696</v>
      </c>
      <c r="AX7" s="66">
        <v>14570</v>
      </c>
      <c r="AY7" s="23">
        <v>14570</v>
      </c>
      <c r="AZ7" s="67" t="s">
        <v>1696</v>
      </c>
      <c r="BA7" s="66">
        <v>16946</v>
      </c>
      <c r="BB7" s="23">
        <v>16946</v>
      </c>
      <c r="BC7" s="67" t="s">
        <v>1696</v>
      </c>
      <c r="BD7" s="66">
        <f>'individ. emissies &amp; verlening'!AB7</f>
        <v>18248</v>
      </c>
      <c r="BE7" s="23">
        <v>18248</v>
      </c>
      <c r="BF7" s="67" t="s">
        <v>1696</v>
      </c>
      <c r="BG7" s="66">
        <f>'individ. emissies &amp; verlening'!AC7</f>
        <v>17984</v>
      </c>
      <c r="BH7" s="23">
        <v>17984</v>
      </c>
      <c r="BI7" s="23" t="s">
        <v>1696</v>
      </c>
      <c r="BJ7" s="66">
        <f>'individ. emissies &amp; verlening'!AD7</f>
        <v>23147</v>
      </c>
      <c r="BK7" s="171">
        <v>23147</v>
      </c>
      <c r="BL7" s="172" t="s">
        <v>1696</v>
      </c>
      <c r="BM7" s="66">
        <v>21403</v>
      </c>
      <c r="BN7" s="23">
        <v>21403</v>
      </c>
      <c r="BO7" s="178" t="str">
        <f t="shared" si="3"/>
        <v>ok</v>
      </c>
      <c r="BP7" s="66">
        <v>16447</v>
      </c>
      <c r="BQ7" s="23">
        <v>16447</v>
      </c>
      <c r="BR7" s="183" t="str">
        <f t="shared" si="4"/>
        <v>ok</v>
      </c>
    </row>
    <row r="8" spans="1:70" ht="12.75" customHeight="1" x14ac:dyDescent="0.25">
      <c r="A8" s="21">
        <v>4</v>
      </c>
      <c r="B8" s="21" t="s">
        <v>80</v>
      </c>
      <c r="C8" s="27" t="s">
        <v>83</v>
      </c>
      <c r="D8" s="30"/>
      <c r="E8" s="68" t="s">
        <v>63</v>
      </c>
      <c r="F8" s="23" t="str">
        <f t="shared" si="0"/>
        <v>-</v>
      </c>
      <c r="G8" s="69" t="s">
        <v>63</v>
      </c>
      <c r="H8" s="68" t="s">
        <v>63</v>
      </c>
      <c r="I8" s="23" t="str">
        <f t="shared" si="1"/>
        <v>-</v>
      </c>
      <c r="J8" s="69" t="str">
        <f t="shared" si="1"/>
        <v>-</v>
      </c>
      <c r="K8" s="68" t="s">
        <v>63</v>
      </c>
      <c r="L8" s="23" t="str">
        <f t="shared" si="2"/>
        <v>-</v>
      </c>
      <c r="M8" s="69" t="str">
        <f t="shared" si="2"/>
        <v>-</v>
      </c>
      <c r="N8" s="24"/>
      <c r="O8" s="68" t="s">
        <v>63</v>
      </c>
      <c r="P8" s="24" t="s">
        <v>63</v>
      </c>
      <c r="Q8" s="24" t="s">
        <v>63</v>
      </c>
      <c r="R8" s="24" t="s">
        <v>63</v>
      </c>
      <c r="S8" s="69" t="s">
        <v>63</v>
      </c>
      <c r="T8" s="68" t="s">
        <v>63</v>
      </c>
      <c r="U8" s="24" t="s">
        <v>63</v>
      </c>
      <c r="V8" s="24" t="s">
        <v>63</v>
      </c>
      <c r="W8" s="24" t="s">
        <v>63</v>
      </c>
      <c r="X8" s="69" t="s">
        <v>63</v>
      </c>
      <c r="Y8" s="68" t="s">
        <v>63</v>
      </c>
      <c r="Z8" s="24" t="s">
        <v>63</v>
      </c>
      <c r="AA8" s="24" t="s">
        <v>63</v>
      </c>
      <c r="AB8" s="24" t="s">
        <v>63</v>
      </c>
      <c r="AC8" s="69" t="s">
        <v>63</v>
      </c>
      <c r="AD8" s="68" t="s">
        <v>63</v>
      </c>
      <c r="AE8" s="24" t="s">
        <v>63</v>
      </c>
      <c r="AF8" s="24" t="s">
        <v>63</v>
      </c>
      <c r="AG8" s="24" t="s">
        <v>63</v>
      </c>
      <c r="AH8" s="69" t="s">
        <v>63</v>
      </c>
      <c r="AI8" s="68">
        <v>48236</v>
      </c>
      <c r="AJ8" s="24">
        <v>45086</v>
      </c>
      <c r="AK8" s="23"/>
      <c r="AL8" s="23">
        <v>3150</v>
      </c>
      <c r="AM8" s="67" t="s">
        <v>1696</v>
      </c>
      <c r="AO8" s="66">
        <v>130291</v>
      </c>
      <c r="AP8" s="23">
        <v>130291</v>
      </c>
      <c r="AQ8" s="67" t="s">
        <v>1696</v>
      </c>
      <c r="AR8" s="66">
        <v>132792</v>
      </c>
      <c r="AS8" s="23">
        <v>132792</v>
      </c>
      <c r="AT8" s="67" t="s">
        <v>1696</v>
      </c>
      <c r="AU8" s="66">
        <v>134088</v>
      </c>
      <c r="AV8" s="23">
        <v>134088</v>
      </c>
      <c r="AW8" s="67" t="s">
        <v>1696</v>
      </c>
      <c r="AX8" s="66">
        <v>139829</v>
      </c>
      <c r="AY8" s="23">
        <v>139829</v>
      </c>
      <c r="AZ8" s="67" t="s">
        <v>1696</v>
      </c>
      <c r="BA8" s="66">
        <v>147079</v>
      </c>
      <c r="BB8" s="23">
        <v>147079</v>
      </c>
      <c r="BC8" s="67" t="s">
        <v>1696</v>
      </c>
      <c r="BD8" s="66">
        <f>'individ. emissies &amp; verlening'!AB8</f>
        <v>133201</v>
      </c>
      <c r="BE8" s="23">
        <v>133201</v>
      </c>
      <c r="BF8" s="67" t="s">
        <v>1696</v>
      </c>
      <c r="BG8" s="66">
        <f>'individ. emissies &amp; verlening'!AC8</f>
        <v>134330</v>
      </c>
      <c r="BH8" s="23">
        <v>134330</v>
      </c>
      <c r="BI8" s="23" t="s">
        <v>1696</v>
      </c>
      <c r="BJ8" s="66">
        <f>'individ. emissies &amp; verlening'!AD8</f>
        <v>117721</v>
      </c>
      <c r="BK8" s="172">
        <v>117721</v>
      </c>
      <c r="BL8" s="172" t="s">
        <v>1696</v>
      </c>
      <c r="BM8" s="66" t="s">
        <v>63</v>
      </c>
      <c r="BN8" s="23" t="s">
        <v>63</v>
      </c>
      <c r="BO8" s="178" t="str">
        <f t="shared" si="3"/>
        <v>-</v>
      </c>
      <c r="BP8" s="66" t="s">
        <v>63</v>
      </c>
      <c r="BQ8" s="23" t="s">
        <v>63</v>
      </c>
      <c r="BR8" s="183" t="str">
        <f t="shared" si="4"/>
        <v>-</v>
      </c>
    </row>
    <row r="9" spans="1:70" ht="12.75" customHeight="1" x14ac:dyDescent="0.25">
      <c r="A9" s="21">
        <v>5</v>
      </c>
      <c r="B9" s="21" t="s">
        <v>88</v>
      </c>
      <c r="C9" s="27" t="s">
        <v>90</v>
      </c>
      <c r="D9" s="30"/>
      <c r="E9" s="68" t="s">
        <v>63</v>
      </c>
      <c r="F9" s="23" t="s">
        <v>63</v>
      </c>
      <c r="G9" s="69" t="s">
        <v>63</v>
      </c>
      <c r="H9" s="68" t="s">
        <v>63</v>
      </c>
      <c r="I9" s="23" t="s">
        <v>63</v>
      </c>
      <c r="J9" s="69" t="s">
        <v>63</v>
      </c>
      <c r="K9" s="68" t="s">
        <v>63</v>
      </c>
      <c r="L9" s="23" t="s">
        <v>63</v>
      </c>
      <c r="M9" s="69" t="s">
        <v>63</v>
      </c>
      <c r="N9" s="24"/>
      <c r="O9" s="68" t="s">
        <v>63</v>
      </c>
      <c r="P9" s="24" t="s">
        <v>63</v>
      </c>
      <c r="Q9" s="24" t="s">
        <v>63</v>
      </c>
      <c r="R9" s="24" t="s">
        <v>63</v>
      </c>
      <c r="S9" s="69" t="s">
        <v>63</v>
      </c>
      <c r="T9" s="68" t="s">
        <v>63</v>
      </c>
      <c r="U9" s="24" t="s">
        <v>63</v>
      </c>
      <c r="V9" s="24" t="s">
        <v>63</v>
      </c>
      <c r="W9" s="24" t="s">
        <v>63</v>
      </c>
      <c r="X9" s="69" t="s">
        <v>63</v>
      </c>
      <c r="Y9" s="68" t="s">
        <v>63</v>
      </c>
      <c r="Z9" s="24" t="s">
        <v>63</v>
      </c>
      <c r="AA9" s="24" t="s">
        <v>63</v>
      </c>
      <c r="AB9" s="24" t="s">
        <v>63</v>
      </c>
      <c r="AC9" s="69" t="s">
        <v>63</v>
      </c>
      <c r="AD9" s="68" t="s">
        <v>63</v>
      </c>
      <c r="AE9" s="24" t="s">
        <v>63</v>
      </c>
      <c r="AF9" s="24" t="s">
        <v>63</v>
      </c>
      <c r="AG9" s="24" t="s">
        <v>63</v>
      </c>
      <c r="AH9" s="69" t="s">
        <v>63</v>
      </c>
      <c r="AI9" s="68" t="s">
        <v>63</v>
      </c>
      <c r="AJ9" s="24" t="s">
        <v>63</v>
      </c>
      <c r="AK9" s="23" t="s">
        <v>63</v>
      </c>
      <c r="AL9" s="23" t="s">
        <v>63</v>
      </c>
      <c r="AM9" s="67" t="s">
        <v>63</v>
      </c>
      <c r="AO9" s="66" t="s">
        <v>63</v>
      </c>
      <c r="AP9" s="23" t="s">
        <v>63</v>
      </c>
      <c r="AQ9" s="67" t="s">
        <v>63</v>
      </c>
      <c r="AR9" s="66" t="s">
        <v>63</v>
      </c>
      <c r="AS9" s="23" t="s">
        <v>63</v>
      </c>
      <c r="AT9" s="67" t="s">
        <v>63</v>
      </c>
      <c r="AU9" s="66" t="s">
        <v>63</v>
      </c>
      <c r="AV9" s="23" t="s">
        <v>63</v>
      </c>
      <c r="AW9" s="67" t="s">
        <v>63</v>
      </c>
      <c r="AX9" s="66" t="s">
        <v>63</v>
      </c>
      <c r="AY9" s="23" t="s">
        <v>63</v>
      </c>
      <c r="AZ9" s="67" t="s">
        <v>63</v>
      </c>
      <c r="BA9" s="66" t="s">
        <v>63</v>
      </c>
      <c r="BB9" s="23" t="s">
        <v>63</v>
      </c>
      <c r="BC9" s="67" t="s">
        <v>63</v>
      </c>
      <c r="BD9" s="66" t="s">
        <v>63</v>
      </c>
      <c r="BE9" s="23" t="s">
        <v>63</v>
      </c>
      <c r="BF9" s="67" t="s">
        <v>63</v>
      </c>
      <c r="BG9" s="66" t="s">
        <v>63</v>
      </c>
      <c r="BH9" s="23" t="s">
        <v>63</v>
      </c>
      <c r="BI9" s="23" t="s">
        <v>63</v>
      </c>
      <c r="BJ9" s="66" t="str">
        <f>'individ. emissies &amp; verlening'!AD9</f>
        <v>-</v>
      </c>
      <c r="BK9" s="171" t="s">
        <v>63</v>
      </c>
      <c r="BL9" s="172" t="s">
        <v>63</v>
      </c>
      <c r="BM9" s="66">
        <v>92843</v>
      </c>
      <c r="BN9" s="23">
        <v>92843</v>
      </c>
      <c r="BO9" s="178" t="str">
        <f t="shared" si="3"/>
        <v>ok</v>
      </c>
      <c r="BP9" s="66">
        <v>92389</v>
      </c>
      <c r="BQ9" s="23">
        <v>92389</v>
      </c>
      <c r="BR9" s="183" t="str">
        <f t="shared" si="4"/>
        <v>ok</v>
      </c>
    </row>
    <row r="10" spans="1:70" ht="12.75" customHeight="1" x14ac:dyDescent="0.25">
      <c r="A10" s="21">
        <v>6</v>
      </c>
      <c r="B10" s="21" t="s">
        <v>92</v>
      </c>
      <c r="C10" s="27" t="s">
        <v>94</v>
      </c>
      <c r="D10" s="30"/>
      <c r="E10" s="68" t="s">
        <v>63</v>
      </c>
      <c r="F10" s="23" t="s">
        <v>63</v>
      </c>
      <c r="G10" s="69" t="s">
        <v>63</v>
      </c>
      <c r="H10" s="68" t="s">
        <v>63</v>
      </c>
      <c r="I10" s="23" t="s">
        <v>63</v>
      </c>
      <c r="J10" s="69" t="s">
        <v>63</v>
      </c>
      <c r="K10" s="68" t="s">
        <v>63</v>
      </c>
      <c r="L10" s="23" t="s">
        <v>63</v>
      </c>
      <c r="M10" s="69" t="s">
        <v>63</v>
      </c>
      <c r="N10" s="24"/>
      <c r="O10" s="68" t="s">
        <v>63</v>
      </c>
      <c r="P10" s="24" t="s">
        <v>63</v>
      </c>
      <c r="Q10" s="24" t="s">
        <v>63</v>
      </c>
      <c r="R10" s="24" t="s">
        <v>63</v>
      </c>
      <c r="S10" s="69" t="s">
        <v>63</v>
      </c>
      <c r="T10" s="68" t="s">
        <v>63</v>
      </c>
      <c r="U10" s="24" t="s">
        <v>63</v>
      </c>
      <c r="V10" s="24" t="s">
        <v>63</v>
      </c>
      <c r="W10" s="24" t="s">
        <v>63</v>
      </c>
      <c r="X10" s="69" t="s">
        <v>63</v>
      </c>
      <c r="Y10" s="68" t="s">
        <v>63</v>
      </c>
      <c r="Z10" s="24" t="s">
        <v>63</v>
      </c>
      <c r="AA10" s="24" t="s">
        <v>63</v>
      </c>
      <c r="AB10" s="24" t="s">
        <v>63</v>
      </c>
      <c r="AC10" s="69" t="s">
        <v>63</v>
      </c>
      <c r="AD10" s="68" t="s">
        <v>63</v>
      </c>
      <c r="AE10" s="24" t="s">
        <v>63</v>
      </c>
      <c r="AF10" s="24" t="s">
        <v>63</v>
      </c>
      <c r="AG10" s="24" t="s">
        <v>63</v>
      </c>
      <c r="AH10" s="69" t="s">
        <v>63</v>
      </c>
      <c r="AI10" s="68" t="s">
        <v>63</v>
      </c>
      <c r="AJ10" s="24" t="s">
        <v>63</v>
      </c>
      <c r="AK10" s="23" t="s">
        <v>63</v>
      </c>
      <c r="AL10" s="23" t="s">
        <v>63</v>
      </c>
      <c r="AM10" s="67" t="s">
        <v>63</v>
      </c>
      <c r="AO10" s="66" t="s">
        <v>63</v>
      </c>
      <c r="AP10" s="23" t="s">
        <v>63</v>
      </c>
      <c r="AQ10" s="67" t="s">
        <v>63</v>
      </c>
      <c r="AR10" s="66" t="s">
        <v>63</v>
      </c>
      <c r="AS10" s="23" t="s">
        <v>63</v>
      </c>
      <c r="AT10" s="67" t="s">
        <v>63</v>
      </c>
      <c r="AU10" s="66" t="s">
        <v>63</v>
      </c>
      <c r="AV10" s="23" t="s">
        <v>63</v>
      </c>
      <c r="AW10" s="67" t="s">
        <v>63</v>
      </c>
      <c r="AX10" s="66" t="s">
        <v>63</v>
      </c>
      <c r="AY10" s="23" t="s">
        <v>63</v>
      </c>
      <c r="AZ10" s="67" t="s">
        <v>63</v>
      </c>
      <c r="BA10" s="66" t="s">
        <v>63</v>
      </c>
      <c r="BB10" s="23" t="s">
        <v>63</v>
      </c>
      <c r="BC10" s="67" t="s">
        <v>63</v>
      </c>
      <c r="BD10" s="66" t="s">
        <v>63</v>
      </c>
      <c r="BE10" s="23" t="s">
        <v>63</v>
      </c>
      <c r="BF10" s="67" t="s">
        <v>63</v>
      </c>
      <c r="BG10" s="66" t="s">
        <v>63</v>
      </c>
      <c r="BH10" s="23" t="s">
        <v>63</v>
      </c>
      <c r="BI10" s="23" t="s">
        <v>63</v>
      </c>
      <c r="BJ10" s="66" t="str">
        <f>'individ. emissies &amp; verlening'!AD10</f>
        <v>-</v>
      </c>
      <c r="BK10" s="171" t="s">
        <v>63</v>
      </c>
      <c r="BL10" s="172" t="s">
        <v>63</v>
      </c>
      <c r="BM10" s="66">
        <v>33990</v>
      </c>
      <c r="BN10" s="23">
        <v>33990</v>
      </c>
      <c r="BO10" s="178" t="str">
        <f t="shared" si="3"/>
        <v>ok</v>
      </c>
      <c r="BP10" s="66">
        <v>38730</v>
      </c>
      <c r="BQ10" s="23">
        <v>38730</v>
      </c>
      <c r="BR10" s="183" t="str">
        <f t="shared" si="4"/>
        <v>ok</v>
      </c>
    </row>
    <row r="11" spans="1:70" x14ac:dyDescent="0.25">
      <c r="A11" s="21">
        <v>7</v>
      </c>
      <c r="B11" s="21" t="s">
        <v>95</v>
      </c>
      <c r="C11" s="27" t="s">
        <v>1697</v>
      </c>
      <c r="D11" s="30"/>
      <c r="E11" s="66">
        <v>464066</v>
      </c>
      <c r="F11" s="23">
        <f t="shared" si="0"/>
        <v>464066</v>
      </c>
      <c r="G11" s="67" t="s">
        <v>1696</v>
      </c>
      <c r="H11" s="66">
        <v>477389</v>
      </c>
      <c r="I11" s="23">
        <f t="shared" si="1"/>
        <v>477389</v>
      </c>
      <c r="J11" s="67" t="s">
        <v>1696</v>
      </c>
      <c r="K11" s="66">
        <v>457079</v>
      </c>
      <c r="L11" s="23">
        <f t="shared" si="2"/>
        <v>457079</v>
      </c>
      <c r="M11" s="67" t="s">
        <v>1696</v>
      </c>
      <c r="N11" s="23"/>
      <c r="O11" s="66">
        <v>419462</v>
      </c>
      <c r="P11" s="23">
        <v>366462</v>
      </c>
      <c r="Q11" s="23"/>
      <c r="R11" s="23">
        <v>53000</v>
      </c>
      <c r="S11" s="67" t="s">
        <v>1696</v>
      </c>
      <c r="T11" s="66">
        <v>412856</v>
      </c>
      <c r="U11" s="23">
        <v>412856</v>
      </c>
      <c r="V11" s="23"/>
      <c r="W11" s="23"/>
      <c r="X11" s="67" t="s">
        <v>1696</v>
      </c>
      <c r="Y11" s="66">
        <v>420076</v>
      </c>
      <c r="Z11" s="23">
        <v>420076</v>
      </c>
      <c r="AA11" s="23"/>
      <c r="AB11" s="23"/>
      <c r="AC11" s="67" t="s">
        <v>1696</v>
      </c>
      <c r="AD11" s="66">
        <v>385472</v>
      </c>
      <c r="AE11" s="24">
        <v>385472</v>
      </c>
      <c r="AF11" s="23"/>
      <c r="AG11" s="23"/>
      <c r="AH11" s="67" t="s">
        <v>1696</v>
      </c>
      <c r="AI11" s="66">
        <v>384666</v>
      </c>
      <c r="AJ11" s="24">
        <v>384666</v>
      </c>
      <c r="AK11" s="23"/>
      <c r="AL11" s="23"/>
      <c r="AM11" s="67" t="s">
        <v>1696</v>
      </c>
      <c r="AO11" s="66">
        <v>380342</v>
      </c>
      <c r="AP11" s="23">
        <v>380342</v>
      </c>
      <c r="AQ11" s="67" t="s">
        <v>1696</v>
      </c>
      <c r="AR11" s="66">
        <v>351255</v>
      </c>
      <c r="AS11" s="23">
        <v>351255</v>
      </c>
      <c r="AT11" s="67" t="s">
        <v>1696</v>
      </c>
      <c r="AU11" s="66">
        <v>335787</v>
      </c>
      <c r="AV11" s="23">
        <v>335787</v>
      </c>
      <c r="AW11" s="67" t="s">
        <v>1696</v>
      </c>
      <c r="AX11" s="66">
        <v>371160</v>
      </c>
      <c r="AY11" s="23">
        <v>371160</v>
      </c>
      <c r="AZ11" s="67" t="s">
        <v>1696</v>
      </c>
      <c r="BA11" s="66">
        <v>382537</v>
      </c>
      <c r="BB11" s="23">
        <v>382537</v>
      </c>
      <c r="BC11" s="67" t="s">
        <v>1696</v>
      </c>
      <c r="BD11" s="66">
        <f>'individ. emissies &amp; verlening'!AB11</f>
        <v>352150</v>
      </c>
      <c r="BE11" s="23">
        <v>352150</v>
      </c>
      <c r="BF11" s="67" t="s">
        <v>1696</v>
      </c>
      <c r="BG11" s="66">
        <f>'individ. emissies &amp; verlening'!AC11</f>
        <v>358196</v>
      </c>
      <c r="BH11" s="23">
        <v>358196</v>
      </c>
      <c r="BI11" s="23" t="s">
        <v>1696</v>
      </c>
      <c r="BJ11" s="66">
        <f>'individ. emissies &amp; verlening'!AD11</f>
        <v>372726</v>
      </c>
      <c r="BK11" s="171">
        <v>372726</v>
      </c>
      <c r="BL11" s="172" t="s">
        <v>1696</v>
      </c>
      <c r="BM11" s="66">
        <v>370794</v>
      </c>
      <c r="BN11" s="23">
        <v>370794</v>
      </c>
      <c r="BO11" s="178" t="str">
        <f t="shared" si="3"/>
        <v>ok</v>
      </c>
      <c r="BP11" s="66">
        <v>240363</v>
      </c>
      <c r="BQ11" s="23">
        <v>240363</v>
      </c>
      <c r="BR11" s="183" t="str">
        <f t="shared" si="4"/>
        <v>ok</v>
      </c>
    </row>
    <row r="12" spans="1:70" x14ac:dyDescent="0.25">
      <c r="A12" s="21">
        <v>8</v>
      </c>
      <c r="B12" s="21" t="s">
        <v>102</v>
      </c>
      <c r="C12" s="27" t="s">
        <v>104</v>
      </c>
      <c r="D12" s="30"/>
      <c r="E12" s="66">
        <v>106747</v>
      </c>
      <c r="F12" s="23">
        <f t="shared" si="0"/>
        <v>106747</v>
      </c>
      <c r="G12" s="67" t="s">
        <v>1696</v>
      </c>
      <c r="H12" s="66">
        <v>120996</v>
      </c>
      <c r="I12" s="23">
        <f t="shared" si="1"/>
        <v>120996</v>
      </c>
      <c r="J12" s="67" t="s">
        <v>1696</v>
      </c>
      <c r="K12" s="66">
        <v>108824</v>
      </c>
      <c r="L12" s="23">
        <f t="shared" si="2"/>
        <v>108824</v>
      </c>
      <c r="M12" s="67" t="s">
        <v>1696</v>
      </c>
      <c r="N12" s="23"/>
      <c r="O12" s="66">
        <v>97150</v>
      </c>
      <c r="P12" s="23">
        <v>81850</v>
      </c>
      <c r="Q12" s="23"/>
      <c r="R12" s="23">
        <v>15300</v>
      </c>
      <c r="S12" s="67" t="s">
        <v>1696</v>
      </c>
      <c r="T12" s="66">
        <v>88788</v>
      </c>
      <c r="U12" s="23">
        <v>73488</v>
      </c>
      <c r="V12" s="23"/>
      <c r="W12" s="23">
        <v>15300</v>
      </c>
      <c r="X12" s="67" t="s">
        <v>1696</v>
      </c>
      <c r="Y12" s="66">
        <v>86524</v>
      </c>
      <c r="Z12" s="23">
        <v>71224</v>
      </c>
      <c r="AA12" s="23"/>
      <c r="AB12" s="23">
        <v>15300</v>
      </c>
      <c r="AC12" s="67" t="s">
        <v>1696</v>
      </c>
      <c r="AD12" s="66">
        <v>92226</v>
      </c>
      <c r="AE12" s="24">
        <v>76926</v>
      </c>
      <c r="AF12" s="23"/>
      <c r="AG12" s="23">
        <v>15300</v>
      </c>
      <c r="AH12" s="67" t="s">
        <v>1696</v>
      </c>
      <c r="AI12" s="66">
        <v>96068</v>
      </c>
      <c r="AJ12" s="24">
        <v>80747</v>
      </c>
      <c r="AK12" s="23"/>
      <c r="AL12" s="23">
        <v>15321</v>
      </c>
      <c r="AM12" s="67" t="s">
        <v>1696</v>
      </c>
      <c r="AO12" s="66">
        <v>125632</v>
      </c>
      <c r="AP12" s="23">
        <v>125632</v>
      </c>
      <c r="AQ12" s="67" t="s">
        <v>1696</v>
      </c>
      <c r="AR12" s="66">
        <v>118414</v>
      </c>
      <c r="AS12" s="23">
        <v>118414</v>
      </c>
      <c r="AT12" s="67" t="s">
        <v>1696</v>
      </c>
      <c r="AU12" s="66">
        <v>132835</v>
      </c>
      <c r="AV12" s="23">
        <v>132835</v>
      </c>
      <c r="AW12" s="67" t="s">
        <v>1696</v>
      </c>
      <c r="AX12" s="66">
        <v>93468</v>
      </c>
      <c r="AY12" s="23">
        <v>93468</v>
      </c>
      <c r="AZ12" s="67" t="s">
        <v>1696</v>
      </c>
      <c r="BA12" s="66">
        <v>93048</v>
      </c>
      <c r="BB12" s="23">
        <v>93048</v>
      </c>
      <c r="BC12" s="67" t="s">
        <v>1696</v>
      </c>
      <c r="BD12" s="66">
        <f>'individ. emissies &amp; verlening'!AB12</f>
        <v>95579</v>
      </c>
      <c r="BE12" s="23">
        <v>95579</v>
      </c>
      <c r="BF12" s="67" t="s">
        <v>1696</v>
      </c>
      <c r="BG12" s="66">
        <f>'individ. emissies &amp; verlening'!AC12</f>
        <v>95706</v>
      </c>
      <c r="BH12" s="23">
        <v>95706</v>
      </c>
      <c r="BI12" s="23" t="s">
        <v>1696</v>
      </c>
      <c r="BJ12" s="66">
        <f>'individ. emissies &amp; verlening'!AD12</f>
        <v>108408</v>
      </c>
      <c r="BK12" s="171">
        <v>108408</v>
      </c>
      <c r="BL12" s="172" t="s">
        <v>1696</v>
      </c>
      <c r="BM12" s="66">
        <v>131709</v>
      </c>
      <c r="BN12" s="23">
        <v>131709</v>
      </c>
      <c r="BO12" s="178" t="str">
        <f t="shared" si="3"/>
        <v>ok</v>
      </c>
      <c r="BP12" s="66">
        <v>96785</v>
      </c>
      <c r="BQ12" s="23">
        <v>96785</v>
      </c>
      <c r="BR12" s="183" t="str">
        <f t="shared" si="4"/>
        <v>ok</v>
      </c>
    </row>
    <row r="13" spans="1:70" x14ac:dyDescent="0.25">
      <c r="A13" s="21">
        <v>9</v>
      </c>
      <c r="B13" s="21" t="s">
        <v>109</v>
      </c>
      <c r="C13" s="27" t="s">
        <v>111</v>
      </c>
      <c r="D13" s="30"/>
      <c r="E13" s="66">
        <v>93397</v>
      </c>
      <c r="F13" s="23">
        <f t="shared" si="0"/>
        <v>93397</v>
      </c>
      <c r="G13" s="67" t="s">
        <v>1696</v>
      </c>
      <c r="H13" s="66">
        <v>86702</v>
      </c>
      <c r="I13" s="23">
        <f t="shared" si="1"/>
        <v>86702</v>
      </c>
      <c r="J13" s="67" t="s">
        <v>1696</v>
      </c>
      <c r="K13" s="66">
        <v>88445</v>
      </c>
      <c r="L13" s="23">
        <f t="shared" si="2"/>
        <v>88445</v>
      </c>
      <c r="M13" s="67" t="s">
        <v>1696</v>
      </c>
      <c r="N13" s="23"/>
      <c r="O13" s="66">
        <v>82833</v>
      </c>
      <c r="P13" s="23">
        <v>72833</v>
      </c>
      <c r="Q13" s="23"/>
      <c r="R13" s="23">
        <v>10000</v>
      </c>
      <c r="S13" s="67" t="s">
        <v>1696</v>
      </c>
      <c r="T13" s="66">
        <v>64662</v>
      </c>
      <c r="U13" s="23">
        <v>54662</v>
      </c>
      <c r="V13" s="23"/>
      <c r="W13" s="23">
        <v>10000</v>
      </c>
      <c r="X13" s="67" t="s">
        <v>1696</v>
      </c>
      <c r="Y13" s="66">
        <v>83667</v>
      </c>
      <c r="Z13" s="23">
        <v>73667</v>
      </c>
      <c r="AA13" s="23"/>
      <c r="AB13" s="23">
        <v>10000</v>
      </c>
      <c r="AC13" s="67" t="s">
        <v>1696</v>
      </c>
      <c r="AD13" s="66">
        <v>82801</v>
      </c>
      <c r="AE13" s="24">
        <v>72801</v>
      </c>
      <c r="AF13" s="23"/>
      <c r="AG13" s="23">
        <v>10000</v>
      </c>
      <c r="AH13" s="67" t="s">
        <v>1696</v>
      </c>
      <c r="AI13" s="66">
        <v>79583</v>
      </c>
      <c r="AJ13" s="24">
        <v>69604</v>
      </c>
      <c r="AK13" s="23"/>
      <c r="AL13" s="23">
        <v>9979</v>
      </c>
      <c r="AM13" s="67" t="s">
        <v>1696</v>
      </c>
      <c r="AO13" s="66">
        <v>81508</v>
      </c>
      <c r="AP13" s="23">
        <v>81508</v>
      </c>
      <c r="AQ13" s="67" t="s">
        <v>1696</v>
      </c>
      <c r="AR13" s="66">
        <v>75650</v>
      </c>
      <c r="AS13" s="23">
        <v>75650</v>
      </c>
      <c r="AT13" s="67" t="s">
        <v>1696</v>
      </c>
      <c r="AU13" s="66">
        <v>75906</v>
      </c>
      <c r="AV13" s="23">
        <v>75906</v>
      </c>
      <c r="AW13" s="67" t="s">
        <v>1696</v>
      </c>
      <c r="AX13" s="66">
        <v>78062</v>
      </c>
      <c r="AY13" s="23">
        <v>78062</v>
      </c>
      <c r="AZ13" s="67" t="s">
        <v>1696</v>
      </c>
      <c r="BA13" s="66">
        <v>77130</v>
      </c>
      <c r="BB13" s="23">
        <v>77130</v>
      </c>
      <c r="BC13" s="67" t="s">
        <v>1696</v>
      </c>
      <c r="BD13" s="66">
        <f>'individ. emissies &amp; verlening'!AB13</f>
        <v>74723</v>
      </c>
      <c r="BE13" s="23">
        <v>74723</v>
      </c>
      <c r="BF13" s="67" t="s">
        <v>1696</v>
      </c>
      <c r="BG13" s="66">
        <f>'individ. emissies &amp; verlening'!AC13</f>
        <v>54919</v>
      </c>
      <c r="BH13" s="23">
        <v>54919</v>
      </c>
      <c r="BI13" s="23" t="s">
        <v>1696</v>
      </c>
      <c r="BJ13" s="66">
        <f>'individ. emissies &amp; verlening'!AD13</f>
        <v>41495</v>
      </c>
      <c r="BK13" s="171">
        <v>41495</v>
      </c>
      <c r="BL13" s="172" t="s">
        <v>1696</v>
      </c>
      <c r="BM13" s="66">
        <v>49260</v>
      </c>
      <c r="BN13" s="23">
        <v>49260</v>
      </c>
      <c r="BO13" s="178" t="str">
        <f t="shared" si="3"/>
        <v>ok</v>
      </c>
      <c r="BP13" s="66">
        <v>49136</v>
      </c>
      <c r="BQ13" s="23">
        <v>49136</v>
      </c>
      <c r="BR13" s="183" t="str">
        <f t="shared" si="4"/>
        <v>ok</v>
      </c>
    </row>
    <row r="14" spans="1:70" x14ac:dyDescent="0.25">
      <c r="A14" s="21">
        <v>10</v>
      </c>
      <c r="B14" s="21" t="s">
        <v>115</v>
      </c>
      <c r="C14" s="27" t="s">
        <v>117</v>
      </c>
      <c r="D14" s="30"/>
      <c r="E14" s="66">
        <v>69600</v>
      </c>
      <c r="F14" s="23">
        <f t="shared" si="0"/>
        <v>69600</v>
      </c>
      <c r="G14" s="67" t="s">
        <v>1696</v>
      </c>
      <c r="H14" s="66">
        <v>64405</v>
      </c>
      <c r="I14" s="23">
        <f t="shared" si="1"/>
        <v>64405</v>
      </c>
      <c r="J14" s="67" t="s">
        <v>1696</v>
      </c>
      <c r="K14" s="66">
        <v>67280</v>
      </c>
      <c r="L14" s="23">
        <f t="shared" si="2"/>
        <v>67280</v>
      </c>
      <c r="M14" s="67" t="s">
        <v>1696</v>
      </c>
      <c r="N14" s="23"/>
      <c r="O14" s="66">
        <v>66973</v>
      </c>
      <c r="P14" s="23">
        <v>66973</v>
      </c>
      <c r="Q14" s="23"/>
      <c r="R14" s="23"/>
      <c r="S14" s="67" t="s">
        <v>1696</v>
      </c>
      <c r="T14" s="66">
        <v>66287</v>
      </c>
      <c r="U14" s="23">
        <v>66287</v>
      </c>
      <c r="V14" s="23"/>
      <c r="W14" s="23"/>
      <c r="X14" s="67" t="s">
        <v>1696</v>
      </c>
      <c r="Y14" s="66">
        <v>63843</v>
      </c>
      <c r="Z14" s="23">
        <v>31694</v>
      </c>
      <c r="AA14" s="23"/>
      <c r="AB14" s="23">
        <v>32149</v>
      </c>
      <c r="AC14" s="67" t="s">
        <v>1696</v>
      </c>
      <c r="AD14" s="66">
        <v>59316</v>
      </c>
      <c r="AE14" s="24">
        <v>59316</v>
      </c>
      <c r="AF14" s="23"/>
      <c r="AG14" s="23"/>
      <c r="AH14" s="67" t="s">
        <v>1696</v>
      </c>
      <c r="AI14" s="66">
        <v>57580</v>
      </c>
      <c r="AJ14" s="24">
        <v>57580</v>
      </c>
      <c r="AK14" s="23"/>
      <c r="AL14" s="23"/>
      <c r="AM14" s="67" t="s">
        <v>1696</v>
      </c>
      <c r="AO14" s="66">
        <v>59840</v>
      </c>
      <c r="AP14" s="23">
        <v>59840</v>
      </c>
      <c r="AQ14" s="67" t="s">
        <v>1696</v>
      </c>
      <c r="AR14" s="66">
        <v>55199</v>
      </c>
      <c r="AS14" s="23">
        <v>55199</v>
      </c>
      <c r="AT14" s="67" t="s">
        <v>1696</v>
      </c>
      <c r="AU14" s="66">
        <v>53379</v>
      </c>
      <c r="AV14" s="23">
        <v>53379</v>
      </c>
      <c r="AW14" s="67" t="s">
        <v>1696</v>
      </c>
      <c r="AX14" s="66">
        <v>50489</v>
      </c>
      <c r="AY14" s="23">
        <v>50489</v>
      </c>
      <c r="AZ14" s="67" t="s">
        <v>1696</v>
      </c>
      <c r="BA14" s="66">
        <v>48015</v>
      </c>
      <c r="BB14" s="23">
        <v>48015</v>
      </c>
      <c r="BC14" s="67" t="s">
        <v>1696</v>
      </c>
      <c r="BD14" s="66">
        <f>'individ. emissies &amp; verlening'!AB14</f>
        <v>46911</v>
      </c>
      <c r="BE14" s="23">
        <v>46911</v>
      </c>
      <c r="BF14" s="67" t="s">
        <v>1696</v>
      </c>
      <c r="BG14" s="66">
        <f>'individ. emissies &amp; verlening'!AC14</f>
        <v>48250</v>
      </c>
      <c r="BH14" s="23">
        <v>48250</v>
      </c>
      <c r="BI14" s="23" t="s">
        <v>1696</v>
      </c>
      <c r="BJ14" s="66">
        <f>'individ. emissies &amp; verlening'!AD14</f>
        <v>44865</v>
      </c>
      <c r="BK14" s="171">
        <v>44865</v>
      </c>
      <c r="BL14" s="172" t="s">
        <v>1696</v>
      </c>
      <c r="BM14" s="66">
        <v>40855</v>
      </c>
      <c r="BN14" s="23">
        <v>40855</v>
      </c>
      <c r="BO14" s="178" t="str">
        <f t="shared" si="3"/>
        <v>ok</v>
      </c>
      <c r="BP14" s="66">
        <v>34781</v>
      </c>
      <c r="BQ14" s="23">
        <v>34781</v>
      </c>
      <c r="BR14" s="183" t="str">
        <f t="shared" si="4"/>
        <v>ok</v>
      </c>
    </row>
    <row r="15" spans="1:70" x14ac:dyDescent="0.25">
      <c r="A15" s="21">
        <v>11</v>
      </c>
      <c r="B15" s="21" t="s">
        <v>123</v>
      </c>
      <c r="C15" s="27" t="s">
        <v>125</v>
      </c>
      <c r="D15" s="30"/>
      <c r="E15" s="66">
        <v>209281</v>
      </c>
      <c r="F15" s="23">
        <f t="shared" si="0"/>
        <v>209281</v>
      </c>
      <c r="G15" s="67" t="s">
        <v>1696</v>
      </c>
      <c r="H15" s="66">
        <v>238864</v>
      </c>
      <c r="I15" s="23">
        <f t="shared" si="1"/>
        <v>238864</v>
      </c>
      <c r="J15" s="67" t="s">
        <v>1696</v>
      </c>
      <c r="K15" s="66">
        <v>191918</v>
      </c>
      <c r="L15" s="23">
        <f t="shared" si="2"/>
        <v>191918</v>
      </c>
      <c r="M15" s="67" t="s">
        <v>1696</v>
      </c>
      <c r="N15" s="23"/>
      <c r="O15" s="66">
        <v>188203</v>
      </c>
      <c r="P15" s="23">
        <v>138203</v>
      </c>
      <c r="Q15" s="23"/>
      <c r="R15" s="23">
        <v>50000</v>
      </c>
      <c r="S15" s="67" t="s">
        <v>1696</v>
      </c>
      <c r="T15" s="66">
        <v>140418</v>
      </c>
      <c r="U15" s="23">
        <v>90418</v>
      </c>
      <c r="V15" s="23"/>
      <c r="W15" s="23">
        <v>50000</v>
      </c>
      <c r="X15" s="67" t="s">
        <v>1696</v>
      </c>
      <c r="Y15" s="66">
        <v>240927</v>
      </c>
      <c r="Z15" s="23">
        <v>225613</v>
      </c>
      <c r="AA15" s="23"/>
      <c r="AB15" s="23">
        <v>15314</v>
      </c>
      <c r="AC15" s="67" t="s">
        <v>1696</v>
      </c>
      <c r="AD15" s="66">
        <v>175840</v>
      </c>
      <c r="AE15" s="24">
        <v>175840</v>
      </c>
      <c r="AF15" s="23"/>
      <c r="AG15" s="23"/>
      <c r="AH15" s="67" t="s">
        <v>1696</v>
      </c>
      <c r="AI15" s="66">
        <v>210743</v>
      </c>
      <c r="AJ15" s="24">
        <v>210743</v>
      </c>
      <c r="AK15" s="23"/>
      <c r="AL15" s="23"/>
      <c r="AM15" s="67" t="s">
        <v>1696</v>
      </c>
      <c r="AO15" s="66">
        <v>236454</v>
      </c>
      <c r="AP15" s="23">
        <v>236454</v>
      </c>
      <c r="AQ15" s="67" t="s">
        <v>1696</v>
      </c>
      <c r="AR15" s="66">
        <v>191433</v>
      </c>
      <c r="AS15" s="23">
        <v>191433</v>
      </c>
      <c r="AT15" s="67" t="s">
        <v>1696</v>
      </c>
      <c r="AU15" s="66">
        <v>232522</v>
      </c>
      <c r="AV15" s="23">
        <v>232522</v>
      </c>
      <c r="AW15" s="67" t="s">
        <v>1696</v>
      </c>
      <c r="AX15" s="66">
        <v>245761</v>
      </c>
      <c r="AY15" s="23">
        <v>245761</v>
      </c>
      <c r="AZ15" s="67" t="s">
        <v>1696</v>
      </c>
      <c r="BA15" s="66">
        <v>192017</v>
      </c>
      <c r="BB15" s="23">
        <v>192017</v>
      </c>
      <c r="BC15" s="67" t="s">
        <v>1696</v>
      </c>
      <c r="BD15" s="66">
        <f>'individ. emissies &amp; verlening'!AB15</f>
        <v>224554</v>
      </c>
      <c r="BE15" s="23">
        <v>224554</v>
      </c>
      <c r="BF15" s="67" t="s">
        <v>1696</v>
      </c>
      <c r="BG15" s="66">
        <f>'individ. emissies &amp; verlening'!AC15</f>
        <v>237804</v>
      </c>
      <c r="BH15" s="23">
        <v>237804</v>
      </c>
      <c r="BI15" s="23" t="s">
        <v>1696</v>
      </c>
      <c r="BJ15" s="66">
        <f>'individ. emissies &amp; verlening'!AD15</f>
        <v>183957</v>
      </c>
      <c r="BK15" s="171">
        <v>183957</v>
      </c>
      <c r="BL15" s="172" t="s">
        <v>1696</v>
      </c>
      <c r="BM15" s="66">
        <v>223151</v>
      </c>
      <c r="BN15" s="23">
        <v>223151</v>
      </c>
      <c r="BO15" s="178" t="str">
        <f t="shared" si="3"/>
        <v>ok</v>
      </c>
      <c r="BP15" s="66">
        <v>191181</v>
      </c>
      <c r="BQ15" s="23">
        <v>191181</v>
      </c>
      <c r="BR15" s="183" t="str">
        <f t="shared" si="4"/>
        <v>ok</v>
      </c>
    </row>
    <row r="16" spans="1:70" ht="12.75" customHeight="1" x14ac:dyDescent="0.25">
      <c r="A16" s="21">
        <v>12</v>
      </c>
      <c r="B16" s="21" t="s">
        <v>130</v>
      </c>
      <c r="C16" s="27" t="s">
        <v>132</v>
      </c>
      <c r="D16" s="30"/>
      <c r="E16" s="68" t="s">
        <v>63</v>
      </c>
      <c r="F16" s="23" t="str">
        <f t="shared" si="0"/>
        <v>-</v>
      </c>
      <c r="G16" s="69" t="s">
        <v>63</v>
      </c>
      <c r="H16" s="68" t="s">
        <v>63</v>
      </c>
      <c r="I16" s="23" t="str">
        <f t="shared" si="1"/>
        <v>-</v>
      </c>
      <c r="J16" s="69" t="str">
        <f t="shared" si="1"/>
        <v>-</v>
      </c>
      <c r="K16" s="68" t="s">
        <v>63</v>
      </c>
      <c r="L16" s="23" t="str">
        <f t="shared" si="2"/>
        <v>-</v>
      </c>
      <c r="M16" s="69" t="str">
        <f t="shared" si="2"/>
        <v>-</v>
      </c>
      <c r="N16" s="24"/>
      <c r="O16" s="68" t="s">
        <v>63</v>
      </c>
      <c r="P16" s="24" t="s">
        <v>63</v>
      </c>
      <c r="Q16" s="24" t="s">
        <v>63</v>
      </c>
      <c r="R16" s="24" t="s">
        <v>63</v>
      </c>
      <c r="S16" s="69" t="s">
        <v>63</v>
      </c>
      <c r="T16" s="68" t="s">
        <v>63</v>
      </c>
      <c r="U16" s="24" t="s">
        <v>63</v>
      </c>
      <c r="V16" s="24" t="s">
        <v>63</v>
      </c>
      <c r="W16" s="24" t="s">
        <v>63</v>
      </c>
      <c r="X16" s="69" t="s">
        <v>63</v>
      </c>
      <c r="Y16" s="68" t="s">
        <v>63</v>
      </c>
      <c r="Z16" s="24" t="s">
        <v>63</v>
      </c>
      <c r="AA16" s="24" t="s">
        <v>63</v>
      </c>
      <c r="AB16" s="24" t="s">
        <v>63</v>
      </c>
      <c r="AC16" s="69" t="s">
        <v>63</v>
      </c>
      <c r="AD16" s="68" t="s">
        <v>63</v>
      </c>
      <c r="AE16" s="24" t="s">
        <v>63</v>
      </c>
      <c r="AF16" s="24" t="s">
        <v>63</v>
      </c>
      <c r="AG16" s="24" t="s">
        <v>63</v>
      </c>
      <c r="AH16" s="69" t="s">
        <v>63</v>
      </c>
      <c r="AI16" s="68" t="s">
        <v>63</v>
      </c>
      <c r="AJ16" s="23" t="s">
        <v>63</v>
      </c>
      <c r="AK16" s="23" t="s">
        <v>63</v>
      </c>
      <c r="AL16" s="23" t="s">
        <v>63</v>
      </c>
      <c r="AM16" s="69" t="s">
        <v>63</v>
      </c>
      <c r="AO16" s="66">
        <v>15</v>
      </c>
      <c r="AP16" s="23">
        <v>15</v>
      </c>
      <c r="AQ16" s="67" t="s">
        <v>1696</v>
      </c>
      <c r="AR16" s="66">
        <v>268</v>
      </c>
      <c r="AS16" s="23">
        <v>268</v>
      </c>
      <c r="AT16" s="67" t="s">
        <v>1696</v>
      </c>
      <c r="AU16" s="66">
        <v>12</v>
      </c>
      <c r="AV16" s="23">
        <v>12</v>
      </c>
      <c r="AW16" s="67" t="s">
        <v>1696</v>
      </c>
      <c r="AX16" s="66">
        <v>12</v>
      </c>
      <c r="AY16" s="23">
        <v>12</v>
      </c>
      <c r="AZ16" s="67" t="s">
        <v>1696</v>
      </c>
      <c r="BA16" s="66">
        <v>16</v>
      </c>
      <c r="BB16" s="23">
        <v>16</v>
      </c>
      <c r="BC16" s="67" t="s">
        <v>1696</v>
      </c>
      <c r="BD16" s="66">
        <f>'individ. emissies &amp; verlening'!AB16</f>
        <v>13</v>
      </c>
      <c r="BE16" s="23">
        <v>13</v>
      </c>
      <c r="BF16" s="67" t="s">
        <v>1696</v>
      </c>
      <c r="BG16" s="66">
        <f>'individ. emissies &amp; verlening'!AC16</f>
        <v>13</v>
      </c>
      <c r="BH16" s="23">
        <v>13</v>
      </c>
      <c r="BI16" s="23" t="s">
        <v>1696</v>
      </c>
      <c r="BJ16" s="66">
        <f>'individ. emissies &amp; verlening'!AD16</f>
        <v>15</v>
      </c>
      <c r="BK16" s="171">
        <v>15</v>
      </c>
      <c r="BL16" s="172" t="s">
        <v>1696</v>
      </c>
      <c r="BM16" s="66">
        <v>4344</v>
      </c>
      <c r="BN16" s="23">
        <v>4344</v>
      </c>
      <c r="BO16" s="178" t="str">
        <f t="shared" si="3"/>
        <v>ok</v>
      </c>
      <c r="BP16" s="66">
        <v>3285</v>
      </c>
      <c r="BQ16" s="23">
        <v>3285</v>
      </c>
      <c r="BR16" s="183" t="str">
        <f t="shared" si="4"/>
        <v>ok</v>
      </c>
    </row>
    <row r="17" spans="1:70" x14ac:dyDescent="0.25">
      <c r="A17" s="21">
        <v>13</v>
      </c>
      <c r="B17" s="21" t="s">
        <v>136</v>
      </c>
      <c r="C17" s="27" t="s">
        <v>138</v>
      </c>
      <c r="D17" s="30"/>
      <c r="E17" s="66">
        <v>32764</v>
      </c>
      <c r="F17" s="23">
        <f t="shared" si="0"/>
        <v>32764</v>
      </c>
      <c r="G17" s="67" t="s">
        <v>1696</v>
      </c>
      <c r="H17" s="66">
        <v>34713</v>
      </c>
      <c r="I17" s="23">
        <f t="shared" si="1"/>
        <v>34713</v>
      </c>
      <c r="J17" s="67" t="s">
        <v>1696</v>
      </c>
      <c r="K17" s="66">
        <v>33651</v>
      </c>
      <c r="L17" s="23">
        <f t="shared" si="2"/>
        <v>33651</v>
      </c>
      <c r="M17" s="67" t="s">
        <v>1696</v>
      </c>
      <c r="N17" s="23"/>
      <c r="O17" s="66">
        <v>37310</v>
      </c>
      <c r="P17" s="23">
        <v>37310</v>
      </c>
      <c r="Q17" s="23"/>
      <c r="R17" s="23"/>
      <c r="S17" s="67" t="s">
        <v>1696</v>
      </c>
      <c r="T17" s="66">
        <v>35777</v>
      </c>
      <c r="U17" s="23">
        <v>35777</v>
      </c>
      <c r="V17" s="23"/>
      <c r="W17" s="23"/>
      <c r="X17" s="67" t="s">
        <v>1696</v>
      </c>
      <c r="Y17" s="66">
        <v>35178</v>
      </c>
      <c r="Z17" s="23">
        <v>18069</v>
      </c>
      <c r="AA17" s="23"/>
      <c r="AB17" s="23">
        <v>17109</v>
      </c>
      <c r="AC17" s="67" t="s">
        <v>1696</v>
      </c>
      <c r="AD17" s="66">
        <v>31751</v>
      </c>
      <c r="AE17" s="24">
        <v>31751</v>
      </c>
      <c r="AF17" s="23"/>
      <c r="AG17" s="23"/>
      <c r="AH17" s="67" t="s">
        <v>1696</v>
      </c>
      <c r="AI17" s="66">
        <v>32842</v>
      </c>
      <c r="AJ17" s="24">
        <v>32842</v>
      </c>
      <c r="AK17" s="23"/>
      <c r="AL17" s="23"/>
      <c r="AM17" s="67" t="s">
        <v>1696</v>
      </c>
      <c r="AO17" s="66">
        <v>33172</v>
      </c>
      <c r="AP17" s="23">
        <v>33172</v>
      </c>
      <c r="AQ17" s="67" t="s">
        <v>1696</v>
      </c>
      <c r="AR17" s="66">
        <v>31992</v>
      </c>
      <c r="AS17" s="23">
        <v>31992</v>
      </c>
      <c r="AT17" s="67" t="s">
        <v>1696</v>
      </c>
      <c r="AU17" s="66">
        <v>35167</v>
      </c>
      <c r="AV17" s="23">
        <v>35167</v>
      </c>
      <c r="AW17" s="67" t="s">
        <v>1696</v>
      </c>
      <c r="AX17" s="66">
        <v>36592</v>
      </c>
      <c r="AY17" s="23">
        <v>36592</v>
      </c>
      <c r="AZ17" s="67" t="s">
        <v>1696</v>
      </c>
      <c r="BA17" s="66">
        <v>36847</v>
      </c>
      <c r="BB17" s="23">
        <v>36847</v>
      </c>
      <c r="BC17" s="67" t="s">
        <v>1696</v>
      </c>
      <c r="BD17" s="66">
        <f>'individ. emissies &amp; verlening'!AB17</f>
        <v>36516</v>
      </c>
      <c r="BE17" s="23">
        <v>36516</v>
      </c>
      <c r="BF17" s="67" t="s">
        <v>1696</v>
      </c>
      <c r="BG17" s="66">
        <f>'individ. emissies &amp; verlening'!AC17</f>
        <v>40001</v>
      </c>
      <c r="BH17" s="23">
        <v>40001</v>
      </c>
      <c r="BI17" s="23" t="s">
        <v>1696</v>
      </c>
      <c r="BJ17" s="66">
        <f>'individ. emissies &amp; verlening'!AD17</f>
        <v>40112</v>
      </c>
      <c r="BK17" s="171">
        <v>40112</v>
      </c>
      <c r="BL17" s="172" t="s">
        <v>1696</v>
      </c>
      <c r="BM17" s="66">
        <v>41007</v>
      </c>
      <c r="BN17" s="23">
        <v>41007</v>
      </c>
      <c r="BO17" s="178" t="str">
        <f t="shared" si="3"/>
        <v>ok</v>
      </c>
      <c r="BP17" s="66">
        <v>33833</v>
      </c>
      <c r="BQ17" s="23">
        <v>33833</v>
      </c>
      <c r="BR17" s="183" t="str">
        <f t="shared" si="4"/>
        <v>ok</v>
      </c>
    </row>
    <row r="18" spans="1:70" x14ac:dyDescent="0.25">
      <c r="A18" s="21">
        <v>14</v>
      </c>
      <c r="B18" s="21" t="s">
        <v>143</v>
      </c>
      <c r="C18" s="27" t="s">
        <v>145</v>
      </c>
      <c r="D18" s="30"/>
      <c r="E18" s="66">
        <v>58622</v>
      </c>
      <c r="F18" s="23">
        <f t="shared" si="0"/>
        <v>58622</v>
      </c>
      <c r="G18" s="67" t="s">
        <v>1696</v>
      </c>
      <c r="H18" s="66">
        <v>58860</v>
      </c>
      <c r="I18" s="23">
        <f t="shared" si="1"/>
        <v>58860</v>
      </c>
      <c r="J18" s="67" t="s">
        <v>1696</v>
      </c>
      <c r="K18" s="66">
        <v>60256</v>
      </c>
      <c r="L18" s="23">
        <f t="shared" si="2"/>
        <v>60256</v>
      </c>
      <c r="M18" s="67" t="s">
        <v>1696</v>
      </c>
      <c r="N18" s="23"/>
      <c r="O18" s="66">
        <v>63389</v>
      </c>
      <c r="P18" s="23">
        <v>57389</v>
      </c>
      <c r="Q18" s="23"/>
      <c r="R18" s="23">
        <v>6000</v>
      </c>
      <c r="S18" s="67" t="s">
        <v>1696</v>
      </c>
      <c r="T18" s="66">
        <v>55034</v>
      </c>
      <c r="U18" s="23">
        <v>51694</v>
      </c>
      <c r="V18" s="23"/>
      <c r="W18" s="23">
        <v>3340</v>
      </c>
      <c r="X18" s="67" t="s">
        <v>1696</v>
      </c>
      <c r="Y18" s="66">
        <v>55134</v>
      </c>
      <c r="Z18" s="23">
        <v>50464</v>
      </c>
      <c r="AA18" s="23"/>
      <c r="AB18" s="23">
        <v>4670</v>
      </c>
      <c r="AC18" s="67" t="s">
        <v>1696</v>
      </c>
      <c r="AD18" s="66">
        <v>47112</v>
      </c>
      <c r="AE18" s="24">
        <v>42442</v>
      </c>
      <c r="AF18" s="23"/>
      <c r="AG18" s="23">
        <v>4670</v>
      </c>
      <c r="AH18" s="67" t="s">
        <v>1696</v>
      </c>
      <c r="AI18" s="66">
        <v>51395</v>
      </c>
      <c r="AJ18" s="24">
        <v>46725</v>
      </c>
      <c r="AK18" s="23"/>
      <c r="AL18" s="23">
        <v>4670</v>
      </c>
      <c r="AM18" s="67" t="s">
        <v>1696</v>
      </c>
      <c r="AO18" s="66" t="s">
        <v>82</v>
      </c>
      <c r="AP18" s="24" t="s">
        <v>63</v>
      </c>
      <c r="AQ18" s="69" t="s">
        <v>63</v>
      </c>
      <c r="AR18" s="68" t="s">
        <v>63</v>
      </c>
      <c r="AS18" s="24" t="s">
        <v>63</v>
      </c>
      <c r="AT18" s="69" t="s">
        <v>63</v>
      </c>
      <c r="AU18" s="68" t="s">
        <v>63</v>
      </c>
      <c r="AV18" s="24" t="s">
        <v>63</v>
      </c>
      <c r="AW18" s="69" t="s">
        <v>63</v>
      </c>
      <c r="AX18" s="68" t="s">
        <v>63</v>
      </c>
      <c r="AY18" s="24" t="s">
        <v>63</v>
      </c>
      <c r="AZ18" s="69" t="s">
        <v>63</v>
      </c>
      <c r="BA18" s="68" t="s">
        <v>63</v>
      </c>
      <c r="BB18" s="24" t="s">
        <v>63</v>
      </c>
      <c r="BC18" s="69"/>
      <c r="BD18" s="66" t="str">
        <f>'individ. emissies &amp; verlening'!AB18</f>
        <v>-</v>
      </c>
      <c r="BE18" s="24" t="s">
        <v>63</v>
      </c>
      <c r="BF18" s="67" t="s">
        <v>63</v>
      </c>
      <c r="BG18" s="66" t="str">
        <f>'individ. emissies &amp; verlening'!AC18</f>
        <v>-</v>
      </c>
      <c r="BH18" s="23" t="s">
        <v>63</v>
      </c>
      <c r="BI18" s="23" t="s">
        <v>63</v>
      </c>
      <c r="BJ18" s="66" t="str">
        <f>'individ. emissies &amp; verlening'!AD18</f>
        <v>-</v>
      </c>
      <c r="BK18" s="171" t="s">
        <v>63</v>
      </c>
      <c r="BL18" s="172" t="s">
        <v>63</v>
      </c>
      <c r="BM18" s="66">
        <v>14721</v>
      </c>
      <c r="BN18" s="23">
        <v>14721</v>
      </c>
      <c r="BO18" s="178" t="str">
        <f t="shared" si="3"/>
        <v>ok</v>
      </c>
      <c r="BP18" s="66">
        <v>15123</v>
      </c>
      <c r="BQ18" s="23">
        <v>15123</v>
      </c>
      <c r="BR18" s="183" t="str">
        <f t="shared" si="4"/>
        <v>ok</v>
      </c>
    </row>
    <row r="19" spans="1:70" ht="12.75" customHeight="1" x14ac:dyDescent="0.25">
      <c r="A19" s="21">
        <v>15</v>
      </c>
      <c r="B19" s="21" t="s">
        <v>151</v>
      </c>
      <c r="C19" s="27" t="s">
        <v>153</v>
      </c>
      <c r="D19" s="30"/>
      <c r="E19" s="68" t="s">
        <v>63</v>
      </c>
      <c r="F19" s="23" t="str">
        <f t="shared" si="0"/>
        <v>-</v>
      </c>
      <c r="G19" s="69" t="s">
        <v>63</v>
      </c>
      <c r="H19" s="68" t="s">
        <v>63</v>
      </c>
      <c r="I19" s="23" t="str">
        <f t="shared" si="1"/>
        <v>-</v>
      </c>
      <c r="J19" s="69" t="str">
        <f t="shared" ref="J19" si="5">I19</f>
        <v>-</v>
      </c>
      <c r="K19" s="68" t="s">
        <v>63</v>
      </c>
      <c r="L19" s="23" t="str">
        <f t="shared" si="2"/>
        <v>-</v>
      </c>
      <c r="M19" s="69" t="str">
        <f t="shared" si="2"/>
        <v>-</v>
      </c>
      <c r="N19" s="24"/>
      <c r="O19" s="68" t="s">
        <v>63</v>
      </c>
      <c r="P19" s="24" t="s">
        <v>63</v>
      </c>
      <c r="Q19" s="24" t="s">
        <v>63</v>
      </c>
      <c r="R19" s="24" t="s">
        <v>63</v>
      </c>
      <c r="S19" s="69" t="s">
        <v>63</v>
      </c>
      <c r="T19" s="68" t="s">
        <v>63</v>
      </c>
      <c r="U19" s="24" t="s">
        <v>63</v>
      </c>
      <c r="V19" s="24" t="s">
        <v>63</v>
      </c>
      <c r="W19" s="24" t="s">
        <v>63</v>
      </c>
      <c r="X19" s="69" t="s">
        <v>63</v>
      </c>
      <c r="Y19" s="68" t="s">
        <v>63</v>
      </c>
      <c r="Z19" s="24" t="s">
        <v>63</v>
      </c>
      <c r="AA19" s="24" t="s">
        <v>63</v>
      </c>
      <c r="AB19" s="24" t="s">
        <v>63</v>
      </c>
      <c r="AC19" s="69" t="s">
        <v>63</v>
      </c>
      <c r="AD19" s="68" t="s">
        <v>63</v>
      </c>
      <c r="AE19" s="24" t="s">
        <v>63</v>
      </c>
      <c r="AF19" s="24" t="s">
        <v>63</v>
      </c>
      <c r="AG19" s="24" t="s">
        <v>63</v>
      </c>
      <c r="AH19" s="69" t="s">
        <v>63</v>
      </c>
      <c r="AI19" s="68" t="s">
        <v>63</v>
      </c>
      <c r="AJ19" s="23" t="s">
        <v>63</v>
      </c>
      <c r="AK19" s="23" t="s">
        <v>63</v>
      </c>
      <c r="AL19" s="23" t="s">
        <v>63</v>
      </c>
      <c r="AM19" s="69" t="s">
        <v>63</v>
      </c>
      <c r="AO19" s="66">
        <v>24028</v>
      </c>
      <c r="AP19" s="23">
        <v>24028</v>
      </c>
      <c r="AQ19" s="67" t="s">
        <v>1696</v>
      </c>
      <c r="AR19" s="66">
        <v>23991</v>
      </c>
      <c r="AS19" s="23">
        <v>23991</v>
      </c>
      <c r="AT19" s="67" t="s">
        <v>1696</v>
      </c>
      <c r="AU19" s="66">
        <v>24953</v>
      </c>
      <c r="AV19" s="23">
        <v>24953</v>
      </c>
      <c r="AW19" s="67" t="s">
        <v>1696</v>
      </c>
      <c r="AX19" s="66">
        <v>25914</v>
      </c>
      <c r="AY19" s="23">
        <v>25914</v>
      </c>
      <c r="AZ19" s="67" t="s">
        <v>1696</v>
      </c>
      <c r="BA19" s="66">
        <v>27087</v>
      </c>
      <c r="BB19" s="23">
        <v>27087</v>
      </c>
      <c r="BC19" s="67" t="s">
        <v>1696</v>
      </c>
      <c r="BD19" s="66">
        <f>'individ. emissies &amp; verlening'!AB19</f>
        <v>9474</v>
      </c>
      <c r="BE19" s="23">
        <v>9474</v>
      </c>
      <c r="BF19" s="67" t="s">
        <v>1696</v>
      </c>
      <c r="BG19" s="66">
        <f>'individ. emissies &amp; verlening'!AC19</f>
        <v>758</v>
      </c>
      <c r="BH19" s="23">
        <v>758</v>
      </c>
      <c r="BI19" s="23" t="s">
        <v>1696</v>
      </c>
      <c r="BJ19" s="66">
        <f>'individ. emissies &amp; verlening'!AD19</f>
        <v>918</v>
      </c>
      <c r="BK19" s="172">
        <v>918</v>
      </c>
      <c r="BL19" s="172" t="s">
        <v>1696</v>
      </c>
      <c r="BM19" s="66" t="s">
        <v>63</v>
      </c>
      <c r="BN19" s="23" t="s">
        <v>63</v>
      </c>
      <c r="BO19" s="178" t="str">
        <f t="shared" si="3"/>
        <v>-</v>
      </c>
      <c r="BP19" s="66" t="s">
        <v>63</v>
      </c>
      <c r="BQ19" s="23" t="s">
        <v>63</v>
      </c>
      <c r="BR19" s="183" t="str">
        <f t="shared" si="4"/>
        <v>-</v>
      </c>
    </row>
    <row r="20" spans="1:70" ht="12.75" customHeight="1" x14ac:dyDescent="0.25">
      <c r="A20" s="21">
        <v>16</v>
      </c>
      <c r="B20" s="21" t="s">
        <v>156</v>
      </c>
      <c r="C20" s="27" t="s">
        <v>157</v>
      </c>
      <c r="D20" s="30"/>
      <c r="E20" s="68" t="s">
        <v>63</v>
      </c>
      <c r="F20" s="23" t="str">
        <f t="shared" si="0"/>
        <v>-</v>
      </c>
      <c r="G20" s="69" t="s">
        <v>63</v>
      </c>
      <c r="H20" s="68" t="s">
        <v>63</v>
      </c>
      <c r="I20" s="23" t="str">
        <f t="shared" si="1"/>
        <v>-</v>
      </c>
      <c r="J20" s="69" t="str">
        <f t="shared" ref="J20" si="6">I20</f>
        <v>-</v>
      </c>
      <c r="K20" s="68" t="s">
        <v>63</v>
      </c>
      <c r="L20" s="23" t="str">
        <f t="shared" si="2"/>
        <v>-</v>
      </c>
      <c r="M20" s="69" t="str">
        <f t="shared" si="2"/>
        <v>-</v>
      </c>
      <c r="N20" s="24"/>
      <c r="O20" s="68" t="s">
        <v>63</v>
      </c>
      <c r="P20" s="24" t="s">
        <v>63</v>
      </c>
      <c r="Q20" s="24" t="s">
        <v>63</v>
      </c>
      <c r="R20" s="24" t="s">
        <v>63</v>
      </c>
      <c r="S20" s="69" t="s">
        <v>63</v>
      </c>
      <c r="T20" s="68" t="s">
        <v>63</v>
      </c>
      <c r="U20" s="24" t="s">
        <v>63</v>
      </c>
      <c r="V20" s="24" t="s">
        <v>63</v>
      </c>
      <c r="W20" s="24" t="s">
        <v>63</v>
      </c>
      <c r="X20" s="69" t="s">
        <v>63</v>
      </c>
      <c r="Y20" s="68" t="s">
        <v>63</v>
      </c>
      <c r="Z20" s="24" t="s">
        <v>63</v>
      </c>
      <c r="AA20" s="24" t="s">
        <v>63</v>
      </c>
      <c r="AB20" s="24" t="s">
        <v>63</v>
      </c>
      <c r="AC20" s="69" t="s">
        <v>63</v>
      </c>
      <c r="AD20" s="68" t="s">
        <v>63</v>
      </c>
      <c r="AE20" s="24" t="s">
        <v>63</v>
      </c>
      <c r="AF20" s="24" t="s">
        <v>63</v>
      </c>
      <c r="AG20" s="24" t="s">
        <v>63</v>
      </c>
      <c r="AH20" s="69" t="s">
        <v>63</v>
      </c>
      <c r="AI20" s="68" t="s">
        <v>63</v>
      </c>
      <c r="AJ20" s="23" t="s">
        <v>63</v>
      </c>
      <c r="AK20" s="23" t="s">
        <v>63</v>
      </c>
      <c r="AL20" s="23" t="s">
        <v>63</v>
      </c>
      <c r="AM20" s="69" t="s">
        <v>63</v>
      </c>
      <c r="AO20" s="66">
        <v>28455</v>
      </c>
      <c r="AP20" s="23">
        <v>28455</v>
      </c>
      <c r="AQ20" s="67" t="s">
        <v>1696</v>
      </c>
      <c r="AR20" s="66">
        <v>31679</v>
      </c>
      <c r="AS20" s="23">
        <v>31679</v>
      </c>
      <c r="AT20" s="67" t="s">
        <v>1696</v>
      </c>
      <c r="AU20" s="66">
        <v>29833</v>
      </c>
      <c r="AV20" s="23">
        <v>29833</v>
      </c>
      <c r="AW20" s="67" t="s">
        <v>1696</v>
      </c>
      <c r="AX20" s="66">
        <v>30402</v>
      </c>
      <c r="AY20" s="23">
        <v>30402</v>
      </c>
      <c r="AZ20" s="67" t="s">
        <v>1696</v>
      </c>
      <c r="BA20" s="66">
        <v>29700</v>
      </c>
      <c r="BB20" s="23">
        <v>29700</v>
      </c>
      <c r="BC20" s="67" t="s">
        <v>1696</v>
      </c>
      <c r="BD20" s="66">
        <f>'individ. emissies &amp; verlening'!AB20</f>
        <v>23303</v>
      </c>
      <c r="BE20" s="23">
        <v>23303</v>
      </c>
      <c r="BF20" s="67" t="s">
        <v>1696</v>
      </c>
      <c r="BG20" s="66">
        <f>'individ. emissies &amp; verlening'!AC20</f>
        <v>15218</v>
      </c>
      <c r="BH20" s="23">
        <v>15218</v>
      </c>
      <c r="BI20" s="23" t="s">
        <v>1696</v>
      </c>
      <c r="BJ20" s="66">
        <f>'individ. emissies &amp; verlening'!AD20</f>
        <v>12679</v>
      </c>
      <c r="BK20" s="172">
        <v>12679</v>
      </c>
      <c r="BL20" s="172" t="s">
        <v>1696</v>
      </c>
      <c r="BM20" s="66" t="s">
        <v>63</v>
      </c>
      <c r="BN20" s="23" t="s">
        <v>63</v>
      </c>
      <c r="BO20" s="178" t="str">
        <f t="shared" si="3"/>
        <v>-</v>
      </c>
      <c r="BP20" s="66" t="s">
        <v>63</v>
      </c>
      <c r="BQ20" s="23" t="s">
        <v>63</v>
      </c>
      <c r="BR20" s="183" t="str">
        <f t="shared" si="4"/>
        <v>-</v>
      </c>
    </row>
    <row r="21" spans="1:70" x14ac:dyDescent="0.25">
      <c r="A21" s="21">
        <v>17</v>
      </c>
      <c r="B21" s="21" t="s">
        <v>158</v>
      </c>
      <c r="C21" s="27" t="s">
        <v>160</v>
      </c>
      <c r="D21" s="30"/>
      <c r="E21" s="66">
        <v>15269</v>
      </c>
      <c r="F21" s="23">
        <f t="shared" si="0"/>
        <v>15269</v>
      </c>
      <c r="G21" s="67" t="s">
        <v>1696</v>
      </c>
      <c r="H21" s="66">
        <v>16209</v>
      </c>
      <c r="I21" s="23">
        <f t="shared" si="1"/>
        <v>16209</v>
      </c>
      <c r="J21" s="67" t="s">
        <v>1696</v>
      </c>
      <c r="K21" s="66">
        <v>16018</v>
      </c>
      <c r="L21" s="23">
        <f t="shared" si="2"/>
        <v>16018</v>
      </c>
      <c r="M21" s="67" t="s">
        <v>1696</v>
      </c>
      <c r="N21" s="23"/>
      <c r="O21" s="66">
        <v>16104</v>
      </c>
      <c r="P21" s="23">
        <v>16104</v>
      </c>
      <c r="Q21" s="23"/>
      <c r="R21" s="23"/>
      <c r="S21" s="67" t="s">
        <v>1696</v>
      </c>
      <c r="T21" s="66">
        <v>15193</v>
      </c>
      <c r="U21" s="23">
        <v>12533</v>
      </c>
      <c r="V21" s="23"/>
      <c r="W21" s="23">
        <v>2660</v>
      </c>
      <c r="X21" s="67" t="s">
        <v>1696</v>
      </c>
      <c r="Y21" s="66">
        <v>16614</v>
      </c>
      <c r="Z21" s="23">
        <v>15284</v>
      </c>
      <c r="AA21" s="23"/>
      <c r="AB21" s="23">
        <v>1330</v>
      </c>
      <c r="AC21" s="67" t="s">
        <v>1696</v>
      </c>
      <c r="AD21" s="66">
        <v>16652</v>
      </c>
      <c r="AE21" s="24">
        <v>15322</v>
      </c>
      <c r="AF21" s="23"/>
      <c r="AG21" s="23">
        <v>1330</v>
      </c>
      <c r="AH21" s="67" t="s">
        <v>1696</v>
      </c>
      <c r="AI21" s="66">
        <v>15929</v>
      </c>
      <c r="AJ21" s="24">
        <v>14599</v>
      </c>
      <c r="AK21" s="23"/>
      <c r="AL21" s="23">
        <v>1330</v>
      </c>
      <c r="AM21" s="67" t="s">
        <v>1696</v>
      </c>
      <c r="AO21" s="66">
        <v>15497</v>
      </c>
      <c r="AP21" s="23">
        <v>15497</v>
      </c>
      <c r="AQ21" s="67" t="s">
        <v>1696</v>
      </c>
      <c r="AR21" s="181">
        <v>14695</v>
      </c>
      <c r="AS21" s="23">
        <v>14695</v>
      </c>
      <c r="AT21" s="67" t="s">
        <v>1696</v>
      </c>
      <c r="AU21" s="181">
        <v>14902</v>
      </c>
      <c r="AV21" s="23">
        <v>14902</v>
      </c>
      <c r="AW21" s="67" t="s">
        <v>1696</v>
      </c>
      <c r="AX21" s="66">
        <v>14216</v>
      </c>
      <c r="AY21" s="23">
        <v>14216</v>
      </c>
      <c r="AZ21" s="67" t="s">
        <v>1696</v>
      </c>
      <c r="BA21" s="66">
        <v>14001</v>
      </c>
      <c r="BB21" s="23">
        <v>14001</v>
      </c>
      <c r="BC21" s="67" t="s">
        <v>1696</v>
      </c>
      <c r="BD21" s="66">
        <f>'individ. emissies &amp; verlening'!AB21</f>
        <v>14117</v>
      </c>
      <c r="BE21" s="23">
        <v>14117</v>
      </c>
      <c r="BF21" s="67" t="s">
        <v>1696</v>
      </c>
      <c r="BG21" s="66">
        <f>'individ. emissies &amp; verlening'!AC21</f>
        <v>13657</v>
      </c>
      <c r="BH21" s="23">
        <v>13657</v>
      </c>
      <c r="BI21" s="23" t="s">
        <v>1696</v>
      </c>
      <c r="BJ21" s="66">
        <f>'individ. emissies &amp; verlening'!AD21</f>
        <v>13765</v>
      </c>
      <c r="BK21" s="171">
        <v>13765</v>
      </c>
      <c r="BL21" s="172" t="s">
        <v>1696</v>
      </c>
      <c r="BM21" s="66">
        <v>14551</v>
      </c>
      <c r="BN21" s="23">
        <v>14551</v>
      </c>
      <c r="BO21" s="178" t="str">
        <f t="shared" si="3"/>
        <v>ok</v>
      </c>
      <c r="BP21" s="66">
        <v>13911</v>
      </c>
      <c r="BQ21" s="23">
        <v>13911</v>
      </c>
      <c r="BR21" s="183" t="str">
        <f t="shared" si="4"/>
        <v>ok</v>
      </c>
    </row>
    <row r="22" spans="1:70" ht="12.75" customHeight="1" x14ac:dyDescent="0.25">
      <c r="A22" s="21">
        <v>18</v>
      </c>
      <c r="B22" s="21" t="s">
        <v>164</v>
      </c>
      <c r="C22" s="27" t="s">
        <v>166</v>
      </c>
      <c r="D22" s="30"/>
      <c r="E22" s="68" t="s">
        <v>63</v>
      </c>
      <c r="F22" s="23" t="str">
        <f t="shared" si="0"/>
        <v>-</v>
      </c>
      <c r="G22" s="69" t="s">
        <v>63</v>
      </c>
      <c r="H22" s="68" t="s">
        <v>63</v>
      </c>
      <c r="I22" s="23" t="str">
        <f t="shared" si="1"/>
        <v>-</v>
      </c>
      <c r="J22" s="69" t="str">
        <f t="shared" si="1"/>
        <v>-</v>
      </c>
      <c r="K22" s="68" t="s">
        <v>63</v>
      </c>
      <c r="L22" s="23" t="str">
        <f t="shared" si="2"/>
        <v>-</v>
      </c>
      <c r="M22" s="69" t="str">
        <f t="shared" si="2"/>
        <v>-</v>
      </c>
      <c r="N22" s="24"/>
      <c r="O22" s="68" t="s">
        <v>63</v>
      </c>
      <c r="P22" s="24" t="s">
        <v>63</v>
      </c>
      <c r="Q22" s="24" t="s">
        <v>63</v>
      </c>
      <c r="R22" s="24" t="s">
        <v>63</v>
      </c>
      <c r="S22" s="69" t="s">
        <v>63</v>
      </c>
      <c r="T22" s="68" t="s">
        <v>63</v>
      </c>
      <c r="U22" s="24" t="s">
        <v>63</v>
      </c>
      <c r="V22" s="24" t="s">
        <v>63</v>
      </c>
      <c r="W22" s="24" t="s">
        <v>63</v>
      </c>
      <c r="X22" s="69" t="s">
        <v>63</v>
      </c>
      <c r="Y22" s="68" t="s">
        <v>63</v>
      </c>
      <c r="Z22" s="24" t="s">
        <v>63</v>
      </c>
      <c r="AA22" s="24" t="s">
        <v>63</v>
      </c>
      <c r="AB22" s="24" t="s">
        <v>63</v>
      </c>
      <c r="AC22" s="69" t="s">
        <v>63</v>
      </c>
      <c r="AD22" s="68" t="s">
        <v>63</v>
      </c>
      <c r="AE22" s="24" t="s">
        <v>63</v>
      </c>
      <c r="AF22" s="24" t="s">
        <v>63</v>
      </c>
      <c r="AG22" s="24" t="s">
        <v>63</v>
      </c>
      <c r="AH22" s="69" t="s">
        <v>63</v>
      </c>
      <c r="AI22" s="68" t="s">
        <v>63</v>
      </c>
      <c r="AJ22" s="23" t="s">
        <v>63</v>
      </c>
      <c r="AK22" s="23" t="s">
        <v>63</v>
      </c>
      <c r="AL22" s="23" t="s">
        <v>63</v>
      </c>
      <c r="AM22" s="69" t="s">
        <v>63</v>
      </c>
      <c r="AO22" s="66">
        <v>3380</v>
      </c>
      <c r="AP22" s="23">
        <v>3380</v>
      </c>
      <c r="AQ22" s="67" t="s">
        <v>1696</v>
      </c>
      <c r="AR22" s="66">
        <v>2948</v>
      </c>
      <c r="AS22" s="23">
        <v>2948</v>
      </c>
      <c r="AT22" s="67" t="s">
        <v>1696</v>
      </c>
      <c r="AU22" s="66">
        <v>3288</v>
      </c>
      <c r="AV22" s="23">
        <v>3288</v>
      </c>
      <c r="AW22" s="67" t="s">
        <v>1696</v>
      </c>
      <c r="AX22" s="66">
        <v>3083</v>
      </c>
      <c r="AY22" s="23">
        <v>3083</v>
      </c>
      <c r="AZ22" s="67" t="s">
        <v>1696</v>
      </c>
      <c r="BA22" s="66">
        <v>9197</v>
      </c>
      <c r="BB22" s="23">
        <v>9197</v>
      </c>
      <c r="BC22" s="67" t="s">
        <v>1696</v>
      </c>
      <c r="BD22" s="66">
        <f>'individ. emissies &amp; verlening'!AB22</f>
        <v>8653</v>
      </c>
      <c r="BE22" s="23">
        <v>8653</v>
      </c>
      <c r="BF22" s="67" t="s">
        <v>1696</v>
      </c>
      <c r="BG22" s="66">
        <f>'individ. emissies &amp; verlening'!AC22</f>
        <v>7603</v>
      </c>
      <c r="BH22" s="23">
        <v>7603</v>
      </c>
      <c r="BI22" s="23" t="s">
        <v>1696</v>
      </c>
      <c r="BJ22" s="66">
        <f>'individ. emissies &amp; verlening'!AD22</f>
        <v>6775</v>
      </c>
      <c r="BK22" s="172">
        <v>6775</v>
      </c>
      <c r="BL22" s="172" t="s">
        <v>1696</v>
      </c>
      <c r="BM22" s="66" t="s">
        <v>63</v>
      </c>
      <c r="BN22" s="23" t="s">
        <v>63</v>
      </c>
      <c r="BO22" s="178" t="str">
        <f t="shared" si="3"/>
        <v>-</v>
      </c>
      <c r="BP22" s="66" t="s">
        <v>63</v>
      </c>
      <c r="BQ22" s="23" t="s">
        <v>63</v>
      </c>
      <c r="BR22" s="183" t="str">
        <f t="shared" si="4"/>
        <v>-</v>
      </c>
    </row>
    <row r="23" spans="1:70" x14ac:dyDescent="0.25">
      <c r="A23" s="21">
        <v>19</v>
      </c>
      <c r="B23" s="21" t="s">
        <v>168</v>
      </c>
      <c r="C23" s="27" t="s">
        <v>170</v>
      </c>
      <c r="D23" s="30"/>
      <c r="E23" s="66">
        <v>2065</v>
      </c>
      <c r="F23" s="23">
        <f t="shared" si="0"/>
        <v>2065</v>
      </c>
      <c r="G23" s="67" t="s">
        <v>1696</v>
      </c>
      <c r="H23" s="66">
        <v>3922</v>
      </c>
      <c r="I23" s="23">
        <f t="shared" si="1"/>
        <v>3922</v>
      </c>
      <c r="J23" s="67" t="s">
        <v>1696</v>
      </c>
      <c r="K23" s="66">
        <v>0</v>
      </c>
      <c r="L23" s="23">
        <f t="shared" si="2"/>
        <v>0</v>
      </c>
      <c r="M23" s="67" t="s">
        <v>1696</v>
      </c>
      <c r="N23" s="24"/>
      <c r="O23" s="68">
        <v>33281</v>
      </c>
      <c r="P23" s="23">
        <v>33281</v>
      </c>
      <c r="Q23" s="23"/>
      <c r="R23" s="23"/>
      <c r="S23" s="67" t="s">
        <v>1696</v>
      </c>
      <c r="T23" s="68">
        <v>31149</v>
      </c>
      <c r="U23" s="23">
        <v>31149</v>
      </c>
      <c r="V23" s="23"/>
      <c r="W23" s="23"/>
      <c r="X23" s="67" t="s">
        <v>1696</v>
      </c>
      <c r="Y23" s="68">
        <v>30442</v>
      </c>
      <c r="Z23" s="23">
        <v>30442</v>
      </c>
      <c r="AA23" s="23"/>
      <c r="AB23" s="23"/>
      <c r="AC23" s="67" t="s">
        <v>1696</v>
      </c>
      <c r="AD23" s="68">
        <v>26374</v>
      </c>
      <c r="AE23" s="24">
        <v>26374</v>
      </c>
      <c r="AF23" s="23"/>
      <c r="AG23" s="23"/>
      <c r="AH23" s="67" t="s">
        <v>1696</v>
      </c>
      <c r="AI23" s="68">
        <v>23749</v>
      </c>
      <c r="AJ23" s="24">
        <v>6733</v>
      </c>
      <c r="AK23" s="23">
        <v>17016</v>
      </c>
      <c r="AL23" s="23"/>
      <c r="AM23" s="67" t="s">
        <v>1696</v>
      </c>
      <c r="AO23" s="66">
        <v>30201</v>
      </c>
      <c r="AP23" s="23">
        <v>30201</v>
      </c>
      <c r="AQ23" s="67" t="s">
        <v>1696</v>
      </c>
      <c r="AR23" s="66">
        <v>28637</v>
      </c>
      <c r="AS23" s="23">
        <v>28637</v>
      </c>
      <c r="AT23" s="67" t="s">
        <v>1696</v>
      </c>
      <c r="AU23" s="66">
        <v>28946</v>
      </c>
      <c r="AV23" s="23">
        <v>28946</v>
      </c>
      <c r="AW23" s="67" t="s">
        <v>1696</v>
      </c>
      <c r="AX23" s="66">
        <v>28482</v>
      </c>
      <c r="AY23" s="23">
        <v>28482</v>
      </c>
      <c r="AZ23" s="67" t="s">
        <v>1696</v>
      </c>
      <c r="BA23" s="66">
        <v>27803</v>
      </c>
      <c r="BB23" s="23">
        <v>27803</v>
      </c>
      <c r="BC23" s="67" t="s">
        <v>1696</v>
      </c>
      <c r="BD23" s="66">
        <f>'individ. emissies &amp; verlening'!AB23</f>
        <v>29981</v>
      </c>
      <c r="BE23" s="23">
        <v>29981</v>
      </c>
      <c r="BF23" s="67" t="s">
        <v>1696</v>
      </c>
      <c r="BG23" s="66">
        <f>'individ. emissies &amp; verlening'!AC23</f>
        <v>28815</v>
      </c>
      <c r="BH23" s="23">
        <v>28815</v>
      </c>
      <c r="BI23" s="23" t="s">
        <v>1696</v>
      </c>
      <c r="BJ23" s="66">
        <f>'individ. emissies &amp; verlening'!AD23</f>
        <v>31077</v>
      </c>
      <c r="BK23" s="171">
        <v>31077</v>
      </c>
      <c r="BL23" s="172" t="s">
        <v>1696</v>
      </c>
      <c r="BM23" s="66">
        <v>34072</v>
      </c>
      <c r="BN23" s="23">
        <v>34072</v>
      </c>
      <c r="BO23" s="178" t="str">
        <f t="shared" si="3"/>
        <v>ok</v>
      </c>
      <c r="BP23" s="66">
        <v>27306</v>
      </c>
      <c r="BQ23" s="23">
        <v>27306</v>
      </c>
      <c r="BR23" s="183" t="str">
        <f t="shared" si="4"/>
        <v>ok</v>
      </c>
    </row>
    <row r="24" spans="1:70" ht="12.75" customHeight="1" x14ac:dyDescent="0.25">
      <c r="A24" s="21">
        <v>20</v>
      </c>
      <c r="B24" s="21" t="s">
        <v>174</v>
      </c>
      <c r="C24" s="27" t="s">
        <v>176</v>
      </c>
      <c r="D24" s="30"/>
      <c r="E24" s="68" t="s">
        <v>63</v>
      </c>
      <c r="F24" s="23" t="str">
        <f t="shared" si="0"/>
        <v>-</v>
      </c>
      <c r="G24" s="69" t="s">
        <v>63</v>
      </c>
      <c r="H24" s="68" t="s">
        <v>63</v>
      </c>
      <c r="I24" s="23" t="str">
        <f t="shared" si="1"/>
        <v>-</v>
      </c>
      <c r="J24" s="69" t="str">
        <f t="shared" si="1"/>
        <v>-</v>
      </c>
      <c r="K24" s="68" t="s">
        <v>63</v>
      </c>
      <c r="L24" s="23" t="str">
        <f t="shared" si="2"/>
        <v>-</v>
      </c>
      <c r="M24" s="69" t="str">
        <f t="shared" si="2"/>
        <v>-</v>
      </c>
      <c r="N24" s="24"/>
      <c r="O24" s="68" t="s">
        <v>63</v>
      </c>
      <c r="P24" s="24" t="s">
        <v>63</v>
      </c>
      <c r="Q24" s="24" t="s">
        <v>63</v>
      </c>
      <c r="R24" s="24" t="s">
        <v>63</v>
      </c>
      <c r="S24" s="69" t="s">
        <v>63</v>
      </c>
      <c r="T24" s="68" t="s">
        <v>63</v>
      </c>
      <c r="U24" s="24" t="s">
        <v>63</v>
      </c>
      <c r="V24" s="24" t="s">
        <v>63</v>
      </c>
      <c r="W24" s="24" t="s">
        <v>63</v>
      </c>
      <c r="X24" s="69" t="s">
        <v>63</v>
      </c>
      <c r="Y24" s="68" t="s">
        <v>63</v>
      </c>
      <c r="Z24" s="24" t="s">
        <v>63</v>
      </c>
      <c r="AA24" s="24" t="s">
        <v>63</v>
      </c>
      <c r="AB24" s="24" t="s">
        <v>63</v>
      </c>
      <c r="AC24" s="69" t="s">
        <v>63</v>
      </c>
      <c r="AD24" s="68" t="s">
        <v>63</v>
      </c>
      <c r="AE24" s="24" t="s">
        <v>63</v>
      </c>
      <c r="AF24" s="24" t="s">
        <v>63</v>
      </c>
      <c r="AG24" s="24" t="s">
        <v>63</v>
      </c>
      <c r="AH24" s="69" t="s">
        <v>63</v>
      </c>
      <c r="AI24" s="68" t="s">
        <v>63</v>
      </c>
      <c r="AJ24" s="23" t="s">
        <v>63</v>
      </c>
      <c r="AK24" s="23" t="s">
        <v>63</v>
      </c>
      <c r="AL24" s="23" t="s">
        <v>63</v>
      </c>
      <c r="AM24" s="69" t="s">
        <v>63</v>
      </c>
      <c r="AO24" s="66">
        <v>15518</v>
      </c>
      <c r="AP24" s="23">
        <v>15518</v>
      </c>
      <c r="AQ24" s="67" t="s">
        <v>1696</v>
      </c>
      <c r="AR24" s="66">
        <v>16562</v>
      </c>
      <c r="AS24" s="23">
        <v>16562</v>
      </c>
      <c r="AT24" s="67" t="s">
        <v>1696</v>
      </c>
      <c r="AU24" s="66">
        <v>14817</v>
      </c>
      <c r="AV24" s="23">
        <v>14820</v>
      </c>
      <c r="AW24" s="67" t="s">
        <v>1696</v>
      </c>
      <c r="AX24" s="66">
        <v>14113</v>
      </c>
      <c r="AY24" s="23">
        <v>14110</v>
      </c>
      <c r="AZ24" s="67" t="s">
        <v>1698</v>
      </c>
      <c r="BA24" s="66">
        <v>18527</v>
      </c>
      <c r="BB24" s="23">
        <v>18527</v>
      </c>
      <c r="BC24" s="67" t="s">
        <v>1696</v>
      </c>
      <c r="BD24" s="66">
        <f>'individ. emissies &amp; verlening'!AB24</f>
        <v>19740</v>
      </c>
      <c r="BE24" s="23">
        <v>19740</v>
      </c>
      <c r="BF24" s="67" t="s">
        <v>1696</v>
      </c>
      <c r="BG24" s="66">
        <f>'individ. emissies &amp; verlening'!AC24</f>
        <v>19375</v>
      </c>
      <c r="BH24" s="23">
        <v>19375</v>
      </c>
      <c r="BI24" s="23" t="s">
        <v>1696</v>
      </c>
      <c r="BJ24" s="66">
        <f>'individ. emissies &amp; verlening'!AD24</f>
        <v>18616</v>
      </c>
      <c r="BK24" s="171">
        <v>18616</v>
      </c>
      <c r="BL24" s="172" t="s">
        <v>1696</v>
      </c>
      <c r="BM24" s="66">
        <v>25073</v>
      </c>
      <c r="BN24" s="23">
        <v>25073</v>
      </c>
      <c r="BO24" s="178" t="str">
        <f t="shared" si="3"/>
        <v>ok</v>
      </c>
      <c r="BP24" s="66">
        <v>16494</v>
      </c>
      <c r="BQ24" s="23">
        <v>16494</v>
      </c>
      <c r="BR24" s="183" t="str">
        <f t="shared" si="4"/>
        <v>ok</v>
      </c>
    </row>
    <row r="25" spans="1:70" x14ac:dyDescent="0.25">
      <c r="A25" s="21">
        <v>21</v>
      </c>
      <c r="B25" s="21" t="s">
        <v>180</v>
      </c>
      <c r="C25" s="27" t="s">
        <v>182</v>
      </c>
      <c r="D25" s="30"/>
      <c r="E25" s="66">
        <v>19843</v>
      </c>
      <c r="F25" s="23">
        <f t="shared" si="0"/>
        <v>19843</v>
      </c>
      <c r="G25" s="67" t="s">
        <v>1696</v>
      </c>
      <c r="H25" s="66">
        <v>18696</v>
      </c>
      <c r="I25" s="23">
        <f t="shared" si="1"/>
        <v>18696</v>
      </c>
      <c r="J25" s="67" t="s">
        <v>1696</v>
      </c>
      <c r="K25" s="66">
        <v>17843</v>
      </c>
      <c r="L25" s="23">
        <f t="shared" si="2"/>
        <v>17843</v>
      </c>
      <c r="M25" s="67" t="s">
        <v>1696</v>
      </c>
      <c r="N25" s="23"/>
      <c r="O25" s="66">
        <v>19593</v>
      </c>
      <c r="P25" s="23">
        <v>19593</v>
      </c>
      <c r="Q25" s="23"/>
      <c r="R25" s="23"/>
      <c r="S25" s="67" t="s">
        <v>1696</v>
      </c>
      <c r="T25" s="66">
        <v>13775</v>
      </c>
      <c r="U25" s="23">
        <v>13775</v>
      </c>
      <c r="V25" s="23"/>
      <c r="W25" s="23"/>
      <c r="X25" s="67" t="s">
        <v>1696</v>
      </c>
      <c r="Y25" s="66">
        <v>16243</v>
      </c>
      <c r="Z25" s="23">
        <v>16243</v>
      </c>
      <c r="AA25" s="23"/>
      <c r="AB25" s="23"/>
      <c r="AC25" s="67" t="s">
        <v>1696</v>
      </c>
      <c r="AD25" s="66">
        <v>15337</v>
      </c>
      <c r="AE25" s="24">
        <v>15337</v>
      </c>
      <c r="AF25" s="23"/>
      <c r="AG25" s="23"/>
      <c r="AH25" s="67" t="s">
        <v>1696</v>
      </c>
      <c r="AI25" s="66">
        <v>15268</v>
      </c>
      <c r="AJ25" s="24">
        <v>15268</v>
      </c>
      <c r="AK25" s="23"/>
      <c r="AL25" s="23"/>
      <c r="AM25" s="67" t="s">
        <v>1696</v>
      </c>
      <c r="AO25" s="66">
        <v>14146</v>
      </c>
      <c r="AP25" s="23">
        <v>14146</v>
      </c>
      <c r="AQ25" s="67" t="s">
        <v>1696</v>
      </c>
      <c r="AR25" s="66">
        <v>12651</v>
      </c>
      <c r="AS25" s="23">
        <v>12651</v>
      </c>
      <c r="AT25" s="67" t="s">
        <v>1696</v>
      </c>
      <c r="AU25" s="66">
        <v>13615</v>
      </c>
      <c r="AV25" s="23">
        <v>13615</v>
      </c>
      <c r="AW25" s="67" t="s">
        <v>1696</v>
      </c>
      <c r="AX25" s="66">
        <v>12817</v>
      </c>
      <c r="AY25" s="23">
        <v>12817</v>
      </c>
      <c r="AZ25" s="67" t="s">
        <v>1696</v>
      </c>
      <c r="BA25" s="66">
        <v>13321</v>
      </c>
      <c r="BB25" s="23">
        <v>13321</v>
      </c>
      <c r="BC25" s="67" t="s">
        <v>1696</v>
      </c>
      <c r="BD25" s="66">
        <f>'individ. emissies &amp; verlening'!AB25</f>
        <v>12762</v>
      </c>
      <c r="BE25" s="23">
        <v>12762</v>
      </c>
      <c r="BF25" s="67" t="s">
        <v>1696</v>
      </c>
      <c r="BG25" s="66">
        <f>'individ. emissies &amp; verlening'!AC25</f>
        <v>13412</v>
      </c>
      <c r="BH25" s="23">
        <v>13412</v>
      </c>
      <c r="BI25" s="23" t="s">
        <v>1696</v>
      </c>
      <c r="BJ25" s="66">
        <f>'individ. emissies &amp; verlening'!AD25</f>
        <v>13126</v>
      </c>
      <c r="BK25" s="171">
        <v>13126</v>
      </c>
      <c r="BL25" s="172" t="s">
        <v>1696</v>
      </c>
      <c r="BM25" s="66">
        <v>14057</v>
      </c>
      <c r="BN25" s="23">
        <v>14057</v>
      </c>
      <c r="BO25" s="178" t="str">
        <f t="shared" si="3"/>
        <v>ok</v>
      </c>
      <c r="BP25" s="66">
        <v>12875</v>
      </c>
      <c r="BQ25" s="23">
        <v>12875</v>
      </c>
      <c r="BR25" s="183" t="str">
        <f t="shared" si="4"/>
        <v>ok</v>
      </c>
    </row>
    <row r="26" spans="1:70" x14ac:dyDescent="0.25">
      <c r="A26" s="21">
        <v>22</v>
      </c>
      <c r="B26" s="21" t="s">
        <v>187</v>
      </c>
      <c r="C26" s="27" t="s">
        <v>189</v>
      </c>
      <c r="D26" s="30"/>
      <c r="E26" s="66">
        <v>30214</v>
      </c>
      <c r="F26" s="23">
        <f t="shared" si="0"/>
        <v>30214</v>
      </c>
      <c r="G26" s="67" t="s">
        <v>1696</v>
      </c>
      <c r="H26" s="66">
        <v>33132</v>
      </c>
      <c r="I26" s="23">
        <f t="shared" si="1"/>
        <v>33132</v>
      </c>
      <c r="J26" s="67" t="s">
        <v>1696</v>
      </c>
      <c r="K26" s="66">
        <v>31821</v>
      </c>
      <c r="L26" s="23">
        <f t="shared" si="2"/>
        <v>31821</v>
      </c>
      <c r="M26" s="67" t="s">
        <v>1696</v>
      </c>
      <c r="N26" s="23"/>
      <c r="O26" s="66">
        <v>31394</v>
      </c>
      <c r="P26" s="23">
        <v>31394</v>
      </c>
      <c r="Q26" s="23"/>
      <c r="R26" s="23"/>
      <c r="S26" s="67" t="s">
        <v>1696</v>
      </c>
      <c r="T26" s="66">
        <v>31146</v>
      </c>
      <c r="U26" s="23">
        <v>27932</v>
      </c>
      <c r="V26" s="23"/>
      <c r="W26" s="23">
        <v>3214</v>
      </c>
      <c r="X26" s="67" t="s">
        <v>1696</v>
      </c>
      <c r="Y26" s="66">
        <v>25787</v>
      </c>
      <c r="Z26" s="23">
        <v>22787</v>
      </c>
      <c r="AA26" s="23"/>
      <c r="AB26" s="23">
        <v>3000</v>
      </c>
      <c r="AC26" s="67" t="s">
        <v>1696</v>
      </c>
      <c r="AD26" s="66">
        <v>22281</v>
      </c>
      <c r="AE26" s="24">
        <v>20271</v>
      </c>
      <c r="AF26" s="23"/>
      <c r="AG26" s="23">
        <v>2010</v>
      </c>
      <c r="AH26" s="67" t="s">
        <v>1696</v>
      </c>
      <c r="AI26" s="66">
        <v>25804</v>
      </c>
      <c r="AJ26" s="24">
        <v>20528</v>
      </c>
      <c r="AK26" s="23"/>
      <c r="AL26" s="23">
        <v>5276</v>
      </c>
      <c r="AM26" s="67" t="s">
        <v>1696</v>
      </c>
      <c r="AO26" s="66">
        <v>7051</v>
      </c>
      <c r="AP26" s="23">
        <v>7051</v>
      </c>
      <c r="AQ26" s="67" t="s">
        <v>1696</v>
      </c>
      <c r="AR26" s="68" t="s">
        <v>188</v>
      </c>
      <c r="AS26" s="24" t="s">
        <v>63</v>
      </c>
      <c r="AT26" s="69" t="s">
        <v>63</v>
      </c>
      <c r="AU26" s="68" t="s">
        <v>63</v>
      </c>
      <c r="AV26" s="24" t="s">
        <v>63</v>
      </c>
      <c r="AW26" s="69" t="s">
        <v>63</v>
      </c>
      <c r="AX26" s="66" t="s">
        <v>188</v>
      </c>
      <c r="AY26" s="24" t="s">
        <v>63</v>
      </c>
      <c r="AZ26" s="69" t="s">
        <v>63</v>
      </c>
      <c r="BA26" s="66" t="s">
        <v>63</v>
      </c>
      <c r="BB26" s="24" t="s">
        <v>63</v>
      </c>
      <c r="BC26" s="69"/>
      <c r="BD26" s="66" t="str">
        <f>'individ. emissies &amp; verlening'!AB26</f>
        <v>-</v>
      </c>
      <c r="BE26" s="24" t="s">
        <v>63</v>
      </c>
      <c r="BF26" s="67" t="s">
        <v>63</v>
      </c>
      <c r="BG26" s="66" t="str">
        <f>'individ. emissies &amp; verlening'!AC26</f>
        <v>-</v>
      </c>
      <c r="BH26" s="23" t="s">
        <v>63</v>
      </c>
      <c r="BI26" s="23" t="s">
        <v>63</v>
      </c>
      <c r="BJ26" s="66" t="str">
        <f>'individ. emissies &amp; verlening'!AD26</f>
        <v>-</v>
      </c>
      <c r="BK26" s="171" t="s">
        <v>63</v>
      </c>
      <c r="BL26" s="171" t="s">
        <v>63</v>
      </c>
      <c r="BM26" s="66" t="s">
        <v>63</v>
      </c>
      <c r="BN26" s="23" t="s">
        <v>63</v>
      </c>
      <c r="BO26" s="178" t="str">
        <f t="shared" si="3"/>
        <v>-</v>
      </c>
      <c r="BP26" s="66" t="s">
        <v>63</v>
      </c>
      <c r="BQ26" s="23" t="s">
        <v>63</v>
      </c>
      <c r="BR26" s="183" t="str">
        <f t="shared" si="4"/>
        <v>-</v>
      </c>
    </row>
    <row r="27" spans="1:70" x14ac:dyDescent="0.25">
      <c r="A27" s="21">
        <v>23</v>
      </c>
      <c r="B27" s="21" t="s">
        <v>195</v>
      </c>
      <c r="C27" s="27" t="s">
        <v>197</v>
      </c>
      <c r="D27" s="30"/>
      <c r="E27" s="66">
        <v>267527</v>
      </c>
      <c r="F27" s="23">
        <f t="shared" si="0"/>
        <v>267527</v>
      </c>
      <c r="G27" s="67" t="s">
        <v>1696</v>
      </c>
      <c r="H27" s="66">
        <v>266660</v>
      </c>
      <c r="I27" s="23">
        <f t="shared" si="1"/>
        <v>266660</v>
      </c>
      <c r="J27" s="67" t="s">
        <v>1696</v>
      </c>
      <c r="K27" s="66">
        <v>267200</v>
      </c>
      <c r="L27" s="23">
        <f t="shared" si="2"/>
        <v>267200</v>
      </c>
      <c r="M27" s="67" t="s">
        <v>1696</v>
      </c>
      <c r="N27" s="23"/>
      <c r="O27" s="66">
        <v>263439</v>
      </c>
      <c r="P27" s="23">
        <v>263439</v>
      </c>
      <c r="Q27" s="23"/>
      <c r="R27" s="23"/>
      <c r="S27" s="67" t="s">
        <v>1696</v>
      </c>
      <c r="T27" s="66">
        <v>239921</v>
      </c>
      <c r="U27" s="23">
        <v>239921</v>
      </c>
      <c r="V27" s="23"/>
      <c r="W27" s="23"/>
      <c r="X27" s="67" t="s">
        <v>1696</v>
      </c>
      <c r="Y27" s="66">
        <v>251167</v>
      </c>
      <c r="Z27" s="23">
        <v>251167</v>
      </c>
      <c r="AA27" s="23"/>
      <c r="AB27" s="23"/>
      <c r="AC27" s="67" t="s">
        <v>1696</v>
      </c>
      <c r="AD27" s="66">
        <v>231189</v>
      </c>
      <c r="AE27" s="24">
        <v>231189</v>
      </c>
      <c r="AF27" s="23"/>
      <c r="AG27" s="23"/>
      <c r="AH27" s="67" t="s">
        <v>1696</v>
      </c>
      <c r="AI27" s="66">
        <v>236753</v>
      </c>
      <c r="AJ27" s="24">
        <v>92014</v>
      </c>
      <c r="AK27" s="23">
        <v>144739</v>
      </c>
      <c r="AL27" s="23"/>
      <c r="AM27" s="67" t="s">
        <v>1696</v>
      </c>
      <c r="AO27" s="66">
        <v>303328</v>
      </c>
      <c r="AP27" s="23">
        <v>303328</v>
      </c>
      <c r="AQ27" s="67" t="s">
        <v>1696</v>
      </c>
      <c r="AR27" s="66">
        <v>283198</v>
      </c>
      <c r="AS27" s="23">
        <v>283198</v>
      </c>
      <c r="AT27" s="67" t="s">
        <v>1696</v>
      </c>
      <c r="AU27" s="66">
        <v>215118</v>
      </c>
      <c r="AV27" s="23">
        <v>215118</v>
      </c>
      <c r="AW27" s="67" t="s">
        <v>1696</v>
      </c>
      <c r="AX27" s="66">
        <v>213004</v>
      </c>
      <c r="AY27" s="23">
        <v>213004</v>
      </c>
      <c r="AZ27" s="67" t="s">
        <v>1696</v>
      </c>
      <c r="BA27" s="66">
        <v>224450</v>
      </c>
      <c r="BB27" s="23">
        <v>224450</v>
      </c>
      <c r="BC27" s="67" t="s">
        <v>1696</v>
      </c>
      <c r="BD27" s="66">
        <f>'individ. emissies &amp; verlening'!AB27</f>
        <v>248056</v>
      </c>
      <c r="BE27" s="23">
        <v>248056</v>
      </c>
      <c r="BF27" s="67" t="s">
        <v>1696</v>
      </c>
      <c r="BG27" s="66">
        <f>'individ. emissies &amp; verlening'!AC27</f>
        <v>226585</v>
      </c>
      <c r="BH27" s="23">
        <v>226585</v>
      </c>
      <c r="BI27" s="23" t="s">
        <v>1696</v>
      </c>
      <c r="BJ27" s="66">
        <f>'individ. emissies &amp; verlening'!AD27</f>
        <v>219717</v>
      </c>
      <c r="BK27" s="171">
        <v>219717</v>
      </c>
      <c r="BL27" s="172" t="s">
        <v>1696</v>
      </c>
      <c r="BM27" s="66">
        <v>218507</v>
      </c>
      <c r="BN27" s="23">
        <v>218507</v>
      </c>
      <c r="BO27" s="178" t="str">
        <f t="shared" si="3"/>
        <v>ok</v>
      </c>
      <c r="BP27" s="66">
        <v>197608</v>
      </c>
      <c r="BQ27" s="23">
        <v>197608</v>
      </c>
      <c r="BR27" s="183" t="str">
        <f t="shared" si="4"/>
        <v>ok</v>
      </c>
    </row>
    <row r="28" spans="1:70" x14ac:dyDescent="0.25">
      <c r="A28" s="21">
        <v>24</v>
      </c>
      <c r="B28" s="21" t="s">
        <v>201</v>
      </c>
      <c r="C28" s="27" t="s">
        <v>203</v>
      </c>
      <c r="D28" s="30"/>
      <c r="E28" s="66">
        <v>26367</v>
      </c>
      <c r="F28" s="23">
        <f t="shared" si="0"/>
        <v>26367</v>
      </c>
      <c r="G28" s="67" t="s">
        <v>1696</v>
      </c>
      <c r="H28" s="66">
        <v>26756</v>
      </c>
      <c r="I28" s="23">
        <f t="shared" si="1"/>
        <v>26756</v>
      </c>
      <c r="J28" s="67" t="s">
        <v>1696</v>
      </c>
      <c r="K28" s="66">
        <v>30287</v>
      </c>
      <c r="L28" s="23">
        <f t="shared" si="2"/>
        <v>30287</v>
      </c>
      <c r="M28" s="67" t="s">
        <v>1696</v>
      </c>
      <c r="N28" s="23"/>
      <c r="O28" s="66">
        <v>31856</v>
      </c>
      <c r="P28" s="23">
        <v>31856</v>
      </c>
      <c r="Q28" s="23"/>
      <c r="R28" s="23"/>
      <c r="S28" s="67" t="s">
        <v>1696</v>
      </c>
      <c r="T28" s="66">
        <v>29470</v>
      </c>
      <c r="U28" s="23">
        <v>29470</v>
      </c>
      <c r="V28" s="23"/>
      <c r="W28" s="23"/>
      <c r="X28" s="67" t="s">
        <v>1696</v>
      </c>
      <c r="Y28" s="66">
        <v>31851</v>
      </c>
      <c r="Z28" s="23">
        <v>31851</v>
      </c>
      <c r="AA28" s="23"/>
      <c r="AB28" s="23"/>
      <c r="AC28" s="67" t="s">
        <v>1696</v>
      </c>
      <c r="AD28" s="66">
        <v>26619</v>
      </c>
      <c r="AE28" s="24">
        <v>26619</v>
      </c>
      <c r="AF28" s="23"/>
      <c r="AG28" s="23"/>
      <c r="AH28" s="67" t="s">
        <v>1696</v>
      </c>
      <c r="AI28" s="66">
        <v>28286</v>
      </c>
      <c r="AJ28" s="24">
        <v>15417</v>
      </c>
      <c r="AK28" s="23">
        <v>12869</v>
      </c>
      <c r="AL28" s="23"/>
      <c r="AM28" s="67" t="s">
        <v>1696</v>
      </c>
      <c r="AO28" s="66">
        <v>39882</v>
      </c>
      <c r="AP28" s="23">
        <v>39882</v>
      </c>
      <c r="AQ28" s="67" t="s">
        <v>1696</v>
      </c>
      <c r="AR28" s="66">
        <v>43901</v>
      </c>
      <c r="AS28" s="23">
        <v>43901</v>
      </c>
      <c r="AT28" s="67" t="s">
        <v>1696</v>
      </c>
      <c r="AU28" s="66">
        <v>47027</v>
      </c>
      <c r="AV28" s="23">
        <v>47027</v>
      </c>
      <c r="AW28" s="67" t="s">
        <v>1696</v>
      </c>
      <c r="AX28" s="66">
        <v>47376</v>
      </c>
      <c r="AY28" s="23">
        <v>47376</v>
      </c>
      <c r="AZ28" s="67" t="s">
        <v>1696</v>
      </c>
      <c r="BA28" s="66">
        <v>50902</v>
      </c>
      <c r="BB28" s="23">
        <v>50902</v>
      </c>
      <c r="BC28" s="67" t="s">
        <v>1696</v>
      </c>
      <c r="BD28" s="66">
        <f>'individ. emissies &amp; verlening'!AB28</f>
        <v>47515</v>
      </c>
      <c r="BE28" s="23">
        <v>47515</v>
      </c>
      <c r="BF28" s="67" t="s">
        <v>1696</v>
      </c>
      <c r="BG28" s="66">
        <f>'individ. emissies &amp; verlening'!AC28</f>
        <v>46761</v>
      </c>
      <c r="BH28" s="23">
        <v>46761</v>
      </c>
      <c r="BI28" s="23" t="s">
        <v>1696</v>
      </c>
      <c r="BJ28" s="66">
        <f>'individ. emissies &amp; verlening'!AD28</f>
        <v>47523</v>
      </c>
      <c r="BK28" s="171">
        <v>47523</v>
      </c>
      <c r="BL28" s="172" t="s">
        <v>1696</v>
      </c>
      <c r="BM28" s="66">
        <v>44825</v>
      </c>
      <c r="BN28" s="23">
        <v>44825</v>
      </c>
      <c r="BO28" s="178" t="str">
        <f t="shared" si="3"/>
        <v>ok</v>
      </c>
      <c r="BP28" s="66">
        <v>36066</v>
      </c>
      <c r="BQ28" s="23">
        <v>36066</v>
      </c>
      <c r="BR28" s="183" t="str">
        <f t="shared" si="4"/>
        <v>ok</v>
      </c>
    </row>
    <row r="29" spans="1:70" x14ac:dyDescent="0.25">
      <c r="A29" s="21">
        <v>25</v>
      </c>
      <c r="B29" s="21" t="s">
        <v>207</v>
      </c>
      <c r="C29" s="27" t="s">
        <v>209</v>
      </c>
      <c r="D29" s="30"/>
      <c r="E29" s="66">
        <v>31928</v>
      </c>
      <c r="F29" s="23">
        <f t="shared" si="0"/>
        <v>31928</v>
      </c>
      <c r="G29" s="67" t="s">
        <v>1696</v>
      </c>
      <c r="H29" s="66">
        <v>30919</v>
      </c>
      <c r="I29" s="23">
        <f t="shared" si="1"/>
        <v>30919</v>
      </c>
      <c r="J29" s="67" t="s">
        <v>1696</v>
      </c>
      <c r="K29" s="66">
        <v>27657</v>
      </c>
      <c r="L29" s="23">
        <f t="shared" si="2"/>
        <v>27657</v>
      </c>
      <c r="M29" s="67" t="s">
        <v>1696</v>
      </c>
      <c r="N29" s="23"/>
      <c r="O29" s="66">
        <v>28473</v>
      </c>
      <c r="P29" s="23">
        <v>28473</v>
      </c>
      <c r="Q29" s="23"/>
      <c r="R29" s="23"/>
      <c r="S29" s="67" t="s">
        <v>1696</v>
      </c>
      <c r="T29" s="66">
        <v>27408</v>
      </c>
      <c r="U29" s="23">
        <v>27408</v>
      </c>
      <c r="V29" s="23"/>
      <c r="W29" s="23"/>
      <c r="X29" s="67" t="s">
        <v>1696</v>
      </c>
      <c r="Y29" s="66">
        <v>29467</v>
      </c>
      <c r="Z29" s="23">
        <v>29467</v>
      </c>
      <c r="AA29" s="23"/>
      <c r="AB29" s="23"/>
      <c r="AC29" s="67" t="s">
        <v>1696</v>
      </c>
      <c r="AD29" s="66">
        <v>26631</v>
      </c>
      <c r="AE29" s="24">
        <v>26631</v>
      </c>
      <c r="AF29" s="23"/>
      <c r="AG29" s="23"/>
      <c r="AH29" s="67" t="s">
        <v>1696</v>
      </c>
      <c r="AI29" s="66">
        <v>26750</v>
      </c>
      <c r="AJ29" s="24">
        <v>13177</v>
      </c>
      <c r="AK29" s="23"/>
      <c r="AL29" s="23">
        <v>13573</v>
      </c>
      <c r="AM29" s="67" t="s">
        <v>1696</v>
      </c>
      <c r="AO29" s="66">
        <v>27867</v>
      </c>
      <c r="AP29" s="23">
        <v>27867</v>
      </c>
      <c r="AQ29" s="67" t="s">
        <v>1696</v>
      </c>
      <c r="AR29" s="66">
        <v>25357</v>
      </c>
      <c r="AS29" s="23">
        <v>25357</v>
      </c>
      <c r="AT29" s="67" t="s">
        <v>1696</v>
      </c>
      <c r="AU29" s="66">
        <v>26551</v>
      </c>
      <c r="AV29" s="23">
        <v>26551</v>
      </c>
      <c r="AW29" s="67" t="s">
        <v>1696</v>
      </c>
      <c r="AX29" s="66">
        <v>26821</v>
      </c>
      <c r="AY29" s="23">
        <v>26821</v>
      </c>
      <c r="AZ29" s="67" t="s">
        <v>1696</v>
      </c>
      <c r="BA29" s="66">
        <v>26422</v>
      </c>
      <c r="BB29" s="23">
        <v>26422</v>
      </c>
      <c r="BC29" s="67" t="s">
        <v>1696</v>
      </c>
      <c r="BD29" s="66">
        <f>'individ. emissies &amp; verlening'!AB29</f>
        <v>25787</v>
      </c>
      <c r="BE29" s="23">
        <v>25787</v>
      </c>
      <c r="BF29" s="67" t="s">
        <v>1696</v>
      </c>
      <c r="BG29" s="66">
        <f>'individ. emissies &amp; verlening'!AC29</f>
        <v>24640</v>
      </c>
      <c r="BH29" s="23">
        <v>24640</v>
      </c>
      <c r="BI29" s="23" t="s">
        <v>1696</v>
      </c>
      <c r="BJ29" s="66">
        <f>'individ. emissies &amp; verlening'!AD29</f>
        <v>22324</v>
      </c>
      <c r="BK29" s="171">
        <v>22324</v>
      </c>
      <c r="BL29" s="172" t="s">
        <v>1696</v>
      </c>
      <c r="BM29" s="66">
        <v>25222</v>
      </c>
      <c r="BN29" s="23">
        <v>25222</v>
      </c>
      <c r="BO29" s="178" t="str">
        <f t="shared" si="3"/>
        <v>ok</v>
      </c>
      <c r="BP29" s="66">
        <v>23751</v>
      </c>
      <c r="BQ29" s="23">
        <v>23751</v>
      </c>
      <c r="BR29" s="183" t="str">
        <f t="shared" si="4"/>
        <v>ok</v>
      </c>
    </row>
    <row r="30" spans="1:70" x14ac:dyDescent="0.25">
      <c r="A30" s="21">
        <v>26</v>
      </c>
      <c r="B30" s="21" t="s">
        <v>215</v>
      </c>
      <c r="C30" s="27" t="s">
        <v>217</v>
      </c>
      <c r="D30" s="30"/>
      <c r="E30" s="66">
        <v>10218</v>
      </c>
      <c r="F30" s="23">
        <f t="shared" si="0"/>
        <v>10218</v>
      </c>
      <c r="G30" s="67" t="s">
        <v>1696</v>
      </c>
      <c r="H30" s="66">
        <v>10680</v>
      </c>
      <c r="I30" s="23">
        <f t="shared" si="1"/>
        <v>10680</v>
      </c>
      <c r="J30" s="67" t="s">
        <v>1696</v>
      </c>
      <c r="K30" s="66">
        <v>9731</v>
      </c>
      <c r="L30" s="23">
        <f t="shared" si="2"/>
        <v>9731</v>
      </c>
      <c r="M30" s="67" t="s">
        <v>1696</v>
      </c>
      <c r="N30" s="23"/>
      <c r="O30" s="66">
        <v>10107</v>
      </c>
      <c r="P30" s="23">
        <v>10107</v>
      </c>
      <c r="Q30" s="23"/>
      <c r="R30" s="23"/>
      <c r="S30" s="67" t="s">
        <v>1696</v>
      </c>
      <c r="T30" s="66">
        <v>10300</v>
      </c>
      <c r="U30" s="23">
        <v>10300</v>
      </c>
      <c r="V30" s="23"/>
      <c r="W30" s="23"/>
      <c r="X30" s="67" t="s">
        <v>1696</v>
      </c>
      <c r="Y30" s="66">
        <v>11823</v>
      </c>
      <c r="Z30" s="23">
        <v>11823</v>
      </c>
      <c r="AA30" s="23"/>
      <c r="AB30" s="23"/>
      <c r="AC30" s="67" t="s">
        <v>1696</v>
      </c>
      <c r="AD30" s="66">
        <v>10036</v>
      </c>
      <c r="AE30" s="24">
        <v>10036</v>
      </c>
      <c r="AF30" s="23"/>
      <c r="AG30" s="23"/>
      <c r="AH30" s="67" t="s">
        <v>1696</v>
      </c>
      <c r="AI30" s="66">
        <v>10345</v>
      </c>
      <c r="AJ30" s="24">
        <v>2625</v>
      </c>
      <c r="AK30" s="23"/>
      <c r="AL30" s="23">
        <v>7720</v>
      </c>
      <c r="AM30" s="67" t="s">
        <v>1696</v>
      </c>
      <c r="AO30" s="66">
        <v>10109</v>
      </c>
      <c r="AP30" s="23">
        <v>10109</v>
      </c>
      <c r="AQ30" s="67" t="s">
        <v>1696</v>
      </c>
      <c r="AR30" s="66">
        <v>9445</v>
      </c>
      <c r="AS30" s="23">
        <v>9445</v>
      </c>
      <c r="AT30" s="67" t="s">
        <v>1696</v>
      </c>
      <c r="AU30" s="66">
        <v>10148</v>
      </c>
      <c r="AV30" s="23">
        <v>10148</v>
      </c>
      <c r="AW30" s="67" t="s">
        <v>1696</v>
      </c>
      <c r="AX30" s="66">
        <v>10201</v>
      </c>
      <c r="AY30" s="23">
        <v>10201</v>
      </c>
      <c r="AZ30" s="67" t="s">
        <v>1696</v>
      </c>
      <c r="BA30" s="66">
        <v>10392</v>
      </c>
      <c r="BB30" s="23">
        <v>10392</v>
      </c>
      <c r="BC30" s="67" t="s">
        <v>1696</v>
      </c>
      <c r="BD30" s="66">
        <f>'individ. emissies &amp; verlening'!AB30</f>
        <v>10200</v>
      </c>
      <c r="BE30" s="23">
        <v>10200</v>
      </c>
      <c r="BF30" s="67" t="s">
        <v>1696</v>
      </c>
      <c r="BG30" s="66">
        <f>'individ. emissies &amp; verlening'!AC30</f>
        <v>9689</v>
      </c>
      <c r="BH30" s="23">
        <v>9689</v>
      </c>
      <c r="BI30" s="23" t="s">
        <v>1696</v>
      </c>
      <c r="BJ30" s="66">
        <f>'individ. emissies &amp; verlening'!AD30</f>
        <v>9374</v>
      </c>
      <c r="BK30" s="171">
        <v>9374</v>
      </c>
      <c r="BL30" s="172" t="s">
        <v>1696</v>
      </c>
      <c r="BM30" s="66">
        <v>9337</v>
      </c>
      <c r="BN30" s="23">
        <v>9337</v>
      </c>
      <c r="BO30" s="178" t="str">
        <f t="shared" si="3"/>
        <v>ok</v>
      </c>
      <c r="BP30" s="66">
        <v>9076</v>
      </c>
      <c r="BQ30" s="23">
        <v>9076</v>
      </c>
      <c r="BR30" s="183" t="str">
        <f t="shared" si="4"/>
        <v>ok</v>
      </c>
    </row>
    <row r="31" spans="1:70" x14ac:dyDescent="0.25">
      <c r="A31" s="21">
        <v>27</v>
      </c>
      <c r="B31" s="21" t="s">
        <v>220</v>
      </c>
      <c r="C31" s="27" t="s">
        <v>222</v>
      </c>
      <c r="D31" s="30"/>
      <c r="E31" s="66">
        <v>269929</v>
      </c>
      <c r="F31" s="23">
        <f t="shared" si="0"/>
        <v>269929</v>
      </c>
      <c r="G31" s="67" t="s">
        <v>1696</v>
      </c>
      <c r="H31" s="66">
        <v>299118</v>
      </c>
      <c r="I31" s="23">
        <f t="shared" si="1"/>
        <v>299118</v>
      </c>
      <c r="J31" s="67" t="s">
        <v>1696</v>
      </c>
      <c r="K31" s="66">
        <v>301337</v>
      </c>
      <c r="L31" s="23">
        <f t="shared" si="2"/>
        <v>301337</v>
      </c>
      <c r="M31" s="67" t="s">
        <v>1696</v>
      </c>
      <c r="N31" s="23"/>
      <c r="O31" s="66">
        <v>357233</v>
      </c>
      <c r="P31" s="23">
        <v>357233</v>
      </c>
      <c r="Q31" s="23"/>
      <c r="R31" s="23"/>
      <c r="S31" s="67" t="s">
        <v>1696</v>
      </c>
      <c r="T31" s="66">
        <v>353627</v>
      </c>
      <c r="U31" s="23">
        <v>353627</v>
      </c>
      <c r="V31" s="23"/>
      <c r="W31" s="23"/>
      <c r="X31" s="67" t="s">
        <v>1696</v>
      </c>
      <c r="Y31" s="66">
        <v>445860</v>
      </c>
      <c r="Z31" s="23">
        <v>445860</v>
      </c>
      <c r="AA31" s="23"/>
      <c r="AB31" s="23"/>
      <c r="AC31" s="67" t="s">
        <v>1696</v>
      </c>
      <c r="AD31" s="66">
        <v>503509</v>
      </c>
      <c r="AE31" s="24">
        <v>326862</v>
      </c>
      <c r="AF31" s="23">
        <v>176647</v>
      </c>
      <c r="AG31" s="23"/>
      <c r="AH31" s="67" t="s">
        <v>1696</v>
      </c>
      <c r="AI31" s="66">
        <v>496832</v>
      </c>
      <c r="AJ31" s="24">
        <v>496832</v>
      </c>
      <c r="AK31" s="23"/>
      <c r="AL31" s="23"/>
      <c r="AM31" s="67" t="s">
        <v>1696</v>
      </c>
      <c r="AO31" s="66">
        <v>498451</v>
      </c>
      <c r="AP31" s="23">
        <v>498451</v>
      </c>
      <c r="AQ31" s="67" t="s">
        <v>1696</v>
      </c>
      <c r="AR31" s="66">
        <v>530252</v>
      </c>
      <c r="AS31" s="23">
        <v>530252</v>
      </c>
      <c r="AT31" s="67" t="s">
        <v>1696</v>
      </c>
      <c r="AU31" s="66">
        <v>537854</v>
      </c>
      <c r="AV31" s="23">
        <v>537854</v>
      </c>
      <c r="AW31" s="67" t="s">
        <v>1696</v>
      </c>
      <c r="AX31" s="66">
        <v>534504</v>
      </c>
      <c r="AY31" s="23">
        <v>534504</v>
      </c>
      <c r="AZ31" s="67" t="s">
        <v>1696</v>
      </c>
      <c r="BA31" s="66">
        <v>516669</v>
      </c>
      <c r="BB31" s="23">
        <v>516669</v>
      </c>
      <c r="BC31" s="67" t="s">
        <v>1696</v>
      </c>
      <c r="BD31" s="66">
        <f>'individ. emissies &amp; verlening'!AB31</f>
        <v>555072</v>
      </c>
      <c r="BE31" s="23">
        <v>555072</v>
      </c>
      <c r="BF31" s="67" t="s">
        <v>1696</v>
      </c>
      <c r="BG31" s="66">
        <f>'individ. emissies &amp; verlening'!AC31</f>
        <v>529682</v>
      </c>
      <c r="BH31" s="23">
        <v>529682</v>
      </c>
      <c r="BI31" s="23" t="s">
        <v>1696</v>
      </c>
      <c r="BJ31" s="66">
        <f>'individ. emissies &amp; verlening'!AD31</f>
        <v>479569</v>
      </c>
      <c r="BK31" s="171">
        <v>479569</v>
      </c>
      <c r="BL31" s="172" t="s">
        <v>1696</v>
      </c>
      <c r="BM31" s="66">
        <v>530781</v>
      </c>
      <c r="BN31" s="23">
        <v>530781</v>
      </c>
      <c r="BO31" s="178" t="str">
        <f t="shared" si="3"/>
        <v>ok</v>
      </c>
      <c r="BP31" s="66">
        <v>479200</v>
      </c>
      <c r="BQ31" s="23">
        <v>479200</v>
      </c>
      <c r="BR31" s="183" t="str">
        <f t="shared" si="4"/>
        <v>ok</v>
      </c>
    </row>
    <row r="32" spans="1:70" x14ac:dyDescent="0.25">
      <c r="A32" s="21">
        <v>28</v>
      </c>
      <c r="B32" s="21" t="s">
        <v>226</v>
      </c>
      <c r="C32" s="27" t="s">
        <v>228</v>
      </c>
      <c r="D32" s="30"/>
      <c r="E32" s="66">
        <v>27112</v>
      </c>
      <c r="F32" s="23">
        <f t="shared" si="0"/>
        <v>27112</v>
      </c>
      <c r="G32" s="67" t="s">
        <v>1696</v>
      </c>
      <c r="H32" s="66">
        <v>28569</v>
      </c>
      <c r="I32" s="23">
        <f t="shared" si="1"/>
        <v>28569</v>
      </c>
      <c r="J32" s="67" t="s">
        <v>1696</v>
      </c>
      <c r="K32" s="66">
        <v>28994</v>
      </c>
      <c r="L32" s="23">
        <f t="shared" si="2"/>
        <v>28994</v>
      </c>
      <c r="M32" s="67" t="s">
        <v>1696</v>
      </c>
      <c r="N32" s="23"/>
      <c r="O32" s="66">
        <v>31108</v>
      </c>
      <c r="P32" s="23">
        <v>62216</v>
      </c>
      <c r="Q32" s="23"/>
      <c r="R32" s="23"/>
      <c r="S32" s="67" t="s">
        <v>1696</v>
      </c>
      <c r="T32" s="66">
        <v>30296</v>
      </c>
      <c r="U32" s="23">
        <v>0</v>
      </c>
      <c r="V32" s="23"/>
      <c r="W32" s="23"/>
      <c r="X32" s="67" t="s">
        <v>1699</v>
      </c>
      <c r="Y32" s="66">
        <v>34849</v>
      </c>
      <c r="Z32" s="23">
        <v>34037</v>
      </c>
      <c r="AA32" s="23"/>
      <c r="AB32" s="23"/>
      <c r="AC32" s="67" t="s">
        <v>1699</v>
      </c>
      <c r="AD32" s="66">
        <v>33256</v>
      </c>
      <c r="AE32" s="24">
        <v>33256</v>
      </c>
      <c r="AF32" s="23"/>
      <c r="AG32" s="23"/>
      <c r="AH32" s="67" t="s">
        <v>1696</v>
      </c>
      <c r="AI32" s="66">
        <v>30594</v>
      </c>
      <c r="AJ32" s="24">
        <v>30594</v>
      </c>
      <c r="AK32" s="23"/>
      <c r="AL32" s="23"/>
      <c r="AM32" s="67" t="s">
        <v>1696</v>
      </c>
      <c r="AO32" s="66">
        <v>30152</v>
      </c>
      <c r="AP32" s="23">
        <v>30152</v>
      </c>
      <c r="AQ32" s="67" t="s">
        <v>1696</v>
      </c>
      <c r="AR32" s="66">
        <v>31841</v>
      </c>
      <c r="AS32" s="23">
        <v>31841</v>
      </c>
      <c r="AT32" s="67" t="s">
        <v>1696</v>
      </c>
      <c r="AU32" s="66">
        <v>36193</v>
      </c>
      <c r="AV32" s="23">
        <v>36193</v>
      </c>
      <c r="AW32" s="67" t="s">
        <v>1696</v>
      </c>
      <c r="AX32" s="66">
        <v>38877</v>
      </c>
      <c r="AY32" s="23">
        <v>38877</v>
      </c>
      <c r="AZ32" s="67" t="s">
        <v>1696</v>
      </c>
      <c r="BA32" s="66">
        <v>37766</v>
      </c>
      <c r="BB32" s="23">
        <v>37766</v>
      </c>
      <c r="BC32" s="67" t="s">
        <v>1696</v>
      </c>
      <c r="BD32" s="66">
        <f>'individ. emissies &amp; verlening'!AB32</f>
        <v>36249</v>
      </c>
      <c r="BE32" s="23">
        <v>36249</v>
      </c>
      <c r="BF32" s="67" t="s">
        <v>1696</v>
      </c>
      <c r="BG32" s="66">
        <f>'individ. emissies &amp; verlening'!AC32</f>
        <v>34853</v>
      </c>
      <c r="BH32" s="23">
        <v>34853</v>
      </c>
      <c r="BI32" s="23" t="s">
        <v>1696</v>
      </c>
      <c r="BJ32" s="66">
        <f>'individ. emissies &amp; verlening'!AD32</f>
        <v>33796</v>
      </c>
      <c r="BK32" s="171">
        <v>33796</v>
      </c>
      <c r="BL32" s="172" t="s">
        <v>1696</v>
      </c>
      <c r="BM32" s="66">
        <v>37806</v>
      </c>
      <c r="BN32" s="23">
        <v>37806</v>
      </c>
      <c r="BO32" s="178" t="str">
        <f t="shared" si="3"/>
        <v>ok</v>
      </c>
      <c r="BP32" s="66">
        <v>31050</v>
      </c>
      <c r="BQ32" s="23">
        <v>31050</v>
      </c>
      <c r="BR32" s="183" t="str">
        <f t="shared" si="4"/>
        <v>ok</v>
      </c>
    </row>
    <row r="33" spans="1:70" x14ac:dyDescent="0.25">
      <c r="A33" s="21">
        <v>29</v>
      </c>
      <c r="B33" s="21" t="s">
        <v>233</v>
      </c>
      <c r="C33" s="27" t="s">
        <v>235</v>
      </c>
      <c r="D33" s="30"/>
      <c r="E33" s="66">
        <v>13132</v>
      </c>
      <c r="F33" s="23">
        <f t="shared" si="0"/>
        <v>13132</v>
      </c>
      <c r="G33" s="67" t="s">
        <v>1696</v>
      </c>
      <c r="H33" s="66">
        <v>11530</v>
      </c>
      <c r="I33" s="23">
        <f t="shared" si="1"/>
        <v>11530</v>
      </c>
      <c r="J33" s="67" t="s">
        <v>1696</v>
      </c>
      <c r="K33" s="66">
        <v>12800</v>
      </c>
      <c r="L33" s="23">
        <f t="shared" si="2"/>
        <v>12800</v>
      </c>
      <c r="M33" s="67" t="s">
        <v>1696</v>
      </c>
      <c r="N33" s="23"/>
      <c r="O33" s="66">
        <v>22857</v>
      </c>
      <c r="P33" s="23">
        <v>22857</v>
      </c>
      <c r="Q33" s="23"/>
      <c r="R33" s="23"/>
      <c r="S33" s="67" t="s">
        <v>1696</v>
      </c>
      <c r="T33" s="66">
        <v>23273</v>
      </c>
      <c r="U33" s="23">
        <v>23273</v>
      </c>
      <c r="V33" s="23"/>
      <c r="W33" s="23"/>
      <c r="X33" s="67" t="s">
        <v>1696</v>
      </c>
      <c r="Y33" s="66">
        <v>15258</v>
      </c>
      <c r="Z33" s="23">
        <v>15258</v>
      </c>
      <c r="AA33" s="23"/>
      <c r="AB33" s="23"/>
      <c r="AC33" s="67" t="s">
        <v>1696</v>
      </c>
      <c r="AD33" s="66">
        <v>13846</v>
      </c>
      <c r="AE33" s="24">
        <v>13846</v>
      </c>
      <c r="AF33" s="23"/>
      <c r="AG33" s="23"/>
      <c r="AH33" s="67" t="s">
        <v>1696</v>
      </c>
      <c r="AI33" s="66">
        <v>16304</v>
      </c>
      <c r="AJ33" s="24">
        <v>7957</v>
      </c>
      <c r="AK33" s="23">
        <v>8347</v>
      </c>
      <c r="AL33" s="23"/>
      <c r="AM33" s="67" t="s">
        <v>1696</v>
      </c>
      <c r="AO33" s="66">
        <v>52933</v>
      </c>
      <c r="AP33" s="23">
        <v>52933</v>
      </c>
      <c r="AQ33" s="67" t="s">
        <v>1696</v>
      </c>
      <c r="AR33" s="66">
        <v>51984</v>
      </c>
      <c r="AS33" s="23">
        <v>51984</v>
      </c>
      <c r="AT33" s="67" t="s">
        <v>1696</v>
      </c>
      <c r="AU33" s="66">
        <v>46094</v>
      </c>
      <c r="AV33" s="23">
        <v>46094</v>
      </c>
      <c r="AW33" s="67" t="s">
        <v>1696</v>
      </c>
      <c r="AX33" s="66">
        <v>48459</v>
      </c>
      <c r="AY33" s="23">
        <v>48459</v>
      </c>
      <c r="AZ33" s="67" t="s">
        <v>1696</v>
      </c>
      <c r="BA33" s="66">
        <v>49301</v>
      </c>
      <c r="BB33" s="23">
        <v>49301</v>
      </c>
      <c r="BC33" s="67" t="s">
        <v>1696</v>
      </c>
      <c r="BD33" s="66">
        <f>'individ. emissies &amp; verlening'!AB33</f>
        <v>45872</v>
      </c>
      <c r="BE33" s="23">
        <v>45872</v>
      </c>
      <c r="BF33" s="67" t="s">
        <v>1696</v>
      </c>
      <c r="BG33" s="66">
        <f>'individ. emissies &amp; verlening'!AC33</f>
        <v>46793</v>
      </c>
      <c r="BH33" s="23">
        <v>46793</v>
      </c>
      <c r="BI33" s="23" t="s">
        <v>1696</v>
      </c>
      <c r="BJ33" s="66">
        <f>'individ. emissies &amp; verlening'!AD33</f>
        <v>39230</v>
      </c>
      <c r="BK33" s="171">
        <v>39230</v>
      </c>
      <c r="BL33" s="172" t="s">
        <v>1696</v>
      </c>
      <c r="BM33" s="66">
        <v>52948</v>
      </c>
      <c r="BN33" s="23">
        <v>52948</v>
      </c>
      <c r="BO33" s="178" t="str">
        <f t="shared" si="3"/>
        <v>ok</v>
      </c>
      <c r="BP33" s="66">
        <v>42479</v>
      </c>
      <c r="BQ33" s="23">
        <v>42479</v>
      </c>
      <c r="BR33" s="183" t="str">
        <f t="shared" si="4"/>
        <v>ok</v>
      </c>
    </row>
    <row r="34" spans="1:70" x14ac:dyDescent="0.25">
      <c r="A34" s="21">
        <v>30</v>
      </c>
      <c r="B34" s="21" t="s">
        <v>240</v>
      </c>
      <c r="C34" s="27" t="s">
        <v>243</v>
      </c>
      <c r="D34" s="30"/>
      <c r="E34" s="66">
        <v>339418</v>
      </c>
      <c r="F34" s="23">
        <f t="shared" si="0"/>
        <v>339418</v>
      </c>
      <c r="G34" s="67" t="s">
        <v>1696</v>
      </c>
      <c r="H34" s="66">
        <v>341483</v>
      </c>
      <c r="I34" s="23">
        <f t="shared" si="1"/>
        <v>341483</v>
      </c>
      <c r="J34" s="67" t="s">
        <v>1696</v>
      </c>
      <c r="K34" s="66">
        <v>345161</v>
      </c>
      <c r="L34" s="23">
        <f t="shared" si="2"/>
        <v>345161</v>
      </c>
      <c r="M34" s="67" t="s">
        <v>1696</v>
      </c>
      <c r="N34" s="24"/>
      <c r="O34" s="68">
        <v>2111038</v>
      </c>
      <c r="P34" s="23">
        <v>2111038</v>
      </c>
      <c r="Q34" s="23"/>
      <c r="R34" s="23"/>
      <c r="S34" s="67" t="s">
        <v>1696</v>
      </c>
      <c r="T34" s="68">
        <v>1898082.9586929174</v>
      </c>
      <c r="U34" s="23">
        <v>1898083</v>
      </c>
      <c r="V34" s="23"/>
      <c r="W34" s="23"/>
      <c r="X34" s="67" t="s">
        <v>1696</v>
      </c>
      <c r="Y34" s="68">
        <v>2066942</v>
      </c>
      <c r="Z34" s="23">
        <v>2066942</v>
      </c>
      <c r="AA34" s="23"/>
      <c r="AB34" s="23"/>
      <c r="AC34" s="67" t="s">
        <v>1696</v>
      </c>
      <c r="AD34" s="68">
        <v>1913047</v>
      </c>
      <c r="AE34" s="24">
        <v>1666232</v>
      </c>
      <c r="AF34" s="23">
        <v>246815</v>
      </c>
      <c r="AG34" s="23"/>
      <c r="AH34" s="67" t="s">
        <v>1696</v>
      </c>
      <c r="AI34" s="68">
        <v>2036548</v>
      </c>
      <c r="AJ34" s="24">
        <v>1203335</v>
      </c>
      <c r="AK34" s="23">
        <v>833213</v>
      </c>
      <c r="AL34" s="23"/>
      <c r="AM34" s="67" t="s">
        <v>1696</v>
      </c>
      <c r="AO34" s="66" t="s">
        <v>82</v>
      </c>
      <c r="AP34" s="24" t="s">
        <v>63</v>
      </c>
      <c r="AQ34" s="69" t="s">
        <v>63</v>
      </c>
      <c r="AR34" s="68" t="s">
        <v>63</v>
      </c>
      <c r="AS34" s="24" t="s">
        <v>63</v>
      </c>
      <c r="AT34" s="69" t="s">
        <v>63</v>
      </c>
      <c r="AU34" s="68" t="s">
        <v>63</v>
      </c>
      <c r="AV34" s="24" t="s">
        <v>63</v>
      </c>
      <c r="AW34" s="69" t="s">
        <v>63</v>
      </c>
      <c r="AX34" s="68" t="s">
        <v>63</v>
      </c>
      <c r="AY34" s="24" t="s">
        <v>63</v>
      </c>
      <c r="AZ34" s="69" t="s">
        <v>63</v>
      </c>
      <c r="BA34" s="68" t="s">
        <v>63</v>
      </c>
      <c r="BB34" s="24" t="s">
        <v>63</v>
      </c>
      <c r="BC34" s="69"/>
      <c r="BD34" s="66" t="str">
        <f>'individ. emissies &amp; verlening'!AB34</f>
        <v>-</v>
      </c>
      <c r="BE34" s="24" t="s">
        <v>63</v>
      </c>
      <c r="BF34" s="67" t="s">
        <v>63</v>
      </c>
      <c r="BG34" s="66" t="str">
        <f>'individ. emissies &amp; verlening'!AC34</f>
        <v>-</v>
      </c>
      <c r="BH34" s="23" t="s">
        <v>63</v>
      </c>
      <c r="BI34" s="23" t="s">
        <v>63</v>
      </c>
      <c r="BJ34" s="66" t="str">
        <f>'individ. emissies &amp; verlening'!AD34</f>
        <v>-</v>
      </c>
      <c r="BK34" s="171" t="s">
        <v>63</v>
      </c>
      <c r="BL34" s="172" t="s">
        <v>63</v>
      </c>
      <c r="BM34" s="66">
        <v>3004925</v>
      </c>
      <c r="BN34" s="23">
        <v>3004925</v>
      </c>
      <c r="BO34" s="178" t="str">
        <f t="shared" si="3"/>
        <v>ok</v>
      </c>
      <c r="BP34" s="66">
        <v>2745504</v>
      </c>
      <c r="BQ34" s="23">
        <v>2745504</v>
      </c>
      <c r="BR34" s="183" t="str">
        <f t="shared" si="4"/>
        <v>ok</v>
      </c>
    </row>
    <row r="35" spans="1:70" ht="12.75" customHeight="1" x14ac:dyDescent="0.25">
      <c r="A35" s="21">
        <v>31</v>
      </c>
      <c r="B35" s="21" t="s">
        <v>247</v>
      </c>
      <c r="C35" s="27" t="s">
        <v>249</v>
      </c>
      <c r="D35" s="30"/>
      <c r="E35" s="68" t="s">
        <v>63</v>
      </c>
      <c r="F35" s="23" t="str">
        <f t="shared" si="0"/>
        <v>-</v>
      </c>
      <c r="G35" s="69" t="s">
        <v>63</v>
      </c>
      <c r="H35" s="68" t="s">
        <v>63</v>
      </c>
      <c r="I35" s="23" t="str">
        <f t="shared" si="1"/>
        <v>-</v>
      </c>
      <c r="J35" s="69" t="str">
        <f t="shared" ref="J35" si="7">I35</f>
        <v>-</v>
      </c>
      <c r="K35" s="68" t="s">
        <v>63</v>
      </c>
      <c r="L35" s="23" t="str">
        <f t="shared" si="2"/>
        <v>-</v>
      </c>
      <c r="M35" s="69" t="str">
        <f t="shared" si="2"/>
        <v>-</v>
      </c>
      <c r="N35" s="24"/>
      <c r="O35" s="68" t="s">
        <v>63</v>
      </c>
      <c r="P35" s="24" t="s">
        <v>63</v>
      </c>
      <c r="Q35" s="24" t="s">
        <v>63</v>
      </c>
      <c r="R35" s="24" t="s">
        <v>63</v>
      </c>
      <c r="S35" s="69" t="s">
        <v>63</v>
      </c>
      <c r="T35" s="68" t="s">
        <v>63</v>
      </c>
      <c r="U35" s="24" t="s">
        <v>63</v>
      </c>
      <c r="V35" s="24" t="s">
        <v>63</v>
      </c>
      <c r="W35" s="24" t="s">
        <v>63</v>
      </c>
      <c r="X35" s="69" t="s">
        <v>63</v>
      </c>
      <c r="Y35" s="68" t="s">
        <v>63</v>
      </c>
      <c r="Z35" s="24" t="s">
        <v>63</v>
      </c>
      <c r="AA35" s="24" t="s">
        <v>63</v>
      </c>
      <c r="AB35" s="24" t="s">
        <v>63</v>
      </c>
      <c r="AC35" s="69" t="s">
        <v>63</v>
      </c>
      <c r="AD35" s="68" t="s">
        <v>63</v>
      </c>
      <c r="AE35" s="24" t="s">
        <v>63</v>
      </c>
      <c r="AF35" s="24" t="s">
        <v>63</v>
      </c>
      <c r="AG35" s="24" t="s">
        <v>63</v>
      </c>
      <c r="AH35" s="69" t="s">
        <v>63</v>
      </c>
      <c r="AI35" s="68" t="s">
        <v>63</v>
      </c>
      <c r="AJ35" s="23" t="s">
        <v>63</v>
      </c>
      <c r="AK35" s="23" t="s">
        <v>63</v>
      </c>
      <c r="AL35" s="23" t="s">
        <v>63</v>
      </c>
      <c r="AM35" s="69" t="s">
        <v>63</v>
      </c>
      <c r="AO35" s="66">
        <v>2875839</v>
      </c>
      <c r="AP35" s="23">
        <v>2875839</v>
      </c>
      <c r="AQ35" s="67" t="s">
        <v>1696</v>
      </c>
      <c r="AR35" s="181">
        <f>2942569+25610</f>
        <v>2968179</v>
      </c>
      <c r="AS35" s="23">
        <v>2968179</v>
      </c>
      <c r="AT35" s="67" t="s">
        <v>1696</v>
      </c>
      <c r="AU35" s="181">
        <v>3096621</v>
      </c>
      <c r="AV35" s="23">
        <v>3096621</v>
      </c>
      <c r="AW35" s="67" t="s">
        <v>1696</v>
      </c>
      <c r="AX35" s="66">
        <v>2973845</v>
      </c>
      <c r="AY35" s="23">
        <v>2973845</v>
      </c>
      <c r="AZ35" s="67" t="s">
        <v>1696</v>
      </c>
      <c r="BA35" s="66">
        <v>3298639</v>
      </c>
      <c r="BB35" s="23">
        <v>3298639</v>
      </c>
      <c r="BC35" s="67" t="s">
        <v>1696</v>
      </c>
      <c r="BD35" s="66">
        <f>'individ. emissies &amp; verlening'!AB35</f>
        <v>3127531</v>
      </c>
      <c r="BE35" s="23">
        <v>3127531</v>
      </c>
      <c r="BF35" s="67" t="s">
        <v>1696</v>
      </c>
      <c r="BG35" s="66">
        <f>'individ. emissies &amp; verlening'!AC35</f>
        <v>2358623</v>
      </c>
      <c r="BH35" s="23">
        <v>2358623</v>
      </c>
      <c r="BI35" s="23" t="s">
        <v>1696</v>
      </c>
      <c r="BJ35" s="66">
        <f>'individ. emissies &amp; verlening'!AD35</f>
        <v>3011631</v>
      </c>
      <c r="BK35" s="172">
        <v>3011631</v>
      </c>
      <c r="BL35" s="172" t="s">
        <v>1696</v>
      </c>
      <c r="BM35" s="66" t="s">
        <v>63</v>
      </c>
      <c r="BN35" s="23" t="s">
        <v>63</v>
      </c>
      <c r="BO35" s="178" t="str">
        <f t="shared" si="3"/>
        <v>-</v>
      </c>
      <c r="BP35" s="66" t="s">
        <v>63</v>
      </c>
      <c r="BQ35" s="23" t="s">
        <v>63</v>
      </c>
      <c r="BR35" s="183" t="str">
        <f t="shared" si="4"/>
        <v>-</v>
      </c>
    </row>
    <row r="36" spans="1:70" ht="12.75" customHeight="1" x14ac:dyDescent="0.25">
      <c r="A36" s="21">
        <v>32</v>
      </c>
      <c r="B36" s="21" t="s">
        <v>250</v>
      </c>
      <c r="C36" s="27" t="s">
        <v>251</v>
      </c>
      <c r="D36" s="30"/>
      <c r="E36" s="68" t="s">
        <v>63</v>
      </c>
      <c r="F36" s="23" t="str">
        <f t="shared" si="0"/>
        <v>-</v>
      </c>
      <c r="G36" s="69" t="s">
        <v>63</v>
      </c>
      <c r="H36" s="68" t="s">
        <v>63</v>
      </c>
      <c r="I36" s="23" t="str">
        <f t="shared" si="1"/>
        <v>-</v>
      </c>
      <c r="J36" s="69" t="str">
        <f t="shared" ref="J36" si="8">I36</f>
        <v>-</v>
      </c>
      <c r="K36" s="68" t="s">
        <v>63</v>
      </c>
      <c r="L36" s="23" t="str">
        <f t="shared" si="2"/>
        <v>-</v>
      </c>
      <c r="M36" s="69" t="str">
        <f t="shared" si="2"/>
        <v>-</v>
      </c>
      <c r="N36" s="24"/>
      <c r="O36" s="68" t="s">
        <v>63</v>
      </c>
      <c r="P36" s="24" t="s">
        <v>63</v>
      </c>
      <c r="Q36" s="24" t="s">
        <v>63</v>
      </c>
      <c r="R36" s="24" t="s">
        <v>63</v>
      </c>
      <c r="S36" s="69" t="s">
        <v>63</v>
      </c>
      <c r="T36" s="68" t="s">
        <v>63</v>
      </c>
      <c r="U36" s="24" t="s">
        <v>63</v>
      </c>
      <c r="V36" s="24" t="s">
        <v>63</v>
      </c>
      <c r="W36" s="24" t="s">
        <v>63</v>
      </c>
      <c r="X36" s="69" t="s">
        <v>63</v>
      </c>
      <c r="Y36" s="68" t="s">
        <v>63</v>
      </c>
      <c r="Z36" s="24" t="s">
        <v>63</v>
      </c>
      <c r="AA36" s="24" t="s">
        <v>63</v>
      </c>
      <c r="AB36" s="24" t="s">
        <v>63</v>
      </c>
      <c r="AC36" s="69" t="s">
        <v>63</v>
      </c>
      <c r="AD36" s="68" t="s">
        <v>63</v>
      </c>
      <c r="AE36" s="24" t="s">
        <v>63</v>
      </c>
      <c r="AF36" s="24" t="s">
        <v>63</v>
      </c>
      <c r="AG36" s="24" t="s">
        <v>63</v>
      </c>
      <c r="AH36" s="69" t="s">
        <v>63</v>
      </c>
      <c r="AI36" s="68" t="s">
        <v>63</v>
      </c>
      <c r="AJ36" s="23" t="s">
        <v>63</v>
      </c>
      <c r="AK36" s="23" t="s">
        <v>63</v>
      </c>
      <c r="AL36" s="23" t="s">
        <v>63</v>
      </c>
      <c r="AM36" s="69" t="s">
        <v>63</v>
      </c>
      <c r="AO36" s="66">
        <v>127321</v>
      </c>
      <c r="AP36" s="23">
        <v>127321</v>
      </c>
      <c r="AQ36" s="67" t="s">
        <v>1696</v>
      </c>
      <c r="AR36" s="66">
        <v>113306</v>
      </c>
      <c r="AS36" s="23">
        <v>113306</v>
      </c>
      <c r="AT36" s="67" t="s">
        <v>1696</v>
      </c>
      <c r="AU36" s="66">
        <v>107136</v>
      </c>
      <c r="AV36" s="23">
        <v>107136</v>
      </c>
      <c r="AW36" s="67" t="s">
        <v>1696</v>
      </c>
      <c r="AX36" s="66">
        <v>120778</v>
      </c>
      <c r="AY36" s="23">
        <v>120778</v>
      </c>
      <c r="AZ36" s="67" t="s">
        <v>1696</v>
      </c>
      <c r="BA36" s="66">
        <v>113738</v>
      </c>
      <c r="BB36" s="23">
        <v>113738</v>
      </c>
      <c r="BC36" s="67" t="s">
        <v>1696</v>
      </c>
      <c r="BD36" s="66">
        <f>'individ. emissies &amp; verlening'!AB36</f>
        <v>104411</v>
      </c>
      <c r="BE36" s="23">
        <v>104411</v>
      </c>
      <c r="BF36" s="67" t="s">
        <v>1696</v>
      </c>
      <c r="BG36" s="66">
        <f>'individ. emissies &amp; verlening'!AC36</f>
        <v>86281</v>
      </c>
      <c r="BH36" s="23">
        <v>86281</v>
      </c>
      <c r="BI36" s="23" t="s">
        <v>1696</v>
      </c>
      <c r="BJ36" s="66">
        <f>'individ. emissies &amp; verlening'!AD36</f>
        <v>99418</v>
      </c>
      <c r="BK36" s="172">
        <v>99418</v>
      </c>
      <c r="BL36" s="172" t="s">
        <v>1696</v>
      </c>
      <c r="BM36" s="66" t="s">
        <v>63</v>
      </c>
      <c r="BN36" s="23" t="s">
        <v>63</v>
      </c>
      <c r="BO36" s="178" t="str">
        <f t="shared" si="3"/>
        <v>-</v>
      </c>
      <c r="BP36" s="66" t="s">
        <v>63</v>
      </c>
      <c r="BQ36" s="23" t="s">
        <v>63</v>
      </c>
      <c r="BR36" s="183" t="str">
        <f t="shared" si="4"/>
        <v>-</v>
      </c>
    </row>
    <row r="37" spans="1:70" ht="12.75" customHeight="1" x14ac:dyDescent="0.25">
      <c r="A37" s="21">
        <v>33</v>
      </c>
      <c r="B37" s="21" t="s">
        <v>252</v>
      </c>
      <c r="C37" s="27" t="s">
        <v>253</v>
      </c>
      <c r="D37" s="30"/>
      <c r="E37" s="68" t="s">
        <v>63</v>
      </c>
      <c r="F37" s="23" t="str">
        <f t="shared" si="0"/>
        <v>-</v>
      </c>
      <c r="G37" s="69" t="s">
        <v>63</v>
      </c>
      <c r="H37" s="68" t="s">
        <v>63</v>
      </c>
      <c r="I37" s="23" t="str">
        <f t="shared" si="1"/>
        <v>-</v>
      </c>
      <c r="J37" s="69" t="str">
        <f t="shared" ref="J37" si="9">I37</f>
        <v>-</v>
      </c>
      <c r="K37" s="68" t="s">
        <v>63</v>
      </c>
      <c r="L37" s="23" t="str">
        <f t="shared" si="2"/>
        <v>-</v>
      </c>
      <c r="M37" s="69" t="str">
        <f t="shared" si="2"/>
        <v>-</v>
      </c>
      <c r="N37" s="24"/>
      <c r="O37" s="68" t="s">
        <v>63</v>
      </c>
      <c r="P37" s="24" t="s">
        <v>63</v>
      </c>
      <c r="Q37" s="24" t="s">
        <v>63</v>
      </c>
      <c r="R37" s="24" t="s">
        <v>63</v>
      </c>
      <c r="S37" s="69" t="s">
        <v>63</v>
      </c>
      <c r="T37" s="68" t="s">
        <v>63</v>
      </c>
      <c r="U37" s="24" t="s">
        <v>63</v>
      </c>
      <c r="V37" s="24" t="s">
        <v>63</v>
      </c>
      <c r="W37" s="24" t="s">
        <v>63</v>
      </c>
      <c r="X37" s="69" t="s">
        <v>63</v>
      </c>
      <c r="Y37" s="68" t="s">
        <v>63</v>
      </c>
      <c r="Z37" s="24" t="s">
        <v>63</v>
      </c>
      <c r="AA37" s="24" t="s">
        <v>63</v>
      </c>
      <c r="AB37" s="24" t="s">
        <v>63</v>
      </c>
      <c r="AC37" s="69" t="s">
        <v>63</v>
      </c>
      <c r="AD37" s="68" t="s">
        <v>63</v>
      </c>
      <c r="AE37" s="24" t="s">
        <v>63</v>
      </c>
      <c r="AF37" s="24" t="s">
        <v>63</v>
      </c>
      <c r="AG37" s="24" t="s">
        <v>63</v>
      </c>
      <c r="AH37" s="69" t="s">
        <v>63</v>
      </c>
      <c r="AI37" s="68" t="s">
        <v>63</v>
      </c>
      <c r="AJ37" s="23" t="s">
        <v>63</v>
      </c>
      <c r="AK37" s="23" t="s">
        <v>63</v>
      </c>
      <c r="AL37" s="23" t="s">
        <v>63</v>
      </c>
      <c r="AM37" s="69" t="s">
        <v>63</v>
      </c>
      <c r="AO37" s="66">
        <v>36241</v>
      </c>
      <c r="AP37" s="23">
        <v>36241</v>
      </c>
      <c r="AQ37" s="67" t="s">
        <v>1696</v>
      </c>
      <c r="AR37" s="66">
        <v>35422</v>
      </c>
      <c r="AS37" s="23">
        <v>35422</v>
      </c>
      <c r="AT37" s="67" t="s">
        <v>1696</v>
      </c>
      <c r="AU37" s="66">
        <v>40148</v>
      </c>
      <c r="AV37" s="23">
        <v>40148</v>
      </c>
      <c r="AW37" s="67" t="s">
        <v>1696</v>
      </c>
      <c r="AX37" s="66">
        <v>34830</v>
      </c>
      <c r="AY37" s="23">
        <v>34830</v>
      </c>
      <c r="AZ37" s="67" t="s">
        <v>1696</v>
      </c>
      <c r="BA37" s="66">
        <v>28260</v>
      </c>
      <c r="BB37" s="23">
        <v>28260</v>
      </c>
      <c r="BC37" s="67" t="s">
        <v>1696</v>
      </c>
      <c r="BD37" s="66">
        <f>'individ. emissies &amp; verlening'!AB37</f>
        <v>27749</v>
      </c>
      <c r="BE37" s="23">
        <v>27749</v>
      </c>
      <c r="BF37" s="67" t="s">
        <v>1696</v>
      </c>
      <c r="BG37" s="66">
        <f>'individ. emissies &amp; verlening'!AC37</f>
        <v>26348</v>
      </c>
      <c r="BH37" s="23">
        <v>26348</v>
      </c>
      <c r="BI37" s="23" t="s">
        <v>1696</v>
      </c>
      <c r="BJ37" s="66">
        <f>'individ. emissies &amp; verlening'!AD37</f>
        <v>26310</v>
      </c>
      <c r="BK37" s="172">
        <v>26310</v>
      </c>
      <c r="BL37" s="172" t="s">
        <v>1696</v>
      </c>
      <c r="BM37" s="66" t="s">
        <v>63</v>
      </c>
      <c r="BN37" s="23" t="s">
        <v>63</v>
      </c>
      <c r="BO37" s="178" t="str">
        <f t="shared" si="3"/>
        <v>-</v>
      </c>
      <c r="BP37" s="66" t="s">
        <v>63</v>
      </c>
      <c r="BQ37" s="23" t="s">
        <v>63</v>
      </c>
      <c r="BR37" s="183" t="str">
        <f t="shared" si="4"/>
        <v>-</v>
      </c>
    </row>
    <row r="38" spans="1:70" ht="12.75" customHeight="1" x14ac:dyDescent="0.25">
      <c r="A38" s="21">
        <v>34</v>
      </c>
      <c r="B38" s="21" t="s">
        <v>254</v>
      </c>
      <c r="C38" s="27" t="s">
        <v>255</v>
      </c>
      <c r="D38" s="30"/>
      <c r="E38" s="68" t="s">
        <v>63</v>
      </c>
      <c r="F38" s="23" t="str">
        <f t="shared" si="0"/>
        <v>-</v>
      </c>
      <c r="G38" s="69" t="s">
        <v>63</v>
      </c>
      <c r="H38" s="68" t="s">
        <v>63</v>
      </c>
      <c r="I38" s="23" t="str">
        <f t="shared" si="1"/>
        <v>-</v>
      </c>
      <c r="J38" s="69" t="str">
        <f t="shared" ref="J38" si="10">I38</f>
        <v>-</v>
      </c>
      <c r="K38" s="68" t="s">
        <v>63</v>
      </c>
      <c r="L38" s="23" t="str">
        <f t="shared" si="2"/>
        <v>-</v>
      </c>
      <c r="M38" s="69" t="str">
        <f t="shared" si="2"/>
        <v>-</v>
      </c>
      <c r="N38" s="24"/>
      <c r="O38" s="68" t="s">
        <v>63</v>
      </c>
      <c r="P38" s="24" t="s">
        <v>63</v>
      </c>
      <c r="Q38" s="24" t="s">
        <v>63</v>
      </c>
      <c r="R38" s="24" t="s">
        <v>63</v>
      </c>
      <c r="S38" s="69" t="s">
        <v>63</v>
      </c>
      <c r="T38" s="68" t="s">
        <v>63</v>
      </c>
      <c r="U38" s="24" t="s">
        <v>63</v>
      </c>
      <c r="V38" s="24" t="s">
        <v>63</v>
      </c>
      <c r="W38" s="24" t="s">
        <v>63</v>
      </c>
      <c r="X38" s="69" t="s">
        <v>63</v>
      </c>
      <c r="Y38" s="68" t="s">
        <v>63</v>
      </c>
      <c r="Z38" s="24" t="s">
        <v>63</v>
      </c>
      <c r="AA38" s="24" t="s">
        <v>63</v>
      </c>
      <c r="AB38" s="24" t="s">
        <v>63</v>
      </c>
      <c r="AC38" s="69" t="s">
        <v>63</v>
      </c>
      <c r="AD38" s="68" t="s">
        <v>63</v>
      </c>
      <c r="AE38" s="24" t="s">
        <v>63</v>
      </c>
      <c r="AF38" s="24" t="s">
        <v>63</v>
      </c>
      <c r="AG38" s="24" t="s">
        <v>63</v>
      </c>
      <c r="AH38" s="69" t="s">
        <v>63</v>
      </c>
      <c r="AI38" s="68" t="s">
        <v>63</v>
      </c>
      <c r="AJ38" s="23" t="s">
        <v>63</v>
      </c>
      <c r="AK38" s="23" t="s">
        <v>63</v>
      </c>
      <c r="AL38" s="23" t="s">
        <v>63</v>
      </c>
      <c r="AM38" s="69" t="s">
        <v>63</v>
      </c>
      <c r="AO38" s="66">
        <v>86362</v>
      </c>
      <c r="AP38" s="23">
        <v>86362</v>
      </c>
      <c r="AQ38" s="67" t="s">
        <v>1696</v>
      </c>
      <c r="AR38" s="66">
        <v>100812</v>
      </c>
      <c r="AS38" s="23">
        <v>100812</v>
      </c>
      <c r="AT38" s="67" t="s">
        <v>1696</v>
      </c>
      <c r="AU38" s="66">
        <v>98582</v>
      </c>
      <c r="AV38" s="23">
        <v>98582</v>
      </c>
      <c r="AW38" s="67" t="s">
        <v>1696</v>
      </c>
      <c r="AX38" s="66">
        <v>89523</v>
      </c>
      <c r="AY38" s="23">
        <v>89523</v>
      </c>
      <c r="AZ38" s="67" t="s">
        <v>1696</v>
      </c>
      <c r="BA38" s="66">
        <v>87426</v>
      </c>
      <c r="BB38" s="23">
        <v>87426</v>
      </c>
      <c r="BC38" s="67" t="s">
        <v>1696</v>
      </c>
      <c r="BD38" s="66">
        <f>'individ. emissies &amp; verlening'!AB38</f>
        <v>64581</v>
      </c>
      <c r="BE38" s="23">
        <v>64581</v>
      </c>
      <c r="BF38" s="67" t="s">
        <v>1696</v>
      </c>
      <c r="BG38" s="66">
        <f>'individ. emissies &amp; verlening'!AC38</f>
        <v>85013</v>
      </c>
      <c r="BH38" s="23">
        <v>85013</v>
      </c>
      <c r="BI38" s="23" t="s">
        <v>1696</v>
      </c>
      <c r="BJ38" s="66">
        <f>'individ. emissies &amp; verlening'!AD38</f>
        <v>68638</v>
      </c>
      <c r="BK38" s="172">
        <v>68638</v>
      </c>
      <c r="BL38" s="172" t="s">
        <v>1696</v>
      </c>
      <c r="BM38" s="66" t="s">
        <v>63</v>
      </c>
      <c r="BN38" s="23" t="s">
        <v>63</v>
      </c>
      <c r="BO38" s="178" t="str">
        <f t="shared" si="3"/>
        <v>-</v>
      </c>
      <c r="BP38" s="66" t="s">
        <v>63</v>
      </c>
      <c r="BQ38" s="23" t="s">
        <v>63</v>
      </c>
      <c r="BR38" s="183" t="str">
        <f t="shared" si="4"/>
        <v>-</v>
      </c>
    </row>
    <row r="39" spans="1:70" x14ac:dyDescent="0.25">
      <c r="A39" s="21">
        <v>35</v>
      </c>
      <c r="B39" s="21" t="s">
        <v>256</v>
      </c>
      <c r="C39" s="27" t="s">
        <v>258</v>
      </c>
      <c r="D39" s="30"/>
      <c r="E39" s="66">
        <v>23450</v>
      </c>
      <c r="F39" s="23">
        <f t="shared" si="0"/>
        <v>23450</v>
      </c>
      <c r="G39" s="67" t="s">
        <v>1696</v>
      </c>
      <c r="H39" s="66">
        <v>22143</v>
      </c>
      <c r="I39" s="23">
        <f t="shared" si="1"/>
        <v>22143</v>
      </c>
      <c r="J39" s="67" t="s">
        <v>1696</v>
      </c>
      <c r="K39" s="66">
        <v>22836</v>
      </c>
      <c r="L39" s="23">
        <f t="shared" si="2"/>
        <v>22836</v>
      </c>
      <c r="M39" s="67" t="s">
        <v>1696</v>
      </c>
      <c r="N39" s="23"/>
      <c r="O39" s="66">
        <v>25392</v>
      </c>
      <c r="P39" s="23">
        <v>25392</v>
      </c>
      <c r="Q39" s="23"/>
      <c r="R39" s="23"/>
      <c r="S39" s="67" t="s">
        <v>1696</v>
      </c>
      <c r="T39" s="66">
        <v>22654</v>
      </c>
      <c r="U39" s="23">
        <v>22654</v>
      </c>
      <c r="V39" s="23"/>
      <c r="W39" s="23"/>
      <c r="X39" s="67" t="s">
        <v>1696</v>
      </c>
      <c r="Y39" s="66">
        <v>23838</v>
      </c>
      <c r="Z39" s="23">
        <v>23838</v>
      </c>
      <c r="AA39" s="23"/>
      <c r="AB39" s="23"/>
      <c r="AC39" s="67" t="s">
        <v>1696</v>
      </c>
      <c r="AD39" s="66">
        <v>24682</v>
      </c>
      <c r="AE39" s="24">
        <v>24682</v>
      </c>
      <c r="AF39" s="23"/>
      <c r="AG39" s="23"/>
      <c r="AH39" s="67" t="s">
        <v>1696</v>
      </c>
      <c r="AI39" s="66">
        <v>23032</v>
      </c>
      <c r="AJ39" s="24">
        <v>23032</v>
      </c>
      <c r="AK39" s="23"/>
      <c r="AL39" s="23"/>
      <c r="AM39" s="67" t="s">
        <v>1696</v>
      </c>
      <c r="AO39" s="66">
        <v>25777</v>
      </c>
      <c r="AP39" s="23">
        <v>25777</v>
      </c>
      <c r="AQ39" s="67" t="s">
        <v>1696</v>
      </c>
      <c r="AR39" s="66">
        <v>23840</v>
      </c>
      <c r="AS39" s="23">
        <v>23840</v>
      </c>
      <c r="AT39" s="67" t="s">
        <v>1696</v>
      </c>
      <c r="AU39" s="66">
        <v>25598</v>
      </c>
      <c r="AV39" s="23">
        <v>25598</v>
      </c>
      <c r="AW39" s="67" t="s">
        <v>1696</v>
      </c>
      <c r="AX39" s="66">
        <v>27976</v>
      </c>
      <c r="AY39" s="23">
        <v>27976</v>
      </c>
      <c r="AZ39" s="67" t="s">
        <v>1696</v>
      </c>
      <c r="BA39" s="66">
        <v>29431</v>
      </c>
      <c r="BB39" s="23">
        <v>29431</v>
      </c>
      <c r="BC39" s="67" t="s">
        <v>1696</v>
      </c>
      <c r="BD39" s="66">
        <f>'individ. emissies &amp; verlening'!AB39</f>
        <v>34661</v>
      </c>
      <c r="BE39" s="23">
        <v>34661</v>
      </c>
      <c r="BF39" s="67" t="s">
        <v>1696</v>
      </c>
      <c r="BG39" s="66">
        <f>'individ. emissies &amp; verlening'!AC39</f>
        <v>25448</v>
      </c>
      <c r="BH39" s="23">
        <v>25448</v>
      </c>
      <c r="BI39" s="23" t="s">
        <v>1696</v>
      </c>
      <c r="BJ39" s="66">
        <f>'individ. emissies &amp; verlening'!AD39</f>
        <v>24763</v>
      </c>
      <c r="BK39" s="171">
        <v>24763</v>
      </c>
      <c r="BL39" s="172" t="s">
        <v>1696</v>
      </c>
      <c r="BM39" s="66">
        <v>26064</v>
      </c>
      <c r="BN39" s="23">
        <v>26064</v>
      </c>
      <c r="BO39" s="178" t="str">
        <f t="shared" si="3"/>
        <v>ok</v>
      </c>
      <c r="BP39" s="66">
        <v>26152</v>
      </c>
      <c r="BQ39" s="23">
        <v>26152</v>
      </c>
      <c r="BR39" s="183" t="str">
        <f t="shared" si="4"/>
        <v>ok</v>
      </c>
    </row>
    <row r="40" spans="1:70" x14ac:dyDescent="0.25">
      <c r="A40" s="21">
        <v>36</v>
      </c>
      <c r="B40" s="21" t="s">
        <v>263</v>
      </c>
      <c r="C40" s="27" t="s">
        <v>265</v>
      </c>
      <c r="D40" s="30"/>
      <c r="E40" s="66">
        <v>22087</v>
      </c>
      <c r="F40" s="23">
        <f t="shared" si="0"/>
        <v>22087</v>
      </c>
      <c r="G40" s="67" t="s">
        <v>1696</v>
      </c>
      <c r="H40" s="66">
        <v>23802</v>
      </c>
      <c r="I40" s="23">
        <f t="shared" si="1"/>
        <v>23802</v>
      </c>
      <c r="J40" s="67" t="s">
        <v>1696</v>
      </c>
      <c r="K40" s="66">
        <v>20389</v>
      </c>
      <c r="L40" s="23">
        <f t="shared" si="2"/>
        <v>20389</v>
      </c>
      <c r="M40" s="67" t="s">
        <v>1696</v>
      </c>
      <c r="N40" s="23"/>
      <c r="O40" s="66">
        <v>22623</v>
      </c>
      <c r="P40" s="23">
        <v>22623</v>
      </c>
      <c r="Q40" s="23"/>
      <c r="R40" s="23"/>
      <c r="S40" s="67" t="s">
        <v>1696</v>
      </c>
      <c r="T40" s="66">
        <v>21492</v>
      </c>
      <c r="U40" s="23">
        <v>21492</v>
      </c>
      <c r="V40" s="23"/>
      <c r="W40" s="23"/>
      <c r="X40" s="67" t="s">
        <v>1696</v>
      </c>
      <c r="Y40" s="66">
        <v>23774</v>
      </c>
      <c r="Z40" s="23">
        <v>23774</v>
      </c>
      <c r="AA40" s="23"/>
      <c r="AB40" s="23"/>
      <c r="AC40" s="67" t="s">
        <v>1696</v>
      </c>
      <c r="AD40" s="66">
        <v>23089</v>
      </c>
      <c r="AE40" s="24">
        <v>23089</v>
      </c>
      <c r="AF40" s="23"/>
      <c r="AG40" s="23"/>
      <c r="AH40" s="67" t="s">
        <v>1696</v>
      </c>
      <c r="AI40" s="66">
        <v>22982</v>
      </c>
      <c r="AJ40" s="24">
        <v>22982</v>
      </c>
      <c r="AK40" s="23"/>
      <c r="AL40" s="23"/>
      <c r="AM40" s="67" t="s">
        <v>1696</v>
      </c>
      <c r="AO40" s="66">
        <v>30730</v>
      </c>
      <c r="AP40" s="23">
        <v>30730</v>
      </c>
      <c r="AQ40" s="67" t="s">
        <v>1696</v>
      </c>
      <c r="AR40" s="66">
        <v>29673</v>
      </c>
      <c r="AS40" s="23">
        <v>29673</v>
      </c>
      <c r="AT40" s="67" t="s">
        <v>1696</v>
      </c>
      <c r="AU40" s="66">
        <v>31406</v>
      </c>
      <c r="AV40" s="23">
        <v>31406</v>
      </c>
      <c r="AW40" s="67" t="s">
        <v>1696</v>
      </c>
      <c r="AX40" s="66">
        <v>32615</v>
      </c>
      <c r="AY40" s="23">
        <v>32615</v>
      </c>
      <c r="AZ40" s="67" t="s">
        <v>1696</v>
      </c>
      <c r="BA40" s="66">
        <v>31742</v>
      </c>
      <c r="BB40" s="23">
        <v>31742</v>
      </c>
      <c r="BC40" s="67" t="s">
        <v>1696</v>
      </c>
      <c r="BD40" s="66">
        <f>'individ. emissies &amp; verlening'!AB40</f>
        <v>33836</v>
      </c>
      <c r="BE40" s="23">
        <v>33836</v>
      </c>
      <c r="BF40" s="67" t="s">
        <v>1696</v>
      </c>
      <c r="BG40" s="66">
        <f>'individ. emissies &amp; verlening'!AC40</f>
        <v>32891</v>
      </c>
      <c r="BH40" s="23">
        <v>32891</v>
      </c>
      <c r="BI40" s="23" t="s">
        <v>1696</v>
      </c>
      <c r="BJ40" s="66">
        <f>'individ. emissies &amp; verlening'!AD40</f>
        <v>30431</v>
      </c>
      <c r="BK40" s="171">
        <v>30431</v>
      </c>
      <c r="BL40" s="172" t="s">
        <v>1696</v>
      </c>
      <c r="BM40" s="66">
        <v>31628</v>
      </c>
      <c r="BN40" s="23">
        <v>31628</v>
      </c>
      <c r="BO40" s="178" t="str">
        <f t="shared" si="3"/>
        <v>ok</v>
      </c>
      <c r="BP40" s="66">
        <v>27758</v>
      </c>
      <c r="BQ40" s="23">
        <v>27758</v>
      </c>
      <c r="BR40" s="183" t="str">
        <f t="shared" si="4"/>
        <v>ok</v>
      </c>
    </row>
    <row r="41" spans="1:70" x14ac:dyDescent="0.25">
      <c r="A41" s="21">
        <v>37</v>
      </c>
      <c r="B41" s="21" t="s">
        <v>268</v>
      </c>
      <c r="C41" s="27" t="s">
        <v>270</v>
      </c>
      <c r="D41" s="30"/>
      <c r="E41" s="66">
        <v>14445</v>
      </c>
      <c r="F41" s="23">
        <f t="shared" si="0"/>
        <v>14445</v>
      </c>
      <c r="G41" s="67" t="s">
        <v>1696</v>
      </c>
      <c r="H41" s="66">
        <v>14551</v>
      </c>
      <c r="I41" s="23">
        <f t="shared" si="1"/>
        <v>14551</v>
      </c>
      <c r="J41" s="67" t="s">
        <v>1696</v>
      </c>
      <c r="K41" s="66">
        <v>13755</v>
      </c>
      <c r="L41" s="23">
        <f t="shared" si="2"/>
        <v>13755</v>
      </c>
      <c r="M41" s="67" t="s">
        <v>1696</v>
      </c>
      <c r="N41" s="23"/>
      <c r="O41" s="66">
        <v>13531</v>
      </c>
      <c r="P41" s="23">
        <v>13531</v>
      </c>
      <c r="Q41" s="23"/>
      <c r="R41" s="23"/>
      <c r="S41" s="67" t="s">
        <v>1696</v>
      </c>
      <c r="T41" s="66">
        <v>12351</v>
      </c>
      <c r="U41" s="23">
        <v>12351</v>
      </c>
      <c r="V41" s="23"/>
      <c r="W41" s="23"/>
      <c r="X41" s="67" t="s">
        <v>1696</v>
      </c>
      <c r="Y41" s="66">
        <v>15578</v>
      </c>
      <c r="Z41" s="23">
        <v>15578</v>
      </c>
      <c r="AA41" s="23"/>
      <c r="AB41" s="23"/>
      <c r="AC41" s="67" t="s">
        <v>1696</v>
      </c>
      <c r="AD41" s="66">
        <v>14899</v>
      </c>
      <c r="AE41" s="24">
        <v>14899</v>
      </c>
      <c r="AF41" s="23"/>
      <c r="AG41" s="23"/>
      <c r="AH41" s="67" t="s">
        <v>1696</v>
      </c>
      <c r="AI41" s="66">
        <v>14228</v>
      </c>
      <c r="AJ41" s="24">
        <v>14228</v>
      </c>
      <c r="AK41" s="23"/>
      <c r="AL41" s="23"/>
      <c r="AM41" s="67" t="s">
        <v>1696</v>
      </c>
      <c r="AO41" s="66">
        <v>15626</v>
      </c>
      <c r="AP41" s="23">
        <v>15626</v>
      </c>
      <c r="AQ41" s="67" t="s">
        <v>1696</v>
      </c>
      <c r="AR41" s="66">
        <v>13994</v>
      </c>
      <c r="AS41" s="23">
        <v>13994</v>
      </c>
      <c r="AT41" s="67" t="s">
        <v>1696</v>
      </c>
      <c r="AU41" s="66">
        <v>14009</v>
      </c>
      <c r="AV41" s="23">
        <v>14009</v>
      </c>
      <c r="AW41" s="67" t="s">
        <v>1696</v>
      </c>
      <c r="AX41" s="66">
        <v>13763</v>
      </c>
      <c r="AY41" s="23">
        <v>13763</v>
      </c>
      <c r="AZ41" s="67" t="s">
        <v>1696</v>
      </c>
      <c r="BA41" s="66">
        <v>13904</v>
      </c>
      <c r="BB41" s="23">
        <v>13904</v>
      </c>
      <c r="BC41" s="67" t="s">
        <v>1696</v>
      </c>
      <c r="BD41" s="66">
        <f>'individ. emissies &amp; verlening'!AB41</f>
        <v>14093</v>
      </c>
      <c r="BE41" s="23">
        <v>14093</v>
      </c>
      <c r="BF41" s="67" t="s">
        <v>1696</v>
      </c>
      <c r="BG41" s="66">
        <f>'individ. emissies &amp; verlening'!AC41</f>
        <v>12877</v>
      </c>
      <c r="BH41" s="23">
        <v>12877</v>
      </c>
      <c r="BI41" s="23" t="s">
        <v>1696</v>
      </c>
      <c r="BJ41" s="66">
        <f>'individ. emissies &amp; verlening'!AD41</f>
        <v>12767</v>
      </c>
      <c r="BK41" s="171">
        <v>12767</v>
      </c>
      <c r="BL41" s="172" t="s">
        <v>1696</v>
      </c>
      <c r="BM41" s="66">
        <v>14201</v>
      </c>
      <c r="BN41" s="23">
        <v>14201</v>
      </c>
      <c r="BO41" s="178" t="str">
        <f t="shared" si="3"/>
        <v>ok</v>
      </c>
      <c r="BP41" s="66">
        <v>16125</v>
      </c>
      <c r="BQ41" s="23">
        <v>16125</v>
      </c>
      <c r="BR41" s="183" t="str">
        <f t="shared" si="4"/>
        <v>ok</v>
      </c>
    </row>
    <row r="42" spans="1:70" x14ac:dyDescent="0.25">
      <c r="A42" s="21">
        <v>38</v>
      </c>
      <c r="B42" s="21" t="s">
        <v>274</v>
      </c>
      <c r="C42" s="27" t="s">
        <v>276</v>
      </c>
      <c r="D42" s="30"/>
      <c r="E42" s="66">
        <v>262228</v>
      </c>
      <c r="F42" s="23">
        <f t="shared" si="0"/>
        <v>262228</v>
      </c>
      <c r="G42" s="67" t="s">
        <v>1696</v>
      </c>
      <c r="H42" s="66">
        <v>242313</v>
      </c>
      <c r="I42" s="23">
        <f t="shared" si="1"/>
        <v>242313</v>
      </c>
      <c r="J42" s="67" t="s">
        <v>1696</v>
      </c>
      <c r="K42" s="66">
        <v>250017</v>
      </c>
      <c r="L42" s="23">
        <f t="shared" si="2"/>
        <v>250017</v>
      </c>
      <c r="M42" s="67" t="s">
        <v>1696</v>
      </c>
      <c r="N42" s="24"/>
      <c r="O42" s="71">
        <v>1056457</v>
      </c>
      <c r="P42" s="23">
        <v>1056457</v>
      </c>
      <c r="Q42" s="23"/>
      <c r="R42" s="23"/>
      <c r="S42" s="67" t="s">
        <v>1696</v>
      </c>
      <c r="T42" s="71">
        <v>925773</v>
      </c>
      <c r="U42" s="23">
        <v>925773</v>
      </c>
      <c r="V42" s="23"/>
      <c r="W42" s="23"/>
      <c r="X42" s="67" t="s">
        <v>1696</v>
      </c>
      <c r="Y42" s="71">
        <v>1021749</v>
      </c>
      <c r="Z42" s="23">
        <v>1021749</v>
      </c>
      <c r="AA42" s="23"/>
      <c r="AB42" s="23"/>
      <c r="AC42" s="67" t="s">
        <v>1696</v>
      </c>
      <c r="AD42" s="71">
        <v>1150370</v>
      </c>
      <c r="AE42" s="24">
        <v>1150370</v>
      </c>
      <c r="AF42" s="23"/>
      <c r="AG42" s="23"/>
      <c r="AH42" s="67" t="s">
        <v>1696</v>
      </c>
      <c r="AI42" s="71">
        <v>958768</v>
      </c>
      <c r="AJ42" s="24">
        <v>542768</v>
      </c>
      <c r="AK42" s="23">
        <v>416000</v>
      </c>
      <c r="AL42" s="23"/>
      <c r="AM42" s="67" t="s">
        <v>1696</v>
      </c>
      <c r="AO42" s="66">
        <v>860490</v>
      </c>
      <c r="AP42" s="23">
        <v>860490</v>
      </c>
      <c r="AQ42" s="67" t="s">
        <v>1696</v>
      </c>
      <c r="AR42" s="66">
        <v>882099</v>
      </c>
      <c r="AS42" s="23">
        <v>882099</v>
      </c>
      <c r="AT42" s="67" t="s">
        <v>1696</v>
      </c>
      <c r="AU42" s="66">
        <v>859042</v>
      </c>
      <c r="AV42" s="23">
        <v>859042</v>
      </c>
      <c r="AW42" s="67" t="s">
        <v>1696</v>
      </c>
      <c r="AX42" s="66">
        <v>700659</v>
      </c>
      <c r="AY42" s="23">
        <v>700659</v>
      </c>
      <c r="AZ42" s="67" t="s">
        <v>1696</v>
      </c>
      <c r="BA42" s="66">
        <v>824306</v>
      </c>
      <c r="BB42" s="23">
        <v>824306</v>
      </c>
      <c r="BC42" s="67" t="s">
        <v>1696</v>
      </c>
      <c r="BD42" s="66">
        <f>'individ. emissies &amp; verlening'!AB42</f>
        <v>786567</v>
      </c>
      <c r="BE42" s="23">
        <v>786567</v>
      </c>
      <c r="BF42" s="67" t="s">
        <v>1696</v>
      </c>
      <c r="BG42" s="66">
        <f>'individ. emissies &amp; verlening'!AC42</f>
        <v>768132</v>
      </c>
      <c r="BH42" s="23">
        <v>768132</v>
      </c>
      <c r="BI42" s="23" t="s">
        <v>1696</v>
      </c>
      <c r="BJ42" s="66">
        <f>'individ. emissies &amp; verlening'!AD42</f>
        <v>774418</v>
      </c>
      <c r="BK42" s="171">
        <v>774418</v>
      </c>
      <c r="BL42" s="172" t="s">
        <v>1696</v>
      </c>
      <c r="BM42" s="66">
        <v>776932</v>
      </c>
      <c r="BN42" s="23">
        <v>776932</v>
      </c>
      <c r="BO42" s="178" t="str">
        <f t="shared" si="3"/>
        <v>ok</v>
      </c>
      <c r="BP42" s="66">
        <v>622025</v>
      </c>
      <c r="BQ42" s="23">
        <v>622025</v>
      </c>
      <c r="BR42" s="183" t="str">
        <f t="shared" si="4"/>
        <v>ok</v>
      </c>
    </row>
    <row r="43" spans="1:70" x14ac:dyDescent="0.25">
      <c r="A43" s="21">
        <v>39</v>
      </c>
      <c r="B43" s="21" t="s">
        <v>280</v>
      </c>
      <c r="C43" s="27" t="s">
        <v>282</v>
      </c>
      <c r="D43" s="30"/>
      <c r="E43" s="66">
        <v>84124</v>
      </c>
      <c r="F43" s="23">
        <f t="shared" si="0"/>
        <v>84124</v>
      </c>
      <c r="G43" s="67" t="s">
        <v>1696</v>
      </c>
      <c r="H43" s="66">
        <v>79084</v>
      </c>
      <c r="I43" s="23">
        <f t="shared" si="1"/>
        <v>79084</v>
      </c>
      <c r="J43" s="67" t="s">
        <v>1696</v>
      </c>
      <c r="K43" s="66">
        <v>79865</v>
      </c>
      <c r="L43" s="23">
        <f t="shared" si="2"/>
        <v>79865</v>
      </c>
      <c r="M43" s="67" t="s">
        <v>1696</v>
      </c>
      <c r="N43" s="23"/>
      <c r="O43" s="71">
        <v>78514</v>
      </c>
      <c r="P43" s="23">
        <v>33514</v>
      </c>
      <c r="Q43" s="23"/>
      <c r="R43" s="23">
        <v>45000</v>
      </c>
      <c r="S43" s="67" t="s">
        <v>1696</v>
      </c>
      <c r="T43" s="71">
        <v>72934</v>
      </c>
      <c r="U43" s="23">
        <v>72934</v>
      </c>
      <c r="V43" s="23"/>
      <c r="W43" s="23"/>
      <c r="X43" s="67" t="s">
        <v>1696</v>
      </c>
      <c r="Y43" s="71">
        <v>75851</v>
      </c>
      <c r="Z43" s="23">
        <v>75851</v>
      </c>
      <c r="AA43" s="23"/>
      <c r="AB43" s="23"/>
      <c r="AC43" s="67" t="s">
        <v>1696</v>
      </c>
      <c r="AD43" s="71">
        <v>66100</v>
      </c>
      <c r="AE43" s="24">
        <v>66100</v>
      </c>
      <c r="AF43" s="23"/>
      <c r="AG43" s="23"/>
      <c r="AH43" s="67" t="s">
        <v>1696</v>
      </c>
      <c r="AI43" s="71">
        <v>83502</v>
      </c>
      <c r="AJ43" s="24">
        <v>83502</v>
      </c>
      <c r="AK43" s="23"/>
      <c r="AL43" s="23"/>
      <c r="AM43" s="67" t="s">
        <v>1696</v>
      </c>
      <c r="AO43" s="66" t="s">
        <v>82</v>
      </c>
      <c r="AP43" s="24" t="s">
        <v>63</v>
      </c>
      <c r="AQ43" s="69" t="s">
        <v>63</v>
      </c>
      <c r="AR43" s="68" t="s">
        <v>63</v>
      </c>
      <c r="AS43" s="24" t="s">
        <v>63</v>
      </c>
      <c r="AT43" s="69" t="s">
        <v>63</v>
      </c>
      <c r="AU43" s="68" t="s">
        <v>63</v>
      </c>
      <c r="AV43" s="24" t="s">
        <v>63</v>
      </c>
      <c r="AW43" s="69" t="s">
        <v>63</v>
      </c>
      <c r="AX43" s="68" t="s">
        <v>63</v>
      </c>
      <c r="AY43" s="24" t="s">
        <v>63</v>
      </c>
      <c r="AZ43" s="69" t="s">
        <v>63</v>
      </c>
      <c r="BA43" s="68" t="s">
        <v>63</v>
      </c>
      <c r="BB43" s="24" t="s">
        <v>63</v>
      </c>
      <c r="BC43" s="69"/>
      <c r="BD43" s="66" t="str">
        <f>'individ. emissies &amp; verlening'!AB43</f>
        <v>-</v>
      </c>
      <c r="BE43" s="24" t="s">
        <v>63</v>
      </c>
      <c r="BF43" s="67" t="s">
        <v>63</v>
      </c>
      <c r="BG43" s="66" t="str">
        <f>'individ. emissies &amp; verlening'!AC43</f>
        <v>-</v>
      </c>
      <c r="BH43" s="23" t="s">
        <v>63</v>
      </c>
      <c r="BI43" s="23" t="s">
        <v>63</v>
      </c>
      <c r="BJ43" s="66" t="str">
        <f>'individ. emissies &amp; verlening'!AD43</f>
        <v>-</v>
      </c>
      <c r="BK43" s="171" t="s">
        <v>63</v>
      </c>
      <c r="BL43" s="171" t="s">
        <v>63</v>
      </c>
      <c r="BM43" s="66" t="s">
        <v>63</v>
      </c>
      <c r="BN43" s="23" t="s">
        <v>63</v>
      </c>
      <c r="BO43" s="178" t="str">
        <f t="shared" si="3"/>
        <v>-</v>
      </c>
      <c r="BP43" s="66" t="s">
        <v>63</v>
      </c>
      <c r="BQ43" s="23" t="s">
        <v>63</v>
      </c>
      <c r="BR43" s="183" t="str">
        <f t="shared" si="4"/>
        <v>-</v>
      </c>
    </row>
    <row r="44" spans="1:70" ht="12.75" customHeight="1" x14ac:dyDescent="0.25">
      <c r="A44" s="21">
        <v>40</v>
      </c>
      <c r="B44" s="21" t="s">
        <v>287</v>
      </c>
      <c r="C44" s="27" t="s">
        <v>289</v>
      </c>
      <c r="D44" s="30"/>
      <c r="E44" s="68" t="s">
        <v>63</v>
      </c>
      <c r="F44" s="23" t="str">
        <f t="shared" si="0"/>
        <v>-</v>
      </c>
      <c r="G44" s="69" t="s">
        <v>63</v>
      </c>
      <c r="H44" s="68" t="s">
        <v>63</v>
      </c>
      <c r="I44" s="23" t="str">
        <f t="shared" si="1"/>
        <v>-</v>
      </c>
      <c r="J44" s="69" t="str">
        <f t="shared" ref="J44" si="11">I44</f>
        <v>-</v>
      </c>
      <c r="K44" s="68" t="s">
        <v>63</v>
      </c>
      <c r="L44" s="23" t="str">
        <f t="shared" si="2"/>
        <v>-</v>
      </c>
      <c r="M44" s="69" t="str">
        <f t="shared" si="2"/>
        <v>-</v>
      </c>
      <c r="N44" s="24"/>
      <c r="O44" s="68" t="s">
        <v>63</v>
      </c>
      <c r="P44" s="24" t="s">
        <v>63</v>
      </c>
      <c r="Q44" s="24" t="s">
        <v>63</v>
      </c>
      <c r="R44" s="24" t="s">
        <v>63</v>
      </c>
      <c r="S44" s="69" t="s">
        <v>63</v>
      </c>
      <c r="T44" s="68" t="s">
        <v>63</v>
      </c>
      <c r="U44" s="24" t="s">
        <v>63</v>
      </c>
      <c r="V44" s="24" t="s">
        <v>63</v>
      </c>
      <c r="W44" s="24" t="s">
        <v>63</v>
      </c>
      <c r="X44" s="69" t="s">
        <v>63</v>
      </c>
      <c r="Y44" s="68" t="s">
        <v>63</v>
      </c>
      <c r="Z44" s="24" t="s">
        <v>63</v>
      </c>
      <c r="AA44" s="24" t="s">
        <v>63</v>
      </c>
      <c r="AB44" s="24" t="s">
        <v>63</v>
      </c>
      <c r="AC44" s="69" t="s">
        <v>63</v>
      </c>
      <c r="AD44" s="68" t="s">
        <v>63</v>
      </c>
      <c r="AE44" s="24" t="s">
        <v>63</v>
      </c>
      <c r="AF44" s="24" t="s">
        <v>63</v>
      </c>
      <c r="AG44" s="24" t="s">
        <v>63</v>
      </c>
      <c r="AH44" s="69" t="s">
        <v>63</v>
      </c>
      <c r="AI44" s="68" t="s">
        <v>63</v>
      </c>
      <c r="AJ44" s="23" t="s">
        <v>63</v>
      </c>
      <c r="AK44" s="23" t="s">
        <v>63</v>
      </c>
      <c r="AL44" s="23" t="s">
        <v>63</v>
      </c>
      <c r="AM44" s="69" t="s">
        <v>63</v>
      </c>
      <c r="AO44" s="66">
        <v>78681</v>
      </c>
      <c r="AP44" s="23">
        <v>78681</v>
      </c>
      <c r="AQ44" s="67" t="s">
        <v>1696</v>
      </c>
      <c r="AR44" s="66">
        <v>72362</v>
      </c>
      <c r="AS44" s="23">
        <v>72362</v>
      </c>
      <c r="AT44" s="67" t="s">
        <v>1696</v>
      </c>
      <c r="AU44" s="66">
        <v>73335</v>
      </c>
      <c r="AV44" s="23">
        <v>73335</v>
      </c>
      <c r="AW44" s="67" t="s">
        <v>1696</v>
      </c>
      <c r="AX44" s="66">
        <v>69726</v>
      </c>
      <c r="AY44" s="23">
        <v>69726</v>
      </c>
      <c r="AZ44" s="67" t="s">
        <v>1696</v>
      </c>
      <c r="BA44" s="66">
        <v>65787</v>
      </c>
      <c r="BB44" s="23">
        <v>65787</v>
      </c>
      <c r="BC44" s="67" t="s">
        <v>1696</v>
      </c>
      <c r="BD44" s="66">
        <f>'individ. emissies &amp; verlening'!AB44</f>
        <v>69206</v>
      </c>
      <c r="BE44" s="23">
        <v>69206</v>
      </c>
      <c r="BF44" s="67" t="s">
        <v>1696</v>
      </c>
      <c r="BG44" s="66">
        <f>'individ. emissies &amp; verlening'!AC44</f>
        <v>67096</v>
      </c>
      <c r="BH44" s="23">
        <v>67096</v>
      </c>
      <c r="BI44" s="23" t="s">
        <v>1696</v>
      </c>
      <c r="BJ44" s="66">
        <f>'individ. emissies &amp; verlening'!AD44</f>
        <v>64252</v>
      </c>
      <c r="BK44" s="171">
        <v>64252</v>
      </c>
      <c r="BL44" s="172" t="s">
        <v>1696</v>
      </c>
      <c r="BM44" s="66">
        <v>65711</v>
      </c>
      <c r="BN44" s="23">
        <v>65711</v>
      </c>
      <c r="BO44" s="178" t="str">
        <f t="shared" si="3"/>
        <v>ok</v>
      </c>
      <c r="BP44" s="66">
        <v>65357</v>
      </c>
      <c r="BQ44" s="23">
        <v>65357</v>
      </c>
      <c r="BR44" s="183" t="str">
        <f t="shared" si="4"/>
        <v>ok</v>
      </c>
    </row>
    <row r="45" spans="1:70" ht="12.75" customHeight="1" x14ac:dyDescent="0.25">
      <c r="A45" s="21">
        <v>41</v>
      </c>
      <c r="B45" s="21" t="s">
        <v>291</v>
      </c>
      <c r="C45" s="27" t="s">
        <v>292</v>
      </c>
      <c r="D45" s="30"/>
      <c r="E45" s="68" t="s">
        <v>63</v>
      </c>
      <c r="F45" s="23" t="str">
        <f t="shared" si="0"/>
        <v>-</v>
      </c>
      <c r="G45" s="69" t="s">
        <v>63</v>
      </c>
      <c r="H45" s="68" t="s">
        <v>63</v>
      </c>
      <c r="I45" s="23" t="str">
        <f t="shared" si="1"/>
        <v>-</v>
      </c>
      <c r="J45" s="69" t="str">
        <f t="shared" ref="J45" si="12">I45</f>
        <v>-</v>
      </c>
      <c r="K45" s="68" t="s">
        <v>63</v>
      </c>
      <c r="L45" s="23" t="str">
        <f t="shared" si="2"/>
        <v>-</v>
      </c>
      <c r="M45" s="69" t="str">
        <f t="shared" si="2"/>
        <v>-</v>
      </c>
      <c r="N45" s="24"/>
      <c r="O45" s="68" t="s">
        <v>63</v>
      </c>
      <c r="P45" s="24" t="s">
        <v>63</v>
      </c>
      <c r="Q45" s="24" t="s">
        <v>63</v>
      </c>
      <c r="R45" s="24" t="s">
        <v>63</v>
      </c>
      <c r="S45" s="69" t="s">
        <v>63</v>
      </c>
      <c r="T45" s="68" t="s">
        <v>63</v>
      </c>
      <c r="U45" s="24" t="s">
        <v>63</v>
      </c>
      <c r="V45" s="24" t="s">
        <v>63</v>
      </c>
      <c r="W45" s="24" t="s">
        <v>63</v>
      </c>
      <c r="X45" s="69" t="s">
        <v>63</v>
      </c>
      <c r="Y45" s="68" t="s">
        <v>63</v>
      </c>
      <c r="Z45" s="24" t="s">
        <v>63</v>
      </c>
      <c r="AA45" s="24" t="s">
        <v>63</v>
      </c>
      <c r="AB45" s="24" t="s">
        <v>63</v>
      </c>
      <c r="AC45" s="69" t="s">
        <v>63</v>
      </c>
      <c r="AD45" s="68" t="s">
        <v>63</v>
      </c>
      <c r="AE45" s="24" t="s">
        <v>63</v>
      </c>
      <c r="AF45" s="24" t="s">
        <v>63</v>
      </c>
      <c r="AG45" s="24" t="s">
        <v>63</v>
      </c>
      <c r="AH45" s="69" t="s">
        <v>63</v>
      </c>
      <c r="AI45" s="68" t="s">
        <v>63</v>
      </c>
      <c r="AJ45" s="23" t="s">
        <v>63</v>
      </c>
      <c r="AK45" s="23" t="s">
        <v>63</v>
      </c>
      <c r="AL45" s="23" t="s">
        <v>63</v>
      </c>
      <c r="AM45" s="69" t="s">
        <v>63</v>
      </c>
      <c r="AO45" s="66">
        <v>3975</v>
      </c>
      <c r="AP45" s="23">
        <v>3975</v>
      </c>
      <c r="AQ45" s="67" t="s">
        <v>1696</v>
      </c>
      <c r="AR45" s="66">
        <v>3119</v>
      </c>
      <c r="AS45" s="23">
        <v>3119</v>
      </c>
      <c r="AT45" s="67" t="s">
        <v>1696</v>
      </c>
      <c r="AU45" s="66">
        <v>3434</v>
      </c>
      <c r="AV45" s="23">
        <v>3434</v>
      </c>
      <c r="AW45" s="67" t="s">
        <v>1696</v>
      </c>
      <c r="AX45" s="66">
        <v>2779</v>
      </c>
      <c r="AY45" s="23">
        <v>2779</v>
      </c>
      <c r="AZ45" s="67" t="s">
        <v>1696</v>
      </c>
      <c r="BA45" s="66">
        <v>3122</v>
      </c>
      <c r="BB45" s="23">
        <v>3122</v>
      </c>
      <c r="BC45" s="67" t="s">
        <v>1696</v>
      </c>
      <c r="BD45" s="66">
        <f>'individ. emissies &amp; verlening'!AB45</f>
        <v>3246</v>
      </c>
      <c r="BE45" s="23">
        <v>3246</v>
      </c>
      <c r="BF45" s="67" t="s">
        <v>1696</v>
      </c>
      <c r="BG45" s="66">
        <f>'individ. emissies &amp; verlening'!AC45</f>
        <v>3344</v>
      </c>
      <c r="BH45" s="23">
        <v>3344</v>
      </c>
      <c r="BI45" s="23" t="s">
        <v>1696</v>
      </c>
      <c r="BJ45" s="66">
        <f>'individ. emissies &amp; verlening'!AD45</f>
        <v>3196</v>
      </c>
      <c r="BK45" s="172">
        <v>3196</v>
      </c>
      <c r="BL45" s="172" t="s">
        <v>1696</v>
      </c>
      <c r="BM45" s="66" t="s">
        <v>63</v>
      </c>
      <c r="BN45" s="23" t="s">
        <v>63</v>
      </c>
      <c r="BO45" s="178" t="str">
        <f t="shared" si="3"/>
        <v>-</v>
      </c>
      <c r="BP45" s="66" t="s">
        <v>63</v>
      </c>
      <c r="BQ45" s="23" t="s">
        <v>63</v>
      </c>
      <c r="BR45" s="183" t="str">
        <f t="shared" si="4"/>
        <v>-</v>
      </c>
    </row>
    <row r="46" spans="1:70" x14ac:dyDescent="0.25">
      <c r="A46" s="21">
        <v>42</v>
      </c>
      <c r="B46" s="21" t="s">
        <v>295</v>
      </c>
      <c r="C46" s="27" t="s">
        <v>1700</v>
      </c>
      <c r="D46" s="30"/>
      <c r="E46" s="66">
        <v>39905</v>
      </c>
      <c r="F46" s="23">
        <f t="shared" si="0"/>
        <v>39905</v>
      </c>
      <c r="G46" s="67" t="s">
        <v>1696</v>
      </c>
      <c r="H46" s="66">
        <v>38293</v>
      </c>
      <c r="I46" s="23">
        <f t="shared" si="1"/>
        <v>38293</v>
      </c>
      <c r="J46" s="67" t="s">
        <v>1696</v>
      </c>
      <c r="K46" s="66">
        <v>35313</v>
      </c>
      <c r="L46" s="23">
        <f t="shared" si="2"/>
        <v>35313</v>
      </c>
      <c r="M46" s="67" t="s">
        <v>1696</v>
      </c>
      <c r="N46" s="23"/>
      <c r="O46" s="66">
        <v>35073</v>
      </c>
      <c r="P46" s="23">
        <v>31573</v>
      </c>
      <c r="Q46" s="23"/>
      <c r="R46" s="23">
        <v>3500</v>
      </c>
      <c r="S46" s="67" t="s">
        <v>1696</v>
      </c>
      <c r="T46" s="66">
        <v>35476</v>
      </c>
      <c r="U46" s="23">
        <v>35476</v>
      </c>
      <c r="V46" s="23"/>
      <c r="W46" s="23"/>
      <c r="X46" s="67" t="s">
        <v>1696</v>
      </c>
      <c r="Y46" s="66">
        <v>36424</v>
      </c>
      <c r="Z46" s="23">
        <v>30096</v>
      </c>
      <c r="AA46" s="23"/>
      <c r="AB46" s="23">
        <v>6328</v>
      </c>
      <c r="AC46" s="67" t="s">
        <v>1696</v>
      </c>
      <c r="AD46" s="66">
        <v>35187</v>
      </c>
      <c r="AE46" s="24">
        <v>29187</v>
      </c>
      <c r="AF46" s="23"/>
      <c r="AG46" s="23">
        <v>6000</v>
      </c>
      <c r="AH46" s="67" t="s">
        <v>1696</v>
      </c>
      <c r="AI46" s="66">
        <v>35247</v>
      </c>
      <c r="AJ46" s="24">
        <v>28676</v>
      </c>
      <c r="AK46" s="23"/>
      <c r="AL46" s="23">
        <v>6571</v>
      </c>
      <c r="AM46" s="67" t="s">
        <v>1696</v>
      </c>
      <c r="AO46" s="66">
        <v>28578</v>
      </c>
      <c r="AP46" s="23">
        <v>28578</v>
      </c>
      <c r="AQ46" s="67" t="s">
        <v>1696</v>
      </c>
      <c r="AR46" s="66">
        <v>26629</v>
      </c>
      <c r="AS46" s="23">
        <v>26629</v>
      </c>
      <c r="AT46" s="67" t="s">
        <v>1696</v>
      </c>
      <c r="AU46" s="66">
        <v>28519</v>
      </c>
      <c r="AV46" s="23">
        <v>28519</v>
      </c>
      <c r="AW46" s="67" t="s">
        <v>1696</v>
      </c>
      <c r="AX46" s="66">
        <v>28467</v>
      </c>
      <c r="AY46" s="23">
        <v>28467</v>
      </c>
      <c r="AZ46" s="67" t="s">
        <v>1696</v>
      </c>
      <c r="BA46" s="66">
        <v>26000</v>
      </c>
      <c r="BB46" s="23">
        <v>26000</v>
      </c>
      <c r="BC46" s="67" t="s">
        <v>1696</v>
      </c>
      <c r="BD46" s="66">
        <f>'individ. emissies &amp; verlening'!AB46</f>
        <v>23596</v>
      </c>
      <c r="BE46" s="23">
        <v>23596</v>
      </c>
      <c r="BF46" s="67" t="s">
        <v>1696</v>
      </c>
      <c r="BG46" s="66">
        <f>'individ. emissies &amp; verlening'!AC46</f>
        <v>23258</v>
      </c>
      <c r="BH46" s="23">
        <v>23258</v>
      </c>
      <c r="BI46" s="23" t="s">
        <v>1696</v>
      </c>
      <c r="BJ46" s="66">
        <f>'individ. emissies &amp; verlening'!AD46</f>
        <v>24421</v>
      </c>
      <c r="BK46" s="171">
        <v>24421</v>
      </c>
      <c r="BL46" s="172" t="s">
        <v>1696</v>
      </c>
      <c r="BM46" s="66">
        <v>25777</v>
      </c>
      <c r="BN46" s="23">
        <v>25777</v>
      </c>
      <c r="BO46" s="178" t="str">
        <f t="shared" si="3"/>
        <v>ok</v>
      </c>
      <c r="BP46" s="66">
        <v>25087</v>
      </c>
      <c r="BQ46" s="23">
        <v>25087</v>
      </c>
      <c r="BR46" s="183" t="str">
        <f t="shared" si="4"/>
        <v>ok</v>
      </c>
    </row>
    <row r="47" spans="1:70" ht="12.75" customHeight="1" x14ac:dyDescent="0.25">
      <c r="A47" s="21">
        <v>43</v>
      </c>
      <c r="B47" s="21" t="s">
        <v>302</v>
      </c>
      <c r="C47" s="27" t="s">
        <v>303</v>
      </c>
      <c r="D47" s="30"/>
      <c r="E47" s="66">
        <v>123930</v>
      </c>
      <c r="F47" s="23">
        <f t="shared" si="0"/>
        <v>123930</v>
      </c>
      <c r="G47" s="67" t="s">
        <v>1696</v>
      </c>
      <c r="H47" s="66">
        <v>85339</v>
      </c>
      <c r="I47" s="23">
        <f t="shared" si="1"/>
        <v>85339</v>
      </c>
      <c r="J47" s="67" t="s">
        <v>1696</v>
      </c>
      <c r="K47" s="66">
        <v>46926</v>
      </c>
      <c r="L47" s="23">
        <f t="shared" si="2"/>
        <v>46926</v>
      </c>
      <c r="M47" s="67" t="s">
        <v>1696</v>
      </c>
      <c r="N47" s="24"/>
      <c r="O47" s="70" t="s">
        <v>72</v>
      </c>
      <c r="P47" s="24" t="s">
        <v>63</v>
      </c>
      <c r="Q47" s="24" t="s">
        <v>63</v>
      </c>
      <c r="R47" s="24" t="s">
        <v>63</v>
      </c>
      <c r="S47" s="67" t="s">
        <v>1696</v>
      </c>
      <c r="T47" s="70" t="s">
        <v>63</v>
      </c>
      <c r="U47" s="24" t="s">
        <v>63</v>
      </c>
      <c r="V47" s="24" t="s">
        <v>63</v>
      </c>
      <c r="W47" s="24" t="s">
        <v>63</v>
      </c>
      <c r="X47" s="67" t="s">
        <v>63</v>
      </c>
      <c r="Y47" s="68" t="s">
        <v>63</v>
      </c>
      <c r="Z47" s="24" t="s">
        <v>63</v>
      </c>
      <c r="AA47" s="24" t="s">
        <v>63</v>
      </c>
      <c r="AB47" s="24" t="s">
        <v>63</v>
      </c>
      <c r="AC47" s="69" t="s">
        <v>63</v>
      </c>
      <c r="AD47" s="68" t="s">
        <v>63</v>
      </c>
      <c r="AE47" s="24" t="s">
        <v>63</v>
      </c>
      <c r="AF47" s="24" t="s">
        <v>63</v>
      </c>
      <c r="AG47" s="24" t="s">
        <v>63</v>
      </c>
      <c r="AH47" s="69" t="s">
        <v>63</v>
      </c>
      <c r="AI47" s="68" t="s">
        <v>63</v>
      </c>
      <c r="AJ47" s="23" t="s">
        <v>63</v>
      </c>
      <c r="AK47" s="23" t="s">
        <v>63</v>
      </c>
      <c r="AL47" s="23" t="s">
        <v>63</v>
      </c>
      <c r="AM47" s="69" t="s">
        <v>63</v>
      </c>
      <c r="AO47" s="68" t="s">
        <v>63</v>
      </c>
      <c r="AP47" s="24" t="s">
        <v>63</v>
      </c>
      <c r="AQ47" s="69" t="s">
        <v>63</v>
      </c>
      <c r="AR47" s="68" t="s">
        <v>63</v>
      </c>
      <c r="AS47" s="24" t="s">
        <v>63</v>
      </c>
      <c r="AT47" s="69" t="s">
        <v>63</v>
      </c>
      <c r="AU47" s="68" t="s">
        <v>63</v>
      </c>
      <c r="AV47" s="24" t="s">
        <v>63</v>
      </c>
      <c r="AW47" s="69" t="s">
        <v>63</v>
      </c>
      <c r="AX47" s="68" t="s">
        <v>63</v>
      </c>
      <c r="AY47" s="24" t="s">
        <v>63</v>
      </c>
      <c r="AZ47" s="69" t="s">
        <v>63</v>
      </c>
      <c r="BA47" s="68" t="s">
        <v>63</v>
      </c>
      <c r="BB47" s="24" t="s">
        <v>63</v>
      </c>
      <c r="BC47" s="69"/>
      <c r="BD47" s="66" t="str">
        <f>'individ. emissies &amp; verlening'!AB47</f>
        <v>-</v>
      </c>
      <c r="BE47" s="24" t="s">
        <v>63</v>
      </c>
      <c r="BF47" s="67" t="s">
        <v>63</v>
      </c>
      <c r="BG47" s="66" t="str">
        <f>'individ. emissies &amp; verlening'!AC47</f>
        <v>-</v>
      </c>
      <c r="BH47" s="23" t="s">
        <v>63</v>
      </c>
      <c r="BI47" s="23" t="s">
        <v>63</v>
      </c>
      <c r="BJ47" s="66" t="str">
        <f>'individ. emissies &amp; verlening'!AD47</f>
        <v>-</v>
      </c>
      <c r="BK47" s="171" t="s">
        <v>63</v>
      </c>
      <c r="BL47" s="171" t="s">
        <v>63</v>
      </c>
      <c r="BM47" s="66" t="s">
        <v>63</v>
      </c>
      <c r="BN47" s="23" t="s">
        <v>63</v>
      </c>
      <c r="BO47" s="178" t="str">
        <f t="shared" si="3"/>
        <v>-</v>
      </c>
      <c r="BP47" s="66" t="s">
        <v>63</v>
      </c>
      <c r="BQ47" s="23" t="s">
        <v>63</v>
      </c>
      <c r="BR47" s="183" t="str">
        <f t="shared" si="4"/>
        <v>-</v>
      </c>
    </row>
    <row r="48" spans="1:70" x14ac:dyDescent="0.25">
      <c r="A48" s="21">
        <v>44</v>
      </c>
      <c r="B48" s="21" t="s">
        <v>306</v>
      </c>
      <c r="C48" s="27" t="s">
        <v>307</v>
      </c>
      <c r="D48" s="30"/>
      <c r="E48" s="66">
        <v>49777</v>
      </c>
      <c r="F48" s="23">
        <f t="shared" si="0"/>
        <v>49777</v>
      </c>
      <c r="G48" s="67" t="s">
        <v>1696</v>
      </c>
      <c r="H48" s="66">
        <v>47936</v>
      </c>
      <c r="I48" s="23">
        <f t="shared" si="1"/>
        <v>47936</v>
      </c>
      <c r="J48" s="67" t="s">
        <v>1696</v>
      </c>
      <c r="K48" s="66">
        <v>49427</v>
      </c>
      <c r="L48" s="23">
        <f t="shared" si="2"/>
        <v>49427</v>
      </c>
      <c r="M48" s="67" t="s">
        <v>1696</v>
      </c>
      <c r="N48" s="23"/>
      <c r="O48" s="66">
        <v>47257</v>
      </c>
      <c r="P48" s="23">
        <v>47257</v>
      </c>
      <c r="Q48" s="23"/>
      <c r="R48" s="23"/>
      <c r="S48" s="67" t="s">
        <v>1696</v>
      </c>
      <c r="T48" s="66">
        <v>37269</v>
      </c>
      <c r="U48" s="23">
        <v>9229</v>
      </c>
      <c r="V48" s="23"/>
      <c r="W48" s="23">
        <v>28040</v>
      </c>
      <c r="X48" s="67" t="s">
        <v>1696</v>
      </c>
      <c r="Y48" s="66">
        <v>49162</v>
      </c>
      <c r="Z48" s="23">
        <v>49162</v>
      </c>
      <c r="AA48" s="23"/>
      <c r="AB48" s="23"/>
      <c r="AC48" s="67" t="s">
        <v>1696</v>
      </c>
      <c r="AD48" s="66">
        <v>43071</v>
      </c>
      <c r="AE48" s="24">
        <v>43071</v>
      </c>
      <c r="AF48" s="23"/>
      <c r="AG48" s="23"/>
      <c r="AH48" s="67" t="s">
        <v>1696</v>
      </c>
      <c r="AI48" s="66">
        <v>45332</v>
      </c>
      <c r="AJ48" s="24">
        <v>45332</v>
      </c>
      <c r="AK48" s="23"/>
      <c r="AL48" s="23"/>
      <c r="AM48" s="67" t="s">
        <v>1696</v>
      </c>
      <c r="AO48" s="66">
        <v>46228</v>
      </c>
      <c r="AP48" s="23">
        <v>46228</v>
      </c>
      <c r="AQ48" s="67" t="s">
        <v>1696</v>
      </c>
      <c r="AR48" s="66">
        <v>46119</v>
      </c>
      <c r="AS48" s="23">
        <v>46119</v>
      </c>
      <c r="AT48" s="67" t="s">
        <v>1696</v>
      </c>
      <c r="AU48" s="66">
        <v>44414</v>
      </c>
      <c r="AV48" s="23">
        <v>44414</v>
      </c>
      <c r="AW48" s="67" t="s">
        <v>1696</v>
      </c>
      <c r="AX48" s="66">
        <v>45123</v>
      </c>
      <c r="AY48" s="23">
        <v>45123</v>
      </c>
      <c r="AZ48" s="67" t="s">
        <v>1696</v>
      </c>
      <c r="BA48" s="66">
        <v>48465</v>
      </c>
      <c r="BB48" s="23">
        <v>48465</v>
      </c>
      <c r="BC48" s="67" t="s">
        <v>1696</v>
      </c>
      <c r="BD48" s="66">
        <f>'individ. emissies &amp; verlening'!AB48</f>
        <v>46879</v>
      </c>
      <c r="BE48" s="23">
        <v>46879</v>
      </c>
      <c r="BF48" s="67" t="s">
        <v>1696</v>
      </c>
      <c r="BG48" s="66">
        <f>'individ. emissies &amp; verlening'!AC48</f>
        <v>47400</v>
      </c>
      <c r="BH48" s="23">
        <v>47400</v>
      </c>
      <c r="BI48" s="23" t="s">
        <v>1696</v>
      </c>
      <c r="BJ48" s="66">
        <f>'individ. emissies &amp; verlening'!AD48</f>
        <v>58719</v>
      </c>
      <c r="BK48" s="172">
        <v>58719</v>
      </c>
      <c r="BL48" s="172" t="s">
        <v>1696</v>
      </c>
      <c r="BM48" s="66" t="s">
        <v>63</v>
      </c>
      <c r="BN48" s="23" t="s">
        <v>63</v>
      </c>
      <c r="BO48" s="178" t="str">
        <f t="shared" si="3"/>
        <v>-</v>
      </c>
      <c r="BP48" s="66" t="s">
        <v>63</v>
      </c>
      <c r="BQ48" s="23" t="s">
        <v>63</v>
      </c>
      <c r="BR48" s="183" t="str">
        <f t="shared" si="4"/>
        <v>-</v>
      </c>
    </row>
    <row r="49" spans="1:70" x14ac:dyDescent="0.25">
      <c r="A49" s="21">
        <v>45</v>
      </c>
      <c r="B49" s="21" t="s">
        <v>313</v>
      </c>
      <c r="C49" s="151" t="s">
        <v>307</v>
      </c>
      <c r="D49" s="30"/>
      <c r="E49" s="66" t="s">
        <v>63</v>
      </c>
      <c r="F49" s="23" t="s">
        <v>63</v>
      </c>
      <c r="G49" s="67" t="s">
        <v>63</v>
      </c>
      <c r="H49" s="66" t="s">
        <v>63</v>
      </c>
      <c r="I49" s="23" t="s">
        <v>63</v>
      </c>
      <c r="J49" s="67" t="s">
        <v>63</v>
      </c>
      <c r="K49" s="66" t="s">
        <v>63</v>
      </c>
      <c r="L49" s="23" t="s">
        <v>63</v>
      </c>
      <c r="M49" s="67" t="s">
        <v>63</v>
      </c>
      <c r="N49" s="23"/>
      <c r="O49" s="66" t="s">
        <v>63</v>
      </c>
      <c r="P49" s="23" t="s">
        <v>63</v>
      </c>
      <c r="Q49" s="23" t="s">
        <v>63</v>
      </c>
      <c r="R49" s="23" t="s">
        <v>63</v>
      </c>
      <c r="S49" s="67" t="s">
        <v>63</v>
      </c>
      <c r="T49" s="66" t="s">
        <v>63</v>
      </c>
      <c r="U49" s="23" t="s">
        <v>63</v>
      </c>
      <c r="V49" s="23" t="s">
        <v>63</v>
      </c>
      <c r="W49" s="23" t="s">
        <v>63</v>
      </c>
      <c r="X49" s="67" t="s">
        <v>63</v>
      </c>
      <c r="Y49" s="66" t="s">
        <v>63</v>
      </c>
      <c r="Z49" s="23" t="s">
        <v>63</v>
      </c>
      <c r="AA49" s="23" t="s">
        <v>63</v>
      </c>
      <c r="AB49" s="23" t="s">
        <v>63</v>
      </c>
      <c r="AC49" s="67" t="s">
        <v>63</v>
      </c>
      <c r="AD49" s="66" t="s">
        <v>63</v>
      </c>
      <c r="AE49" s="23" t="s">
        <v>63</v>
      </c>
      <c r="AF49" s="23" t="s">
        <v>63</v>
      </c>
      <c r="AG49" s="23" t="s">
        <v>63</v>
      </c>
      <c r="AH49" s="67" t="s">
        <v>63</v>
      </c>
      <c r="AI49" s="66" t="s">
        <v>63</v>
      </c>
      <c r="AJ49" s="23" t="s">
        <v>63</v>
      </c>
      <c r="AK49" s="23" t="s">
        <v>63</v>
      </c>
      <c r="AL49" s="23" t="s">
        <v>63</v>
      </c>
      <c r="AM49" s="67" t="s">
        <v>63</v>
      </c>
      <c r="AO49" s="66" t="s">
        <v>63</v>
      </c>
      <c r="AP49" s="23" t="s">
        <v>63</v>
      </c>
      <c r="AQ49" s="67" t="s">
        <v>63</v>
      </c>
      <c r="AR49" s="66" t="s">
        <v>63</v>
      </c>
      <c r="AS49" s="23" t="s">
        <v>63</v>
      </c>
      <c r="AT49" s="67" t="s">
        <v>63</v>
      </c>
      <c r="AU49" s="66" t="s">
        <v>63</v>
      </c>
      <c r="AV49" s="23" t="s">
        <v>63</v>
      </c>
      <c r="AW49" s="67" t="s">
        <v>63</v>
      </c>
      <c r="AX49" s="66" t="s">
        <v>63</v>
      </c>
      <c r="AY49" s="23" t="s">
        <v>63</v>
      </c>
      <c r="AZ49" s="67" t="s">
        <v>63</v>
      </c>
      <c r="BA49" s="66" t="s">
        <v>63</v>
      </c>
      <c r="BB49" s="23" t="s">
        <v>63</v>
      </c>
      <c r="BC49" s="67" t="s">
        <v>63</v>
      </c>
      <c r="BD49" s="66" t="s">
        <v>63</v>
      </c>
      <c r="BE49" s="23" t="s">
        <v>63</v>
      </c>
      <c r="BF49" s="67" t="s">
        <v>63</v>
      </c>
      <c r="BG49" s="66" t="s">
        <v>63</v>
      </c>
      <c r="BH49" s="23" t="s">
        <v>63</v>
      </c>
      <c r="BI49" s="23" t="s">
        <v>63</v>
      </c>
      <c r="BJ49" s="66" t="str">
        <f>'individ. emissies &amp; verlening'!AD49</f>
        <v>-</v>
      </c>
      <c r="BK49" s="171" t="s">
        <v>63</v>
      </c>
      <c r="BL49" s="172" t="s">
        <v>63</v>
      </c>
      <c r="BM49" s="66">
        <v>2884</v>
      </c>
      <c r="BN49" s="23">
        <v>2884</v>
      </c>
      <c r="BO49" s="178" t="str">
        <f t="shared" si="3"/>
        <v>ok</v>
      </c>
      <c r="BP49" s="66">
        <v>2618</v>
      </c>
      <c r="BQ49" s="23">
        <v>2618</v>
      </c>
      <c r="BR49" s="183" t="str">
        <f t="shared" si="4"/>
        <v>ok</v>
      </c>
    </row>
    <row r="50" spans="1:70" x14ac:dyDescent="0.25">
      <c r="A50" s="21">
        <v>46</v>
      </c>
      <c r="B50" s="21" t="s">
        <v>316</v>
      </c>
      <c r="C50" s="151" t="s">
        <v>318</v>
      </c>
      <c r="D50" s="30"/>
      <c r="E50" s="66" t="s">
        <v>63</v>
      </c>
      <c r="F50" s="23" t="s">
        <v>63</v>
      </c>
      <c r="G50" s="67" t="s">
        <v>63</v>
      </c>
      <c r="H50" s="66" t="s">
        <v>63</v>
      </c>
      <c r="I50" s="23" t="s">
        <v>63</v>
      </c>
      <c r="J50" s="67" t="s">
        <v>63</v>
      </c>
      <c r="K50" s="66" t="s">
        <v>63</v>
      </c>
      <c r="L50" s="23" t="s">
        <v>63</v>
      </c>
      <c r="M50" s="67" t="s">
        <v>63</v>
      </c>
      <c r="N50" s="23"/>
      <c r="O50" s="66" t="s">
        <v>63</v>
      </c>
      <c r="P50" s="23" t="s">
        <v>63</v>
      </c>
      <c r="Q50" s="23" t="s">
        <v>63</v>
      </c>
      <c r="R50" s="23" t="s">
        <v>63</v>
      </c>
      <c r="S50" s="67" t="s">
        <v>63</v>
      </c>
      <c r="T50" s="66" t="s">
        <v>63</v>
      </c>
      <c r="U50" s="23" t="s">
        <v>63</v>
      </c>
      <c r="V50" s="23" t="s">
        <v>63</v>
      </c>
      <c r="W50" s="23" t="s">
        <v>63</v>
      </c>
      <c r="X50" s="67" t="s">
        <v>63</v>
      </c>
      <c r="Y50" s="66" t="s">
        <v>63</v>
      </c>
      <c r="Z50" s="23" t="s">
        <v>63</v>
      </c>
      <c r="AA50" s="23" t="s">
        <v>63</v>
      </c>
      <c r="AB50" s="23" t="s">
        <v>63</v>
      </c>
      <c r="AC50" s="67" t="s">
        <v>63</v>
      </c>
      <c r="AD50" s="66" t="s">
        <v>63</v>
      </c>
      <c r="AE50" s="23" t="s">
        <v>63</v>
      </c>
      <c r="AF50" s="23" t="s">
        <v>63</v>
      </c>
      <c r="AG50" s="23" t="s">
        <v>63</v>
      </c>
      <c r="AH50" s="67" t="s">
        <v>63</v>
      </c>
      <c r="AI50" s="66" t="s">
        <v>63</v>
      </c>
      <c r="AJ50" s="23" t="s">
        <v>63</v>
      </c>
      <c r="AK50" s="23" t="s">
        <v>63</v>
      </c>
      <c r="AL50" s="23" t="s">
        <v>63</v>
      </c>
      <c r="AM50" s="67" t="s">
        <v>63</v>
      </c>
      <c r="AO50" s="66" t="s">
        <v>63</v>
      </c>
      <c r="AP50" s="23" t="s">
        <v>63</v>
      </c>
      <c r="AQ50" s="67" t="s">
        <v>63</v>
      </c>
      <c r="AR50" s="66" t="s">
        <v>63</v>
      </c>
      <c r="AS50" s="23" t="s">
        <v>63</v>
      </c>
      <c r="AT50" s="67" t="s">
        <v>63</v>
      </c>
      <c r="AU50" s="66" t="s">
        <v>63</v>
      </c>
      <c r="AV50" s="23" t="s">
        <v>63</v>
      </c>
      <c r="AW50" s="67" t="s">
        <v>63</v>
      </c>
      <c r="AX50" s="66" t="s">
        <v>63</v>
      </c>
      <c r="AY50" s="23" t="s">
        <v>63</v>
      </c>
      <c r="AZ50" s="67" t="s">
        <v>63</v>
      </c>
      <c r="BA50" s="66" t="s">
        <v>63</v>
      </c>
      <c r="BB50" s="23" t="s">
        <v>63</v>
      </c>
      <c r="BC50" s="67" t="s">
        <v>63</v>
      </c>
      <c r="BD50" s="66" t="s">
        <v>63</v>
      </c>
      <c r="BE50" s="23" t="s">
        <v>63</v>
      </c>
      <c r="BF50" s="67" t="s">
        <v>63</v>
      </c>
      <c r="BG50" s="66" t="s">
        <v>63</v>
      </c>
      <c r="BH50" s="23" t="s">
        <v>63</v>
      </c>
      <c r="BI50" s="23" t="s">
        <v>63</v>
      </c>
      <c r="BJ50" s="66" t="str">
        <f>'individ. emissies &amp; verlening'!AD50</f>
        <v>-</v>
      </c>
      <c r="BK50" s="171" t="s">
        <v>63</v>
      </c>
      <c r="BL50" s="172" t="s">
        <v>63</v>
      </c>
      <c r="BM50" s="66">
        <v>56589</v>
      </c>
      <c r="BN50" s="23">
        <v>56589</v>
      </c>
      <c r="BO50" s="178" t="str">
        <f t="shared" si="3"/>
        <v>ok</v>
      </c>
      <c r="BP50" s="66">
        <v>55570</v>
      </c>
      <c r="BQ50" s="23">
        <v>55570</v>
      </c>
      <c r="BR50" s="183" t="str">
        <f t="shared" si="4"/>
        <v>ok</v>
      </c>
    </row>
    <row r="51" spans="1:70" x14ac:dyDescent="0.25">
      <c r="A51" s="21">
        <v>47</v>
      </c>
      <c r="B51" s="21" t="s">
        <v>320</v>
      </c>
      <c r="C51" s="27" t="s">
        <v>322</v>
      </c>
      <c r="D51" s="30"/>
      <c r="E51" s="66">
        <v>32067</v>
      </c>
      <c r="F51" s="23">
        <f t="shared" si="0"/>
        <v>32067</v>
      </c>
      <c r="G51" s="67" t="s">
        <v>1696</v>
      </c>
      <c r="H51" s="66">
        <v>28602</v>
      </c>
      <c r="I51" s="23">
        <f t="shared" si="1"/>
        <v>28602</v>
      </c>
      <c r="J51" s="67" t="s">
        <v>1696</v>
      </c>
      <c r="K51" s="66">
        <v>9706</v>
      </c>
      <c r="L51" s="23">
        <f t="shared" si="2"/>
        <v>9706</v>
      </c>
      <c r="M51" s="67" t="s">
        <v>1696</v>
      </c>
      <c r="N51" s="23"/>
      <c r="O51" s="66">
        <v>10336</v>
      </c>
      <c r="P51" s="23">
        <v>10336</v>
      </c>
      <c r="Q51" s="23"/>
      <c r="R51" s="23"/>
      <c r="S51" s="67" t="s">
        <v>1696</v>
      </c>
      <c r="T51" s="66">
        <v>9476</v>
      </c>
      <c r="U51" s="23">
        <v>9476</v>
      </c>
      <c r="V51" s="23"/>
      <c r="W51" s="23"/>
      <c r="X51" s="67" t="s">
        <v>1696</v>
      </c>
      <c r="Y51" s="66">
        <v>8455</v>
      </c>
      <c r="Z51" s="23">
        <v>0</v>
      </c>
      <c r="AA51" s="23">
        <v>8455</v>
      </c>
      <c r="AB51" s="23"/>
      <c r="AC51" s="67" t="s">
        <v>1696</v>
      </c>
      <c r="AD51" s="66">
        <v>27085</v>
      </c>
      <c r="AE51" s="24">
        <v>27085</v>
      </c>
      <c r="AF51" s="23"/>
      <c r="AG51" s="23"/>
      <c r="AH51" s="67" t="s">
        <v>1696</v>
      </c>
      <c r="AI51" s="66">
        <v>21114</v>
      </c>
      <c r="AJ51" s="24">
        <v>15569</v>
      </c>
      <c r="AK51" s="23">
        <v>545</v>
      </c>
      <c r="AL51" s="23">
        <v>5000</v>
      </c>
      <c r="AM51" s="67" t="s">
        <v>1696</v>
      </c>
      <c r="AO51" s="66">
        <v>21537</v>
      </c>
      <c r="AP51" s="23">
        <v>21537</v>
      </c>
      <c r="AQ51" s="67" t="s">
        <v>1696</v>
      </c>
      <c r="AR51" s="181">
        <v>19837</v>
      </c>
      <c r="AS51" s="23">
        <v>19837</v>
      </c>
      <c r="AT51" s="67" t="s">
        <v>1696</v>
      </c>
      <c r="AU51" s="181">
        <v>21308</v>
      </c>
      <c r="AV51" s="23">
        <v>21308</v>
      </c>
      <c r="AW51" s="67" t="s">
        <v>1696</v>
      </c>
      <c r="AX51" s="66">
        <v>23647</v>
      </c>
      <c r="AY51" s="23">
        <v>23647</v>
      </c>
      <c r="AZ51" s="67" t="s">
        <v>1696</v>
      </c>
      <c r="BA51" s="66">
        <v>23508</v>
      </c>
      <c r="BB51" s="23">
        <v>23508</v>
      </c>
      <c r="BC51" s="67" t="s">
        <v>1696</v>
      </c>
      <c r="BD51" s="66">
        <f>'individ. emissies &amp; verlening'!AB51</f>
        <v>21620</v>
      </c>
      <c r="BE51" s="23">
        <v>21620</v>
      </c>
      <c r="BF51" s="67" t="s">
        <v>1696</v>
      </c>
      <c r="BG51" s="66">
        <f>'individ. emissies &amp; verlening'!AC51</f>
        <v>22195</v>
      </c>
      <c r="BH51" s="23">
        <v>22195</v>
      </c>
      <c r="BI51" s="23" t="s">
        <v>1696</v>
      </c>
      <c r="BJ51" s="66">
        <f>'individ. emissies &amp; verlening'!AD51</f>
        <v>21938</v>
      </c>
      <c r="BK51" s="171">
        <v>21938</v>
      </c>
      <c r="BL51" s="172" t="s">
        <v>1696</v>
      </c>
      <c r="BM51" s="66">
        <v>24031</v>
      </c>
      <c r="BN51" s="23">
        <v>24031</v>
      </c>
      <c r="BO51" s="178" t="str">
        <f t="shared" si="3"/>
        <v>ok</v>
      </c>
      <c r="BP51" s="66">
        <v>23127</v>
      </c>
      <c r="BQ51" s="23">
        <v>23127</v>
      </c>
      <c r="BR51" s="183" t="str">
        <f t="shared" si="4"/>
        <v>ok</v>
      </c>
    </row>
    <row r="52" spans="1:70" x14ac:dyDescent="0.25">
      <c r="A52" s="21">
        <v>48</v>
      </c>
      <c r="B52" s="21" t="s">
        <v>326</v>
      </c>
      <c r="C52" s="27" t="s">
        <v>328</v>
      </c>
      <c r="D52" s="30"/>
      <c r="E52" s="66">
        <v>198716</v>
      </c>
      <c r="F52" s="23">
        <f t="shared" si="0"/>
        <v>198716</v>
      </c>
      <c r="G52" s="67" t="s">
        <v>1696</v>
      </c>
      <c r="H52" s="66">
        <v>217953</v>
      </c>
      <c r="I52" s="23">
        <f t="shared" si="1"/>
        <v>217953</v>
      </c>
      <c r="J52" s="67" t="s">
        <v>1696</v>
      </c>
      <c r="K52" s="66">
        <v>174491</v>
      </c>
      <c r="L52" s="23">
        <f t="shared" si="2"/>
        <v>174491</v>
      </c>
      <c r="M52" s="67" t="s">
        <v>1696</v>
      </c>
      <c r="N52" s="24"/>
      <c r="O52" s="68">
        <v>93162</v>
      </c>
      <c r="P52" s="23">
        <v>83162</v>
      </c>
      <c r="Q52" s="23"/>
      <c r="R52" s="23">
        <v>10000</v>
      </c>
      <c r="S52" s="67" t="s">
        <v>1696</v>
      </c>
      <c r="T52" s="68">
        <v>78162</v>
      </c>
      <c r="U52" s="23">
        <v>78162</v>
      </c>
      <c r="V52" s="23"/>
      <c r="W52" s="23"/>
      <c r="X52" s="67" t="s">
        <v>1696</v>
      </c>
      <c r="Y52" s="68">
        <v>75938</v>
      </c>
      <c r="Z52" s="23">
        <v>75938</v>
      </c>
      <c r="AA52" s="23"/>
      <c r="AB52" s="23"/>
      <c r="AC52" s="67" t="s">
        <v>1696</v>
      </c>
      <c r="AD52" s="68">
        <v>91701</v>
      </c>
      <c r="AE52" s="24">
        <v>91701</v>
      </c>
      <c r="AF52" s="23"/>
      <c r="AG52" s="23"/>
      <c r="AH52" s="67" t="s">
        <v>1696</v>
      </c>
      <c r="AI52" s="68">
        <v>84012</v>
      </c>
      <c r="AJ52" s="24">
        <v>35804</v>
      </c>
      <c r="AK52" s="23"/>
      <c r="AL52" s="23">
        <v>48208</v>
      </c>
      <c r="AM52" s="67" t="s">
        <v>1696</v>
      </c>
      <c r="AO52" s="66">
        <v>206545</v>
      </c>
      <c r="AP52" s="23">
        <v>206545</v>
      </c>
      <c r="AQ52" s="67" t="s">
        <v>1696</v>
      </c>
      <c r="AR52" s="66">
        <v>185686</v>
      </c>
      <c r="AS52" s="23">
        <v>185686</v>
      </c>
      <c r="AT52" s="67" t="s">
        <v>1696</v>
      </c>
      <c r="AU52" s="66">
        <v>227870</v>
      </c>
      <c r="AV52" s="23">
        <v>227870</v>
      </c>
      <c r="AW52" s="67" t="s">
        <v>1696</v>
      </c>
      <c r="AX52" s="66">
        <v>217278</v>
      </c>
      <c r="AY52" s="23">
        <v>217278</v>
      </c>
      <c r="AZ52" s="67" t="s">
        <v>1696</v>
      </c>
      <c r="BA52" s="66">
        <v>226355</v>
      </c>
      <c r="BB52" s="23">
        <v>226355</v>
      </c>
      <c r="BC52" s="67" t="s">
        <v>1696</v>
      </c>
      <c r="BD52" s="66">
        <f>'individ. emissies &amp; verlening'!AB52</f>
        <v>194751</v>
      </c>
      <c r="BE52" s="23">
        <v>194751</v>
      </c>
      <c r="BF52" s="67" t="s">
        <v>1696</v>
      </c>
      <c r="BG52" s="66">
        <f>'individ. emissies &amp; verlening'!AC52</f>
        <v>214239</v>
      </c>
      <c r="BH52" s="23">
        <v>214239</v>
      </c>
      <c r="BI52" s="23" t="s">
        <v>1696</v>
      </c>
      <c r="BJ52" s="66">
        <f>'individ. emissies &amp; verlening'!AD52</f>
        <v>213557</v>
      </c>
      <c r="BK52" s="171">
        <v>213557</v>
      </c>
      <c r="BL52" s="172" t="s">
        <v>1696</v>
      </c>
      <c r="BM52" s="66">
        <v>254380</v>
      </c>
      <c r="BN52" s="23">
        <v>254380</v>
      </c>
      <c r="BO52" s="178" t="str">
        <f t="shared" si="3"/>
        <v>ok</v>
      </c>
      <c r="BP52" s="66">
        <v>210854</v>
      </c>
      <c r="BQ52" s="23">
        <v>210854</v>
      </c>
      <c r="BR52" s="183" t="str">
        <f t="shared" si="4"/>
        <v>ok</v>
      </c>
    </row>
    <row r="53" spans="1:70" x14ac:dyDescent="0.25">
      <c r="A53" s="21">
        <v>49</v>
      </c>
      <c r="B53" s="21" t="s">
        <v>331</v>
      </c>
      <c r="C53" s="27" t="s">
        <v>333</v>
      </c>
      <c r="D53" s="30"/>
      <c r="E53" s="66">
        <v>157172</v>
      </c>
      <c r="F53" s="23">
        <f t="shared" si="0"/>
        <v>157172</v>
      </c>
      <c r="G53" s="67" t="s">
        <v>1696</v>
      </c>
      <c r="H53" s="66">
        <v>157022</v>
      </c>
      <c r="I53" s="23">
        <f t="shared" si="1"/>
        <v>157022</v>
      </c>
      <c r="J53" s="67" t="s">
        <v>1696</v>
      </c>
      <c r="K53" s="66">
        <v>119664</v>
      </c>
      <c r="L53" s="23">
        <f t="shared" si="2"/>
        <v>119664</v>
      </c>
      <c r="M53" s="67" t="s">
        <v>1696</v>
      </c>
      <c r="N53" s="23"/>
      <c r="O53" s="66">
        <v>158388</v>
      </c>
      <c r="P53" s="23">
        <v>133188</v>
      </c>
      <c r="Q53" s="23"/>
      <c r="R53" s="23">
        <v>25200</v>
      </c>
      <c r="S53" s="67" t="s">
        <v>1696</v>
      </c>
      <c r="T53" s="66">
        <v>157345</v>
      </c>
      <c r="U53" s="23">
        <v>132145</v>
      </c>
      <c r="V53" s="23"/>
      <c r="W53" s="23">
        <v>25200</v>
      </c>
      <c r="X53" s="67" t="s">
        <v>1696</v>
      </c>
      <c r="Y53" s="66">
        <v>229056</v>
      </c>
      <c r="Z53" s="23">
        <v>229056</v>
      </c>
      <c r="AA53" s="23"/>
      <c r="AB53" s="23"/>
      <c r="AC53" s="67" t="s">
        <v>1696</v>
      </c>
      <c r="AD53" s="66">
        <v>221504</v>
      </c>
      <c r="AE53" s="24">
        <v>221504</v>
      </c>
      <c r="AF53" s="23"/>
      <c r="AG53" s="23"/>
      <c r="AH53" s="67" t="s">
        <v>1696</v>
      </c>
      <c r="AI53" s="66">
        <v>228465</v>
      </c>
      <c r="AJ53" s="24">
        <v>152667</v>
      </c>
      <c r="AK53" s="23">
        <v>75718</v>
      </c>
      <c r="AL53" s="23">
        <v>80</v>
      </c>
      <c r="AM53" s="67" t="s">
        <v>1696</v>
      </c>
      <c r="AO53" s="66">
        <v>165657</v>
      </c>
      <c r="AP53" s="23">
        <v>165657</v>
      </c>
      <c r="AQ53" s="67" t="s">
        <v>1696</v>
      </c>
      <c r="AR53" s="66">
        <v>233549</v>
      </c>
      <c r="AS53" s="23">
        <v>233549</v>
      </c>
      <c r="AT53" s="67" t="s">
        <v>1696</v>
      </c>
      <c r="AU53" s="66">
        <v>220768</v>
      </c>
      <c r="AV53" s="23">
        <v>220768</v>
      </c>
      <c r="AW53" s="67" t="s">
        <v>1696</v>
      </c>
      <c r="AX53" s="66">
        <v>209257</v>
      </c>
      <c r="AY53" s="23">
        <v>209257</v>
      </c>
      <c r="AZ53" s="67" t="s">
        <v>1696</v>
      </c>
      <c r="BA53" s="66">
        <v>228557</v>
      </c>
      <c r="BB53" s="23">
        <v>228557</v>
      </c>
      <c r="BC53" s="67" t="s">
        <v>1696</v>
      </c>
      <c r="BD53" s="66">
        <f>'individ. emissies &amp; verlening'!AB53</f>
        <v>234019</v>
      </c>
      <c r="BE53" s="23">
        <v>234019</v>
      </c>
      <c r="BF53" s="67" t="s">
        <v>1696</v>
      </c>
      <c r="BG53" s="66">
        <f>'individ. emissies &amp; verlening'!AC53</f>
        <v>198800</v>
      </c>
      <c r="BH53" s="23">
        <v>198800</v>
      </c>
      <c r="BI53" s="23" t="s">
        <v>1696</v>
      </c>
      <c r="BJ53" s="66">
        <f>'individ. emissies &amp; verlening'!AD53</f>
        <v>184822</v>
      </c>
      <c r="BK53" s="171">
        <v>184822</v>
      </c>
      <c r="BL53" s="172" t="s">
        <v>1696</v>
      </c>
      <c r="BM53" s="66">
        <v>223388</v>
      </c>
      <c r="BN53" s="23">
        <v>223388</v>
      </c>
      <c r="BO53" s="178" t="str">
        <f t="shared" si="3"/>
        <v>ok</v>
      </c>
      <c r="BP53" s="66">
        <v>128995</v>
      </c>
      <c r="BQ53" s="23">
        <v>128995</v>
      </c>
      <c r="BR53" s="183" t="str">
        <f t="shared" si="4"/>
        <v>ok</v>
      </c>
    </row>
    <row r="54" spans="1:70" x14ac:dyDescent="0.25">
      <c r="A54" s="21">
        <v>50</v>
      </c>
      <c r="B54" s="21" t="s">
        <v>337</v>
      </c>
      <c r="C54" s="27" t="s">
        <v>339</v>
      </c>
      <c r="D54" s="30"/>
      <c r="E54" s="66">
        <v>19396</v>
      </c>
      <c r="F54" s="23">
        <f t="shared" si="0"/>
        <v>19396</v>
      </c>
      <c r="G54" s="67" t="s">
        <v>1696</v>
      </c>
      <c r="H54" s="66">
        <v>15869</v>
      </c>
      <c r="I54" s="23">
        <f t="shared" si="1"/>
        <v>15869</v>
      </c>
      <c r="J54" s="67" t="s">
        <v>1696</v>
      </c>
      <c r="K54" s="66">
        <v>14163</v>
      </c>
      <c r="L54" s="23">
        <f t="shared" si="2"/>
        <v>14163</v>
      </c>
      <c r="M54" s="67" t="s">
        <v>1696</v>
      </c>
      <c r="N54" s="23"/>
      <c r="O54" s="66">
        <v>11284</v>
      </c>
      <c r="P54" s="23">
        <v>10304</v>
      </c>
      <c r="Q54" s="23"/>
      <c r="R54" s="23">
        <v>980</v>
      </c>
      <c r="S54" s="67" t="s">
        <v>1696</v>
      </c>
      <c r="T54" s="66">
        <v>10021</v>
      </c>
      <c r="U54" s="23">
        <v>10021</v>
      </c>
      <c r="V54" s="23"/>
      <c r="W54" s="23"/>
      <c r="X54" s="67" t="s">
        <v>1696</v>
      </c>
      <c r="Y54" s="66">
        <v>9666</v>
      </c>
      <c r="Z54" s="23">
        <v>7706</v>
      </c>
      <c r="AA54" s="23"/>
      <c r="AB54" s="23">
        <v>1960</v>
      </c>
      <c r="AC54" s="67" t="s">
        <v>1696</v>
      </c>
      <c r="AD54" s="66">
        <v>9764</v>
      </c>
      <c r="AE54" s="24">
        <v>8784</v>
      </c>
      <c r="AF54" s="23"/>
      <c r="AG54" s="23">
        <v>980</v>
      </c>
      <c r="AH54" s="67" t="s">
        <v>1696</v>
      </c>
      <c r="AI54" s="66">
        <v>9918</v>
      </c>
      <c r="AJ54" s="24">
        <v>5498</v>
      </c>
      <c r="AK54" s="23"/>
      <c r="AL54" s="23">
        <v>4420</v>
      </c>
      <c r="AM54" s="67" t="s">
        <v>1696</v>
      </c>
      <c r="AO54" s="66">
        <v>9581</v>
      </c>
      <c r="AP54" s="23">
        <v>9581</v>
      </c>
      <c r="AQ54" s="67" t="s">
        <v>1696</v>
      </c>
      <c r="AR54" s="181">
        <v>9752</v>
      </c>
      <c r="AS54" s="23">
        <v>39253</v>
      </c>
      <c r="AT54" s="67" t="s">
        <v>1696</v>
      </c>
      <c r="AU54" s="181">
        <v>9978</v>
      </c>
      <c r="AV54" s="23">
        <v>0</v>
      </c>
      <c r="AW54" s="67" t="s">
        <v>1701</v>
      </c>
      <c r="AX54" s="66">
        <v>10671</v>
      </c>
      <c r="AY54" s="23">
        <v>8852</v>
      </c>
      <c r="AZ54" s="67" t="s">
        <v>1701</v>
      </c>
      <c r="BA54" s="66">
        <v>10859</v>
      </c>
      <c r="BB54" s="23">
        <v>0</v>
      </c>
      <c r="BC54" s="67" t="s">
        <v>1701</v>
      </c>
      <c r="BD54" s="66">
        <f>'individ. emissies &amp; verlening'!AB54</f>
        <v>10283</v>
      </c>
      <c r="BE54" s="23">
        <v>3438</v>
      </c>
      <c r="BF54" s="67" t="s">
        <v>1701</v>
      </c>
      <c r="BG54" s="66">
        <f>'individ. emissies &amp; verlening'!AC54</f>
        <v>10140</v>
      </c>
      <c r="BH54" s="23">
        <v>10140</v>
      </c>
      <c r="BI54" s="23" t="s">
        <v>1696</v>
      </c>
      <c r="BJ54" s="66">
        <f>'individ. emissies &amp; verlening'!AD54</f>
        <v>10344</v>
      </c>
      <c r="BK54" s="171">
        <v>10344</v>
      </c>
      <c r="BL54" s="172" t="s">
        <v>1696</v>
      </c>
      <c r="BM54" s="66">
        <v>10636</v>
      </c>
      <c r="BN54" s="23">
        <v>10636</v>
      </c>
      <c r="BO54" s="178" t="str">
        <f t="shared" si="3"/>
        <v>ok</v>
      </c>
      <c r="BP54" s="66">
        <v>8084</v>
      </c>
      <c r="BQ54" s="23">
        <v>8084</v>
      </c>
      <c r="BR54" s="183" t="str">
        <f t="shared" si="4"/>
        <v>ok</v>
      </c>
    </row>
    <row r="55" spans="1:70" ht="12.75" customHeight="1" x14ac:dyDescent="0.25">
      <c r="A55" s="21">
        <v>51</v>
      </c>
      <c r="B55" s="21" t="s">
        <v>345</v>
      </c>
      <c r="C55" s="27" t="s">
        <v>347</v>
      </c>
      <c r="D55" s="30"/>
      <c r="E55" s="68" t="s">
        <v>63</v>
      </c>
      <c r="F55" s="23" t="str">
        <f t="shared" si="0"/>
        <v>-</v>
      </c>
      <c r="G55" s="69" t="s">
        <v>63</v>
      </c>
      <c r="H55" s="68" t="s">
        <v>63</v>
      </c>
      <c r="I55" s="23" t="str">
        <f t="shared" si="1"/>
        <v>-</v>
      </c>
      <c r="J55" s="69" t="str">
        <f t="shared" si="1"/>
        <v>-</v>
      </c>
      <c r="K55" s="68" t="s">
        <v>63</v>
      </c>
      <c r="L55" s="23" t="str">
        <f t="shared" si="2"/>
        <v>-</v>
      </c>
      <c r="M55" s="69" t="str">
        <f t="shared" si="2"/>
        <v>-</v>
      </c>
      <c r="N55" s="24"/>
      <c r="O55" s="68" t="s">
        <v>63</v>
      </c>
      <c r="P55" s="24" t="s">
        <v>63</v>
      </c>
      <c r="Q55" s="24" t="s">
        <v>63</v>
      </c>
      <c r="R55" s="24" t="s">
        <v>63</v>
      </c>
      <c r="S55" s="69" t="s">
        <v>63</v>
      </c>
      <c r="T55" s="68" t="s">
        <v>63</v>
      </c>
      <c r="U55" s="24" t="s">
        <v>63</v>
      </c>
      <c r="V55" s="24" t="s">
        <v>63</v>
      </c>
      <c r="W55" s="24" t="s">
        <v>63</v>
      </c>
      <c r="X55" s="69" t="s">
        <v>63</v>
      </c>
      <c r="Y55" s="68" t="s">
        <v>63</v>
      </c>
      <c r="Z55" s="24" t="s">
        <v>63</v>
      </c>
      <c r="AA55" s="24" t="s">
        <v>63</v>
      </c>
      <c r="AB55" s="24" t="s">
        <v>63</v>
      </c>
      <c r="AC55" s="69" t="s">
        <v>63</v>
      </c>
      <c r="AD55" s="68" t="s">
        <v>63</v>
      </c>
      <c r="AE55" s="24" t="s">
        <v>63</v>
      </c>
      <c r="AF55" s="24" t="s">
        <v>63</v>
      </c>
      <c r="AG55" s="24" t="s">
        <v>63</v>
      </c>
      <c r="AH55" s="69" t="s">
        <v>63</v>
      </c>
      <c r="AI55" s="68" t="s">
        <v>63</v>
      </c>
      <c r="AJ55" s="23" t="s">
        <v>63</v>
      </c>
      <c r="AK55" s="23" t="s">
        <v>63</v>
      </c>
      <c r="AL55" s="23" t="s">
        <v>63</v>
      </c>
      <c r="AM55" s="69" t="s">
        <v>63</v>
      </c>
      <c r="AO55" s="66">
        <v>1546</v>
      </c>
      <c r="AP55" s="23">
        <v>1546</v>
      </c>
      <c r="AQ55" s="67" t="s">
        <v>1696</v>
      </c>
      <c r="AR55" s="66">
        <v>1082</v>
      </c>
      <c r="AS55" s="23">
        <v>1082</v>
      </c>
      <c r="AT55" s="67" t="s">
        <v>1696</v>
      </c>
      <c r="AU55" s="66">
        <v>1233</v>
      </c>
      <c r="AV55" s="23">
        <v>1233</v>
      </c>
      <c r="AW55" s="67" t="s">
        <v>1696</v>
      </c>
      <c r="AX55" s="66">
        <v>1024</v>
      </c>
      <c r="AY55" s="23">
        <v>1024</v>
      </c>
      <c r="AZ55" s="67" t="s">
        <v>1696</v>
      </c>
      <c r="BA55" s="66">
        <v>938</v>
      </c>
      <c r="BB55" s="23">
        <v>938</v>
      </c>
      <c r="BC55" s="67" t="s">
        <v>1696</v>
      </c>
      <c r="BD55" s="66">
        <f>'individ. emissies &amp; verlening'!AB55</f>
        <v>853</v>
      </c>
      <c r="BE55" s="23">
        <v>853</v>
      </c>
      <c r="BF55" s="67" t="s">
        <v>1696</v>
      </c>
      <c r="BG55" s="66">
        <f>'individ. emissies &amp; verlening'!AC55</f>
        <v>690</v>
      </c>
      <c r="BH55" s="23">
        <v>690</v>
      </c>
      <c r="BI55" s="23" t="s">
        <v>1696</v>
      </c>
      <c r="BJ55" s="66">
        <f>'individ. emissies &amp; verlening'!AD55</f>
        <v>666</v>
      </c>
      <c r="BK55" s="171">
        <v>666</v>
      </c>
      <c r="BL55" s="172" t="s">
        <v>1696</v>
      </c>
      <c r="BM55" s="66">
        <v>769</v>
      </c>
      <c r="BN55" s="23">
        <v>769</v>
      </c>
      <c r="BO55" s="178" t="str">
        <f t="shared" si="3"/>
        <v>ok</v>
      </c>
      <c r="BP55" s="66">
        <v>610</v>
      </c>
      <c r="BQ55" s="23">
        <v>610</v>
      </c>
      <c r="BR55" s="183" t="str">
        <f t="shared" si="4"/>
        <v>ok</v>
      </c>
    </row>
    <row r="56" spans="1:70" x14ac:dyDescent="0.25">
      <c r="A56" s="21">
        <v>52</v>
      </c>
      <c r="B56" s="21" t="s">
        <v>351</v>
      </c>
      <c r="C56" s="27" t="s">
        <v>352</v>
      </c>
      <c r="D56" s="30"/>
      <c r="E56" s="66">
        <v>4501</v>
      </c>
      <c r="F56" s="23">
        <f t="shared" si="0"/>
        <v>4501</v>
      </c>
      <c r="G56" s="67" t="s">
        <v>1696</v>
      </c>
      <c r="H56" s="66">
        <v>4686</v>
      </c>
      <c r="I56" s="23">
        <f t="shared" si="1"/>
        <v>4686</v>
      </c>
      <c r="J56" s="67" t="s">
        <v>1696</v>
      </c>
      <c r="K56" s="66">
        <v>4521</v>
      </c>
      <c r="L56" s="23">
        <f t="shared" si="2"/>
        <v>4521</v>
      </c>
      <c r="M56" s="67" t="s">
        <v>1696</v>
      </c>
      <c r="N56" s="23"/>
      <c r="O56" s="66">
        <v>38902</v>
      </c>
      <c r="P56" s="23">
        <v>38902</v>
      </c>
      <c r="Q56" s="23"/>
      <c r="R56" s="23"/>
      <c r="S56" s="67" t="s">
        <v>1696</v>
      </c>
      <c r="T56" s="66">
        <v>28179</v>
      </c>
      <c r="U56" s="23">
        <v>28179</v>
      </c>
      <c r="V56" s="23"/>
      <c r="W56" s="23"/>
      <c r="X56" s="67" t="s">
        <v>1696</v>
      </c>
      <c r="Y56" s="66">
        <v>34748</v>
      </c>
      <c r="Z56" s="23">
        <v>34748</v>
      </c>
      <c r="AA56" s="23"/>
      <c r="AB56" s="23"/>
      <c r="AC56" s="67" t="s">
        <v>1696</v>
      </c>
      <c r="AD56" s="66">
        <v>34771</v>
      </c>
      <c r="AE56" s="24">
        <v>0</v>
      </c>
      <c r="AF56" s="23"/>
      <c r="AG56" s="23"/>
      <c r="AH56" s="72" t="s">
        <v>1702</v>
      </c>
      <c r="AI56" s="66" t="s">
        <v>1703</v>
      </c>
      <c r="AJ56" s="23"/>
      <c r="AK56" s="23"/>
      <c r="AL56" s="23"/>
      <c r="AM56" s="72" t="s">
        <v>1704</v>
      </c>
      <c r="AO56" s="68" t="s">
        <v>188</v>
      </c>
      <c r="AP56" s="24" t="s">
        <v>63</v>
      </c>
      <c r="AQ56" s="72" t="s">
        <v>1704</v>
      </c>
      <c r="AR56" s="68" t="s">
        <v>63</v>
      </c>
      <c r="AS56" s="24" t="s">
        <v>63</v>
      </c>
      <c r="AT56" s="72" t="s">
        <v>1704</v>
      </c>
      <c r="AU56" s="68" t="s">
        <v>63</v>
      </c>
      <c r="AV56" s="24" t="s">
        <v>63</v>
      </c>
      <c r="AW56" s="72" t="s">
        <v>1704</v>
      </c>
      <c r="AX56" s="68" t="s">
        <v>63</v>
      </c>
      <c r="AY56" s="24" t="s">
        <v>63</v>
      </c>
      <c r="AZ56" s="72" t="s">
        <v>1704</v>
      </c>
      <c r="BA56" s="68" t="s">
        <v>63</v>
      </c>
      <c r="BB56" s="24" t="s">
        <v>63</v>
      </c>
      <c r="BC56" s="72" t="s">
        <v>1704</v>
      </c>
      <c r="BD56" s="66" t="str">
        <f>'individ. emissies &amp; verlening'!AB56</f>
        <v>-</v>
      </c>
      <c r="BE56" s="24" t="s">
        <v>63</v>
      </c>
      <c r="BF56" s="72" t="s">
        <v>1704</v>
      </c>
      <c r="BG56" s="66" t="str">
        <f>'individ. emissies &amp; verlening'!AC56</f>
        <v>-</v>
      </c>
      <c r="BH56" s="23" t="s">
        <v>63</v>
      </c>
      <c r="BI56" s="173" t="s">
        <v>1704</v>
      </c>
      <c r="BJ56" s="66" t="str">
        <f>'individ. emissies &amp; verlening'!AD56</f>
        <v>-</v>
      </c>
      <c r="BK56" s="171" t="s">
        <v>63</v>
      </c>
      <c r="BL56" s="173" t="s">
        <v>1704</v>
      </c>
      <c r="BM56" s="66" t="s">
        <v>63</v>
      </c>
      <c r="BN56" s="23" t="s">
        <v>63</v>
      </c>
      <c r="BO56" s="173" t="s">
        <v>1704</v>
      </c>
      <c r="BP56" s="66" t="s">
        <v>63</v>
      </c>
      <c r="BQ56" s="23" t="s">
        <v>63</v>
      </c>
      <c r="BR56" s="72" t="s">
        <v>1704</v>
      </c>
    </row>
    <row r="57" spans="1:70" x14ac:dyDescent="0.25">
      <c r="A57" s="21">
        <v>53</v>
      </c>
      <c r="B57" s="21" t="s">
        <v>356</v>
      </c>
      <c r="C57" s="27" t="s">
        <v>358</v>
      </c>
      <c r="D57" s="30"/>
      <c r="E57" s="66">
        <v>71112</v>
      </c>
      <c r="F57" s="23">
        <f t="shared" si="0"/>
        <v>71112</v>
      </c>
      <c r="G57" s="67" t="s">
        <v>1696</v>
      </c>
      <c r="H57" s="66">
        <v>75149</v>
      </c>
      <c r="I57" s="23">
        <f t="shared" si="1"/>
        <v>75149</v>
      </c>
      <c r="J57" s="67" t="s">
        <v>1696</v>
      </c>
      <c r="K57" s="66">
        <v>60449</v>
      </c>
      <c r="L57" s="23">
        <f t="shared" si="2"/>
        <v>60449</v>
      </c>
      <c r="M57" s="67" t="s">
        <v>1696</v>
      </c>
      <c r="N57" s="23"/>
      <c r="O57" s="66">
        <v>164014</v>
      </c>
      <c r="P57" s="23">
        <v>86049</v>
      </c>
      <c r="Q57" s="23"/>
      <c r="R57" s="23">
        <v>77965</v>
      </c>
      <c r="S57" s="67" t="s">
        <v>1696</v>
      </c>
      <c r="T57" s="66">
        <v>150890</v>
      </c>
      <c r="U57" s="23">
        <v>150890</v>
      </c>
      <c r="V57" s="23"/>
      <c r="W57" s="23"/>
      <c r="X57" s="67" t="s">
        <v>1696</v>
      </c>
      <c r="Y57" s="66">
        <v>159832</v>
      </c>
      <c r="Z57" s="23">
        <v>158812</v>
      </c>
      <c r="AA57" s="23"/>
      <c r="AB57" s="23">
        <v>1020</v>
      </c>
      <c r="AC57" s="67" t="s">
        <v>1696</v>
      </c>
      <c r="AD57" s="66">
        <v>138950</v>
      </c>
      <c r="AE57" s="24">
        <v>134830</v>
      </c>
      <c r="AF57" s="23"/>
      <c r="AG57" s="23">
        <v>4120</v>
      </c>
      <c r="AH57" s="67" t="s">
        <v>1696</v>
      </c>
      <c r="AI57" s="66">
        <v>133077</v>
      </c>
      <c r="AJ57" s="24">
        <v>119200</v>
      </c>
      <c r="AK57" s="23"/>
      <c r="AL57" s="23">
        <v>13877</v>
      </c>
      <c r="AM57" s="67" t="s">
        <v>1696</v>
      </c>
      <c r="AO57" s="66">
        <v>157505</v>
      </c>
      <c r="AP57" s="23">
        <v>157505</v>
      </c>
      <c r="AQ57" s="67" t="s">
        <v>1696</v>
      </c>
      <c r="AR57" s="66">
        <v>174246</v>
      </c>
      <c r="AS57" s="23">
        <v>174246</v>
      </c>
      <c r="AT57" s="67" t="s">
        <v>1696</v>
      </c>
      <c r="AU57" s="66">
        <v>176179</v>
      </c>
      <c r="AV57" s="23">
        <v>176179</v>
      </c>
      <c r="AW57" s="67" t="s">
        <v>1696</v>
      </c>
      <c r="AX57" s="66">
        <v>175056</v>
      </c>
      <c r="AY57" s="23">
        <v>175056</v>
      </c>
      <c r="AZ57" s="67" t="s">
        <v>1696</v>
      </c>
      <c r="BA57" s="66">
        <v>158233</v>
      </c>
      <c r="BB57" s="23">
        <v>158233</v>
      </c>
      <c r="BC57" s="67" t="s">
        <v>1696</v>
      </c>
      <c r="BD57" s="66">
        <f>'individ. emissies &amp; verlening'!AB57</f>
        <v>182316</v>
      </c>
      <c r="BE57" s="23">
        <v>182316</v>
      </c>
      <c r="BF57" s="67" t="s">
        <v>1696</v>
      </c>
      <c r="BG57" s="66">
        <f>'individ. emissies &amp; verlening'!AC57</f>
        <v>160585</v>
      </c>
      <c r="BH57" s="23">
        <v>160585</v>
      </c>
      <c r="BI57" s="23" t="s">
        <v>1696</v>
      </c>
      <c r="BJ57" s="66">
        <f>'individ. emissies &amp; verlening'!AD57</f>
        <v>147695</v>
      </c>
      <c r="BK57" s="171">
        <v>147695</v>
      </c>
      <c r="BL57" s="172" t="s">
        <v>1696</v>
      </c>
      <c r="BM57" s="66">
        <v>172051</v>
      </c>
      <c r="BN57" s="23">
        <v>172051</v>
      </c>
      <c r="BO57" s="178" t="str">
        <f t="shared" si="3"/>
        <v>ok</v>
      </c>
      <c r="BP57" s="66">
        <v>133859</v>
      </c>
      <c r="BQ57" s="23">
        <v>133859</v>
      </c>
      <c r="BR57" s="183" t="str">
        <f t="shared" si="4"/>
        <v>ok</v>
      </c>
    </row>
    <row r="58" spans="1:70" x14ac:dyDescent="0.25">
      <c r="A58" s="21">
        <v>54</v>
      </c>
      <c r="B58" s="21" t="s">
        <v>359</v>
      </c>
      <c r="C58" s="27" t="s">
        <v>360</v>
      </c>
      <c r="D58" s="30"/>
      <c r="E58" s="66">
        <v>17932</v>
      </c>
      <c r="F58" s="23">
        <f t="shared" si="0"/>
        <v>17932</v>
      </c>
      <c r="G58" s="67" t="s">
        <v>1696</v>
      </c>
      <c r="H58" s="66">
        <v>14927</v>
      </c>
      <c r="I58" s="23">
        <f t="shared" si="1"/>
        <v>14927</v>
      </c>
      <c r="J58" s="67" t="s">
        <v>1696</v>
      </c>
      <c r="K58" s="66">
        <v>14298</v>
      </c>
      <c r="L58" s="23">
        <f t="shared" si="2"/>
        <v>14298</v>
      </c>
      <c r="M58" s="67" t="s">
        <v>1696</v>
      </c>
      <c r="N58" s="24"/>
      <c r="O58" s="68">
        <v>10696</v>
      </c>
      <c r="P58" s="23">
        <v>10696</v>
      </c>
      <c r="Q58" s="23"/>
      <c r="R58" s="23"/>
      <c r="S58" s="67" t="s">
        <v>1696</v>
      </c>
      <c r="T58" s="68">
        <v>10783</v>
      </c>
      <c r="U58" s="23">
        <v>10783</v>
      </c>
      <c r="V58" s="23"/>
      <c r="W58" s="23"/>
      <c r="X58" s="67" t="s">
        <v>1696</v>
      </c>
      <c r="Y58" s="68">
        <v>10924</v>
      </c>
      <c r="Z58" s="23">
        <v>10924</v>
      </c>
      <c r="AA58" s="23"/>
      <c r="AB58" s="23"/>
      <c r="AC58" s="67" t="s">
        <v>1696</v>
      </c>
      <c r="AD58" s="68">
        <v>7259</v>
      </c>
      <c r="AE58" s="24">
        <v>0</v>
      </c>
      <c r="AF58" s="23"/>
      <c r="AG58" s="23">
        <v>7259</v>
      </c>
      <c r="AH58" s="67" t="s">
        <v>1696</v>
      </c>
      <c r="AI58" s="68">
        <v>4639</v>
      </c>
      <c r="AJ58" s="24">
        <v>4639</v>
      </c>
      <c r="AK58" s="23"/>
      <c r="AL58" s="23"/>
      <c r="AM58" s="67" t="s">
        <v>1696</v>
      </c>
      <c r="AO58" s="66">
        <v>8561</v>
      </c>
      <c r="AP58" s="23">
        <v>8561</v>
      </c>
      <c r="AQ58" s="67" t="s">
        <v>1696</v>
      </c>
      <c r="AR58" s="66">
        <v>7257</v>
      </c>
      <c r="AS58" s="23">
        <v>7257</v>
      </c>
      <c r="AT58" s="67" t="s">
        <v>1696</v>
      </c>
      <c r="AU58" s="66">
        <v>7776</v>
      </c>
      <c r="AV58" s="23">
        <v>7776</v>
      </c>
      <c r="AW58" s="67" t="s">
        <v>1696</v>
      </c>
      <c r="AX58" s="66">
        <v>7164</v>
      </c>
      <c r="AY58" s="23">
        <v>7164</v>
      </c>
      <c r="AZ58" s="67" t="s">
        <v>1696</v>
      </c>
      <c r="BA58" s="66">
        <v>7538</v>
      </c>
      <c r="BB58" s="23">
        <v>7538</v>
      </c>
      <c r="BC58" s="67" t="s">
        <v>1696</v>
      </c>
      <c r="BD58" s="66" t="str">
        <f>'individ. emissies &amp; verlening'!AB58</f>
        <v>&lt; 20 MWth</v>
      </c>
      <c r="BE58" s="24" t="s">
        <v>63</v>
      </c>
      <c r="BF58" s="67" t="s">
        <v>63</v>
      </c>
      <c r="BG58" s="66" t="str">
        <f>'individ. emissies &amp; verlening'!AC58</f>
        <v>-</v>
      </c>
      <c r="BH58" s="23" t="s">
        <v>63</v>
      </c>
      <c r="BI58" s="23" t="s">
        <v>63</v>
      </c>
      <c r="BJ58" s="66" t="str">
        <f>'individ. emissies &amp; verlening'!AD58</f>
        <v>-</v>
      </c>
      <c r="BK58" s="171" t="s">
        <v>63</v>
      </c>
      <c r="BL58" s="171" t="s">
        <v>63</v>
      </c>
      <c r="BM58" s="66" t="s">
        <v>63</v>
      </c>
      <c r="BN58" s="23" t="s">
        <v>63</v>
      </c>
      <c r="BO58" s="178" t="str">
        <f t="shared" si="3"/>
        <v>-</v>
      </c>
      <c r="BP58" s="66" t="s">
        <v>63</v>
      </c>
      <c r="BQ58" s="23" t="s">
        <v>63</v>
      </c>
      <c r="BR58" s="183" t="str">
        <f t="shared" si="4"/>
        <v>-</v>
      </c>
    </row>
    <row r="59" spans="1:70" x14ac:dyDescent="0.25">
      <c r="A59" s="21">
        <v>55</v>
      </c>
      <c r="B59" s="21" t="s">
        <v>364</v>
      </c>
      <c r="C59" s="27" t="s">
        <v>366</v>
      </c>
      <c r="D59" s="30"/>
      <c r="E59" s="66">
        <v>52008</v>
      </c>
      <c r="F59" s="23">
        <f t="shared" si="0"/>
        <v>52008</v>
      </c>
      <c r="G59" s="67" t="s">
        <v>1696</v>
      </c>
      <c r="H59" s="66">
        <v>53302</v>
      </c>
      <c r="I59" s="23">
        <f t="shared" si="1"/>
        <v>53302</v>
      </c>
      <c r="J59" s="67" t="s">
        <v>1696</v>
      </c>
      <c r="K59" s="66">
        <v>49411</v>
      </c>
      <c r="L59" s="23">
        <f t="shared" si="2"/>
        <v>49411</v>
      </c>
      <c r="M59" s="67" t="s">
        <v>1696</v>
      </c>
      <c r="N59" s="23"/>
      <c r="O59" s="66">
        <v>44167</v>
      </c>
      <c r="P59" s="23">
        <v>41285</v>
      </c>
      <c r="Q59" s="23"/>
      <c r="R59" s="23">
        <v>2882</v>
      </c>
      <c r="S59" s="67" t="s">
        <v>1696</v>
      </c>
      <c r="T59" s="66">
        <v>35090</v>
      </c>
      <c r="U59" s="23">
        <v>33863</v>
      </c>
      <c r="V59" s="23"/>
      <c r="W59" s="23">
        <v>1227</v>
      </c>
      <c r="X59" s="67" t="s">
        <v>1696</v>
      </c>
      <c r="Y59" s="66">
        <v>39175</v>
      </c>
      <c r="Z59" s="23">
        <v>25469</v>
      </c>
      <c r="AA59" s="23"/>
      <c r="AB59" s="23">
        <v>13706</v>
      </c>
      <c r="AC59" s="67" t="s">
        <v>1696</v>
      </c>
      <c r="AD59" s="66">
        <v>37342</v>
      </c>
      <c r="AE59" s="24">
        <v>37342</v>
      </c>
      <c r="AF59" s="23"/>
      <c r="AG59" s="23"/>
      <c r="AH59" s="67" t="s">
        <v>1696</v>
      </c>
      <c r="AI59" s="66">
        <v>36807</v>
      </c>
      <c r="AJ59" s="24">
        <v>27814</v>
      </c>
      <c r="AK59" s="23">
        <v>8993</v>
      </c>
      <c r="AL59" s="23"/>
      <c r="AM59" s="67" t="s">
        <v>1696</v>
      </c>
      <c r="AO59" s="66">
        <v>38664</v>
      </c>
      <c r="AP59" s="23">
        <v>38664</v>
      </c>
      <c r="AQ59" s="67" t="s">
        <v>1696</v>
      </c>
      <c r="AR59" s="66">
        <v>41306</v>
      </c>
      <c r="AS59" s="23">
        <v>41306</v>
      </c>
      <c r="AT59" s="67" t="s">
        <v>1696</v>
      </c>
      <c r="AU59" s="66">
        <v>42515</v>
      </c>
      <c r="AV59" s="23">
        <v>42515</v>
      </c>
      <c r="AW59" s="67" t="s">
        <v>1696</v>
      </c>
      <c r="AX59" s="66">
        <v>45049</v>
      </c>
      <c r="AY59" s="23">
        <v>45049</v>
      </c>
      <c r="AZ59" s="67" t="s">
        <v>1696</v>
      </c>
      <c r="BA59" s="66">
        <v>45168</v>
      </c>
      <c r="BB59" s="23">
        <v>45168</v>
      </c>
      <c r="BC59" s="67" t="s">
        <v>1696</v>
      </c>
      <c r="BD59" s="66">
        <f>'individ. emissies &amp; verlening'!AB59</f>
        <v>41616</v>
      </c>
      <c r="BE59" s="23">
        <v>41616</v>
      </c>
      <c r="BF59" s="67" t="s">
        <v>1696</v>
      </c>
      <c r="BG59" s="66">
        <f>'individ. emissies &amp; verlening'!AC59</f>
        <v>36090</v>
      </c>
      <c r="BH59" s="23">
        <v>36090</v>
      </c>
      <c r="BI59" s="23" t="s">
        <v>1696</v>
      </c>
      <c r="BJ59" s="66">
        <f>'individ. emissies &amp; verlening'!AD59</f>
        <v>36849</v>
      </c>
      <c r="BK59" s="171">
        <v>36849</v>
      </c>
      <c r="BL59" s="172" t="s">
        <v>1696</v>
      </c>
      <c r="BM59" s="66">
        <v>21309</v>
      </c>
      <c r="BN59" s="23">
        <v>21309</v>
      </c>
      <c r="BO59" s="178" t="str">
        <f t="shared" si="3"/>
        <v>ok</v>
      </c>
      <c r="BP59" s="66">
        <v>20305</v>
      </c>
      <c r="BQ59" s="23">
        <v>20305</v>
      </c>
      <c r="BR59" s="183" t="str">
        <f t="shared" si="4"/>
        <v>ok</v>
      </c>
    </row>
    <row r="60" spans="1:70" x14ac:dyDescent="0.25">
      <c r="A60" s="21">
        <v>56</v>
      </c>
      <c r="B60" s="21" t="s">
        <v>371</v>
      </c>
      <c r="C60" s="27" t="s">
        <v>373</v>
      </c>
      <c r="D60" s="30"/>
      <c r="E60" s="68" t="s">
        <v>63</v>
      </c>
      <c r="F60" s="23" t="str">
        <f t="shared" si="0"/>
        <v>-</v>
      </c>
      <c r="G60" s="69" t="s">
        <v>63</v>
      </c>
      <c r="H60" s="68" t="s">
        <v>63</v>
      </c>
      <c r="I60" s="23" t="str">
        <f t="shared" si="1"/>
        <v>-</v>
      </c>
      <c r="J60" s="69" t="str">
        <f t="shared" ref="J60" si="13">I60</f>
        <v>-</v>
      </c>
      <c r="K60" s="68" t="s">
        <v>63</v>
      </c>
      <c r="L60" s="23" t="str">
        <f t="shared" si="2"/>
        <v>-</v>
      </c>
      <c r="M60" s="69" t="str">
        <f t="shared" si="2"/>
        <v>-</v>
      </c>
      <c r="N60" s="24"/>
      <c r="O60" s="66">
        <v>131874</v>
      </c>
      <c r="P60" s="23">
        <v>75846</v>
      </c>
      <c r="Q60" s="23"/>
      <c r="R60" s="23">
        <v>56028</v>
      </c>
      <c r="S60" s="67" t="s">
        <v>1696</v>
      </c>
      <c r="T60" s="66">
        <v>65961</v>
      </c>
      <c r="U60" s="23">
        <v>65961</v>
      </c>
      <c r="V60" s="23"/>
      <c r="W60" s="23"/>
      <c r="X60" s="67" t="s">
        <v>1696</v>
      </c>
      <c r="Y60" s="66">
        <v>127788</v>
      </c>
      <c r="Z60" s="23">
        <v>127048</v>
      </c>
      <c r="AA60" s="23"/>
      <c r="AB60" s="23">
        <v>740</v>
      </c>
      <c r="AC60" s="67" t="s">
        <v>1696</v>
      </c>
      <c r="AD60" s="66">
        <v>141928</v>
      </c>
      <c r="AE60" s="24">
        <v>139048</v>
      </c>
      <c r="AF60" s="23"/>
      <c r="AG60" s="23">
        <v>2880</v>
      </c>
      <c r="AH60" s="67" t="s">
        <v>1696</v>
      </c>
      <c r="AI60" s="66">
        <v>120548</v>
      </c>
      <c r="AJ60" s="24">
        <v>110501</v>
      </c>
      <c r="AK60" s="23"/>
      <c r="AL60" s="23">
        <v>10047</v>
      </c>
      <c r="AM60" s="67" t="s">
        <v>1696</v>
      </c>
      <c r="AO60" s="66">
        <v>173060</v>
      </c>
      <c r="AP60" s="23">
        <v>173060</v>
      </c>
      <c r="AQ60" s="67" t="s">
        <v>1696</v>
      </c>
      <c r="AR60" s="181">
        <v>80169</v>
      </c>
      <c r="AS60" s="23">
        <v>80169</v>
      </c>
      <c r="AT60" s="67" t="s">
        <v>1696</v>
      </c>
      <c r="AU60" s="181">
        <v>87918</v>
      </c>
      <c r="AV60" s="23">
        <v>87918</v>
      </c>
      <c r="AW60" s="67" t="s">
        <v>1696</v>
      </c>
      <c r="AX60" s="66">
        <v>94140</v>
      </c>
      <c r="AY60" s="23">
        <v>94140</v>
      </c>
      <c r="AZ60" s="67" t="s">
        <v>1696</v>
      </c>
      <c r="BA60" s="66">
        <v>103410</v>
      </c>
      <c r="BB60" s="23">
        <v>103410</v>
      </c>
      <c r="BC60" s="67" t="s">
        <v>1696</v>
      </c>
      <c r="BD60" s="66">
        <f>'individ. emissies &amp; verlening'!AB60</f>
        <v>102361</v>
      </c>
      <c r="BE60" s="23">
        <v>102361</v>
      </c>
      <c r="BF60" s="67" t="s">
        <v>1696</v>
      </c>
      <c r="BG60" s="66">
        <f>'individ. emissies &amp; verlening'!AC60</f>
        <v>99692</v>
      </c>
      <c r="BH60" s="23">
        <v>99692</v>
      </c>
      <c r="BI60" s="23" t="s">
        <v>1696</v>
      </c>
      <c r="BJ60" s="66" t="str">
        <f>'individ. emissies &amp; verlening'!AD60</f>
        <v>-</v>
      </c>
      <c r="BK60" s="171" t="s">
        <v>63</v>
      </c>
      <c r="BL60" s="171" t="s">
        <v>63</v>
      </c>
      <c r="BM60" s="66" t="s">
        <v>63</v>
      </c>
      <c r="BN60" s="23" t="s">
        <v>63</v>
      </c>
      <c r="BO60" s="178" t="str">
        <f t="shared" si="3"/>
        <v>-</v>
      </c>
      <c r="BP60" s="66" t="s">
        <v>63</v>
      </c>
      <c r="BQ60" s="23" t="s">
        <v>63</v>
      </c>
      <c r="BR60" s="183" t="str">
        <f t="shared" si="4"/>
        <v>-</v>
      </c>
    </row>
    <row r="61" spans="1:70" ht="12.75" customHeight="1" x14ac:dyDescent="0.25">
      <c r="A61" s="21">
        <v>57</v>
      </c>
      <c r="B61" s="21" t="s">
        <v>377</v>
      </c>
      <c r="C61" s="27" t="s">
        <v>379</v>
      </c>
      <c r="D61" s="30"/>
      <c r="E61" s="68" t="s">
        <v>63</v>
      </c>
      <c r="F61" s="23" t="str">
        <f t="shared" si="0"/>
        <v>-</v>
      </c>
      <c r="G61" s="69" t="s">
        <v>63</v>
      </c>
      <c r="H61" s="68" t="s">
        <v>63</v>
      </c>
      <c r="I61" s="23" t="str">
        <f t="shared" si="1"/>
        <v>-</v>
      </c>
      <c r="J61" s="69" t="str">
        <f t="shared" ref="J61" si="14">I61</f>
        <v>-</v>
      </c>
      <c r="K61" s="68" t="s">
        <v>63</v>
      </c>
      <c r="L61" s="23" t="str">
        <f t="shared" si="2"/>
        <v>-</v>
      </c>
      <c r="M61" s="69" t="str">
        <f t="shared" si="2"/>
        <v>-</v>
      </c>
      <c r="N61" s="24"/>
      <c r="O61" s="68" t="s">
        <v>63</v>
      </c>
      <c r="P61" s="24" t="s">
        <v>63</v>
      </c>
      <c r="Q61" s="24" t="s">
        <v>63</v>
      </c>
      <c r="R61" s="24" t="s">
        <v>63</v>
      </c>
      <c r="S61" s="69" t="s">
        <v>63</v>
      </c>
      <c r="T61" s="68" t="s">
        <v>63</v>
      </c>
      <c r="U61" s="24" t="s">
        <v>63</v>
      </c>
      <c r="V61" s="24" t="s">
        <v>63</v>
      </c>
      <c r="W61" s="24" t="s">
        <v>63</v>
      </c>
      <c r="X61" s="69" t="s">
        <v>63</v>
      </c>
      <c r="Y61" s="68" t="s">
        <v>63</v>
      </c>
      <c r="Z61" s="24" t="s">
        <v>63</v>
      </c>
      <c r="AA61" s="24" t="s">
        <v>63</v>
      </c>
      <c r="AB61" s="24" t="s">
        <v>63</v>
      </c>
      <c r="AC61" s="69" t="s">
        <v>63</v>
      </c>
      <c r="AD61" s="68" t="s">
        <v>63</v>
      </c>
      <c r="AE61" s="24" t="s">
        <v>63</v>
      </c>
      <c r="AF61" s="24" t="s">
        <v>63</v>
      </c>
      <c r="AG61" s="24" t="s">
        <v>63</v>
      </c>
      <c r="AH61" s="69" t="s">
        <v>63</v>
      </c>
      <c r="AI61" s="68" t="s">
        <v>63</v>
      </c>
      <c r="AJ61" s="23" t="s">
        <v>63</v>
      </c>
      <c r="AK61" s="23" t="s">
        <v>63</v>
      </c>
      <c r="AL61" s="23" t="s">
        <v>63</v>
      </c>
      <c r="AM61" s="69" t="s">
        <v>63</v>
      </c>
      <c r="AO61" s="66">
        <v>637</v>
      </c>
      <c r="AP61" s="23">
        <v>637</v>
      </c>
      <c r="AQ61" s="67" t="s">
        <v>1696</v>
      </c>
      <c r="AR61" s="181">
        <v>1053</v>
      </c>
      <c r="AS61" s="23">
        <v>1053</v>
      </c>
      <c r="AT61" s="67" t="s">
        <v>1696</v>
      </c>
      <c r="AU61" s="181">
        <v>1038</v>
      </c>
      <c r="AV61" s="23">
        <v>1038</v>
      </c>
      <c r="AW61" s="67" t="s">
        <v>1696</v>
      </c>
      <c r="AX61" s="66">
        <v>764</v>
      </c>
      <c r="AY61" s="23">
        <v>764</v>
      </c>
      <c r="AZ61" s="67" t="s">
        <v>1696</v>
      </c>
      <c r="BA61" s="66">
        <v>944</v>
      </c>
      <c r="BB61" s="23">
        <v>944</v>
      </c>
      <c r="BC61" s="67" t="s">
        <v>1696</v>
      </c>
      <c r="BD61" s="66">
        <f>'individ. emissies &amp; verlening'!AB61</f>
        <v>1032</v>
      </c>
      <c r="BE61" s="23">
        <v>1032</v>
      </c>
      <c r="BF61" s="67" t="s">
        <v>1696</v>
      </c>
      <c r="BG61" s="66">
        <f>'individ. emissies &amp; verlening'!AC61</f>
        <v>893</v>
      </c>
      <c r="BH61" s="23">
        <v>893</v>
      </c>
      <c r="BI61" s="23" t="s">
        <v>1696</v>
      </c>
      <c r="BJ61" s="66">
        <f>'individ. emissies &amp; verlening'!AD61</f>
        <v>1032</v>
      </c>
      <c r="BK61" s="171">
        <v>1032</v>
      </c>
      <c r="BL61" s="172" t="s">
        <v>1696</v>
      </c>
      <c r="BM61" s="66">
        <v>1339</v>
      </c>
      <c r="BN61" s="23">
        <v>1339</v>
      </c>
      <c r="BO61" s="178" t="str">
        <f t="shared" si="3"/>
        <v>ok</v>
      </c>
      <c r="BP61" s="66">
        <v>1750</v>
      </c>
      <c r="BQ61" s="23">
        <v>1750</v>
      </c>
      <c r="BR61" s="183" t="str">
        <f t="shared" si="4"/>
        <v>ok</v>
      </c>
    </row>
    <row r="62" spans="1:70" ht="12.75" customHeight="1" x14ac:dyDescent="0.25">
      <c r="A62" s="21">
        <v>58</v>
      </c>
      <c r="B62" s="21" t="s">
        <v>383</v>
      </c>
      <c r="C62" s="27" t="s">
        <v>385</v>
      </c>
      <c r="D62" s="30"/>
      <c r="E62" s="68" t="s">
        <v>63</v>
      </c>
      <c r="F62" s="23" t="str">
        <f t="shared" si="0"/>
        <v>-</v>
      </c>
      <c r="G62" s="69" t="s">
        <v>63</v>
      </c>
      <c r="H62" s="68" t="s">
        <v>63</v>
      </c>
      <c r="I62" s="23" t="str">
        <f t="shared" si="1"/>
        <v>-</v>
      </c>
      <c r="J62" s="69" t="str">
        <f t="shared" ref="J62" si="15">I62</f>
        <v>-</v>
      </c>
      <c r="K62" s="68" t="s">
        <v>63</v>
      </c>
      <c r="L62" s="23" t="str">
        <f t="shared" si="2"/>
        <v>-</v>
      </c>
      <c r="M62" s="69" t="str">
        <f t="shared" si="2"/>
        <v>-</v>
      </c>
      <c r="N62" s="24"/>
      <c r="O62" s="68" t="s">
        <v>63</v>
      </c>
      <c r="P62" s="24" t="s">
        <v>63</v>
      </c>
      <c r="Q62" s="24" t="s">
        <v>63</v>
      </c>
      <c r="R62" s="24" t="s">
        <v>63</v>
      </c>
      <c r="S62" s="69" t="s">
        <v>63</v>
      </c>
      <c r="T62" s="68" t="s">
        <v>63</v>
      </c>
      <c r="U62" s="24" t="s">
        <v>63</v>
      </c>
      <c r="V62" s="24" t="s">
        <v>63</v>
      </c>
      <c r="W62" s="24" t="s">
        <v>63</v>
      </c>
      <c r="X62" s="69" t="s">
        <v>63</v>
      </c>
      <c r="Y62" s="68" t="s">
        <v>63</v>
      </c>
      <c r="Z62" s="24" t="s">
        <v>63</v>
      </c>
      <c r="AA62" s="24" t="s">
        <v>63</v>
      </c>
      <c r="AB62" s="24" t="s">
        <v>63</v>
      </c>
      <c r="AC62" s="69" t="s">
        <v>63</v>
      </c>
      <c r="AD62" s="68" t="s">
        <v>63</v>
      </c>
      <c r="AE62" s="24" t="s">
        <v>63</v>
      </c>
      <c r="AF62" s="24" t="s">
        <v>63</v>
      </c>
      <c r="AG62" s="24" t="s">
        <v>63</v>
      </c>
      <c r="AH62" s="69" t="s">
        <v>63</v>
      </c>
      <c r="AI62" s="68" t="s">
        <v>63</v>
      </c>
      <c r="AJ62" s="23" t="s">
        <v>63</v>
      </c>
      <c r="AK62" s="23" t="s">
        <v>63</v>
      </c>
      <c r="AL62" s="23" t="s">
        <v>63</v>
      </c>
      <c r="AM62" s="69" t="s">
        <v>63</v>
      </c>
      <c r="AO62" s="66">
        <v>34219</v>
      </c>
      <c r="AP62" s="23">
        <v>34219</v>
      </c>
      <c r="AQ62" s="67" t="s">
        <v>1696</v>
      </c>
      <c r="AR62" s="66">
        <v>34641</v>
      </c>
      <c r="AS62" s="23">
        <v>34641</v>
      </c>
      <c r="AT62" s="67" t="s">
        <v>1696</v>
      </c>
      <c r="AU62" s="66">
        <v>33088</v>
      </c>
      <c r="AV62" s="23">
        <v>33088</v>
      </c>
      <c r="AW62" s="67" t="s">
        <v>1696</v>
      </c>
      <c r="AX62" s="66">
        <v>35660</v>
      </c>
      <c r="AY62" s="23">
        <v>35660</v>
      </c>
      <c r="AZ62" s="67" t="s">
        <v>1696</v>
      </c>
      <c r="BA62" s="66">
        <v>32669</v>
      </c>
      <c r="BB62" s="23">
        <v>32669</v>
      </c>
      <c r="BC62" s="67" t="s">
        <v>1696</v>
      </c>
      <c r="BD62" s="66">
        <f>'individ. emissies &amp; verlening'!AB62</f>
        <v>33399</v>
      </c>
      <c r="BE62" s="23">
        <v>33399</v>
      </c>
      <c r="BF62" s="67" t="s">
        <v>1696</v>
      </c>
      <c r="BG62" s="66">
        <f>'individ. emissies &amp; verlening'!AC62</f>
        <v>40529</v>
      </c>
      <c r="BH62" s="23">
        <v>40529</v>
      </c>
      <c r="BI62" s="23" t="s">
        <v>1696</v>
      </c>
      <c r="BJ62" s="66">
        <f>'individ. emissies &amp; verlening'!AD62</f>
        <v>42277</v>
      </c>
      <c r="BK62" s="171">
        <v>42277</v>
      </c>
      <c r="BL62" s="172" t="s">
        <v>1696</v>
      </c>
      <c r="BM62" s="66">
        <v>43167</v>
      </c>
      <c r="BN62" s="23">
        <v>43167</v>
      </c>
      <c r="BO62" s="178" t="str">
        <f t="shared" si="3"/>
        <v>ok</v>
      </c>
      <c r="BP62" s="66">
        <v>41901</v>
      </c>
      <c r="BQ62" s="23">
        <v>41901</v>
      </c>
      <c r="BR62" s="183" t="str">
        <f t="shared" si="4"/>
        <v>ok</v>
      </c>
    </row>
    <row r="63" spans="1:70" x14ac:dyDescent="0.25">
      <c r="A63" s="21">
        <v>59</v>
      </c>
      <c r="B63" s="21" t="s">
        <v>391</v>
      </c>
      <c r="C63" s="27" t="s">
        <v>393</v>
      </c>
      <c r="D63" s="30"/>
      <c r="E63" s="66">
        <v>10529</v>
      </c>
      <c r="F63" s="23">
        <f t="shared" si="0"/>
        <v>10529</v>
      </c>
      <c r="G63" s="67" t="s">
        <v>1696</v>
      </c>
      <c r="H63" s="66">
        <v>10295</v>
      </c>
      <c r="I63" s="23">
        <f t="shared" si="1"/>
        <v>10295</v>
      </c>
      <c r="J63" s="67" t="s">
        <v>1696</v>
      </c>
      <c r="K63" s="66">
        <v>9162</v>
      </c>
      <c r="L63" s="23">
        <f t="shared" si="2"/>
        <v>9162</v>
      </c>
      <c r="M63" s="67" t="s">
        <v>1696</v>
      </c>
      <c r="N63" s="23"/>
      <c r="O63" s="66">
        <v>7596</v>
      </c>
      <c r="P63" s="23">
        <v>7596</v>
      </c>
      <c r="Q63" s="23"/>
      <c r="R63" s="23"/>
      <c r="S63" s="67" t="s">
        <v>1696</v>
      </c>
      <c r="T63" s="66">
        <v>7593</v>
      </c>
      <c r="U63" s="23">
        <v>7593</v>
      </c>
      <c r="V63" s="23"/>
      <c r="W63" s="23"/>
      <c r="X63" s="67" t="s">
        <v>1696</v>
      </c>
      <c r="Y63" s="66">
        <v>8550</v>
      </c>
      <c r="Z63" s="23">
        <v>8550</v>
      </c>
      <c r="AA63" s="23"/>
      <c r="AB63" s="23"/>
      <c r="AC63" s="67" t="s">
        <v>1696</v>
      </c>
      <c r="AD63" s="66">
        <v>8863</v>
      </c>
      <c r="AE63" s="24">
        <v>8863</v>
      </c>
      <c r="AF63" s="23"/>
      <c r="AG63" s="23"/>
      <c r="AH63" s="67" t="s">
        <v>1696</v>
      </c>
      <c r="AI63" s="66">
        <v>9635</v>
      </c>
      <c r="AJ63" s="24">
        <v>9635</v>
      </c>
      <c r="AK63" s="23"/>
      <c r="AL63" s="23"/>
      <c r="AM63" s="67" t="s">
        <v>1696</v>
      </c>
      <c r="AO63" s="66">
        <v>10470</v>
      </c>
      <c r="AP63" s="23">
        <v>10470</v>
      </c>
      <c r="AQ63" s="67" t="s">
        <v>1696</v>
      </c>
      <c r="AR63" s="66">
        <v>9824</v>
      </c>
      <c r="AS63" s="23">
        <v>9824</v>
      </c>
      <c r="AT63" s="67" t="s">
        <v>1696</v>
      </c>
      <c r="AU63" s="66">
        <v>10250</v>
      </c>
      <c r="AV63" s="23">
        <v>10250</v>
      </c>
      <c r="AW63" s="67" t="s">
        <v>1696</v>
      </c>
      <c r="AX63" s="66">
        <v>10236</v>
      </c>
      <c r="AY63" s="23">
        <v>10236</v>
      </c>
      <c r="AZ63" s="67" t="s">
        <v>1696</v>
      </c>
      <c r="BA63" s="66">
        <v>9731</v>
      </c>
      <c r="BB63" s="23">
        <v>9731</v>
      </c>
      <c r="BC63" s="67" t="s">
        <v>1696</v>
      </c>
      <c r="BD63" s="66">
        <f>'individ. emissies &amp; verlening'!AB63</f>
        <v>9617</v>
      </c>
      <c r="BE63" s="23">
        <v>9617</v>
      </c>
      <c r="BF63" s="67" t="s">
        <v>1696</v>
      </c>
      <c r="BG63" s="66">
        <f>'individ. emissies &amp; verlening'!AC63</f>
        <v>10420</v>
      </c>
      <c r="BH63" s="23">
        <v>10420</v>
      </c>
      <c r="BI63" s="23" t="s">
        <v>1696</v>
      </c>
      <c r="BJ63" s="66">
        <f>'individ. emissies &amp; verlening'!AD63</f>
        <v>10754</v>
      </c>
      <c r="BK63" s="171">
        <v>10754</v>
      </c>
      <c r="BL63" s="172" t="s">
        <v>1696</v>
      </c>
      <c r="BM63" s="66">
        <v>8853</v>
      </c>
      <c r="BN63" s="23">
        <v>8853</v>
      </c>
      <c r="BO63" s="178" t="str">
        <f t="shared" si="3"/>
        <v>ok</v>
      </c>
      <c r="BP63" s="66">
        <v>6363</v>
      </c>
      <c r="BQ63" s="23">
        <v>6363</v>
      </c>
      <c r="BR63" s="183" t="str">
        <f t="shared" si="4"/>
        <v>ok</v>
      </c>
    </row>
    <row r="64" spans="1:70" ht="12.75" customHeight="1" x14ac:dyDescent="0.25">
      <c r="A64" s="21">
        <v>60</v>
      </c>
      <c r="B64" s="21" t="s">
        <v>399</v>
      </c>
      <c r="C64" s="27" t="s">
        <v>401</v>
      </c>
      <c r="D64" s="30"/>
      <c r="E64" s="68" t="s">
        <v>63</v>
      </c>
      <c r="F64" s="23" t="str">
        <f t="shared" si="0"/>
        <v>-</v>
      </c>
      <c r="G64" s="69" t="s">
        <v>63</v>
      </c>
      <c r="H64" s="68" t="s">
        <v>63</v>
      </c>
      <c r="I64" s="23" t="str">
        <f t="shared" si="1"/>
        <v>-</v>
      </c>
      <c r="J64" s="69" t="str">
        <f t="shared" ref="J64" si="16">I64</f>
        <v>-</v>
      </c>
      <c r="K64" s="68" t="s">
        <v>63</v>
      </c>
      <c r="L64" s="23" t="str">
        <f t="shared" si="2"/>
        <v>-</v>
      </c>
      <c r="M64" s="69" t="str">
        <f t="shared" si="2"/>
        <v>-</v>
      </c>
      <c r="N64" s="24"/>
      <c r="O64" s="68" t="s">
        <v>63</v>
      </c>
      <c r="P64" s="24" t="s">
        <v>63</v>
      </c>
      <c r="Q64" s="24" t="s">
        <v>63</v>
      </c>
      <c r="R64" s="24" t="s">
        <v>63</v>
      </c>
      <c r="S64" s="69" t="s">
        <v>63</v>
      </c>
      <c r="T64" s="68" t="s">
        <v>63</v>
      </c>
      <c r="U64" s="24" t="s">
        <v>63</v>
      </c>
      <c r="V64" s="24" t="s">
        <v>63</v>
      </c>
      <c r="W64" s="24" t="s">
        <v>63</v>
      </c>
      <c r="X64" s="69" t="s">
        <v>63</v>
      </c>
      <c r="Y64" s="68" t="s">
        <v>63</v>
      </c>
      <c r="Z64" s="24" t="s">
        <v>63</v>
      </c>
      <c r="AA64" s="24" t="s">
        <v>63</v>
      </c>
      <c r="AB64" s="24" t="s">
        <v>63</v>
      </c>
      <c r="AC64" s="69" t="s">
        <v>63</v>
      </c>
      <c r="AD64" s="68" t="s">
        <v>63</v>
      </c>
      <c r="AE64" s="24" t="s">
        <v>63</v>
      </c>
      <c r="AF64" s="24" t="s">
        <v>63</v>
      </c>
      <c r="AG64" s="24" t="s">
        <v>63</v>
      </c>
      <c r="AH64" s="69" t="s">
        <v>63</v>
      </c>
      <c r="AI64" s="68" t="s">
        <v>63</v>
      </c>
      <c r="AJ64" s="23" t="s">
        <v>63</v>
      </c>
      <c r="AK64" s="23" t="s">
        <v>63</v>
      </c>
      <c r="AL64" s="23" t="s">
        <v>63</v>
      </c>
      <c r="AM64" s="69" t="s">
        <v>63</v>
      </c>
      <c r="AO64" s="66">
        <v>0</v>
      </c>
      <c r="AP64" s="23">
        <v>0</v>
      </c>
      <c r="AQ64" s="67" t="s">
        <v>1696</v>
      </c>
      <c r="AR64" s="66">
        <v>0</v>
      </c>
      <c r="AS64" s="23">
        <v>0</v>
      </c>
      <c r="AT64" s="67" t="s">
        <v>1696</v>
      </c>
      <c r="AU64" s="66">
        <v>0</v>
      </c>
      <c r="AV64" s="23">
        <v>0</v>
      </c>
      <c r="AW64" s="67" t="s">
        <v>1696</v>
      </c>
      <c r="AX64" s="66">
        <v>0</v>
      </c>
      <c r="AY64" s="23">
        <v>0</v>
      </c>
      <c r="AZ64" s="67" t="s">
        <v>1696</v>
      </c>
      <c r="BA64" s="66">
        <v>0</v>
      </c>
      <c r="BB64" s="23">
        <v>0</v>
      </c>
      <c r="BC64" s="67" t="s">
        <v>1696</v>
      </c>
      <c r="BD64" s="66">
        <f>'individ. emissies &amp; verlening'!AB64</f>
        <v>17287</v>
      </c>
      <c r="BE64" s="23">
        <v>17287</v>
      </c>
      <c r="BF64" s="67" t="s">
        <v>1696</v>
      </c>
      <c r="BG64" s="66">
        <f>'individ. emissies &amp; verlening'!AC64</f>
        <v>32763</v>
      </c>
      <c r="BH64" s="23">
        <v>32763</v>
      </c>
      <c r="BI64" s="23" t="s">
        <v>1696</v>
      </c>
      <c r="BJ64" s="66">
        <f>'individ. emissies &amp; verlening'!AD64</f>
        <v>35551</v>
      </c>
      <c r="BK64" s="171">
        <v>35551</v>
      </c>
      <c r="BL64" s="172" t="s">
        <v>1696</v>
      </c>
      <c r="BM64" s="66">
        <v>31472</v>
      </c>
      <c r="BN64" s="23">
        <v>31472</v>
      </c>
      <c r="BO64" s="178" t="str">
        <f t="shared" si="3"/>
        <v>ok</v>
      </c>
      <c r="BP64" s="66">
        <v>31346</v>
      </c>
      <c r="BQ64" s="23">
        <v>31346</v>
      </c>
      <c r="BR64" s="183" t="str">
        <f t="shared" si="4"/>
        <v>ok</v>
      </c>
    </row>
    <row r="65" spans="1:70" x14ac:dyDescent="0.25">
      <c r="A65" s="21">
        <v>61</v>
      </c>
      <c r="B65" s="21" t="s">
        <v>405</v>
      </c>
      <c r="C65" s="27" t="s">
        <v>406</v>
      </c>
      <c r="D65" s="30"/>
      <c r="E65" s="68" t="s">
        <v>63</v>
      </c>
      <c r="F65" s="23" t="str">
        <f t="shared" si="0"/>
        <v>-</v>
      </c>
      <c r="G65" s="69" t="s">
        <v>63</v>
      </c>
      <c r="H65" s="68" t="s">
        <v>63</v>
      </c>
      <c r="I65" s="23" t="str">
        <f t="shared" si="1"/>
        <v>-</v>
      </c>
      <c r="J65" s="69" t="str">
        <f t="shared" ref="J65" si="17">I65</f>
        <v>-</v>
      </c>
      <c r="K65" s="68" t="s">
        <v>63</v>
      </c>
      <c r="L65" s="23" t="str">
        <f t="shared" si="2"/>
        <v>-</v>
      </c>
      <c r="M65" s="69" t="str">
        <f t="shared" si="2"/>
        <v>-</v>
      </c>
      <c r="N65" s="24"/>
      <c r="O65" s="66">
        <v>306689</v>
      </c>
      <c r="P65" s="23">
        <v>306689</v>
      </c>
      <c r="Q65" s="23"/>
      <c r="R65" s="23"/>
      <c r="S65" s="67" t="s">
        <v>1696</v>
      </c>
      <c r="T65" s="66">
        <v>316585</v>
      </c>
      <c r="U65" s="23">
        <v>316585</v>
      </c>
      <c r="V65" s="23"/>
      <c r="W65" s="23"/>
      <c r="X65" s="67" t="s">
        <v>1696</v>
      </c>
      <c r="Y65" s="66">
        <v>320023</v>
      </c>
      <c r="Z65" s="23">
        <v>320023</v>
      </c>
      <c r="AA65" s="23"/>
      <c r="AB65" s="23"/>
      <c r="AC65" s="67" t="s">
        <v>1696</v>
      </c>
      <c r="AD65" s="66">
        <v>328068</v>
      </c>
      <c r="AE65" s="24">
        <v>278068</v>
      </c>
      <c r="AF65" s="23"/>
      <c r="AG65" s="23">
        <v>50000</v>
      </c>
      <c r="AH65" s="67" t="s">
        <v>1696</v>
      </c>
      <c r="AI65" s="66">
        <v>241702</v>
      </c>
      <c r="AJ65" s="24">
        <v>27029</v>
      </c>
      <c r="AK65" s="23">
        <v>214673</v>
      </c>
      <c r="AL65" s="23"/>
      <c r="AM65" s="67" t="s">
        <v>1696</v>
      </c>
      <c r="AO65" s="68" t="s">
        <v>82</v>
      </c>
      <c r="AP65" s="23" t="s">
        <v>63</v>
      </c>
      <c r="AQ65" s="69" t="s">
        <v>63</v>
      </c>
      <c r="AR65" s="68" t="s">
        <v>63</v>
      </c>
      <c r="AS65" s="24" t="s">
        <v>63</v>
      </c>
      <c r="AT65" s="69" t="s">
        <v>63</v>
      </c>
      <c r="AU65" s="68" t="s">
        <v>63</v>
      </c>
      <c r="AV65" s="24" t="s">
        <v>63</v>
      </c>
      <c r="AW65" s="69" t="s">
        <v>63</v>
      </c>
      <c r="AX65" s="68" t="s">
        <v>63</v>
      </c>
      <c r="AY65" s="24" t="s">
        <v>63</v>
      </c>
      <c r="AZ65" s="69" t="s">
        <v>63</v>
      </c>
      <c r="BA65" s="68" t="s">
        <v>63</v>
      </c>
      <c r="BB65" s="24" t="s">
        <v>63</v>
      </c>
      <c r="BC65" s="69"/>
      <c r="BD65" s="66" t="str">
        <f>'individ. emissies &amp; verlening'!AB65</f>
        <v>-</v>
      </c>
      <c r="BE65" s="24" t="s">
        <v>63</v>
      </c>
      <c r="BF65" s="67" t="s">
        <v>63</v>
      </c>
      <c r="BG65" s="66" t="str">
        <f>'individ. emissies &amp; verlening'!AC65</f>
        <v>-</v>
      </c>
      <c r="BH65" s="23" t="s">
        <v>63</v>
      </c>
      <c r="BI65" s="23" t="s">
        <v>63</v>
      </c>
      <c r="BJ65" s="66" t="str">
        <f>'individ. emissies &amp; verlening'!AD65</f>
        <v>-</v>
      </c>
      <c r="BK65" s="171" t="s">
        <v>63</v>
      </c>
      <c r="BL65" s="172" t="s">
        <v>63</v>
      </c>
      <c r="BM65" s="66" t="s">
        <v>63</v>
      </c>
      <c r="BN65" s="23" t="s">
        <v>63</v>
      </c>
      <c r="BO65" s="178" t="str">
        <f t="shared" si="3"/>
        <v>-</v>
      </c>
      <c r="BP65" s="66" t="s">
        <v>63</v>
      </c>
      <c r="BQ65" s="23" t="s">
        <v>63</v>
      </c>
      <c r="BR65" s="183" t="str">
        <f t="shared" si="4"/>
        <v>-</v>
      </c>
    </row>
    <row r="66" spans="1:70" ht="12.75" customHeight="1" x14ac:dyDescent="0.25">
      <c r="A66" s="21">
        <v>62</v>
      </c>
      <c r="B66" s="21" t="s">
        <v>410</v>
      </c>
      <c r="C66" s="27" t="s">
        <v>412</v>
      </c>
      <c r="D66" s="30"/>
      <c r="E66" s="68" t="s">
        <v>63</v>
      </c>
      <c r="F66" s="23" t="str">
        <f t="shared" si="0"/>
        <v>-</v>
      </c>
      <c r="G66" s="69" t="s">
        <v>63</v>
      </c>
      <c r="H66" s="68" t="s">
        <v>63</v>
      </c>
      <c r="I66" s="23" t="str">
        <f t="shared" si="1"/>
        <v>-</v>
      </c>
      <c r="J66" s="69" t="str">
        <f t="shared" ref="J66" si="18">I66</f>
        <v>-</v>
      </c>
      <c r="K66" s="68" t="s">
        <v>63</v>
      </c>
      <c r="L66" s="23" t="str">
        <f t="shared" si="2"/>
        <v>-</v>
      </c>
      <c r="M66" s="69" t="str">
        <f t="shared" si="2"/>
        <v>-</v>
      </c>
      <c r="N66" s="24"/>
      <c r="O66" s="68" t="s">
        <v>63</v>
      </c>
      <c r="P66" s="24" t="s">
        <v>63</v>
      </c>
      <c r="Q66" s="24" t="s">
        <v>63</v>
      </c>
      <c r="R66" s="24" t="s">
        <v>63</v>
      </c>
      <c r="S66" s="69" t="s">
        <v>63</v>
      </c>
      <c r="T66" s="68" t="s">
        <v>63</v>
      </c>
      <c r="U66" s="24" t="s">
        <v>63</v>
      </c>
      <c r="V66" s="24" t="s">
        <v>63</v>
      </c>
      <c r="W66" s="24" t="s">
        <v>63</v>
      </c>
      <c r="X66" s="69" t="s">
        <v>63</v>
      </c>
      <c r="Y66" s="68" t="s">
        <v>63</v>
      </c>
      <c r="Z66" s="24" t="s">
        <v>63</v>
      </c>
      <c r="AA66" s="24" t="s">
        <v>63</v>
      </c>
      <c r="AB66" s="24" t="s">
        <v>63</v>
      </c>
      <c r="AC66" s="69" t="s">
        <v>63</v>
      </c>
      <c r="AD66" s="68" t="s">
        <v>63</v>
      </c>
      <c r="AE66" s="24" t="s">
        <v>63</v>
      </c>
      <c r="AF66" s="24" t="s">
        <v>63</v>
      </c>
      <c r="AG66" s="24" t="s">
        <v>63</v>
      </c>
      <c r="AH66" s="69" t="s">
        <v>63</v>
      </c>
      <c r="AI66" s="68" t="s">
        <v>63</v>
      </c>
      <c r="AJ66" s="23" t="s">
        <v>63</v>
      </c>
      <c r="AK66" s="23" t="s">
        <v>63</v>
      </c>
      <c r="AL66" s="23" t="s">
        <v>63</v>
      </c>
      <c r="AM66" s="69" t="s">
        <v>63</v>
      </c>
      <c r="AO66" s="66">
        <v>313903</v>
      </c>
      <c r="AP66" s="23">
        <v>313903</v>
      </c>
      <c r="AQ66" s="67" t="s">
        <v>1696</v>
      </c>
      <c r="AR66" s="181">
        <v>354371</v>
      </c>
      <c r="AS66" s="23">
        <v>354371</v>
      </c>
      <c r="AT66" s="67" t="s">
        <v>1696</v>
      </c>
      <c r="AU66" s="181">
        <v>361511</v>
      </c>
      <c r="AV66" s="23">
        <v>361511</v>
      </c>
      <c r="AW66" s="67" t="s">
        <v>1696</v>
      </c>
      <c r="AX66" s="66">
        <v>282410</v>
      </c>
      <c r="AY66" s="23">
        <v>282410</v>
      </c>
      <c r="AZ66" s="67" t="s">
        <v>1696</v>
      </c>
      <c r="BA66" s="66">
        <v>311833</v>
      </c>
      <c r="BB66" s="23">
        <v>311833</v>
      </c>
      <c r="BC66" s="67" t="s">
        <v>1696</v>
      </c>
      <c r="BD66" s="66">
        <f>'individ. emissies &amp; verlening'!AB66</f>
        <v>346724</v>
      </c>
      <c r="BE66" s="23">
        <v>346724</v>
      </c>
      <c r="BF66" s="67" t="s">
        <v>1696</v>
      </c>
      <c r="BG66" s="66">
        <f>'individ. emissies &amp; verlening'!AC66</f>
        <v>504790</v>
      </c>
      <c r="BH66" s="23">
        <v>504790</v>
      </c>
      <c r="BI66" s="23" t="s">
        <v>1696</v>
      </c>
      <c r="BJ66" s="66">
        <f>'individ. emissies &amp; verlening'!AD66</f>
        <v>472731</v>
      </c>
      <c r="BK66" s="171">
        <v>472731</v>
      </c>
      <c r="BL66" s="172" t="s">
        <v>1696</v>
      </c>
      <c r="BM66" s="66">
        <v>297385</v>
      </c>
      <c r="BN66" s="23">
        <v>297385</v>
      </c>
      <c r="BO66" s="178" t="str">
        <f t="shared" si="3"/>
        <v>ok</v>
      </c>
      <c r="BP66" s="66">
        <v>399888</v>
      </c>
      <c r="BQ66" s="23">
        <v>399888</v>
      </c>
      <c r="BR66" s="183" t="str">
        <f t="shared" si="4"/>
        <v>ok</v>
      </c>
    </row>
    <row r="67" spans="1:70" ht="12.75" customHeight="1" x14ac:dyDescent="0.25">
      <c r="A67" s="21">
        <v>63</v>
      </c>
      <c r="B67" s="21" t="s">
        <v>414</v>
      </c>
      <c r="C67" s="27" t="s">
        <v>416</v>
      </c>
      <c r="D67" s="30"/>
      <c r="E67" s="68" t="s">
        <v>63</v>
      </c>
      <c r="F67" s="23" t="str">
        <f t="shared" si="0"/>
        <v>-</v>
      </c>
      <c r="G67" s="69" t="s">
        <v>63</v>
      </c>
      <c r="H67" s="68" t="s">
        <v>63</v>
      </c>
      <c r="I67" s="23" t="str">
        <f t="shared" si="1"/>
        <v>-</v>
      </c>
      <c r="J67" s="69" t="str">
        <f t="shared" ref="J67" si="19">I67</f>
        <v>-</v>
      </c>
      <c r="K67" s="68" t="s">
        <v>63</v>
      </c>
      <c r="L67" s="23" t="str">
        <f t="shared" si="2"/>
        <v>-</v>
      </c>
      <c r="M67" s="69" t="str">
        <f t="shared" si="2"/>
        <v>-</v>
      </c>
      <c r="N67" s="24"/>
      <c r="O67" s="68" t="s">
        <v>63</v>
      </c>
      <c r="P67" s="24" t="s">
        <v>63</v>
      </c>
      <c r="Q67" s="24" t="s">
        <v>63</v>
      </c>
      <c r="R67" s="24" t="s">
        <v>63</v>
      </c>
      <c r="S67" s="69" t="s">
        <v>63</v>
      </c>
      <c r="T67" s="68" t="s">
        <v>63</v>
      </c>
      <c r="U67" s="24" t="s">
        <v>63</v>
      </c>
      <c r="V67" s="24" t="s">
        <v>63</v>
      </c>
      <c r="W67" s="24" t="s">
        <v>63</v>
      </c>
      <c r="X67" s="69" t="s">
        <v>63</v>
      </c>
      <c r="Y67" s="68" t="s">
        <v>63</v>
      </c>
      <c r="Z67" s="24" t="s">
        <v>63</v>
      </c>
      <c r="AA67" s="24" t="s">
        <v>63</v>
      </c>
      <c r="AB67" s="24" t="s">
        <v>63</v>
      </c>
      <c r="AC67" s="69" t="s">
        <v>63</v>
      </c>
      <c r="AD67" s="68" t="s">
        <v>63</v>
      </c>
      <c r="AE67" s="24" t="s">
        <v>63</v>
      </c>
      <c r="AF67" s="24" t="s">
        <v>63</v>
      </c>
      <c r="AG67" s="24" t="s">
        <v>63</v>
      </c>
      <c r="AH67" s="69" t="s">
        <v>63</v>
      </c>
      <c r="AI67" s="68" t="s">
        <v>63</v>
      </c>
      <c r="AJ67" s="23" t="s">
        <v>63</v>
      </c>
      <c r="AK67" s="23" t="s">
        <v>63</v>
      </c>
      <c r="AL67" s="23" t="s">
        <v>63</v>
      </c>
      <c r="AM67" s="69" t="s">
        <v>63</v>
      </c>
      <c r="AO67" s="66">
        <v>211225</v>
      </c>
      <c r="AP67" s="23">
        <v>211225</v>
      </c>
      <c r="AQ67" s="67" t="s">
        <v>1696</v>
      </c>
      <c r="AR67" s="181">
        <v>128452</v>
      </c>
      <c r="AS67" s="23">
        <v>128452</v>
      </c>
      <c r="AT67" s="67" t="s">
        <v>1696</v>
      </c>
      <c r="AU67" s="181">
        <v>246628</v>
      </c>
      <c r="AV67" s="23">
        <v>246628</v>
      </c>
      <c r="AW67" s="67" t="s">
        <v>1696</v>
      </c>
      <c r="AX67" s="66">
        <v>308784</v>
      </c>
      <c r="AY67" s="23">
        <v>308784</v>
      </c>
      <c r="AZ67" s="67" t="s">
        <v>1696</v>
      </c>
      <c r="BA67" s="66">
        <v>377007</v>
      </c>
      <c r="BB67" s="23">
        <v>377007</v>
      </c>
      <c r="BC67" s="67" t="s">
        <v>1696</v>
      </c>
      <c r="BD67" s="66">
        <f>'individ. emissies &amp; verlening'!AB67</f>
        <v>374744</v>
      </c>
      <c r="BE67" s="23">
        <v>374744</v>
      </c>
      <c r="BF67" s="67" t="s">
        <v>1696</v>
      </c>
      <c r="BG67" s="66">
        <f>'individ. emissies &amp; verlening'!AC67</f>
        <v>454623</v>
      </c>
      <c r="BH67" s="23">
        <v>454623</v>
      </c>
      <c r="BI67" s="23" t="s">
        <v>1696</v>
      </c>
      <c r="BJ67" s="66">
        <f>'individ. emissies &amp; verlening'!AD67</f>
        <v>492303</v>
      </c>
      <c r="BK67" s="171">
        <v>492303</v>
      </c>
      <c r="BL67" s="172" t="s">
        <v>1696</v>
      </c>
      <c r="BM67" s="66">
        <v>456149</v>
      </c>
      <c r="BN67" s="23">
        <v>456149</v>
      </c>
      <c r="BO67" s="178" t="str">
        <f t="shared" si="3"/>
        <v>ok</v>
      </c>
      <c r="BP67" s="66">
        <v>333851</v>
      </c>
      <c r="BQ67" s="23">
        <v>333851</v>
      </c>
      <c r="BR67" s="183" t="str">
        <f t="shared" si="4"/>
        <v>ok</v>
      </c>
    </row>
    <row r="68" spans="1:70" ht="12.75" customHeight="1" x14ac:dyDescent="0.25">
      <c r="A68" s="21">
        <v>64</v>
      </c>
      <c r="B68" s="21" t="s">
        <v>417</v>
      </c>
      <c r="C68" s="27" t="s">
        <v>418</v>
      </c>
      <c r="D68" s="30"/>
      <c r="E68" s="68" t="s">
        <v>63</v>
      </c>
      <c r="F68" s="23" t="str">
        <f t="shared" si="0"/>
        <v>-</v>
      </c>
      <c r="G68" s="69" t="s">
        <v>63</v>
      </c>
      <c r="H68" s="68" t="s">
        <v>63</v>
      </c>
      <c r="I68" s="23" t="str">
        <f t="shared" si="1"/>
        <v>-</v>
      </c>
      <c r="J68" s="69" t="str">
        <f t="shared" ref="J68" si="20">I68</f>
        <v>-</v>
      </c>
      <c r="K68" s="68" t="s">
        <v>63</v>
      </c>
      <c r="L68" s="23" t="str">
        <f t="shared" si="2"/>
        <v>-</v>
      </c>
      <c r="M68" s="69" t="str">
        <f t="shared" si="2"/>
        <v>-</v>
      </c>
      <c r="N68" s="24"/>
      <c r="O68" s="68" t="s">
        <v>63</v>
      </c>
      <c r="P68" s="24" t="s">
        <v>63</v>
      </c>
      <c r="Q68" s="24" t="s">
        <v>63</v>
      </c>
      <c r="R68" s="24" t="s">
        <v>63</v>
      </c>
      <c r="S68" s="69" t="s">
        <v>63</v>
      </c>
      <c r="T68" s="68" t="s">
        <v>63</v>
      </c>
      <c r="U68" s="24" t="s">
        <v>63</v>
      </c>
      <c r="V68" s="24" t="s">
        <v>63</v>
      </c>
      <c r="W68" s="24" t="s">
        <v>63</v>
      </c>
      <c r="X68" s="69" t="s">
        <v>63</v>
      </c>
      <c r="Y68" s="68" t="s">
        <v>63</v>
      </c>
      <c r="Z68" s="24" t="s">
        <v>63</v>
      </c>
      <c r="AA68" s="24" t="s">
        <v>63</v>
      </c>
      <c r="AB68" s="24" t="s">
        <v>63</v>
      </c>
      <c r="AC68" s="69" t="s">
        <v>63</v>
      </c>
      <c r="AD68" s="68" t="s">
        <v>63</v>
      </c>
      <c r="AE68" s="24" t="s">
        <v>63</v>
      </c>
      <c r="AF68" s="24" t="s">
        <v>63</v>
      </c>
      <c r="AG68" s="24" t="s">
        <v>63</v>
      </c>
      <c r="AH68" s="69" t="s">
        <v>63</v>
      </c>
      <c r="AI68" s="68" t="s">
        <v>63</v>
      </c>
      <c r="AJ68" s="23" t="s">
        <v>63</v>
      </c>
      <c r="AK68" s="23" t="s">
        <v>63</v>
      </c>
      <c r="AL68" s="23" t="s">
        <v>63</v>
      </c>
      <c r="AM68" s="69" t="s">
        <v>63</v>
      </c>
      <c r="AO68" s="66">
        <v>6010</v>
      </c>
      <c r="AP68" s="23">
        <v>6010</v>
      </c>
      <c r="AQ68" s="67" t="s">
        <v>1696</v>
      </c>
      <c r="AR68" s="181">
        <v>26304</v>
      </c>
      <c r="AS68" s="23">
        <v>26304</v>
      </c>
      <c r="AT68" s="67" t="s">
        <v>1696</v>
      </c>
      <c r="AU68" s="181">
        <v>9696</v>
      </c>
      <c r="AV68" s="23">
        <v>9696</v>
      </c>
      <c r="AW68" s="67" t="s">
        <v>1696</v>
      </c>
      <c r="AX68" s="66" t="s">
        <v>188</v>
      </c>
      <c r="AY68" s="24" t="s">
        <v>63</v>
      </c>
      <c r="AZ68" s="69" t="s">
        <v>63</v>
      </c>
      <c r="BA68" s="66" t="s">
        <v>63</v>
      </c>
      <c r="BB68" s="24" t="s">
        <v>63</v>
      </c>
      <c r="BC68" s="69"/>
      <c r="BD68" s="66" t="str">
        <f>'individ. emissies &amp; verlening'!AB68</f>
        <v>-</v>
      </c>
      <c r="BE68" s="24" t="s">
        <v>63</v>
      </c>
      <c r="BF68" s="67" t="s">
        <v>63</v>
      </c>
      <c r="BG68" s="66" t="str">
        <f>'individ. emissies &amp; verlening'!AC68</f>
        <v>-</v>
      </c>
      <c r="BH68" s="23" t="s">
        <v>63</v>
      </c>
      <c r="BI68" s="23" t="s">
        <v>63</v>
      </c>
      <c r="BJ68" s="66" t="str">
        <f>'individ. emissies &amp; verlening'!AD68</f>
        <v>-</v>
      </c>
      <c r="BK68" s="171" t="s">
        <v>63</v>
      </c>
      <c r="BL68" s="172" t="s">
        <v>63</v>
      </c>
      <c r="BM68" s="66" t="s">
        <v>63</v>
      </c>
      <c r="BN68" s="23" t="s">
        <v>63</v>
      </c>
      <c r="BO68" s="178" t="str">
        <f t="shared" si="3"/>
        <v>-</v>
      </c>
      <c r="BP68" s="66" t="s">
        <v>63</v>
      </c>
      <c r="BQ68" s="23" t="s">
        <v>63</v>
      </c>
      <c r="BR68" s="183" t="str">
        <f t="shared" si="4"/>
        <v>-</v>
      </c>
    </row>
    <row r="69" spans="1:70" ht="12.75" customHeight="1" x14ac:dyDescent="0.25">
      <c r="A69" s="21">
        <v>65</v>
      </c>
      <c r="B69" s="21" t="s">
        <v>419</v>
      </c>
      <c r="C69" s="27" t="s">
        <v>421</v>
      </c>
      <c r="D69" s="30"/>
      <c r="E69" s="68" t="s">
        <v>63</v>
      </c>
      <c r="F69" s="23" t="str">
        <f t="shared" si="0"/>
        <v>-</v>
      </c>
      <c r="G69" s="69" t="s">
        <v>63</v>
      </c>
      <c r="H69" s="68" t="s">
        <v>63</v>
      </c>
      <c r="I69" s="23" t="str">
        <f t="shared" si="1"/>
        <v>-</v>
      </c>
      <c r="J69" s="69" t="str">
        <f t="shared" ref="J69" si="21">I69</f>
        <v>-</v>
      </c>
      <c r="K69" s="68" t="s">
        <v>63</v>
      </c>
      <c r="L69" s="23" t="str">
        <f t="shared" si="2"/>
        <v>-</v>
      </c>
      <c r="M69" s="69" t="str">
        <f t="shared" si="2"/>
        <v>-</v>
      </c>
      <c r="N69" s="24"/>
      <c r="O69" s="68" t="s">
        <v>63</v>
      </c>
      <c r="P69" s="24" t="s">
        <v>63</v>
      </c>
      <c r="Q69" s="24" t="s">
        <v>63</v>
      </c>
      <c r="R69" s="24" t="s">
        <v>63</v>
      </c>
      <c r="S69" s="69" t="s">
        <v>63</v>
      </c>
      <c r="T69" s="68" t="s">
        <v>63</v>
      </c>
      <c r="U69" s="24" t="s">
        <v>63</v>
      </c>
      <c r="V69" s="24" t="s">
        <v>63</v>
      </c>
      <c r="W69" s="24" t="s">
        <v>63</v>
      </c>
      <c r="X69" s="69" t="s">
        <v>63</v>
      </c>
      <c r="Y69" s="68" t="s">
        <v>63</v>
      </c>
      <c r="Z69" s="24" t="s">
        <v>63</v>
      </c>
      <c r="AA69" s="24" t="s">
        <v>63</v>
      </c>
      <c r="AB69" s="24" t="s">
        <v>63</v>
      </c>
      <c r="AC69" s="69" t="s">
        <v>63</v>
      </c>
      <c r="AD69" s="68" t="s">
        <v>63</v>
      </c>
      <c r="AE69" s="24" t="s">
        <v>63</v>
      </c>
      <c r="AF69" s="24" t="s">
        <v>63</v>
      </c>
      <c r="AG69" s="24" t="s">
        <v>63</v>
      </c>
      <c r="AH69" s="69" t="s">
        <v>63</v>
      </c>
      <c r="AI69" s="68" t="s">
        <v>63</v>
      </c>
      <c r="AJ69" s="23" t="s">
        <v>63</v>
      </c>
      <c r="AK69" s="23" t="s">
        <v>63</v>
      </c>
      <c r="AL69" s="23" t="s">
        <v>63</v>
      </c>
      <c r="AM69" s="69" t="s">
        <v>63</v>
      </c>
      <c r="AO69" s="66">
        <v>956</v>
      </c>
      <c r="AP69" s="23">
        <v>956</v>
      </c>
      <c r="AQ69" s="67" t="s">
        <v>1696</v>
      </c>
      <c r="AR69" s="66">
        <v>586</v>
      </c>
      <c r="AS69" s="23">
        <v>586</v>
      </c>
      <c r="AT69" s="67" t="s">
        <v>1696</v>
      </c>
      <c r="AU69" s="66">
        <v>397</v>
      </c>
      <c r="AV69" s="23">
        <v>397</v>
      </c>
      <c r="AW69" s="67" t="s">
        <v>1696</v>
      </c>
      <c r="AX69" s="66">
        <v>946</v>
      </c>
      <c r="AY69" s="23">
        <v>946</v>
      </c>
      <c r="AZ69" s="67" t="s">
        <v>1696</v>
      </c>
      <c r="BA69" s="66">
        <v>884</v>
      </c>
      <c r="BB69" s="23">
        <v>884</v>
      </c>
      <c r="BC69" s="67" t="s">
        <v>1696</v>
      </c>
      <c r="BD69" s="66">
        <f>'individ. emissies &amp; verlening'!AB69</f>
        <v>1886</v>
      </c>
      <c r="BE69" s="23">
        <v>1886</v>
      </c>
      <c r="BF69" s="67" t="s">
        <v>1696</v>
      </c>
      <c r="BG69" s="66">
        <f>'individ. emissies &amp; verlening'!AC69</f>
        <v>1114</v>
      </c>
      <c r="BH69" s="23">
        <v>1114</v>
      </c>
      <c r="BI69" s="23" t="s">
        <v>1696</v>
      </c>
      <c r="BJ69" s="66">
        <f>'individ. emissies &amp; verlening'!AD69</f>
        <v>492</v>
      </c>
      <c r="BK69" s="171">
        <v>492</v>
      </c>
      <c r="BL69" s="172" t="s">
        <v>1696</v>
      </c>
      <c r="BM69" s="66">
        <v>1079</v>
      </c>
      <c r="BN69" s="23">
        <v>1079</v>
      </c>
      <c r="BO69" s="178" t="str">
        <f t="shared" si="3"/>
        <v>ok</v>
      </c>
      <c r="BP69" s="66">
        <v>1867</v>
      </c>
      <c r="BQ69" s="23">
        <v>1867</v>
      </c>
      <c r="BR69" s="183" t="str">
        <f t="shared" si="4"/>
        <v>ok</v>
      </c>
    </row>
    <row r="70" spans="1:70" x14ac:dyDescent="0.25">
      <c r="A70" s="21">
        <v>66</v>
      </c>
      <c r="B70" s="21" t="s">
        <v>424</v>
      </c>
      <c r="C70" s="27" t="s">
        <v>426</v>
      </c>
      <c r="D70" s="30"/>
      <c r="E70" s="66">
        <v>33351</v>
      </c>
      <c r="F70" s="23">
        <f t="shared" si="0"/>
        <v>33351</v>
      </c>
      <c r="G70" s="67" t="s">
        <v>1696</v>
      </c>
      <c r="H70" s="66">
        <v>37183</v>
      </c>
      <c r="I70" s="23">
        <f t="shared" si="1"/>
        <v>37183</v>
      </c>
      <c r="J70" s="67" t="s">
        <v>1696</v>
      </c>
      <c r="K70" s="66">
        <v>32935</v>
      </c>
      <c r="L70" s="23">
        <f t="shared" si="2"/>
        <v>32935</v>
      </c>
      <c r="M70" s="67" t="s">
        <v>1696</v>
      </c>
      <c r="N70" s="23"/>
      <c r="O70" s="66">
        <v>30836</v>
      </c>
      <c r="P70" s="23">
        <v>14280</v>
      </c>
      <c r="Q70" s="23"/>
      <c r="R70" s="23">
        <v>16556</v>
      </c>
      <c r="S70" s="67" t="s">
        <v>1696</v>
      </c>
      <c r="T70" s="66">
        <v>23060</v>
      </c>
      <c r="U70" s="23">
        <v>23060</v>
      </c>
      <c r="V70" s="23"/>
      <c r="W70" s="23"/>
      <c r="X70" s="67" t="s">
        <v>1696</v>
      </c>
      <c r="Y70" s="70" t="s">
        <v>72</v>
      </c>
      <c r="Z70" s="24" t="s">
        <v>63</v>
      </c>
      <c r="AA70" s="24" t="s">
        <v>63</v>
      </c>
      <c r="AB70" s="24" t="s">
        <v>63</v>
      </c>
      <c r="AC70" s="69" t="s">
        <v>63</v>
      </c>
      <c r="AD70" s="70" t="s">
        <v>63</v>
      </c>
      <c r="AE70" s="24" t="s">
        <v>63</v>
      </c>
      <c r="AF70" s="24" t="s">
        <v>63</v>
      </c>
      <c r="AG70" s="24" t="s">
        <v>63</v>
      </c>
      <c r="AH70" s="69" t="s">
        <v>63</v>
      </c>
      <c r="AI70" s="70" t="s">
        <v>63</v>
      </c>
      <c r="AJ70" s="23" t="s">
        <v>63</v>
      </c>
      <c r="AK70" s="23" t="s">
        <v>63</v>
      </c>
      <c r="AL70" s="23" t="s">
        <v>63</v>
      </c>
      <c r="AM70" s="69" t="s">
        <v>63</v>
      </c>
      <c r="AO70" s="66">
        <v>26870</v>
      </c>
      <c r="AP70" s="23">
        <v>26870</v>
      </c>
      <c r="AQ70" s="67" t="s">
        <v>1696</v>
      </c>
      <c r="AR70" s="181">
        <v>25122</v>
      </c>
      <c r="AS70" s="23">
        <v>25122</v>
      </c>
      <c r="AT70" s="67" t="s">
        <v>1696</v>
      </c>
      <c r="AU70" s="181">
        <v>27278</v>
      </c>
      <c r="AV70" s="23">
        <v>27278</v>
      </c>
      <c r="AW70" s="67" t="s">
        <v>1696</v>
      </c>
      <c r="AX70" s="66">
        <v>29610</v>
      </c>
      <c r="AY70" s="23">
        <v>29610</v>
      </c>
      <c r="AZ70" s="67" t="s">
        <v>1696</v>
      </c>
      <c r="BA70" s="66">
        <v>32146</v>
      </c>
      <c r="BB70" s="23">
        <v>32146</v>
      </c>
      <c r="BC70" s="67" t="s">
        <v>1696</v>
      </c>
      <c r="BD70" s="66">
        <f>'individ. emissies &amp; verlening'!AB70</f>
        <v>33050</v>
      </c>
      <c r="BE70" s="23">
        <v>33050</v>
      </c>
      <c r="BF70" s="67" t="s">
        <v>1696</v>
      </c>
      <c r="BG70" s="66">
        <f>'individ. emissies &amp; verlening'!AC70</f>
        <v>26251</v>
      </c>
      <c r="BH70" s="23">
        <v>26251</v>
      </c>
      <c r="BI70" s="23" t="s">
        <v>1696</v>
      </c>
      <c r="BJ70" s="66">
        <f>'individ. emissies &amp; verlening'!AD70</f>
        <v>21786</v>
      </c>
      <c r="BK70" s="171">
        <v>21786</v>
      </c>
      <c r="BL70" s="172" t="s">
        <v>1696</v>
      </c>
      <c r="BM70" s="66">
        <v>26097</v>
      </c>
      <c r="BN70" s="23">
        <v>26097</v>
      </c>
      <c r="BO70" s="178" t="str">
        <f t="shared" ref="BO70:BO133" si="22">IF(BN70="-","-","ok")</f>
        <v>ok</v>
      </c>
      <c r="BP70" s="66">
        <v>19880</v>
      </c>
      <c r="BQ70" s="23">
        <v>19880</v>
      </c>
      <c r="BR70" s="183" t="str">
        <f t="shared" ref="BR70:BR133" si="23">IF(BQ70="-","-","ok")</f>
        <v>ok</v>
      </c>
    </row>
    <row r="71" spans="1:70" ht="12.75" customHeight="1" x14ac:dyDescent="0.25">
      <c r="A71" s="21">
        <v>67</v>
      </c>
      <c r="B71" s="21" t="s">
        <v>432</v>
      </c>
      <c r="C71" s="27" t="s">
        <v>1705</v>
      </c>
      <c r="D71" s="30"/>
      <c r="E71" s="68" t="s">
        <v>63</v>
      </c>
      <c r="F71" s="23" t="str">
        <f t="shared" si="0"/>
        <v>-</v>
      </c>
      <c r="G71" s="69" t="s">
        <v>63</v>
      </c>
      <c r="H71" s="68" t="s">
        <v>63</v>
      </c>
      <c r="I71" s="23" t="str">
        <f t="shared" si="1"/>
        <v>-</v>
      </c>
      <c r="J71" s="69" t="str">
        <f t="shared" ref="J71" si="24">I71</f>
        <v>-</v>
      </c>
      <c r="K71" s="68" t="s">
        <v>63</v>
      </c>
      <c r="L71" s="23" t="str">
        <f t="shared" si="2"/>
        <v>-</v>
      </c>
      <c r="M71" s="69" t="str">
        <f t="shared" si="2"/>
        <v>-</v>
      </c>
      <c r="N71" s="24"/>
      <c r="O71" s="68" t="s">
        <v>63</v>
      </c>
      <c r="P71" s="24" t="s">
        <v>63</v>
      </c>
      <c r="Q71" s="24" t="s">
        <v>63</v>
      </c>
      <c r="R71" s="24" t="s">
        <v>63</v>
      </c>
      <c r="S71" s="69" t="s">
        <v>63</v>
      </c>
      <c r="T71" s="68" t="s">
        <v>63</v>
      </c>
      <c r="U71" s="24" t="s">
        <v>63</v>
      </c>
      <c r="V71" s="24" t="s">
        <v>63</v>
      </c>
      <c r="W71" s="24" t="s">
        <v>63</v>
      </c>
      <c r="X71" s="69" t="s">
        <v>63</v>
      </c>
      <c r="Y71" s="68" t="s">
        <v>63</v>
      </c>
      <c r="Z71" s="24" t="s">
        <v>63</v>
      </c>
      <c r="AA71" s="24" t="s">
        <v>63</v>
      </c>
      <c r="AB71" s="24" t="s">
        <v>63</v>
      </c>
      <c r="AC71" s="69" t="s">
        <v>63</v>
      </c>
      <c r="AD71" s="68" t="s">
        <v>63</v>
      </c>
      <c r="AE71" s="24" t="s">
        <v>63</v>
      </c>
      <c r="AF71" s="24" t="s">
        <v>63</v>
      </c>
      <c r="AG71" s="24" t="s">
        <v>63</v>
      </c>
      <c r="AH71" s="69" t="s">
        <v>63</v>
      </c>
      <c r="AI71" s="68" t="s">
        <v>63</v>
      </c>
      <c r="AJ71" s="23" t="s">
        <v>63</v>
      </c>
      <c r="AK71" s="23" t="s">
        <v>63</v>
      </c>
      <c r="AL71" s="23" t="s">
        <v>63</v>
      </c>
      <c r="AM71" s="69" t="s">
        <v>63</v>
      </c>
      <c r="AO71" s="66">
        <v>3866</v>
      </c>
      <c r="AP71" s="23">
        <v>3866</v>
      </c>
      <c r="AQ71" s="67" t="s">
        <v>1696</v>
      </c>
      <c r="AR71" s="66">
        <v>3940</v>
      </c>
      <c r="AS71" s="23">
        <v>3940</v>
      </c>
      <c r="AT71" s="67" t="s">
        <v>1696</v>
      </c>
      <c r="AU71" s="66">
        <v>4100</v>
      </c>
      <c r="AV71" s="23">
        <v>4100</v>
      </c>
      <c r="AW71" s="67" t="s">
        <v>1696</v>
      </c>
      <c r="AX71" s="66">
        <v>3947</v>
      </c>
      <c r="AY71" s="23">
        <v>3947</v>
      </c>
      <c r="AZ71" s="67" t="s">
        <v>1696</v>
      </c>
      <c r="BA71" s="66">
        <v>4284</v>
      </c>
      <c r="BB71" s="23">
        <v>4284</v>
      </c>
      <c r="BC71" s="67" t="s">
        <v>1696</v>
      </c>
      <c r="BD71" s="66">
        <f>'individ. emissies &amp; verlening'!AB71</f>
        <v>4964</v>
      </c>
      <c r="BE71" s="23">
        <v>4964</v>
      </c>
      <c r="BF71" s="67" t="s">
        <v>1696</v>
      </c>
      <c r="BG71" s="66">
        <f>'individ. emissies &amp; verlening'!AC71</f>
        <v>5480</v>
      </c>
      <c r="BH71" s="23">
        <v>5480</v>
      </c>
      <c r="BI71" s="23" t="s">
        <v>1696</v>
      </c>
      <c r="BJ71" s="66">
        <f>'individ. emissies &amp; verlening'!AD71</f>
        <v>7266</v>
      </c>
      <c r="BK71" s="171">
        <v>7266</v>
      </c>
      <c r="BL71" s="172" t="s">
        <v>1696</v>
      </c>
      <c r="BM71" s="66">
        <v>7816</v>
      </c>
      <c r="BN71" s="23">
        <v>7816</v>
      </c>
      <c r="BO71" s="178" t="str">
        <f t="shared" si="22"/>
        <v>ok</v>
      </c>
      <c r="BP71" s="66">
        <v>6864</v>
      </c>
      <c r="BQ71" s="23">
        <v>6864</v>
      </c>
      <c r="BR71" s="183" t="str">
        <f t="shared" si="23"/>
        <v>ok</v>
      </c>
    </row>
    <row r="72" spans="1:70" ht="12.75" customHeight="1" x14ac:dyDescent="0.25">
      <c r="A72" s="21">
        <v>68</v>
      </c>
      <c r="B72" s="21" t="s">
        <v>438</v>
      </c>
      <c r="C72" s="27" t="s">
        <v>440</v>
      </c>
      <c r="D72" s="30"/>
      <c r="E72" s="68" t="s">
        <v>63</v>
      </c>
      <c r="F72" s="23" t="str">
        <f t="shared" si="0"/>
        <v>-</v>
      </c>
      <c r="G72" s="69" t="s">
        <v>63</v>
      </c>
      <c r="H72" s="68" t="s">
        <v>63</v>
      </c>
      <c r="I72" s="23" t="str">
        <f t="shared" si="1"/>
        <v>-</v>
      </c>
      <c r="J72" s="69" t="str">
        <f t="shared" ref="J72" si="25">I72</f>
        <v>-</v>
      </c>
      <c r="K72" s="68" t="s">
        <v>63</v>
      </c>
      <c r="L72" s="23" t="str">
        <f t="shared" si="2"/>
        <v>-</v>
      </c>
      <c r="M72" s="69" t="str">
        <f t="shared" si="2"/>
        <v>-</v>
      </c>
      <c r="N72" s="24"/>
      <c r="O72" s="68" t="s">
        <v>63</v>
      </c>
      <c r="P72" s="24" t="s">
        <v>63</v>
      </c>
      <c r="Q72" s="24" t="s">
        <v>63</v>
      </c>
      <c r="R72" s="24" t="s">
        <v>63</v>
      </c>
      <c r="S72" s="69" t="s">
        <v>63</v>
      </c>
      <c r="T72" s="68" t="s">
        <v>63</v>
      </c>
      <c r="U72" s="24" t="s">
        <v>63</v>
      </c>
      <c r="V72" s="24" t="s">
        <v>63</v>
      </c>
      <c r="W72" s="24" t="s">
        <v>63</v>
      </c>
      <c r="X72" s="69" t="s">
        <v>63</v>
      </c>
      <c r="Y72" s="68" t="s">
        <v>63</v>
      </c>
      <c r="Z72" s="24" t="s">
        <v>63</v>
      </c>
      <c r="AA72" s="24" t="s">
        <v>63</v>
      </c>
      <c r="AB72" s="24" t="s">
        <v>63</v>
      </c>
      <c r="AC72" s="69" t="s">
        <v>63</v>
      </c>
      <c r="AD72" s="68" t="s">
        <v>63</v>
      </c>
      <c r="AE72" s="24" t="s">
        <v>63</v>
      </c>
      <c r="AF72" s="24" t="s">
        <v>63</v>
      </c>
      <c r="AG72" s="24" t="s">
        <v>63</v>
      </c>
      <c r="AH72" s="69" t="s">
        <v>63</v>
      </c>
      <c r="AI72" s="68" t="s">
        <v>63</v>
      </c>
      <c r="AJ72" s="23" t="s">
        <v>63</v>
      </c>
      <c r="AK72" s="23" t="s">
        <v>63</v>
      </c>
      <c r="AL72" s="23" t="s">
        <v>63</v>
      </c>
      <c r="AM72" s="69" t="s">
        <v>63</v>
      </c>
      <c r="AO72" s="66">
        <v>9138</v>
      </c>
      <c r="AP72" s="23">
        <v>9138</v>
      </c>
      <c r="AQ72" s="67" t="s">
        <v>1696</v>
      </c>
      <c r="AR72" s="66">
        <v>8920</v>
      </c>
      <c r="AS72" s="23">
        <v>8920</v>
      </c>
      <c r="AT72" s="67" t="s">
        <v>1696</v>
      </c>
      <c r="AU72" s="66">
        <v>9169</v>
      </c>
      <c r="AV72" s="23">
        <v>9169</v>
      </c>
      <c r="AW72" s="67" t="s">
        <v>1696</v>
      </c>
      <c r="AX72" s="66">
        <v>11037</v>
      </c>
      <c r="AY72" s="23">
        <v>11037</v>
      </c>
      <c r="AZ72" s="67" t="s">
        <v>1696</v>
      </c>
      <c r="BA72" s="66">
        <v>11600</v>
      </c>
      <c r="BB72" s="23">
        <v>11600</v>
      </c>
      <c r="BC72" s="67" t="s">
        <v>1696</v>
      </c>
      <c r="BD72" s="66">
        <f>'individ. emissies &amp; verlening'!AB72</f>
        <v>10803</v>
      </c>
      <c r="BE72" s="23">
        <v>10803</v>
      </c>
      <c r="BF72" s="67" t="s">
        <v>1696</v>
      </c>
      <c r="BG72" s="66">
        <f>'individ. emissies &amp; verlening'!AC72</f>
        <v>9164</v>
      </c>
      <c r="BH72" s="23">
        <v>9164</v>
      </c>
      <c r="BI72" s="23" t="s">
        <v>1696</v>
      </c>
      <c r="BJ72" s="66">
        <f>'individ. emissies &amp; verlening'!AD72</f>
        <v>7823</v>
      </c>
      <c r="BK72" s="171">
        <v>7823</v>
      </c>
      <c r="BL72" s="172" t="s">
        <v>1696</v>
      </c>
      <c r="BM72" s="66">
        <v>9285</v>
      </c>
      <c r="BN72" s="23">
        <v>9285</v>
      </c>
      <c r="BO72" s="178" t="str">
        <f t="shared" si="22"/>
        <v>ok</v>
      </c>
      <c r="BP72" s="66">
        <v>6943</v>
      </c>
      <c r="BQ72" s="23">
        <v>6943</v>
      </c>
      <c r="BR72" s="183" t="str">
        <f t="shared" si="23"/>
        <v>ok</v>
      </c>
    </row>
    <row r="73" spans="1:70" ht="12.75" customHeight="1" x14ac:dyDescent="0.25">
      <c r="A73" s="21">
        <v>69</v>
      </c>
      <c r="B73" s="21" t="s">
        <v>444</v>
      </c>
      <c r="C73" s="27" t="s">
        <v>446</v>
      </c>
      <c r="D73" s="30"/>
      <c r="E73" s="68" t="s">
        <v>63</v>
      </c>
      <c r="F73" s="23" t="str">
        <f t="shared" si="0"/>
        <v>-</v>
      </c>
      <c r="G73" s="69" t="s">
        <v>63</v>
      </c>
      <c r="H73" s="68" t="s">
        <v>63</v>
      </c>
      <c r="I73" s="23" t="str">
        <f t="shared" si="1"/>
        <v>-</v>
      </c>
      <c r="J73" s="69" t="str">
        <f t="shared" ref="J73" si="26">I73</f>
        <v>-</v>
      </c>
      <c r="K73" s="68" t="s">
        <v>63</v>
      </c>
      <c r="L73" s="23" t="str">
        <f t="shared" si="2"/>
        <v>-</v>
      </c>
      <c r="M73" s="69" t="str">
        <f t="shared" si="2"/>
        <v>-</v>
      </c>
      <c r="N73" s="24"/>
      <c r="O73" s="68" t="s">
        <v>63</v>
      </c>
      <c r="P73" s="24" t="s">
        <v>63</v>
      </c>
      <c r="Q73" s="24" t="s">
        <v>63</v>
      </c>
      <c r="R73" s="24" t="s">
        <v>63</v>
      </c>
      <c r="S73" s="69" t="s">
        <v>63</v>
      </c>
      <c r="T73" s="68" t="s">
        <v>63</v>
      </c>
      <c r="U73" s="24" t="s">
        <v>63</v>
      </c>
      <c r="V73" s="24" t="s">
        <v>63</v>
      </c>
      <c r="W73" s="24" t="s">
        <v>63</v>
      </c>
      <c r="X73" s="69" t="s">
        <v>63</v>
      </c>
      <c r="Y73" s="68" t="s">
        <v>63</v>
      </c>
      <c r="Z73" s="24" t="s">
        <v>63</v>
      </c>
      <c r="AA73" s="24" t="s">
        <v>63</v>
      </c>
      <c r="AB73" s="24" t="s">
        <v>63</v>
      </c>
      <c r="AC73" s="69" t="s">
        <v>63</v>
      </c>
      <c r="AD73" s="68" t="s">
        <v>63</v>
      </c>
      <c r="AE73" s="24" t="s">
        <v>63</v>
      </c>
      <c r="AF73" s="24" t="s">
        <v>63</v>
      </c>
      <c r="AG73" s="24" t="s">
        <v>63</v>
      </c>
      <c r="AH73" s="69" t="s">
        <v>63</v>
      </c>
      <c r="AI73" s="68" t="s">
        <v>63</v>
      </c>
      <c r="AJ73" s="23" t="s">
        <v>63</v>
      </c>
      <c r="AK73" s="23" t="s">
        <v>63</v>
      </c>
      <c r="AL73" s="23" t="s">
        <v>63</v>
      </c>
      <c r="AM73" s="69" t="s">
        <v>63</v>
      </c>
      <c r="AO73" s="66">
        <v>59033</v>
      </c>
      <c r="AP73" s="23">
        <v>59033</v>
      </c>
      <c r="AQ73" s="67" t="s">
        <v>1696</v>
      </c>
      <c r="AR73" s="66">
        <v>49277</v>
      </c>
      <c r="AS73" s="23">
        <v>49277</v>
      </c>
      <c r="AT73" s="67" t="s">
        <v>1696</v>
      </c>
      <c r="AU73" s="66">
        <v>45448</v>
      </c>
      <c r="AV73" s="23">
        <v>45448</v>
      </c>
      <c r="AW73" s="67" t="s">
        <v>1696</v>
      </c>
      <c r="AX73" s="66">
        <v>60874</v>
      </c>
      <c r="AY73" s="23">
        <v>60874</v>
      </c>
      <c r="AZ73" s="67" t="s">
        <v>1696</v>
      </c>
      <c r="BA73" s="66">
        <v>58359</v>
      </c>
      <c r="BB73" s="23">
        <v>58359</v>
      </c>
      <c r="BC73" s="67" t="s">
        <v>1696</v>
      </c>
      <c r="BD73" s="66">
        <f>'individ. emissies &amp; verlening'!AB73</f>
        <v>66979</v>
      </c>
      <c r="BE73" s="23">
        <v>66979</v>
      </c>
      <c r="BF73" s="67" t="s">
        <v>1696</v>
      </c>
      <c r="BG73" s="66">
        <f>'individ. emissies &amp; verlening'!AC73</f>
        <v>60826</v>
      </c>
      <c r="BH73" s="23">
        <v>60826</v>
      </c>
      <c r="BI73" s="23" t="s">
        <v>1696</v>
      </c>
      <c r="BJ73" s="66">
        <f>'individ. emissies &amp; verlening'!AD73</f>
        <v>29318</v>
      </c>
      <c r="BK73" s="171">
        <v>29318</v>
      </c>
      <c r="BL73" s="172" t="s">
        <v>1696</v>
      </c>
      <c r="BM73" s="66">
        <v>5088</v>
      </c>
      <c r="BN73" s="23">
        <v>5088</v>
      </c>
      <c r="BO73" s="178" t="str">
        <f t="shared" si="22"/>
        <v>ok</v>
      </c>
      <c r="BP73" s="66">
        <v>4750</v>
      </c>
      <c r="BQ73" s="23">
        <v>4750</v>
      </c>
      <c r="BR73" s="183" t="str">
        <f t="shared" si="23"/>
        <v>ok</v>
      </c>
    </row>
    <row r="74" spans="1:70" ht="12.75" customHeight="1" x14ac:dyDescent="0.25">
      <c r="A74" s="21">
        <v>70</v>
      </c>
      <c r="B74" s="21" t="s">
        <v>449</v>
      </c>
      <c r="C74" s="27" t="s">
        <v>451</v>
      </c>
      <c r="D74" s="30"/>
      <c r="E74" s="68" t="s">
        <v>63</v>
      </c>
      <c r="F74" s="23" t="str">
        <f t="shared" ref="F74:F140" si="27">E74</f>
        <v>-</v>
      </c>
      <c r="G74" s="69" t="s">
        <v>63</v>
      </c>
      <c r="H74" s="68" t="s">
        <v>63</v>
      </c>
      <c r="I74" s="23" t="str">
        <f t="shared" ref="I74:J140" si="28">H74</f>
        <v>-</v>
      </c>
      <c r="J74" s="69" t="str">
        <f t="shared" si="28"/>
        <v>-</v>
      </c>
      <c r="K74" s="68" t="s">
        <v>63</v>
      </c>
      <c r="L74" s="23" t="str">
        <f t="shared" ref="L74:M140" si="29">K74</f>
        <v>-</v>
      </c>
      <c r="M74" s="69" t="str">
        <f t="shared" ref="M74" si="30">L74</f>
        <v>-</v>
      </c>
      <c r="N74" s="24"/>
      <c r="O74" s="68" t="s">
        <v>63</v>
      </c>
      <c r="P74" s="24" t="s">
        <v>63</v>
      </c>
      <c r="Q74" s="24" t="s">
        <v>63</v>
      </c>
      <c r="R74" s="24" t="s">
        <v>63</v>
      </c>
      <c r="S74" s="69" t="s">
        <v>63</v>
      </c>
      <c r="T74" s="68" t="s">
        <v>63</v>
      </c>
      <c r="U74" s="24" t="s">
        <v>63</v>
      </c>
      <c r="V74" s="24" t="s">
        <v>63</v>
      </c>
      <c r="W74" s="24" t="s">
        <v>63</v>
      </c>
      <c r="X74" s="69" t="s">
        <v>63</v>
      </c>
      <c r="Y74" s="68" t="s">
        <v>63</v>
      </c>
      <c r="Z74" s="24" t="s">
        <v>63</v>
      </c>
      <c r="AA74" s="24" t="s">
        <v>63</v>
      </c>
      <c r="AB74" s="24" t="s">
        <v>63</v>
      </c>
      <c r="AC74" s="69" t="s">
        <v>63</v>
      </c>
      <c r="AD74" s="68" t="s">
        <v>63</v>
      </c>
      <c r="AE74" s="24" t="s">
        <v>63</v>
      </c>
      <c r="AF74" s="24" t="s">
        <v>63</v>
      </c>
      <c r="AG74" s="24" t="s">
        <v>63</v>
      </c>
      <c r="AH74" s="69" t="s">
        <v>63</v>
      </c>
      <c r="AI74" s="68" t="s">
        <v>63</v>
      </c>
      <c r="AJ74" s="23" t="s">
        <v>63</v>
      </c>
      <c r="AK74" s="23" t="s">
        <v>63</v>
      </c>
      <c r="AL74" s="23" t="s">
        <v>63</v>
      </c>
      <c r="AM74" s="69" t="s">
        <v>63</v>
      </c>
      <c r="AO74" s="66">
        <v>10454</v>
      </c>
      <c r="AP74" s="23">
        <v>10454</v>
      </c>
      <c r="AQ74" s="67" t="s">
        <v>1696</v>
      </c>
      <c r="AR74" s="66">
        <v>11277</v>
      </c>
      <c r="AS74" s="23">
        <v>11277</v>
      </c>
      <c r="AT74" s="67" t="s">
        <v>1696</v>
      </c>
      <c r="AU74" s="66">
        <v>94753</v>
      </c>
      <c r="AV74" s="23">
        <v>94753</v>
      </c>
      <c r="AW74" s="67" t="s">
        <v>1696</v>
      </c>
      <c r="AX74" s="66">
        <v>88690</v>
      </c>
      <c r="AY74" s="23">
        <v>88690</v>
      </c>
      <c r="AZ74" s="67" t="s">
        <v>1696</v>
      </c>
      <c r="BA74" s="66">
        <v>55659</v>
      </c>
      <c r="BB74" s="23">
        <v>55659</v>
      </c>
      <c r="BC74" s="67" t="s">
        <v>1696</v>
      </c>
      <c r="BD74" s="66">
        <f>'individ. emissies &amp; verlening'!AB74</f>
        <v>30874</v>
      </c>
      <c r="BE74" s="23">
        <v>30874</v>
      </c>
      <c r="BF74" s="67" t="s">
        <v>1696</v>
      </c>
      <c r="BG74" s="66">
        <f>'individ. emissies &amp; verlening'!AC74</f>
        <v>38658</v>
      </c>
      <c r="BH74" s="23">
        <v>38658</v>
      </c>
      <c r="BI74" s="23" t="s">
        <v>1696</v>
      </c>
      <c r="BJ74" s="66">
        <f>'individ. emissies &amp; verlening'!AD74</f>
        <v>33648</v>
      </c>
      <c r="BK74" s="171">
        <v>33648</v>
      </c>
      <c r="BL74" s="172" t="s">
        <v>1696</v>
      </c>
      <c r="BM74" s="66">
        <v>35799</v>
      </c>
      <c r="BN74" s="23">
        <v>35799</v>
      </c>
      <c r="BO74" s="178" t="str">
        <f t="shared" si="22"/>
        <v>ok</v>
      </c>
      <c r="BP74" s="66">
        <v>35765</v>
      </c>
      <c r="BQ74" s="23">
        <v>35765</v>
      </c>
      <c r="BR74" s="183" t="str">
        <f t="shared" si="23"/>
        <v>ok</v>
      </c>
    </row>
    <row r="75" spans="1:70" ht="12.75" customHeight="1" x14ac:dyDescent="0.25">
      <c r="A75" s="21">
        <v>71</v>
      </c>
      <c r="B75" s="21" t="s">
        <v>452</v>
      </c>
      <c r="C75" s="27" t="s">
        <v>454</v>
      </c>
      <c r="D75" s="30"/>
      <c r="E75" s="68" t="s">
        <v>63</v>
      </c>
      <c r="F75" s="23" t="str">
        <f t="shared" si="27"/>
        <v>-</v>
      </c>
      <c r="G75" s="69" t="s">
        <v>63</v>
      </c>
      <c r="H75" s="68" t="s">
        <v>63</v>
      </c>
      <c r="I75" s="23" t="str">
        <f t="shared" si="28"/>
        <v>-</v>
      </c>
      <c r="J75" s="69" t="str">
        <f t="shared" si="28"/>
        <v>-</v>
      </c>
      <c r="K75" s="68" t="s">
        <v>63</v>
      </c>
      <c r="L75" s="23" t="str">
        <f t="shared" si="29"/>
        <v>-</v>
      </c>
      <c r="M75" s="69" t="str">
        <f t="shared" ref="M75" si="31">L75</f>
        <v>-</v>
      </c>
      <c r="N75" s="24"/>
      <c r="O75" s="68" t="s">
        <v>63</v>
      </c>
      <c r="P75" s="24" t="s">
        <v>63</v>
      </c>
      <c r="Q75" s="24" t="s">
        <v>63</v>
      </c>
      <c r="R75" s="24" t="s">
        <v>63</v>
      </c>
      <c r="S75" s="69" t="s">
        <v>63</v>
      </c>
      <c r="T75" s="68" t="s">
        <v>63</v>
      </c>
      <c r="U75" s="24" t="s">
        <v>63</v>
      </c>
      <c r="V75" s="24" t="s">
        <v>63</v>
      </c>
      <c r="W75" s="24" t="s">
        <v>63</v>
      </c>
      <c r="X75" s="69" t="s">
        <v>63</v>
      </c>
      <c r="Y75" s="68" t="s">
        <v>63</v>
      </c>
      <c r="Z75" s="24" t="s">
        <v>63</v>
      </c>
      <c r="AA75" s="24" t="s">
        <v>63</v>
      </c>
      <c r="AB75" s="24" t="s">
        <v>63</v>
      </c>
      <c r="AC75" s="69" t="s">
        <v>63</v>
      </c>
      <c r="AD75" s="68" t="s">
        <v>63</v>
      </c>
      <c r="AE75" s="24" t="s">
        <v>63</v>
      </c>
      <c r="AF75" s="24" t="s">
        <v>63</v>
      </c>
      <c r="AG75" s="24" t="s">
        <v>63</v>
      </c>
      <c r="AH75" s="69" t="s">
        <v>63</v>
      </c>
      <c r="AI75" s="68" t="s">
        <v>63</v>
      </c>
      <c r="AJ75" s="23" t="s">
        <v>63</v>
      </c>
      <c r="AK75" s="23" t="s">
        <v>63</v>
      </c>
      <c r="AL75" s="23" t="s">
        <v>63</v>
      </c>
      <c r="AM75" s="69" t="s">
        <v>63</v>
      </c>
      <c r="AO75" s="66">
        <v>66657</v>
      </c>
      <c r="AP75" s="23">
        <v>66657</v>
      </c>
      <c r="AQ75" s="67" t="s">
        <v>1696</v>
      </c>
      <c r="AR75" s="66">
        <v>69671</v>
      </c>
      <c r="AS75" s="23">
        <v>69671</v>
      </c>
      <c r="AT75" s="67" t="s">
        <v>1696</v>
      </c>
      <c r="AU75" s="66">
        <v>80608</v>
      </c>
      <c r="AV75" s="23">
        <v>80608</v>
      </c>
      <c r="AW75" s="67" t="s">
        <v>1696</v>
      </c>
      <c r="AX75" s="66">
        <v>73305</v>
      </c>
      <c r="AY75" s="23">
        <v>73305</v>
      </c>
      <c r="AZ75" s="67" t="s">
        <v>1696</v>
      </c>
      <c r="BA75" s="66">
        <v>78268</v>
      </c>
      <c r="BB75" s="23">
        <v>78268</v>
      </c>
      <c r="BC75" s="67" t="s">
        <v>1696</v>
      </c>
      <c r="BD75" s="66">
        <f>'individ. emissies &amp; verlening'!AB75</f>
        <v>83881</v>
      </c>
      <c r="BE75" s="23">
        <v>83881</v>
      </c>
      <c r="BF75" s="67" t="s">
        <v>1696</v>
      </c>
      <c r="BG75" s="66">
        <f>'individ. emissies &amp; verlening'!AC75</f>
        <v>84257</v>
      </c>
      <c r="BH75" s="23">
        <v>84257</v>
      </c>
      <c r="BI75" s="23" t="s">
        <v>1696</v>
      </c>
      <c r="BJ75" s="66">
        <f>'individ. emissies &amp; verlening'!AD75</f>
        <v>79542</v>
      </c>
      <c r="BK75" s="171">
        <v>79542</v>
      </c>
      <c r="BL75" s="172" t="s">
        <v>1696</v>
      </c>
      <c r="BM75" s="66">
        <v>82662</v>
      </c>
      <c r="BN75" s="23">
        <v>82662</v>
      </c>
      <c r="BO75" s="178" t="str">
        <f t="shared" si="22"/>
        <v>ok</v>
      </c>
      <c r="BP75" s="66">
        <v>43615</v>
      </c>
      <c r="BQ75" s="23">
        <v>43615</v>
      </c>
      <c r="BR75" s="183" t="str">
        <f t="shared" si="23"/>
        <v>ok</v>
      </c>
    </row>
    <row r="76" spans="1:70" ht="12.75" customHeight="1" x14ac:dyDescent="0.25">
      <c r="A76" s="21">
        <v>72</v>
      </c>
      <c r="B76" s="21" t="s">
        <v>457</v>
      </c>
      <c r="C76" s="27" t="s">
        <v>459</v>
      </c>
      <c r="D76" s="30"/>
      <c r="E76" s="68" t="s">
        <v>63</v>
      </c>
      <c r="F76" s="23" t="str">
        <f t="shared" si="27"/>
        <v>-</v>
      </c>
      <c r="G76" s="69" t="s">
        <v>63</v>
      </c>
      <c r="H76" s="68" t="s">
        <v>63</v>
      </c>
      <c r="I76" s="23" t="str">
        <f t="shared" si="28"/>
        <v>-</v>
      </c>
      <c r="J76" s="69" t="str">
        <f t="shared" si="28"/>
        <v>-</v>
      </c>
      <c r="K76" s="68" t="s">
        <v>63</v>
      </c>
      <c r="L76" s="23" t="str">
        <f t="shared" si="29"/>
        <v>-</v>
      </c>
      <c r="M76" s="69" t="str">
        <f t="shared" ref="M76" si="32">L76</f>
        <v>-</v>
      </c>
      <c r="N76" s="24"/>
      <c r="O76" s="68" t="s">
        <v>63</v>
      </c>
      <c r="P76" s="24" t="s">
        <v>63</v>
      </c>
      <c r="Q76" s="24" t="s">
        <v>63</v>
      </c>
      <c r="R76" s="24" t="s">
        <v>63</v>
      </c>
      <c r="S76" s="69" t="s">
        <v>63</v>
      </c>
      <c r="T76" s="68" t="s">
        <v>63</v>
      </c>
      <c r="U76" s="24" t="s">
        <v>63</v>
      </c>
      <c r="V76" s="24" t="s">
        <v>63</v>
      </c>
      <c r="W76" s="24" t="s">
        <v>63</v>
      </c>
      <c r="X76" s="69" t="s">
        <v>63</v>
      </c>
      <c r="Y76" s="68" t="s">
        <v>63</v>
      </c>
      <c r="Z76" s="24" t="s">
        <v>63</v>
      </c>
      <c r="AA76" s="24" t="s">
        <v>63</v>
      </c>
      <c r="AB76" s="24" t="s">
        <v>63</v>
      </c>
      <c r="AC76" s="69" t="s">
        <v>63</v>
      </c>
      <c r="AD76" s="68" t="s">
        <v>63</v>
      </c>
      <c r="AE76" s="24" t="s">
        <v>63</v>
      </c>
      <c r="AF76" s="24" t="s">
        <v>63</v>
      </c>
      <c r="AG76" s="24" t="s">
        <v>63</v>
      </c>
      <c r="AH76" s="69" t="s">
        <v>63</v>
      </c>
      <c r="AI76" s="68" t="s">
        <v>63</v>
      </c>
      <c r="AJ76" s="23" t="s">
        <v>63</v>
      </c>
      <c r="AK76" s="23" t="s">
        <v>63</v>
      </c>
      <c r="AL76" s="23" t="s">
        <v>63</v>
      </c>
      <c r="AM76" s="69" t="s">
        <v>63</v>
      </c>
      <c r="AO76" s="66">
        <v>118617</v>
      </c>
      <c r="AP76" s="23">
        <v>118617</v>
      </c>
      <c r="AQ76" s="67" t="s">
        <v>1696</v>
      </c>
      <c r="AR76" s="66">
        <v>112505</v>
      </c>
      <c r="AS76" s="23">
        <v>112505</v>
      </c>
      <c r="AT76" s="67" t="s">
        <v>1696</v>
      </c>
      <c r="AU76" s="66">
        <v>93445</v>
      </c>
      <c r="AV76" s="23">
        <v>93445</v>
      </c>
      <c r="AW76" s="67" t="s">
        <v>1696</v>
      </c>
      <c r="AX76" s="66">
        <v>108749</v>
      </c>
      <c r="AY76" s="23">
        <v>108749</v>
      </c>
      <c r="AZ76" s="67" t="s">
        <v>1696</v>
      </c>
      <c r="BA76" s="66">
        <v>111588</v>
      </c>
      <c r="BB76" s="23">
        <v>111588</v>
      </c>
      <c r="BC76" s="67" t="s">
        <v>1696</v>
      </c>
      <c r="BD76" s="66">
        <f>'individ. emissies &amp; verlening'!AB76</f>
        <v>113117</v>
      </c>
      <c r="BE76" s="23">
        <v>113117</v>
      </c>
      <c r="BF76" s="67" t="s">
        <v>1696</v>
      </c>
      <c r="BG76" s="66">
        <f>'individ. emissies &amp; verlening'!AC76</f>
        <v>118255</v>
      </c>
      <c r="BH76" s="23">
        <v>118255</v>
      </c>
      <c r="BI76" s="23" t="s">
        <v>1696</v>
      </c>
      <c r="BJ76" s="66">
        <f>'individ. emissies &amp; verlening'!AD76</f>
        <v>85979</v>
      </c>
      <c r="BK76" s="171">
        <v>85979</v>
      </c>
      <c r="BL76" s="172" t="s">
        <v>1696</v>
      </c>
      <c r="BM76" s="66">
        <v>130586</v>
      </c>
      <c r="BN76" s="23">
        <v>130586</v>
      </c>
      <c r="BO76" s="178" t="str">
        <f t="shared" si="22"/>
        <v>ok</v>
      </c>
      <c r="BP76" s="66">
        <v>112627</v>
      </c>
      <c r="BQ76" s="23">
        <v>112627</v>
      </c>
      <c r="BR76" s="183" t="str">
        <f t="shared" si="23"/>
        <v>ok</v>
      </c>
    </row>
    <row r="77" spans="1:70" ht="12.75" customHeight="1" x14ac:dyDescent="0.25">
      <c r="A77" s="21">
        <v>73</v>
      </c>
      <c r="B77" s="21" t="s">
        <v>462</v>
      </c>
      <c r="C77" s="27" t="s">
        <v>464</v>
      </c>
      <c r="D77" s="30"/>
      <c r="E77" s="68" t="s">
        <v>63</v>
      </c>
      <c r="F77" s="23" t="str">
        <f t="shared" si="27"/>
        <v>-</v>
      </c>
      <c r="G77" s="69" t="s">
        <v>63</v>
      </c>
      <c r="H77" s="68" t="s">
        <v>63</v>
      </c>
      <c r="I77" s="23" t="str">
        <f t="shared" si="28"/>
        <v>-</v>
      </c>
      <c r="J77" s="69" t="str">
        <f t="shared" si="28"/>
        <v>-</v>
      </c>
      <c r="K77" s="68" t="s">
        <v>63</v>
      </c>
      <c r="L77" s="23" t="str">
        <f t="shared" si="29"/>
        <v>-</v>
      </c>
      <c r="M77" s="69" t="str">
        <f t="shared" ref="M77" si="33">L77</f>
        <v>-</v>
      </c>
      <c r="N77" s="24"/>
      <c r="O77" s="68" t="s">
        <v>63</v>
      </c>
      <c r="P77" s="24" t="s">
        <v>63</v>
      </c>
      <c r="Q77" s="24" t="s">
        <v>63</v>
      </c>
      <c r="R77" s="24" t="s">
        <v>63</v>
      </c>
      <c r="S77" s="69" t="s">
        <v>63</v>
      </c>
      <c r="T77" s="68" t="s">
        <v>63</v>
      </c>
      <c r="U77" s="24" t="s">
        <v>63</v>
      </c>
      <c r="V77" s="24" t="s">
        <v>63</v>
      </c>
      <c r="W77" s="24" t="s">
        <v>63</v>
      </c>
      <c r="X77" s="69" t="s">
        <v>63</v>
      </c>
      <c r="Y77" s="68" t="s">
        <v>63</v>
      </c>
      <c r="Z77" s="24" t="s">
        <v>63</v>
      </c>
      <c r="AA77" s="24" t="s">
        <v>63</v>
      </c>
      <c r="AB77" s="24" t="s">
        <v>63</v>
      </c>
      <c r="AC77" s="69" t="s">
        <v>63</v>
      </c>
      <c r="AD77" s="68" t="s">
        <v>63</v>
      </c>
      <c r="AE77" s="24" t="s">
        <v>63</v>
      </c>
      <c r="AF77" s="24" t="s">
        <v>63</v>
      </c>
      <c r="AG77" s="24" t="s">
        <v>63</v>
      </c>
      <c r="AH77" s="69" t="s">
        <v>63</v>
      </c>
      <c r="AI77" s="68" t="s">
        <v>63</v>
      </c>
      <c r="AJ77" s="23" t="s">
        <v>63</v>
      </c>
      <c r="AK77" s="23" t="s">
        <v>63</v>
      </c>
      <c r="AL77" s="23" t="s">
        <v>63</v>
      </c>
      <c r="AM77" s="69" t="s">
        <v>63</v>
      </c>
      <c r="AO77" s="66">
        <v>8996</v>
      </c>
      <c r="AP77" s="23">
        <v>8996</v>
      </c>
      <c r="AQ77" s="67" t="s">
        <v>1696</v>
      </c>
      <c r="AR77" s="66">
        <v>8701</v>
      </c>
      <c r="AS77" s="23">
        <v>8701</v>
      </c>
      <c r="AT77" s="67" t="s">
        <v>1696</v>
      </c>
      <c r="AU77" s="66">
        <v>6779</v>
      </c>
      <c r="AV77" s="23">
        <v>6779</v>
      </c>
      <c r="AW77" s="67" t="s">
        <v>1696</v>
      </c>
      <c r="AX77" s="66">
        <v>6639</v>
      </c>
      <c r="AY77" s="23">
        <v>6639</v>
      </c>
      <c r="AZ77" s="67" t="s">
        <v>1696</v>
      </c>
      <c r="BA77" s="66">
        <v>6871</v>
      </c>
      <c r="BB77" s="23">
        <v>6871</v>
      </c>
      <c r="BC77" s="67" t="s">
        <v>1696</v>
      </c>
      <c r="BD77" s="66">
        <f>'individ. emissies &amp; verlening'!AB77</f>
        <v>7353</v>
      </c>
      <c r="BE77" s="23">
        <v>7353</v>
      </c>
      <c r="BF77" s="67" t="s">
        <v>1696</v>
      </c>
      <c r="BG77" s="66">
        <f>'individ. emissies &amp; verlening'!AC77</f>
        <v>6939</v>
      </c>
      <c r="BH77" s="23">
        <v>6939</v>
      </c>
      <c r="BI77" s="23" t="s">
        <v>1696</v>
      </c>
      <c r="BJ77" s="66">
        <f>'individ. emissies &amp; verlening'!AD77</f>
        <v>7328</v>
      </c>
      <c r="BK77" s="171">
        <v>7328</v>
      </c>
      <c r="BL77" s="172" t="s">
        <v>1696</v>
      </c>
      <c r="BM77" s="66">
        <v>7742</v>
      </c>
      <c r="BN77" s="23">
        <v>7742</v>
      </c>
      <c r="BO77" s="178" t="str">
        <f t="shared" si="22"/>
        <v>ok</v>
      </c>
      <c r="BP77" s="66">
        <v>7142</v>
      </c>
      <c r="BQ77" s="23">
        <v>7142</v>
      </c>
      <c r="BR77" s="183" t="str">
        <f t="shared" si="23"/>
        <v>ok</v>
      </c>
    </row>
    <row r="78" spans="1:70" ht="12.75" customHeight="1" x14ac:dyDescent="0.25">
      <c r="A78" s="21">
        <v>74</v>
      </c>
      <c r="B78" s="21" t="s">
        <v>467</v>
      </c>
      <c r="C78" s="27" t="s">
        <v>469</v>
      </c>
      <c r="D78" s="30"/>
      <c r="E78" s="68"/>
      <c r="F78" s="23"/>
      <c r="G78" s="69"/>
      <c r="H78" s="68"/>
      <c r="I78" s="23"/>
      <c r="J78" s="69"/>
      <c r="K78" s="68"/>
      <c r="L78" s="23"/>
      <c r="M78" s="69"/>
      <c r="N78" s="24"/>
      <c r="O78" s="68"/>
      <c r="P78" s="24"/>
      <c r="Q78" s="24"/>
      <c r="R78" s="24"/>
      <c r="S78" s="69"/>
      <c r="T78" s="68"/>
      <c r="U78" s="24"/>
      <c r="V78" s="24"/>
      <c r="W78" s="24"/>
      <c r="X78" s="69"/>
      <c r="Y78" s="68"/>
      <c r="Z78" s="24"/>
      <c r="AA78" s="24"/>
      <c r="AB78" s="24"/>
      <c r="AC78" s="69"/>
      <c r="AD78" s="68"/>
      <c r="AE78" s="24"/>
      <c r="AF78" s="24"/>
      <c r="AG78" s="24"/>
      <c r="AH78" s="69"/>
      <c r="AI78" s="68"/>
      <c r="AJ78" s="23"/>
      <c r="AK78" s="23"/>
      <c r="AL78" s="23"/>
      <c r="AM78" s="69"/>
      <c r="AO78" s="66"/>
      <c r="AP78" s="23"/>
      <c r="AQ78" s="67"/>
      <c r="AR78" s="66"/>
      <c r="AS78" s="23"/>
      <c r="AT78" s="67"/>
      <c r="AU78" s="66"/>
      <c r="AV78" s="23"/>
      <c r="AW78" s="67"/>
      <c r="AX78" s="66"/>
      <c r="AY78" s="23"/>
      <c r="AZ78" s="67"/>
      <c r="BA78" s="66"/>
      <c r="BB78" s="23"/>
      <c r="BC78" s="67"/>
      <c r="BD78" s="66"/>
      <c r="BE78" s="23"/>
      <c r="BF78" s="67"/>
      <c r="BG78" s="66"/>
      <c r="BH78" s="23"/>
      <c r="BI78" s="23"/>
      <c r="BJ78" s="66" t="str">
        <f>'individ. emissies &amp; verlening'!AD78</f>
        <v>-</v>
      </c>
      <c r="BK78" s="171" t="s">
        <v>63</v>
      </c>
      <c r="BL78" s="172" t="s">
        <v>63</v>
      </c>
      <c r="BM78" s="66">
        <v>197206</v>
      </c>
      <c r="BN78" s="23">
        <v>197206</v>
      </c>
      <c r="BO78" s="178" t="str">
        <f t="shared" si="22"/>
        <v>ok</v>
      </c>
      <c r="BP78" s="66">
        <v>108424</v>
      </c>
      <c r="BQ78" s="23">
        <v>108424</v>
      </c>
      <c r="BR78" s="183" t="str">
        <f t="shared" si="23"/>
        <v>ok</v>
      </c>
    </row>
    <row r="79" spans="1:70" ht="12.75" customHeight="1" x14ac:dyDescent="0.25">
      <c r="A79" s="21">
        <v>75</v>
      </c>
      <c r="B79" s="21" t="s">
        <v>473</v>
      </c>
      <c r="C79" s="27" t="s">
        <v>475</v>
      </c>
      <c r="D79" s="30"/>
      <c r="E79" s="68" t="s">
        <v>63</v>
      </c>
      <c r="F79" s="23" t="str">
        <f t="shared" si="27"/>
        <v>-</v>
      </c>
      <c r="G79" s="69" t="s">
        <v>63</v>
      </c>
      <c r="H79" s="68" t="s">
        <v>63</v>
      </c>
      <c r="I79" s="23" t="str">
        <f t="shared" si="28"/>
        <v>-</v>
      </c>
      <c r="J79" s="69" t="str">
        <f t="shared" si="28"/>
        <v>-</v>
      </c>
      <c r="K79" s="68" t="s">
        <v>63</v>
      </c>
      <c r="L79" s="23" t="str">
        <f t="shared" si="29"/>
        <v>-</v>
      </c>
      <c r="M79" s="69" t="str">
        <f t="shared" ref="M79" si="34">L79</f>
        <v>-</v>
      </c>
      <c r="N79" s="24"/>
      <c r="O79" s="68" t="s">
        <v>63</v>
      </c>
      <c r="P79" s="24" t="s">
        <v>63</v>
      </c>
      <c r="Q79" s="24" t="s">
        <v>63</v>
      </c>
      <c r="R79" s="24" t="s">
        <v>63</v>
      </c>
      <c r="S79" s="69" t="s">
        <v>63</v>
      </c>
      <c r="T79" s="68" t="s">
        <v>63</v>
      </c>
      <c r="U79" s="24" t="s">
        <v>63</v>
      </c>
      <c r="V79" s="24" t="s">
        <v>63</v>
      </c>
      <c r="W79" s="24" t="s">
        <v>63</v>
      </c>
      <c r="X79" s="69" t="s">
        <v>63</v>
      </c>
      <c r="Y79" s="68" t="s">
        <v>63</v>
      </c>
      <c r="Z79" s="24" t="s">
        <v>63</v>
      </c>
      <c r="AA79" s="24" t="s">
        <v>63</v>
      </c>
      <c r="AB79" s="24" t="s">
        <v>63</v>
      </c>
      <c r="AC79" s="69" t="s">
        <v>63</v>
      </c>
      <c r="AD79" s="68" t="s">
        <v>63</v>
      </c>
      <c r="AE79" s="24" t="s">
        <v>63</v>
      </c>
      <c r="AF79" s="24" t="s">
        <v>63</v>
      </c>
      <c r="AG79" s="24" t="s">
        <v>63</v>
      </c>
      <c r="AH79" s="69" t="s">
        <v>63</v>
      </c>
      <c r="AI79" s="68" t="s">
        <v>63</v>
      </c>
      <c r="AJ79" s="23" t="s">
        <v>63</v>
      </c>
      <c r="AK79" s="23" t="s">
        <v>63</v>
      </c>
      <c r="AL79" s="23" t="s">
        <v>63</v>
      </c>
      <c r="AM79" s="69" t="s">
        <v>63</v>
      </c>
      <c r="AO79" s="66">
        <v>39106</v>
      </c>
      <c r="AP79" s="23">
        <v>39106</v>
      </c>
      <c r="AQ79" s="67" t="s">
        <v>1696</v>
      </c>
      <c r="AR79" s="66">
        <v>35652</v>
      </c>
      <c r="AS79" s="23">
        <v>35652</v>
      </c>
      <c r="AT79" s="67" t="s">
        <v>1696</v>
      </c>
      <c r="AU79" s="66">
        <v>33703</v>
      </c>
      <c r="AV79" s="23">
        <v>33703</v>
      </c>
      <c r="AW79" s="67" t="s">
        <v>1696</v>
      </c>
      <c r="AX79" s="66">
        <v>36405</v>
      </c>
      <c r="AY79" s="23">
        <v>36405</v>
      </c>
      <c r="AZ79" s="67" t="s">
        <v>1696</v>
      </c>
      <c r="BA79" s="66">
        <v>36886</v>
      </c>
      <c r="BB79" s="23">
        <v>36886</v>
      </c>
      <c r="BC79" s="67" t="s">
        <v>1696</v>
      </c>
      <c r="BD79" s="66">
        <f>'individ. emissies &amp; verlening'!AB79</f>
        <v>39945</v>
      </c>
      <c r="BE79" s="23">
        <v>39945</v>
      </c>
      <c r="BF79" s="67" t="s">
        <v>1696</v>
      </c>
      <c r="BG79" s="66">
        <f>'individ. emissies &amp; verlening'!AC79</f>
        <v>48904</v>
      </c>
      <c r="BH79" s="23">
        <v>48904</v>
      </c>
      <c r="BI79" s="23" t="s">
        <v>1696</v>
      </c>
      <c r="BJ79" s="66">
        <f>'individ. emissies &amp; verlening'!AD79</f>
        <v>43410</v>
      </c>
      <c r="BK79" s="171">
        <v>43410</v>
      </c>
      <c r="BL79" s="172" t="s">
        <v>1696</v>
      </c>
      <c r="BM79" s="66" t="s">
        <v>63</v>
      </c>
      <c r="BN79" s="23" t="s">
        <v>63</v>
      </c>
      <c r="BO79" s="178" t="str">
        <f t="shared" si="22"/>
        <v>-</v>
      </c>
      <c r="BP79" s="66" t="s">
        <v>63</v>
      </c>
      <c r="BQ79" s="23" t="s">
        <v>63</v>
      </c>
      <c r="BR79" s="183" t="str">
        <f t="shared" si="23"/>
        <v>-</v>
      </c>
    </row>
    <row r="80" spans="1:70" ht="12.75" customHeight="1" x14ac:dyDescent="0.25">
      <c r="A80" s="21">
        <v>76</v>
      </c>
      <c r="B80" s="21" t="s">
        <v>476</v>
      </c>
      <c r="C80" s="27" t="s">
        <v>477</v>
      </c>
      <c r="D80" s="30"/>
      <c r="E80" s="68" t="s">
        <v>63</v>
      </c>
      <c r="F80" s="23" t="str">
        <f t="shared" si="27"/>
        <v>-</v>
      </c>
      <c r="G80" s="69" t="s">
        <v>63</v>
      </c>
      <c r="H80" s="68" t="s">
        <v>63</v>
      </c>
      <c r="I80" s="23" t="str">
        <f t="shared" si="28"/>
        <v>-</v>
      </c>
      <c r="J80" s="69" t="str">
        <f t="shared" si="28"/>
        <v>-</v>
      </c>
      <c r="K80" s="68" t="s">
        <v>63</v>
      </c>
      <c r="L80" s="23" t="str">
        <f t="shared" si="29"/>
        <v>-</v>
      </c>
      <c r="M80" s="69" t="str">
        <f t="shared" ref="M80" si="35">L80</f>
        <v>-</v>
      </c>
      <c r="N80" s="24"/>
      <c r="O80" s="68" t="s">
        <v>63</v>
      </c>
      <c r="P80" s="24" t="s">
        <v>63</v>
      </c>
      <c r="Q80" s="24" t="s">
        <v>63</v>
      </c>
      <c r="R80" s="24" t="s">
        <v>63</v>
      </c>
      <c r="S80" s="69" t="s">
        <v>63</v>
      </c>
      <c r="T80" s="68" t="s">
        <v>63</v>
      </c>
      <c r="U80" s="24" t="s">
        <v>63</v>
      </c>
      <c r="V80" s="24" t="s">
        <v>63</v>
      </c>
      <c r="W80" s="24" t="s">
        <v>63</v>
      </c>
      <c r="X80" s="69" t="s">
        <v>63</v>
      </c>
      <c r="Y80" s="68" t="s">
        <v>63</v>
      </c>
      <c r="Z80" s="24" t="s">
        <v>63</v>
      </c>
      <c r="AA80" s="24" t="s">
        <v>63</v>
      </c>
      <c r="AB80" s="24" t="s">
        <v>63</v>
      </c>
      <c r="AC80" s="69" t="s">
        <v>63</v>
      </c>
      <c r="AD80" s="68" t="s">
        <v>63</v>
      </c>
      <c r="AE80" s="24" t="s">
        <v>63</v>
      </c>
      <c r="AF80" s="24" t="s">
        <v>63</v>
      </c>
      <c r="AG80" s="24" t="s">
        <v>63</v>
      </c>
      <c r="AH80" s="69" t="s">
        <v>63</v>
      </c>
      <c r="AI80" s="68" t="s">
        <v>63</v>
      </c>
      <c r="AJ80" s="23" t="s">
        <v>63</v>
      </c>
      <c r="AK80" s="23" t="s">
        <v>63</v>
      </c>
      <c r="AL80" s="23" t="s">
        <v>63</v>
      </c>
      <c r="AM80" s="69" t="s">
        <v>63</v>
      </c>
      <c r="AO80" s="66">
        <v>47548</v>
      </c>
      <c r="AP80" s="23">
        <v>47548</v>
      </c>
      <c r="AQ80" s="67" t="s">
        <v>1696</v>
      </c>
      <c r="AR80" s="66">
        <v>18299</v>
      </c>
      <c r="AS80" s="23">
        <v>18299</v>
      </c>
      <c r="AT80" s="67" t="s">
        <v>1696</v>
      </c>
      <c r="AU80" s="66">
        <v>5415</v>
      </c>
      <c r="AV80" s="23">
        <v>5415</v>
      </c>
      <c r="AW80" s="67" t="s">
        <v>1696</v>
      </c>
      <c r="AX80" s="66">
        <v>7397</v>
      </c>
      <c r="AY80" s="23">
        <v>7397</v>
      </c>
      <c r="AZ80" s="67" t="s">
        <v>1696</v>
      </c>
      <c r="BA80" s="66">
        <v>9120</v>
      </c>
      <c r="BB80" s="23">
        <v>9120</v>
      </c>
      <c r="BC80" s="67" t="s">
        <v>1696</v>
      </c>
      <c r="BD80" s="66">
        <f>'individ. emissies &amp; verlening'!AB80</f>
        <v>9441</v>
      </c>
      <c r="BE80" s="23">
        <v>9441</v>
      </c>
      <c r="BF80" s="67" t="s">
        <v>1696</v>
      </c>
      <c r="BG80" s="66">
        <f>'individ. emissies &amp; verlening'!AC80</f>
        <v>13430</v>
      </c>
      <c r="BH80" s="23">
        <v>13430</v>
      </c>
      <c r="BI80" s="23" t="s">
        <v>1696</v>
      </c>
      <c r="BJ80" s="66">
        <f>'individ. emissies &amp; verlening'!AD80</f>
        <v>5490</v>
      </c>
      <c r="BK80" s="171">
        <v>5490</v>
      </c>
      <c r="BL80" s="172" t="s">
        <v>1696</v>
      </c>
      <c r="BM80" s="66" t="s">
        <v>63</v>
      </c>
      <c r="BN80" s="23" t="s">
        <v>63</v>
      </c>
      <c r="BO80" s="178" t="str">
        <f t="shared" si="22"/>
        <v>-</v>
      </c>
      <c r="BP80" s="66" t="s">
        <v>63</v>
      </c>
      <c r="BQ80" s="23" t="s">
        <v>63</v>
      </c>
      <c r="BR80" s="183" t="str">
        <f t="shared" si="23"/>
        <v>-</v>
      </c>
    </row>
    <row r="81" spans="1:70" ht="12.75" customHeight="1" x14ac:dyDescent="0.25">
      <c r="A81" s="21">
        <v>77</v>
      </c>
      <c r="B81" s="21" t="s">
        <v>478</v>
      </c>
      <c r="C81" s="27" t="s">
        <v>479</v>
      </c>
      <c r="D81" s="30"/>
      <c r="E81" s="68" t="s">
        <v>63</v>
      </c>
      <c r="F81" s="23" t="str">
        <f t="shared" si="27"/>
        <v>-</v>
      </c>
      <c r="G81" s="69" t="s">
        <v>63</v>
      </c>
      <c r="H81" s="68" t="s">
        <v>63</v>
      </c>
      <c r="I81" s="23" t="str">
        <f t="shared" si="28"/>
        <v>-</v>
      </c>
      <c r="J81" s="69" t="str">
        <f t="shared" si="28"/>
        <v>-</v>
      </c>
      <c r="K81" s="68" t="s">
        <v>63</v>
      </c>
      <c r="L81" s="23" t="str">
        <f t="shared" si="29"/>
        <v>-</v>
      </c>
      <c r="M81" s="69" t="str">
        <f t="shared" ref="M81" si="36">L81</f>
        <v>-</v>
      </c>
      <c r="N81" s="24"/>
      <c r="O81" s="68" t="s">
        <v>63</v>
      </c>
      <c r="P81" s="24" t="s">
        <v>63</v>
      </c>
      <c r="Q81" s="24" t="s">
        <v>63</v>
      </c>
      <c r="R81" s="24" t="s">
        <v>63</v>
      </c>
      <c r="S81" s="69" t="s">
        <v>63</v>
      </c>
      <c r="T81" s="68" t="s">
        <v>63</v>
      </c>
      <c r="U81" s="24" t="s">
        <v>63</v>
      </c>
      <c r="V81" s="24" t="s">
        <v>63</v>
      </c>
      <c r="W81" s="24" t="s">
        <v>63</v>
      </c>
      <c r="X81" s="69" t="s">
        <v>63</v>
      </c>
      <c r="Y81" s="68" t="s">
        <v>63</v>
      </c>
      <c r="Z81" s="24" t="s">
        <v>63</v>
      </c>
      <c r="AA81" s="24" t="s">
        <v>63</v>
      </c>
      <c r="AB81" s="24" t="s">
        <v>63</v>
      </c>
      <c r="AC81" s="69" t="s">
        <v>63</v>
      </c>
      <c r="AD81" s="68" t="s">
        <v>63</v>
      </c>
      <c r="AE81" s="24" t="s">
        <v>63</v>
      </c>
      <c r="AF81" s="24" t="s">
        <v>63</v>
      </c>
      <c r="AG81" s="24" t="s">
        <v>63</v>
      </c>
      <c r="AH81" s="69" t="s">
        <v>63</v>
      </c>
      <c r="AI81" s="68" t="s">
        <v>63</v>
      </c>
      <c r="AJ81" s="23" t="s">
        <v>63</v>
      </c>
      <c r="AK81" s="23" t="s">
        <v>63</v>
      </c>
      <c r="AL81" s="23" t="s">
        <v>63</v>
      </c>
      <c r="AM81" s="69" t="s">
        <v>63</v>
      </c>
      <c r="AO81" s="66">
        <v>202453</v>
      </c>
      <c r="AP81" s="23">
        <v>202453</v>
      </c>
      <c r="AQ81" s="67" t="s">
        <v>1696</v>
      </c>
      <c r="AR81" s="66">
        <v>149150</v>
      </c>
      <c r="AS81" s="23">
        <v>149150</v>
      </c>
      <c r="AT81" s="67" t="s">
        <v>1696</v>
      </c>
      <c r="AU81" s="66">
        <v>54486</v>
      </c>
      <c r="AV81" s="23">
        <v>54486</v>
      </c>
      <c r="AW81" s="67" t="s">
        <v>1696</v>
      </c>
      <c r="AX81" s="66">
        <v>59536</v>
      </c>
      <c r="AY81" s="23">
        <v>59536</v>
      </c>
      <c r="AZ81" s="67" t="s">
        <v>1696</v>
      </c>
      <c r="BA81" s="66">
        <v>106319</v>
      </c>
      <c r="BB81" s="23">
        <v>106319</v>
      </c>
      <c r="BC81" s="67" t="s">
        <v>1696</v>
      </c>
      <c r="BD81" s="66">
        <f>'individ. emissies &amp; verlening'!AB81</f>
        <v>68401</v>
      </c>
      <c r="BE81" s="23">
        <v>68401</v>
      </c>
      <c r="BF81" s="67" t="s">
        <v>1696</v>
      </c>
      <c r="BG81" s="66">
        <f>'individ. emissies &amp; verlening'!AC81</f>
        <v>69784</v>
      </c>
      <c r="BH81" s="23">
        <v>69784</v>
      </c>
      <c r="BI81" s="23" t="s">
        <v>1696</v>
      </c>
      <c r="BJ81" s="66">
        <f>'individ. emissies &amp; verlening'!AD81</f>
        <v>81338</v>
      </c>
      <c r="BK81" s="172">
        <v>81338</v>
      </c>
      <c r="BL81" s="172" t="s">
        <v>1696</v>
      </c>
      <c r="BM81" s="66" t="s">
        <v>63</v>
      </c>
      <c r="BN81" s="23" t="s">
        <v>63</v>
      </c>
      <c r="BO81" s="178" t="str">
        <f t="shared" si="22"/>
        <v>-</v>
      </c>
      <c r="BP81" s="66" t="s">
        <v>63</v>
      </c>
      <c r="BQ81" s="23" t="s">
        <v>63</v>
      </c>
      <c r="BR81" s="183" t="str">
        <f t="shared" si="23"/>
        <v>-</v>
      </c>
    </row>
    <row r="82" spans="1:70" ht="12.75" customHeight="1" x14ac:dyDescent="0.25">
      <c r="A82" s="21">
        <v>78</v>
      </c>
      <c r="B82" s="21" t="s">
        <v>480</v>
      </c>
      <c r="C82" s="27" t="s">
        <v>481</v>
      </c>
      <c r="D82" s="30"/>
      <c r="E82" s="66" t="s">
        <v>63</v>
      </c>
      <c r="F82" s="23" t="str">
        <f t="shared" si="27"/>
        <v>-</v>
      </c>
      <c r="G82" s="69" t="s">
        <v>63</v>
      </c>
      <c r="H82" s="66" t="s">
        <v>63</v>
      </c>
      <c r="I82" s="23" t="str">
        <f t="shared" si="28"/>
        <v>-</v>
      </c>
      <c r="J82" s="69" t="str">
        <f t="shared" si="28"/>
        <v>-</v>
      </c>
      <c r="K82" s="66" t="s">
        <v>63</v>
      </c>
      <c r="L82" s="23" t="str">
        <f t="shared" si="29"/>
        <v>-</v>
      </c>
      <c r="M82" s="69" t="str">
        <f t="shared" ref="M82" si="37">L82</f>
        <v>-</v>
      </c>
      <c r="N82" s="23"/>
      <c r="O82" s="66" t="s">
        <v>63</v>
      </c>
      <c r="P82" s="24" t="s">
        <v>63</v>
      </c>
      <c r="Q82" s="24" t="s">
        <v>63</v>
      </c>
      <c r="R82" s="24" t="s">
        <v>63</v>
      </c>
      <c r="S82" s="69" t="s">
        <v>63</v>
      </c>
      <c r="T82" s="66" t="s">
        <v>63</v>
      </c>
      <c r="U82" s="24" t="s">
        <v>63</v>
      </c>
      <c r="V82" s="24" t="s">
        <v>63</v>
      </c>
      <c r="W82" s="24" t="s">
        <v>63</v>
      </c>
      <c r="X82" s="69" t="s">
        <v>63</v>
      </c>
      <c r="Y82" s="66" t="s">
        <v>63</v>
      </c>
      <c r="Z82" s="24" t="s">
        <v>63</v>
      </c>
      <c r="AA82" s="24" t="s">
        <v>63</v>
      </c>
      <c r="AB82" s="24" t="s">
        <v>63</v>
      </c>
      <c r="AC82" s="69" t="s">
        <v>63</v>
      </c>
      <c r="AD82" s="66" t="s">
        <v>63</v>
      </c>
      <c r="AE82" s="24" t="s">
        <v>63</v>
      </c>
      <c r="AF82" s="24" t="s">
        <v>63</v>
      </c>
      <c r="AG82" s="24" t="s">
        <v>63</v>
      </c>
      <c r="AH82" s="69" t="s">
        <v>63</v>
      </c>
      <c r="AI82" s="66" t="s">
        <v>63</v>
      </c>
      <c r="AJ82" s="23" t="s">
        <v>63</v>
      </c>
      <c r="AK82" s="23" t="s">
        <v>63</v>
      </c>
      <c r="AL82" s="23" t="s">
        <v>63</v>
      </c>
      <c r="AM82" s="69" t="s">
        <v>63</v>
      </c>
      <c r="AO82" s="66">
        <v>123106</v>
      </c>
      <c r="AP82" s="23">
        <v>123106</v>
      </c>
      <c r="AQ82" s="67" t="s">
        <v>1696</v>
      </c>
      <c r="AR82" s="66">
        <v>143590</v>
      </c>
      <c r="AS82" s="23">
        <v>143590</v>
      </c>
      <c r="AT82" s="67" t="s">
        <v>1696</v>
      </c>
      <c r="AU82" s="66">
        <v>130522</v>
      </c>
      <c r="AV82" s="23">
        <v>130522</v>
      </c>
      <c r="AW82" s="67" t="s">
        <v>1696</v>
      </c>
      <c r="AX82" s="66">
        <v>91072</v>
      </c>
      <c r="AY82" s="23">
        <v>91072</v>
      </c>
      <c r="AZ82" s="67" t="s">
        <v>1696</v>
      </c>
      <c r="BA82" s="66">
        <v>69017</v>
      </c>
      <c r="BB82" s="23">
        <v>69017</v>
      </c>
      <c r="BC82" s="67" t="s">
        <v>1696</v>
      </c>
      <c r="BD82" s="66">
        <f>'individ. emissies &amp; verlening'!AB82</f>
        <v>86681</v>
      </c>
      <c r="BE82" s="23">
        <v>86681</v>
      </c>
      <c r="BF82" s="67" t="s">
        <v>1696</v>
      </c>
      <c r="BG82" s="66">
        <f>'individ. emissies &amp; verlening'!AC82</f>
        <v>72784</v>
      </c>
      <c r="BH82" s="23">
        <v>72784</v>
      </c>
      <c r="BI82" s="23" t="s">
        <v>1696</v>
      </c>
      <c r="BJ82" s="66">
        <f>'individ. emissies &amp; verlening'!AD82</f>
        <v>90732</v>
      </c>
      <c r="BK82" s="172">
        <v>90732</v>
      </c>
      <c r="BL82" s="172" t="s">
        <v>1696</v>
      </c>
      <c r="BM82" s="66" t="s">
        <v>63</v>
      </c>
      <c r="BN82" s="23" t="s">
        <v>63</v>
      </c>
      <c r="BO82" s="178" t="str">
        <f t="shared" si="22"/>
        <v>-</v>
      </c>
      <c r="BP82" s="66" t="s">
        <v>63</v>
      </c>
      <c r="BQ82" s="23" t="s">
        <v>63</v>
      </c>
      <c r="BR82" s="183" t="str">
        <f t="shared" si="23"/>
        <v>-</v>
      </c>
    </row>
    <row r="83" spans="1:70" ht="12.75" customHeight="1" x14ac:dyDescent="0.25">
      <c r="A83" s="21">
        <v>79</v>
      </c>
      <c r="B83" s="21" t="s">
        <v>482</v>
      </c>
      <c r="C83" s="3" t="s">
        <v>484</v>
      </c>
      <c r="D83" s="30"/>
      <c r="E83" s="66" t="s">
        <v>63</v>
      </c>
      <c r="F83" s="23" t="str">
        <f t="shared" si="27"/>
        <v>-</v>
      </c>
      <c r="G83" s="69" t="s">
        <v>63</v>
      </c>
      <c r="H83" s="66" t="s">
        <v>63</v>
      </c>
      <c r="I83" s="23" t="str">
        <f t="shared" si="28"/>
        <v>-</v>
      </c>
      <c r="J83" s="69" t="str">
        <f t="shared" si="28"/>
        <v>-</v>
      </c>
      <c r="K83" s="66" t="s">
        <v>63</v>
      </c>
      <c r="L83" s="23" t="str">
        <f t="shared" si="29"/>
        <v>-</v>
      </c>
      <c r="M83" s="69" t="str">
        <f t="shared" ref="M83" si="38">L83</f>
        <v>-</v>
      </c>
      <c r="N83" s="23"/>
      <c r="O83" s="66" t="s">
        <v>63</v>
      </c>
      <c r="P83" s="24" t="s">
        <v>63</v>
      </c>
      <c r="Q83" s="24" t="s">
        <v>63</v>
      </c>
      <c r="R83" s="24" t="s">
        <v>63</v>
      </c>
      <c r="S83" s="69" t="s">
        <v>63</v>
      </c>
      <c r="T83" s="66" t="s">
        <v>63</v>
      </c>
      <c r="U83" s="24" t="s">
        <v>63</v>
      </c>
      <c r="V83" s="24" t="s">
        <v>63</v>
      </c>
      <c r="W83" s="24" t="s">
        <v>63</v>
      </c>
      <c r="X83" s="69" t="s">
        <v>63</v>
      </c>
      <c r="Y83" s="66" t="s">
        <v>63</v>
      </c>
      <c r="Z83" s="24" t="s">
        <v>63</v>
      </c>
      <c r="AA83" s="24" t="s">
        <v>63</v>
      </c>
      <c r="AB83" s="24" t="s">
        <v>63</v>
      </c>
      <c r="AC83" s="69" t="s">
        <v>63</v>
      </c>
      <c r="AD83" s="66" t="s">
        <v>63</v>
      </c>
      <c r="AE83" s="24" t="s">
        <v>63</v>
      </c>
      <c r="AF83" s="24" t="s">
        <v>63</v>
      </c>
      <c r="AG83" s="24" t="s">
        <v>63</v>
      </c>
      <c r="AH83" s="69" t="s">
        <v>63</v>
      </c>
      <c r="AI83" s="66" t="s">
        <v>63</v>
      </c>
      <c r="AJ83" s="23" t="s">
        <v>63</v>
      </c>
      <c r="AK83" s="23" t="s">
        <v>63</v>
      </c>
      <c r="AL83" s="23" t="s">
        <v>63</v>
      </c>
      <c r="AM83" s="69" t="s">
        <v>63</v>
      </c>
      <c r="AO83" s="66" t="s">
        <v>63</v>
      </c>
      <c r="AP83" s="23" t="s">
        <v>63</v>
      </c>
      <c r="AQ83" s="69" t="s">
        <v>63</v>
      </c>
      <c r="AR83" s="66">
        <v>13056</v>
      </c>
      <c r="AS83" s="23">
        <v>13056</v>
      </c>
      <c r="AT83" s="67" t="s">
        <v>1696</v>
      </c>
      <c r="AU83" s="66">
        <v>34340</v>
      </c>
      <c r="AV83" s="23">
        <v>34340</v>
      </c>
      <c r="AW83" s="67" t="s">
        <v>1696</v>
      </c>
      <c r="AX83" s="66">
        <v>41709</v>
      </c>
      <c r="AY83" s="23">
        <v>41709</v>
      </c>
      <c r="AZ83" s="67" t="s">
        <v>1696</v>
      </c>
      <c r="BA83" s="66">
        <v>27879</v>
      </c>
      <c r="BB83" s="23">
        <v>27879</v>
      </c>
      <c r="BC83" s="67" t="s">
        <v>1696</v>
      </c>
      <c r="BD83" s="66">
        <f>'individ. emissies &amp; verlening'!AB83</f>
        <v>40440</v>
      </c>
      <c r="BE83" s="23">
        <v>40440</v>
      </c>
      <c r="BF83" s="67" t="s">
        <v>1696</v>
      </c>
      <c r="BG83" s="66">
        <f>'individ. emissies &amp; verlening'!AC83</f>
        <v>40067</v>
      </c>
      <c r="BH83" s="23">
        <v>40067</v>
      </c>
      <c r="BI83" s="23" t="s">
        <v>1696</v>
      </c>
      <c r="BJ83" s="66">
        <f>'individ. emissies &amp; verlening'!AD83</f>
        <v>44184</v>
      </c>
      <c r="BK83" s="172">
        <v>44184</v>
      </c>
      <c r="BL83" s="172" t="s">
        <v>1696</v>
      </c>
      <c r="BM83" s="66">
        <v>37109</v>
      </c>
      <c r="BN83" s="23">
        <v>37109</v>
      </c>
      <c r="BO83" s="178" t="str">
        <f t="shared" si="22"/>
        <v>ok</v>
      </c>
      <c r="BP83" s="66">
        <v>30789</v>
      </c>
      <c r="BQ83" s="23">
        <v>30789</v>
      </c>
      <c r="BR83" s="183" t="str">
        <f t="shared" si="23"/>
        <v>ok</v>
      </c>
    </row>
    <row r="84" spans="1:70" ht="12.75" customHeight="1" x14ac:dyDescent="0.25">
      <c r="A84" s="21">
        <v>80</v>
      </c>
      <c r="B84" s="21" t="s">
        <v>488</v>
      </c>
      <c r="C84" s="27" t="s">
        <v>490</v>
      </c>
      <c r="D84" s="30"/>
      <c r="E84" s="68" t="s">
        <v>63</v>
      </c>
      <c r="F84" s="23" t="str">
        <f t="shared" si="27"/>
        <v>-</v>
      </c>
      <c r="G84" s="69" t="s">
        <v>63</v>
      </c>
      <c r="H84" s="68" t="s">
        <v>63</v>
      </c>
      <c r="I84" s="23" t="str">
        <f t="shared" si="28"/>
        <v>-</v>
      </c>
      <c r="J84" s="69" t="str">
        <f t="shared" si="28"/>
        <v>-</v>
      </c>
      <c r="K84" s="68" t="s">
        <v>63</v>
      </c>
      <c r="L84" s="23" t="str">
        <f t="shared" si="29"/>
        <v>-</v>
      </c>
      <c r="M84" s="69" t="str">
        <f t="shared" ref="M84" si="39">L84</f>
        <v>-</v>
      </c>
      <c r="N84" s="24"/>
      <c r="O84" s="68" t="s">
        <v>63</v>
      </c>
      <c r="P84" s="24" t="s">
        <v>63</v>
      </c>
      <c r="Q84" s="24" t="s">
        <v>63</v>
      </c>
      <c r="R84" s="24" t="s">
        <v>63</v>
      </c>
      <c r="S84" s="69" t="s">
        <v>63</v>
      </c>
      <c r="T84" s="68" t="s">
        <v>63</v>
      </c>
      <c r="U84" s="24" t="s">
        <v>63</v>
      </c>
      <c r="V84" s="24" t="s">
        <v>63</v>
      </c>
      <c r="W84" s="24" t="s">
        <v>63</v>
      </c>
      <c r="X84" s="69" t="s">
        <v>63</v>
      </c>
      <c r="Y84" s="68" t="s">
        <v>63</v>
      </c>
      <c r="Z84" s="24" t="s">
        <v>63</v>
      </c>
      <c r="AA84" s="24" t="s">
        <v>63</v>
      </c>
      <c r="AB84" s="24" t="s">
        <v>63</v>
      </c>
      <c r="AC84" s="69" t="s">
        <v>63</v>
      </c>
      <c r="AD84" s="68" t="s">
        <v>63</v>
      </c>
      <c r="AE84" s="24" t="s">
        <v>63</v>
      </c>
      <c r="AF84" s="24" t="s">
        <v>63</v>
      </c>
      <c r="AG84" s="24" t="s">
        <v>63</v>
      </c>
      <c r="AH84" s="69" t="s">
        <v>63</v>
      </c>
      <c r="AI84" s="68" t="s">
        <v>63</v>
      </c>
      <c r="AJ84" s="23" t="s">
        <v>63</v>
      </c>
      <c r="AK84" s="23" t="s">
        <v>63</v>
      </c>
      <c r="AL84" s="23" t="s">
        <v>63</v>
      </c>
      <c r="AM84" s="69" t="s">
        <v>63</v>
      </c>
      <c r="AO84" s="66">
        <v>228</v>
      </c>
      <c r="AP84" s="23">
        <v>228</v>
      </c>
      <c r="AQ84" s="67" t="s">
        <v>1696</v>
      </c>
      <c r="AR84" s="66">
        <v>318</v>
      </c>
      <c r="AS84" s="23">
        <v>318</v>
      </c>
      <c r="AT84" s="67" t="s">
        <v>1696</v>
      </c>
      <c r="AU84" s="66">
        <v>223</v>
      </c>
      <c r="AV84" s="23">
        <v>223</v>
      </c>
      <c r="AW84" s="67" t="s">
        <v>1696</v>
      </c>
      <c r="AX84" s="66">
        <v>263</v>
      </c>
      <c r="AY84" s="23">
        <v>263</v>
      </c>
      <c r="AZ84" s="67" t="s">
        <v>1696</v>
      </c>
      <c r="BA84" s="66">
        <v>223</v>
      </c>
      <c r="BB84" s="23">
        <v>223</v>
      </c>
      <c r="BC84" s="67" t="s">
        <v>1696</v>
      </c>
      <c r="BD84" s="66">
        <f>'individ. emissies &amp; verlening'!AB84</f>
        <v>200</v>
      </c>
      <c r="BE84" s="23">
        <v>200</v>
      </c>
      <c r="BF84" s="67" t="s">
        <v>1696</v>
      </c>
      <c r="BG84" s="66">
        <f>'individ. emissies &amp; verlening'!AC84</f>
        <v>220</v>
      </c>
      <c r="BH84" s="23">
        <v>220</v>
      </c>
      <c r="BI84" s="23" t="s">
        <v>1696</v>
      </c>
      <c r="BJ84" s="66">
        <f>'individ. emissies &amp; verlening'!AD84</f>
        <v>521</v>
      </c>
      <c r="BK84" s="172">
        <v>521</v>
      </c>
      <c r="BL84" s="172" t="s">
        <v>1696</v>
      </c>
      <c r="BM84" s="66" t="s">
        <v>63</v>
      </c>
      <c r="BN84" s="23" t="s">
        <v>63</v>
      </c>
      <c r="BO84" s="178" t="str">
        <f t="shared" si="22"/>
        <v>-</v>
      </c>
      <c r="BP84" s="66" t="s">
        <v>63</v>
      </c>
      <c r="BQ84" s="23" t="s">
        <v>63</v>
      </c>
      <c r="BR84" s="183" t="str">
        <f t="shared" si="23"/>
        <v>-</v>
      </c>
    </row>
    <row r="85" spans="1:70" ht="12.75" customHeight="1" x14ac:dyDescent="0.25">
      <c r="A85" s="21">
        <v>81</v>
      </c>
      <c r="B85" s="21" t="s">
        <v>493</v>
      </c>
      <c r="C85" s="27" t="s">
        <v>495</v>
      </c>
      <c r="D85" s="30"/>
      <c r="E85" s="68" t="s">
        <v>63</v>
      </c>
      <c r="F85" s="23" t="str">
        <f t="shared" si="27"/>
        <v>-</v>
      </c>
      <c r="G85" s="69" t="s">
        <v>63</v>
      </c>
      <c r="H85" s="68" t="s">
        <v>63</v>
      </c>
      <c r="I85" s="23" t="str">
        <f t="shared" si="28"/>
        <v>-</v>
      </c>
      <c r="J85" s="69" t="str">
        <f t="shared" si="28"/>
        <v>-</v>
      </c>
      <c r="K85" s="68" t="s">
        <v>63</v>
      </c>
      <c r="L85" s="23" t="str">
        <f t="shared" si="29"/>
        <v>-</v>
      </c>
      <c r="M85" s="69" t="str">
        <f t="shared" ref="M85" si="40">L85</f>
        <v>-</v>
      </c>
      <c r="N85" s="24"/>
      <c r="O85" s="68" t="s">
        <v>63</v>
      </c>
      <c r="P85" s="24" t="s">
        <v>63</v>
      </c>
      <c r="Q85" s="24" t="s">
        <v>63</v>
      </c>
      <c r="R85" s="24" t="s">
        <v>63</v>
      </c>
      <c r="S85" s="69" t="s">
        <v>63</v>
      </c>
      <c r="T85" s="68" t="s">
        <v>63</v>
      </c>
      <c r="U85" s="24" t="s">
        <v>63</v>
      </c>
      <c r="V85" s="24" t="s">
        <v>63</v>
      </c>
      <c r="W85" s="24" t="s">
        <v>63</v>
      </c>
      <c r="X85" s="69" t="s">
        <v>63</v>
      </c>
      <c r="Y85" s="68" t="s">
        <v>63</v>
      </c>
      <c r="Z85" s="24" t="s">
        <v>63</v>
      </c>
      <c r="AA85" s="24" t="s">
        <v>63</v>
      </c>
      <c r="AB85" s="24" t="s">
        <v>63</v>
      </c>
      <c r="AC85" s="69" t="s">
        <v>63</v>
      </c>
      <c r="AD85" s="68" t="s">
        <v>63</v>
      </c>
      <c r="AE85" s="24" t="s">
        <v>63</v>
      </c>
      <c r="AF85" s="24" t="s">
        <v>63</v>
      </c>
      <c r="AG85" s="24" t="s">
        <v>63</v>
      </c>
      <c r="AH85" s="69" t="s">
        <v>63</v>
      </c>
      <c r="AI85" s="68" t="s">
        <v>63</v>
      </c>
      <c r="AJ85" s="23" t="s">
        <v>63</v>
      </c>
      <c r="AK85" s="23" t="s">
        <v>63</v>
      </c>
      <c r="AL85" s="23" t="s">
        <v>63</v>
      </c>
      <c r="AM85" s="69" t="s">
        <v>63</v>
      </c>
      <c r="AO85" s="68" t="s">
        <v>63</v>
      </c>
      <c r="AP85" s="23" t="s">
        <v>63</v>
      </c>
      <c r="AQ85" s="69" t="s">
        <v>63</v>
      </c>
      <c r="AR85" s="66">
        <v>34281</v>
      </c>
      <c r="AS85" s="23">
        <v>34281</v>
      </c>
      <c r="AT85" s="67" t="s">
        <v>1696</v>
      </c>
      <c r="AU85" s="66">
        <v>39261</v>
      </c>
      <c r="AV85" s="23">
        <v>39261</v>
      </c>
      <c r="AW85" s="67" t="s">
        <v>1696</v>
      </c>
      <c r="AX85" s="66">
        <v>45730</v>
      </c>
      <c r="AY85" s="23">
        <v>45730</v>
      </c>
      <c r="AZ85" s="67" t="s">
        <v>1696</v>
      </c>
      <c r="BA85" s="66">
        <v>47681</v>
      </c>
      <c r="BB85" s="23">
        <v>47681</v>
      </c>
      <c r="BC85" s="67" t="s">
        <v>1696</v>
      </c>
      <c r="BD85" s="66">
        <f>'individ. emissies &amp; verlening'!AB85</f>
        <v>48289</v>
      </c>
      <c r="BE85" s="23">
        <v>48289</v>
      </c>
      <c r="BF85" s="67" t="s">
        <v>1696</v>
      </c>
      <c r="BG85" s="66">
        <f>'individ. emissies &amp; verlening'!AC85</f>
        <v>50227</v>
      </c>
      <c r="BH85" s="23">
        <v>50227</v>
      </c>
      <c r="BI85" s="23" t="s">
        <v>1696</v>
      </c>
      <c r="BJ85" s="66">
        <f>'individ. emissies &amp; verlening'!AD85</f>
        <v>48191</v>
      </c>
      <c r="BK85" s="171">
        <v>48191</v>
      </c>
      <c r="BL85" s="172" t="s">
        <v>1696</v>
      </c>
      <c r="BM85" s="66">
        <v>61926</v>
      </c>
      <c r="BN85" s="23">
        <v>61926</v>
      </c>
      <c r="BO85" s="178" t="str">
        <f t="shared" si="22"/>
        <v>ok</v>
      </c>
      <c r="BP85" s="66">
        <v>65970</v>
      </c>
      <c r="BQ85" s="23">
        <v>65970</v>
      </c>
      <c r="BR85" s="183" t="str">
        <f t="shared" si="23"/>
        <v>ok</v>
      </c>
    </row>
    <row r="86" spans="1:70" ht="12.75" customHeight="1" x14ac:dyDescent="0.25">
      <c r="A86" s="21">
        <v>82</v>
      </c>
      <c r="B86" s="21" t="s">
        <v>499</v>
      </c>
      <c r="C86" s="27" t="s">
        <v>500</v>
      </c>
      <c r="D86" s="30"/>
      <c r="E86" s="68" t="s">
        <v>63</v>
      </c>
      <c r="F86" s="23" t="str">
        <f t="shared" si="27"/>
        <v>-</v>
      </c>
      <c r="G86" s="69" t="s">
        <v>63</v>
      </c>
      <c r="H86" s="68" t="s">
        <v>63</v>
      </c>
      <c r="I86" s="23" t="str">
        <f t="shared" si="28"/>
        <v>-</v>
      </c>
      <c r="J86" s="69" t="str">
        <f t="shared" si="28"/>
        <v>-</v>
      </c>
      <c r="K86" s="68" t="s">
        <v>63</v>
      </c>
      <c r="L86" s="23" t="str">
        <f t="shared" si="29"/>
        <v>-</v>
      </c>
      <c r="M86" s="69" t="str">
        <f t="shared" ref="M86" si="41">L86</f>
        <v>-</v>
      </c>
      <c r="N86" s="24"/>
      <c r="O86" s="68" t="s">
        <v>63</v>
      </c>
      <c r="P86" s="24" t="s">
        <v>63</v>
      </c>
      <c r="Q86" s="24" t="s">
        <v>63</v>
      </c>
      <c r="R86" s="24" t="s">
        <v>63</v>
      </c>
      <c r="S86" s="69" t="s">
        <v>63</v>
      </c>
      <c r="T86" s="68" t="s">
        <v>63</v>
      </c>
      <c r="U86" s="24" t="s">
        <v>63</v>
      </c>
      <c r="V86" s="24" t="s">
        <v>63</v>
      </c>
      <c r="W86" s="24" t="s">
        <v>63</v>
      </c>
      <c r="X86" s="69" t="s">
        <v>63</v>
      </c>
      <c r="Y86" s="68" t="s">
        <v>63</v>
      </c>
      <c r="Z86" s="24" t="s">
        <v>63</v>
      </c>
      <c r="AA86" s="24" t="s">
        <v>63</v>
      </c>
      <c r="AB86" s="24" t="s">
        <v>63</v>
      </c>
      <c r="AC86" s="69" t="s">
        <v>63</v>
      </c>
      <c r="AD86" s="68" t="s">
        <v>63</v>
      </c>
      <c r="AE86" s="24" t="s">
        <v>63</v>
      </c>
      <c r="AF86" s="24" t="s">
        <v>63</v>
      </c>
      <c r="AG86" s="24" t="s">
        <v>63</v>
      </c>
      <c r="AH86" s="69" t="s">
        <v>63</v>
      </c>
      <c r="AI86" s="68" t="s">
        <v>63</v>
      </c>
      <c r="AJ86" s="23" t="s">
        <v>63</v>
      </c>
      <c r="AK86" s="23" t="s">
        <v>63</v>
      </c>
      <c r="AL86" s="23" t="s">
        <v>63</v>
      </c>
      <c r="AM86" s="69" t="s">
        <v>63</v>
      </c>
      <c r="AO86" s="68" t="s">
        <v>63</v>
      </c>
      <c r="AP86" s="23" t="s">
        <v>63</v>
      </c>
      <c r="AQ86" s="69" t="s">
        <v>63</v>
      </c>
      <c r="AR86" s="66">
        <v>3174</v>
      </c>
      <c r="AS86" s="23">
        <v>3174</v>
      </c>
      <c r="AT86" s="67" t="s">
        <v>1696</v>
      </c>
      <c r="AU86" s="66">
        <v>3218</v>
      </c>
      <c r="AV86" s="23">
        <v>3218</v>
      </c>
      <c r="AW86" s="67" t="s">
        <v>1696</v>
      </c>
      <c r="AX86" s="66">
        <v>6286</v>
      </c>
      <c r="AY86" s="23">
        <v>6286</v>
      </c>
      <c r="AZ86" s="67" t="s">
        <v>1696</v>
      </c>
      <c r="BA86" s="66" t="s">
        <v>72</v>
      </c>
      <c r="BB86" s="24" t="s">
        <v>63</v>
      </c>
      <c r="BC86" s="67"/>
      <c r="BD86" s="66" t="str">
        <f>'individ. emissies &amp; verlening'!AB86</f>
        <v>-</v>
      </c>
      <c r="BE86" s="24" t="s">
        <v>63</v>
      </c>
      <c r="BF86" s="67" t="s">
        <v>63</v>
      </c>
      <c r="BG86" s="66" t="str">
        <f>'individ. emissies &amp; verlening'!AC86</f>
        <v>-</v>
      </c>
      <c r="BH86" s="23" t="s">
        <v>63</v>
      </c>
      <c r="BI86" s="23" t="s">
        <v>63</v>
      </c>
      <c r="BJ86" s="66" t="str">
        <f>'individ. emissies &amp; verlening'!AD86</f>
        <v>-</v>
      </c>
      <c r="BK86" s="172" t="s">
        <v>63</v>
      </c>
      <c r="BL86" s="172" t="s">
        <v>63</v>
      </c>
      <c r="BM86" s="66" t="s">
        <v>63</v>
      </c>
      <c r="BN86" s="23" t="s">
        <v>63</v>
      </c>
      <c r="BO86" s="178" t="str">
        <f t="shared" si="22"/>
        <v>-</v>
      </c>
      <c r="BP86" s="66" t="s">
        <v>63</v>
      </c>
      <c r="BQ86" s="23" t="s">
        <v>63</v>
      </c>
      <c r="BR86" s="183" t="str">
        <f t="shared" si="23"/>
        <v>-</v>
      </c>
    </row>
    <row r="87" spans="1:70" ht="12.75" customHeight="1" x14ac:dyDescent="0.25">
      <c r="A87" s="21">
        <v>83</v>
      </c>
      <c r="B87" s="21" t="s">
        <v>503</v>
      </c>
      <c r="C87" s="27" t="s">
        <v>506</v>
      </c>
      <c r="D87" s="30"/>
      <c r="E87" s="68"/>
      <c r="F87" s="23"/>
      <c r="G87" s="69"/>
      <c r="H87" s="68"/>
      <c r="I87" s="23"/>
      <c r="J87" s="69"/>
      <c r="K87" s="68"/>
      <c r="L87" s="23"/>
      <c r="M87" s="69"/>
      <c r="N87" s="24"/>
      <c r="O87" s="68"/>
      <c r="P87" s="24"/>
      <c r="Q87" s="24"/>
      <c r="R87" s="24"/>
      <c r="S87" s="69"/>
      <c r="T87" s="68"/>
      <c r="U87" s="24"/>
      <c r="V87" s="24"/>
      <c r="W87" s="24"/>
      <c r="X87" s="69"/>
      <c r="Y87" s="68"/>
      <c r="Z87" s="24"/>
      <c r="AA87" s="24"/>
      <c r="AB87" s="24"/>
      <c r="AC87" s="69"/>
      <c r="AD87" s="68"/>
      <c r="AE87" s="24"/>
      <c r="AF87" s="24"/>
      <c r="AG87" s="24"/>
      <c r="AH87" s="69"/>
      <c r="AI87" s="68"/>
      <c r="AJ87" s="23"/>
      <c r="AK87" s="23"/>
      <c r="AL87" s="23"/>
      <c r="AM87" s="69"/>
      <c r="AO87" s="68"/>
      <c r="AP87" s="23"/>
      <c r="AQ87" s="69"/>
      <c r="AR87" s="66"/>
      <c r="AS87" s="23"/>
      <c r="AT87" s="67"/>
      <c r="AU87" s="66"/>
      <c r="AV87" s="23"/>
      <c r="AW87" s="67"/>
      <c r="AX87" s="66"/>
      <c r="AY87" s="23"/>
      <c r="AZ87" s="67"/>
      <c r="BA87" s="66"/>
      <c r="BB87" s="24"/>
      <c r="BC87" s="67"/>
      <c r="BD87" s="66"/>
      <c r="BE87" s="24"/>
      <c r="BF87" s="67"/>
      <c r="BG87" s="66"/>
      <c r="BH87" s="23"/>
      <c r="BI87" s="23"/>
      <c r="BJ87" s="66" t="str">
        <f>'individ. emissies &amp; verlening'!AD87</f>
        <v>-</v>
      </c>
      <c r="BK87" s="171" t="s">
        <v>63</v>
      </c>
      <c r="BL87" s="172" t="s">
        <v>63</v>
      </c>
      <c r="BM87" s="66" t="s">
        <v>63</v>
      </c>
      <c r="BN87" s="23" t="s">
        <v>63</v>
      </c>
      <c r="BO87" s="178" t="str">
        <f t="shared" si="22"/>
        <v>-</v>
      </c>
      <c r="BP87" s="66" t="s">
        <v>63</v>
      </c>
      <c r="BQ87" s="23" t="s">
        <v>63</v>
      </c>
      <c r="BR87" s="183" t="str">
        <f t="shared" si="23"/>
        <v>-</v>
      </c>
    </row>
    <row r="88" spans="1:70" ht="12.75" customHeight="1" x14ac:dyDescent="0.25">
      <c r="A88" s="21">
        <v>84</v>
      </c>
      <c r="B88" s="21" t="s">
        <v>508</v>
      </c>
      <c r="C88" s="27" t="s">
        <v>510</v>
      </c>
      <c r="D88" s="30"/>
      <c r="E88" s="68"/>
      <c r="F88" s="23"/>
      <c r="G88" s="69"/>
      <c r="H88" s="68"/>
      <c r="I88" s="23"/>
      <c r="J88" s="69"/>
      <c r="K88" s="68"/>
      <c r="L88" s="23"/>
      <c r="M88" s="69"/>
      <c r="N88" s="24"/>
      <c r="O88" s="68"/>
      <c r="P88" s="24"/>
      <c r="Q88" s="24"/>
      <c r="R88" s="24"/>
      <c r="S88" s="69"/>
      <c r="T88" s="68"/>
      <c r="U88" s="24"/>
      <c r="V88" s="24"/>
      <c r="W88" s="24"/>
      <c r="X88" s="69"/>
      <c r="Y88" s="68"/>
      <c r="Z88" s="24"/>
      <c r="AA88" s="24"/>
      <c r="AB88" s="24"/>
      <c r="AC88" s="69"/>
      <c r="AD88" s="68"/>
      <c r="AE88" s="24"/>
      <c r="AF88" s="24"/>
      <c r="AG88" s="24"/>
      <c r="AH88" s="69"/>
      <c r="AI88" s="68"/>
      <c r="AJ88" s="23"/>
      <c r="AK88" s="23"/>
      <c r="AL88" s="23"/>
      <c r="AM88" s="69"/>
      <c r="AO88" s="68"/>
      <c r="AP88" s="23"/>
      <c r="AQ88" s="69"/>
      <c r="AR88" s="66"/>
      <c r="AS88" s="23"/>
      <c r="AT88" s="67"/>
      <c r="AU88" s="66"/>
      <c r="AV88" s="23"/>
      <c r="AW88" s="67"/>
      <c r="AX88" s="66"/>
      <c r="AY88" s="23"/>
      <c r="AZ88" s="67"/>
      <c r="BA88" s="66"/>
      <c r="BB88" s="24"/>
      <c r="BC88" s="67"/>
      <c r="BD88" s="66"/>
      <c r="BE88" s="24"/>
      <c r="BF88" s="67"/>
      <c r="BG88" s="66"/>
      <c r="BH88" s="23"/>
      <c r="BI88" s="23"/>
      <c r="BJ88" s="66">
        <f>'individ. emissies &amp; verlening'!AD88</f>
        <v>11348</v>
      </c>
      <c r="BK88" s="171">
        <v>11348</v>
      </c>
      <c r="BL88" s="172" t="s">
        <v>1696</v>
      </c>
      <c r="BM88" s="66">
        <v>274728</v>
      </c>
      <c r="BN88" s="23">
        <v>274728</v>
      </c>
      <c r="BO88" s="178" t="str">
        <f t="shared" si="22"/>
        <v>ok</v>
      </c>
      <c r="BP88" s="66">
        <v>202018</v>
      </c>
      <c r="BQ88" s="23">
        <v>202018</v>
      </c>
      <c r="BR88" s="183" t="str">
        <f t="shared" si="23"/>
        <v>ok</v>
      </c>
    </row>
    <row r="89" spans="1:70" x14ac:dyDescent="0.25">
      <c r="A89" s="21">
        <v>85</v>
      </c>
      <c r="B89" s="21" t="s">
        <v>513</v>
      </c>
      <c r="C89" s="27" t="s">
        <v>515</v>
      </c>
      <c r="D89" s="30"/>
      <c r="E89" s="66">
        <v>559078</v>
      </c>
      <c r="F89" s="23">
        <f t="shared" si="27"/>
        <v>559078</v>
      </c>
      <c r="G89" s="67" t="s">
        <v>1696</v>
      </c>
      <c r="H89" s="66">
        <v>514258</v>
      </c>
      <c r="I89" s="23">
        <f t="shared" si="28"/>
        <v>514258</v>
      </c>
      <c r="J89" s="67" t="s">
        <v>1696</v>
      </c>
      <c r="K89" s="66">
        <v>459798</v>
      </c>
      <c r="L89" s="23">
        <f t="shared" si="29"/>
        <v>459798</v>
      </c>
      <c r="M89" s="67" t="s">
        <v>1696</v>
      </c>
      <c r="N89" s="23"/>
      <c r="O89" s="66">
        <v>525496</v>
      </c>
      <c r="P89" s="23">
        <v>525496</v>
      </c>
      <c r="Q89" s="23"/>
      <c r="R89" s="23"/>
      <c r="S89" s="67" t="s">
        <v>1696</v>
      </c>
      <c r="T89" s="66">
        <v>525550</v>
      </c>
      <c r="U89" s="23">
        <v>525550</v>
      </c>
      <c r="V89" s="23"/>
      <c r="W89" s="23"/>
      <c r="X89" s="67" t="s">
        <v>1696</v>
      </c>
      <c r="Y89" s="66">
        <v>521974</v>
      </c>
      <c r="Z89" s="23">
        <v>521974</v>
      </c>
      <c r="AA89" s="23"/>
      <c r="AB89" s="23"/>
      <c r="AC89" s="67" t="s">
        <v>1696</v>
      </c>
      <c r="AD89" s="66">
        <v>539452</v>
      </c>
      <c r="AE89" s="24">
        <v>539452</v>
      </c>
      <c r="AF89" s="23"/>
      <c r="AG89" s="23"/>
      <c r="AH89" s="67" t="s">
        <v>1696</v>
      </c>
      <c r="AI89" s="66">
        <v>300749</v>
      </c>
      <c r="AJ89" s="24">
        <v>36259</v>
      </c>
      <c r="AK89" s="23">
        <v>264490</v>
      </c>
      <c r="AL89" s="23"/>
      <c r="AM89" s="67" t="s">
        <v>1696</v>
      </c>
      <c r="AO89" s="66">
        <v>537352</v>
      </c>
      <c r="AP89" s="23">
        <v>537352</v>
      </c>
      <c r="AQ89" s="67" t="s">
        <v>1696</v>
      </c>
      <c r="AR89" s="66">
        <v>498625</v>
      </c>
      <c r="AS89" s="23">
        <v>498625</v>
      </c>
      <c r="AT89" s="67" t="s">
        <v>1696</v>
      </c>
      <c r="AU89" s="66">
        <v>493884</v>
      </c>
      <c r="AV89" s="23">
        <v>493884</v>
      </c>
      <c r="AW89" s="67" t="s">
        <v>1696</v>
      </c>
      <c r="AX89" s="66">
        <v>388655</v>
      </c>
      <c r="AY89" s="23">
        <v>388655</v>
      </c>
      <c r="AZ89" s="67" t="s">
        <v>1696</v>
      </c>
      <c r="BA89" s="66">
        <v>451446</v>
      </c>
      <c r="BB89" s="23">
        <v>451446</v>
      </c>
      <c r="BC89" s="67" t="s">
        <v>1696</v>
      </c>
      <c r="BD89" s="66">
        <f>'individ. emissies &amp; verlening'!AB89</f>
        <v>457012</v>
      </c>
      <c r="BE89" s="23">
        <v>457012</v>
      </c>
      <c r="BF89" s="67" t="s">
        <v>1696</v>
      </c>
      <c r="BG89" s="66">
        <f>'individ. emissies &amp; verlening'!AC89</f>
        <v>471834</v>
      </c>
      <c r="BH89" s="23">
        <v>471834</v>
      </c>
      <c r="BI89" s="23" t="s">
        <v>1696</v>
      </c>
      <c r="BJ89" s="66">
        <f>'individ. emissies &amp; verlening'!AD89</f>
        <v>215021</v>
      </c>
      <c r="BK89" s="171">
        <v>215021</v>
      </c>
      <c r="BL89" s="172" t="s">
        <v>1696</v>
      </c>
      <c r="BM89" s="66">
        <v>14890</v>
      </c>
      <c r="BN89" s="23">
        <v>14890</v>
      </c>
      <c r="BO89" s="178" t="str">
        <f t="shared" si="22"/>
        <v>ok</v>
      </c>
      <c r="BP89" s="66">
        <v>10515</v>
      </c>
      <c r="BQ89" s="23">
        <v>10515</v>
      </c>
      <c r="BR89" s="183" t="str">
        <f t="shared" si="23"/>
        <v>ok</v>
      </c>
    </row>
    <row r="90" spans="1:70" x14ac:dyDescent="0.25">
      <c r="A90" s="21">
        <v>86</v>
      </c>
      <c r="B90" s="21" t="s">
        <v>522</v>
      </c>
      <c r="C90" s="27" t="s">
        <v>524</v>
      </c>
      <c r="D90" s="30"/>
      <c r="E90" s="66">
        <v>3088102</v>
      </c>
      <c r="F90" s="23">
        <f t="shared" si="27"/>
        <v>3088102</v>
      </c>
      <c r="G90" s="67" t="s">
        <v>1696</v>
      </c>
      <c r="H90" s="66">
        <v>3334682</v>
      </c>
      <c r="I90" s="23">
        <f t="shared" si="28"/>
        <v>3334682</v>
      </c>
      <c r="J90" s="67" t="s">
        <v>1696</v>
      </c>
      <c r="K90" s="66">
        <v>3285446</v>
      </c>
      <c r="L90" s="23">
        <f t="shared" si="29"/>
        <v>3285446</v>
      </c>
      <c r="M90" s="67" t="s">
        <v>1696</v>
      </c>
      <c r="N90" s="23"/>
      <c r="O90" s="66">
        <v>4021016</v>
      </c>
      <c r="P90" s="23">
        <v>4021016</v>
      </c>
      <c r="Q90" s="23"/>
      <c r="R90" s="23"/>
      <c r="S90" s="67" t="s">
        <v>1696</v>
      </c>
      <c r="T90" s="66">
        <v>3776763</v>
      </c>
      <c r="U90" s="23">
        <v>3776763</v>
      </c>
      <c r="V90" s="23"/>
      <c r="W90" s="23"/>
      <c r="X90" s="67" t="s">
        <v>1696</v>
      </c>
      <c r="Y90" s="66">
        <v>3985956</v>
      </c>
      <c r="Z90" s="23">
        <v>3985956</v>
      </c>
      <c r="AA90" s="23"/>
      <c r="AB90" s="23"/>
      <c r="AC90" s="67" t="s">
        <v>1696</v>
      </c>
      <c r="AD90" s="66">
        <v>3261352</v>
      </c>
      <c r="AE90" s="24">
        <v>3261352</v>
      </c>
      <c r="AF90" s="23"/>
      <c r="AG90" s="23"/>
      <c r="AH90" s="67" t="s">
        <v>1696</v>
      </c>
      <c r="AI90" s="66">
        <v>3566142</v>
      </c>
      <c r="AJ90" s="24">
        <v>1893142</v>
      </c>
      <c r="AK90" s="23">
        <v>1673000</v>
      </c>
      <c r="AL90" s="23"/>
      <c r="AM90" s="67" t="s">
        <v>1696</v>
      </c>
      <c r="AO90" s="66">
        <v>3645538</v>
      </c>
      <c r="AP90" s="23">
        <v>3645538</v>
      </c>
      <c r="AQ90" s="67" t="s">
        <v>1696</v>
      </c>
      <c r="AR90" s="66">
        <v>3621037</v>
      </c>
      <c r="AS90" s="23">
        <v>3621037</v>
      </c>
      <c r="AT90" s="67" t="s">
        <v>1696</v>
      </c>
      <c r="AU90" s="66">
        <v>3780955</v>
      </c>
      <c r="AV90" s="23">
        <v>3780955</v>
      </c>
      <c r="AW90" s="67" t="s">
        <v>1696</v>
      </c>
      <c r="AX90" s="66">
        <v>3719356</v>
      </c>
      <c r="AY90" s="23">
        <v>3719356</v>
      </c>
      <c r="AZ90" s="67" t="s">
        <v>1696</v>
      </c>
      <c r="BA90" s="66">
        <v>3676934</v>
      </c>
      <c r="BB90" s="23">
        <v>3676934</v>
      </c>
      <c r="BC90" s="67" t="s">
        <v>1696</v>
      </c>
      <c r="BD90" s="66">
        <f>'individ. emissies &amp; verlening'!AB90</f>
        <v>3643252</v>
      </c>
      <c r="BE90" s="23">
        <v>3643252</v>
      </c>
      <c r="BF90" s="67" t="s">
        <v>1696</v>
      </c>
      <c r="BG90" s="66">
        <f>'individ. emissies &amp; verlening'!AC90</f>
        <v>4004998</v>
      </c>
      <c r="BH90" s="23">
        <v>4004998</v>
      </c>
      <c r="BI90" s="23" t="s">
        <v>1696</v>
      </c>
      <c r="BJ90" s="66">
        <f>'individ. emissies &amp; verlening'!AD90</f>
        <v>3627295</v>
      </c>
      <c r="BK90" s="171">
        <v>3627295</v>
      </c>
      <c r="BL90" s="172" t="s">
        <v>1696</v>
      </c>
      <c r="BM90" s="66">
        <v>3788472</v>
      </c>
      <c r="BN90" s="23">
        <v>3788472</v>
      </c>
      <c r="BO90" s="178" t="str">
        <f t="shared" si="22"/>
        <v>ok</v>
      </c>
      <c r="BP90" s="66">
        <v>3712276</v>
      </c>
      <c r="BQ90" s="23">
        <v>3712276</v>
      </c>
      <c r="BR90" s="183" t="str">
        <f t="shared" si="23"/>
        <v>ok</v>
      </c>
    </row>
    <row r="91" spans="1:70" x14ac:dyDescent="0.25">
      <c r="A91" s="21">
        <v>87</v>
      </c>
      <c r="B91" s="21" t="s">
        <v>528</v>
      </c>
      <c r="C91" s="27" t="s">
        <v>530</v>
      </c>
      <c r="D91" s="30"/>
      <c r="E91" s="66">
        <v>1790991</v>
      </c>
      <c r="F91" s="23">
        <f t="shared" si="27"/>
        <v>1790991</v>
      </c>
      <c r="G91" s="67" t="s">
        <v>1696</v>
      </c>
      <c r="H91" s="66">
        <v>1694078</v>
      </c>
      <c r="I91" s="23">
        <f t="shared" si="28"/>
        <v>1694078</v>
      </c>
      <c r="J91" s="67" t="s">
        <v>1696</v>
      </c>
      <c r="K91" s="66">
        <v>1835089</v>
      </c>
      <c r="L91" s="23">
        <f t="shared" si="29"/>
        <v>1835089</v>
      </c>
      <c r="M91" s="67" t="s">
        <v>1696</v>
      </c>
      <c r="N91" s="23"/>
      <c r="O91" s="66">
        <v>1666099</v>
      </c>
      <c r="P91" s="23">
        <v>1666099</v>
      </c>
      <c r="Q91" s="23"/>
      <c r="R91" s="23"/>
      <c r="S91" s="67" t="s">
        <v>1696</v>
      </c>
      <c r="T91" s="66">
        <v>1839391.1059131033</v>
      </c>
      <c r="U91" s="23">
        <v>1839391</v>
      </c>
      <c r="V91" s="23"/>
      <c r="W91" s="23"/>
      <c r="X91" s="67" t="s">
        <v>1696</v>
      </c>
      <c r="Y91" s="66">
        <v>1798914</v>
      </c>
      <c r="Z91" s="23">
        <v>1798914</v>
      </c>
      <c r="AA91" s="23"/>
      <c r="AB91" s="23"/>
      <c r="AC91" s="67" t="s">
        <v>1696</v>
      </c>
      <c r="AD91" s="66">
        <v>1937506</v>
      </c>
      <c r="AE91" s="24">
        <v>1937506</v>
      </c>
      <c r="AF91" s="23"/>
      <c r="AG91" s="23"/>
      <c r="AH91" s="67" t="s">
        <v>1696</v>
      </c>
      <c r="AI91" s="66">
        <v>2028106</v>
      </c>
      <c r="AJ91" s="24">
        <v>2028106</v>
      </c>
      <c r="AK91" s="23"/>
      <c r="AL91" s="23"/>
      <c r="AM91" s="67" t="s">
        <v>1696</v>
      </c>
      <c r="AO91" s="66">
        <v>1742152</v>
      </c>
      <c r="AP91" s="23">
        <v>1742152</v>
      </c>
      <c r="AQ91" s="67" t="s">
        <v>1696</v>
      </c>
      <c r="AR91" s="66">
        <v>2017865</v>
      </c>
      <c r="AS91" s="23">
        <v>2017865</v>
      </c>
      <c r="AT91" s="67" t="s">
        <v>1696</v>
      </c>
      <c r="AU91" s="66">
        <v>1957465</v>
      </c>
      <c r="AV91" s="23">
        <v>1957465</v>
      </c>
      <c r="AW91" s="67" t="s">
        <v>1696</v>
      </c>
      <c r="AX91" s="66">
        <v>1932514</v>
      </c>
      <c r="AY91" s="23">
        <v>1932514</v>
      </c>
      <c r="AZ91" s="67" t="s">
        <v>1696</v>
      </c>
      <c r="BA91" s="66">
        <v>1883919</v>
      </c>
      <c r="BB91" s="23">
        <v>1883919</v>
      </c>
      <c r="BC91" s="67" t="s">
        <v>1696</v>
      </c>
      <c r="BD91" s="66">
        <f>'individ. emissies &amp; verlening'!AB91</f>
        <v>1994945</v>
      </c>
      <c r="BE91" s="23">
        <v>1994945</v>
      </c>
      <c r="BF91" s="67" t="s">
        <v>1696</v>
      </c>
      <c r="BG91" s="66">
        <f>'individ. emissies &amp; verlening'!AC91</f>
        <v>2093011</v>
      </c>
      <c r="BH91" s="23">
        <v>2093011</v>
      </c>
      <c r="BI91" s="23" t="s">
        <v>1696</v>
      </c>
      <c r="BJ91" s="66">
        <f>'individ. emissies &amp; verlening'!AD91</f>
        <v>1905989</v>
      </c>
      <c r="BK91" s="171">
        <v>1905989</v>
      </c>
      <c r="BL91" s="172" t="s">
        <v>1696</v>
      </c>
      <c r="BM91" s="66">
        <v>2196298</v>
      </c>
      <c r="BN91" s="23">
        <v>2196298</v>
      </c>
      <c r="BO91" s="178" t="str">
        <f t="shared" si="22"/>
        <v>ok</v>
      </c>
      <c r="BP91" s="66">
        <v>1919317</v>
      </c>
      <c r="BQ91" s="23">
        <v>1919317</v>
      </c>
      <c r="BR91" s="183" t="str">
        <f t="shared" si="23"/>
        <v>ok</v>
      </c>
    </row>
    <row r="92" spans="1:70" x14ac:dyDescent="0.25">
      <c r="A92" s="21">
        <v>88</v>
      </c>
      <c r="B92" s="21" t="s">
        <v>533</v>
      </c>
      <c r="C92" s="27" t="s">
        <v>534</v>
      </c>
      <c r="D92" s="30"/>
      <c r="E92" s="66">
        <v>73836</v>
      </c>
      <c r="F92" s="23">
        <f t="shared" si="27"/>
        <v>73836</v>
      </c>
      <c r="G92" s="67" t="s">
        <v>1696</v>
      </c>
      <c r="H92" s="66">
        <v>33887</v>
      </c>
      <c r="I92" s="23">
        <f t="shared" si="28"/>
        <v>33887</v>
      </c>
      <c r="J92" s="67" t="s">
        <v>1696</v>
      </c>
      <c r="K92" s="66">
        <v>37487</v>
      </c>
      <c r="L92" s="23">
        <f t="shared" si="29"/>
        <v>37487</v>
      </c>
      <c r="M92" s="67" t="s">
        <v>1696</v>
      </c>
      <c r="N92" s="23"/>
      <c r="O92" s="66">
        <v>37196</v>
      </c>
      <c r="P92" s="23">
        <v>37196</v>
      </c>
      <c r="Q92" s="23"/>
      <c r="R92" s="23"/>
      <c r="S92" s="67" t="s">
        <v>1696</v>
      </c>
      <c r="T92" s="66">
        <v>33539</v>
      </c>
      <c r="U92" s="23">
        <v>33539</v>
      </c>
      <c r="V92" s="23"/>
      <c r="W92" s="23"/>
      <c r="X92" s="67" t="s">
        <v>1696</v>
      </c>
      <c r="Y92" s="66">
        <v>10455</v>
      </c>
      <c r="Z92" s="23">
        <v>10455</v>
      </c>
      <c r="AA92" s="23"/>
      <c r="AB92" s="23"/>
      <c r="AC92" s="67" t="s">
        <v>1696</v>
      </c>
      <c r="AD92" s="66">
        <v>4260</v>
      </c>
      <c r="AE92" s="24"/>
      <c r="AF92" s="23">
        <v>4260</v>
      </c>
      <c r="AG92" s="23"/>
      <c r="AH92" s="67" t="s">
        <v>1696</v>
      </c>
      <c r="AI92" s="66">
        <v>188</v>
      </c>
      <c r="AJ92" s="24">
        <v>0</v>
      </c>
      <c r="AK92" s="23">
        <v>188</v>
      </c>
      <c r="AL92" s="23"/>
      <c r="AM92" s="67" t="s">
        <v>1696</v>
      </c>
      <c r="AO92" s="66" t="s">
        <v>188</v>
      </c>
      <c r="AP92" s="23" t="s">
        <v>63</v>
      </c>
      <c r="AQ92" s="69" t="s">
        <v>63</v>
      </c>
      <c r="AR92" s="68" t="s">
        <v>63</v>
      </c>
      <c r="AS92" s="24" t="s">
        <v>63</v>
      </c>
      <c r="AT92" s="69" t="s">
        <v>63</v>
      </c>
      <c r="AU92" s="68" t="s">
        <v>63</v>
      </c>
      <c r="AV92" s="24" t="s">
        <v>63</v>
      </c>
      <c r="AW92" s="69" t="s">
        <v>63</v>
      </c>
      <c r="AX92" s="68" t="s">
        <v>63</v>
      </c>
      <c r="AY92" s="24" t="s">
        <v>63</v>
      </c>
      <c r="AZ92" s="69" t="s">
        <v>63</v>
      </c>
      <c r="BA92" s="68" t="s">
        <v>63</v>
      </c>
      <c r="BB92" s="24" t="s">
        <v>63</v>
      </c>
      <c r="BC92" s="69"/>
      <c r="BD92" s="66" t="str">
        <f>'individ. emissies &amp; verlening'!AB92</f>
        <v>-</v>
      </c>
      <c r="BE92" s="24" t="s">
        <v>63</v>
      </c>
      <c r="BF92" s="67" t="s">
        <v>63</v>
      </c>
      <c r="BG92" s="66" t="str">
        <f>'individ. emissies &amp; verlening'!AC92</f>
        <v>-</v>
      </c>
      <c r="BH92" s="23" t="s">
        <v>63</v>
      </c>
      <c r="BI92" s="23" t="s">
        <v>63</v>
      </c>
      <c r="BJ92" s="66" t="str">
        <f>'individ. emissies &amp; verlening'!AD92</f>
        <v>-</v>
      </c>
      <c r="BK92" s="171" t="s">
        <v>63</v>
      </c>
      <c r="BL92" s="172" t="s">
        <v>63</v>
      </c>
      <c r="BM92" s="66" t="s">
        <v>63</v>
      </c>
      <c r="BN92" s="23" t="s">
        <v>63</v>
      </c>
      <c r="BO92" s="178" t="str">
        <f t="shared" si="22"/>
        <v>-</v>
      </c>
      <c r="BP92" s="66" t="s">
        <v>63</v>
      </c>
      <c r="BQ92" s="23" t="s">
        <v>63</v>
      </c>
      <c r="BR92" s="183" t="str">
        <f t="shared" si="23"/>
        <v>-</v>
      </c>
    </row>
    <row r="93" spans="1:70" x14ac:dyDescent="0.25">
      <c r="A93" s="21">
        <v>89</v>
      </c>
      <c r="B93" s="21" t="s">
        <v>536</v>
      </c>
      <c r="C93" s="27" t="s">
        <v>538</v>
      </c>
      <c r="D93" s="30"/>
      <c r="E93" s="66">
        <v>64146</v>
      </c>
      <c r="F93" s="23">
        <f t="shared" si="27"/>
        <v>64146</v>
      </c>
      <c r="G93" s="67" t="s">
        <v>1696</v>
      </c>
      <c r="H93" s="66">
        <v>59730</v>
      </c>
      <c r="I93" s="23">
        <f t="shared" si="28"/>
        <v>59730</v>
      </c>
      <c r="J93" s="67" t="s">
        <v>1696</v>
      </c>
      <c r="K93" s="66">
        <v>61998</v>
      </c>
      <c r="L93" s="23">
        <f t="shared" si="29"/>
        <v>61998</v>
      </c>
      <c r="M93" s="67" t="s">
        <v>1696</v>
      </c>
      <c r="N93" s="23"/>
      <c r="O93" s="66">
        <v>56029</v>
      </c>
      <c r="P93" s="23">
        <v>56029</v>
      </c>
      <c r="Q93" s="23"/>
      <c r="R93" s="23"/>
      <c r="S93" s="67" t="s">
        <v>1696</v>
      </c>
      <c r="T93" s="66">
        <v>59719</v>
      </c>
      <c r="U93" s="23">
        <v>59719</v>
      </c>
      <c r="V93" s="23"/>
      <c r="W93" s="23"/>
      <c r="X93" s="67" t="s">
        <v>1696</v>
      </c>
      <c r="Y93" s="66">
        <v>44310</v>
      </c>
      <c r="Z93" s="23">
        <v>44310</v>
      </c>
      <c r="AA93" s="23"/>
      <c r="AB93" s="23"/>
      <c r="AC93" s="67" t="s">
        <v>1696</v>
      </c>
      <c r="AD93" s="66">
        <v>42578</v>
      </c>
      <c r="AE93" s="24">
        <v>42578</v>
      </c>
      <c r="AF93" s="23"/>
      <c r="AG93" s="23"/>
      <c r="AH93" s="67" t="s">
        <v>1696</v>
      </c>
      <c r="AI93" s="66">
        <v>40141</v>
      </c>
      <c r="AJ93" s="24">
        <v>40141</v>
      </c>
      <c r="AK93" s="23"/>
      <c r="AL93" s="23"/>
      <c r="AM93" s="67" t="s">
        <v>1696</v>
      </c>
      <c r="AO93" s="66">
        <v>34018</v>
      </c>
      <c r="AP93" s="23">
        <v>34018</v>
      </c>
      <c r="AQ93" s="67" t="s">
        <v>1696</v>
      </c>
      <c r="AR93" s="66">
        <v>36192</v>
      </c>
      <c r="AS93" s="23">
        <v>36192</v>
      </c>
      <c r="AT93" s="67" t="s">
        <v>1696</v>
      </c>
      <c r="AU93" s="66">
        <v>35415</v>
      </c>
      <c r="AV93" s="23">
        <v>35415</v>
      </c>
      <c r="AW93" s="67" t="s">
        <v>1696</v>
      </c>
      <c r="AX93" s="66">
        <v>42796</v>
      </c>
      <c r="AY93" s="23">
        <v>42796</v>
      </c>
      <c r="AZ93" s="67" t="s">
        <v>1696</v>
      </c>
      <c r="BA93" s="66">
        <v>39697</v>
      </c>
      <c r="BB93" s="23">
        <v>39697</v>
      </c>
      <c r="BC93" s="67" t="s">
        <v>1696</v>
      </c>
      <c r="BD93" s="66">
        <f>'individ. emissies &amp; verlening'!AB93</f>
        <v>46383</v>
      </c>
      <c r="BE93" s="23">
        <v>46383</v>
      </c>
      <c r="BF93" s="67" t="s">
        <v>1696</v>
      </c>
      <c r="BG93" s="66">
        <f>'individ. emissies &amp; verlening'!AC93</f>
        <v>46312</v>
      </c>
      <c r="BH93" s="23">
        <v>46312</v>
      </c>
      <c r="BI93" s="23" t="s">
        <v>1696</v>
      </c>
      <c r="BJ93" s="66">
        <f>'individ. emissies &amp; verlening'!AD93</f>
        <v>43978</v>
      </c>
      <c r="BK93" s="171">
        <v>43978</v>
      </c>
      <c r="BL93" s="172" t="s">
        <v>1696</v>
      </c>
      <c r="BM93" s="66">
        <v>39878</v>
      </c>
      <c r="BN93" s="23">
        <v>39878</v>
      </c>
      <c r="BO93" s="178" t="str">
        <f t="shared" si="22"/>
        <v>ok</v>
      </c>
      <c r="BP93" s="66">
        <v>15673</v>
      </c>
      <c r="BQ93" s="23">
        <v>15673</v>
      </c>
      <c r="BR93" s="183" t="str">
        <f t="shared" si="23"/>
        <v>ok</v>
      </c>
    </row>
    <row r="94" spans="1:70" x14ac:dyDescent="0.25">
      <c r="A94" s="21">
        <v>90</v>
      </c>
      <c r="B94" s="21" t="s">
        <v>541</v>
      </c>
      <c r="C94" s="27" t="s">
        <v>544</v>
      </c>
      <c r="D94" s="30"/>
      <c r="E94" s="66">
        <v>4896450.7523111235</v>
      </c>
      <c r="F94" s="23">
        <f t="shared" si="27"/>
        <v>4896450.7523111235</v>
      </c>
      <c r="G94" s="67" t="s">
        <v>1696</v>
      </c>
      <c r="H94" s="66">
        <v>5238915.7814809345</v>
      </c>
      <c r="I94" s="23">
        <f t="shared" si="28"/>
        <v>5238915.7814809345</v>
      </c>
      <c r="J94" s="67" t="s">
        <v>1696</v>
      </c>
      <c r="K94" s="66">
        <v>4686947.2048216164</v>
      </c>
      <c r="L94" s="23">
        <f t="shared" si="29"/>
        <v>4686947.2048216164</v>
      </c>
      <c r="M94" s="67" t="s">
        <v>1696</v>
      </c>
      <c r="N94" s="23"/>
      <c r="O94" s="66">
        <v>4556263.5411025239</v>
      </c>
      <c r="P94" s="23">
        <v>4556264</v>
      </c>
      <c r="Q94" s="23"/>
      <c r="R94" s="23"/>
      <c r="S94" s="67" t="s">
        <v>1696</v>
      </c>
      <c r="T94" s="66">
        <v>3415187</v>
      </c>
      <c r="U94" s="23">
        <v>3415187</v>
      </c>
      <c r="V94" s="23"/>
      <c r="W94" s="23"/>
      <c r="X94" s="67" t="s">
        <v>1696</v>
      </c>
      <c r="Y94" s="66">
        <v>4386582.738388313</v>
      </c>
      <c r="Z94" s="23">
        <v>4386583</v>
      </c>
      <c r="AA94" s="23"/>
      <c r="AB94" s="23"/>
      <c r="AC94" s="67" t="s">
        <v>1696</v>
      </c>
      <c r="AD94" s="66">
        <v>4017146.0924123842</v>
      </c>
      <c r="AE94" s="24"/>
      <c r="AF94" s="23"/>
      <c r="AG94" s="23">
        <v>4017146</v>
      </c>
      <c r="AH94" s="67" t="s">
        <v>1696</v>
      </c>
      <c r="AI94" s="66">
        <v>3777668.9062499935</v>
      </c>
      <c r="AJ94" s="24">
        <v>3703769</v>
      </c>
      <c r="AK94" s="23"/>
      <c r="AL94" s="23">
        <v>73900</v>
      </c>
      <c r="AM94" s="67" t="s">
        <v>1696</v>
      </c>
      <c r="AO94" s="66" t="s">
        <v>82</v>
      </c>
      <c r="AP94" s="23" t="s">
        <v>63</v>
      </c>
      <c r="AQ94" s="69" t="s">
        <v>63</v>
      </c>
      <c r="AR94" s="68" t="s">
        <v>63</v>
      </c>
      <c r="AS94" s="24" t="s">
        <v>63</v>
      </c>
      <c r="AT94" s="69" t="s">
        <v>63</v>
      </c>
      <c r="AU94" s="68" t="s">
        <v>63</v>
      </c>
      <c r="AV94" s="24" t="s">
        <v>63</v>
      </c>
      <c r="AW94" s="69" t="s">
        <v>63</v>
      </c>
      <c r="AX94" s="68" t="s">
        <v>63</v>
      </c>
      <c r="AY94" s="24" t="s">
        <v>63</v>
      </c>
      <c r="AZ94" s="69" t="s">
        <v>63</v>
      </c>
      <c r="BA94" s="68" t="s">
        <v>63</v>
      </c>
      <c r="BB94" s="24" t="s">
        <v>63</v>
      </c>
      <c r="BC94" s="69"/>
      <c r="BD94" s="66" t="str">
        <f>'individ. emissies &amp; verlening'!AB94</f>
        <v>-</v>
      </c>
      <c r="BE94" s="24" t="s">
        <v>63</v>
      </c>
      <c r="BF94" s="67" t="s">
        <v>63</v>
      </c>
      <c r="BG94" s="66" t="str">
        <f>'individ. emissies &amp; verlening'!AC94</f>
        <v>-</v>
      </c>
      <c r="BH94" s="23" t="s">
        <v>63</v>
      </c>
      <c r="BI94" s="23" t="s">
        <v>63</v>
      </c>
      <c r="BJ94" s="66" t="str">
        <f>'individ. emissies &amp; verlening'!AD94</f>
        <v>-</v>
      </c>
      <c r="BK94" s="171" t="s">
        <v>63</v>
      </c>
      <c r="BL94" s="171" t="s">
        <v>63</v>
      </c>
      <c r="BM94" s="66">
        <v>3985551</v>
      </c>
      <c r="BN94" s="23">
        <v>3985551</v>
      </c>
      <c r="BO94" s="178" t="str">
        <f t="shared" si="22"/>
        <v>ok</v>
      </c>
      <c r="BP94" s="66">
        <v>3774545</v>
      </c>
      <c r="BQ94" s="23">
        <v>3774545</v>
      </c>
      <c r="BR94" s="183" t="str">
        <f t="shared" si="23"/>
        <v>ok</v>
      </c>
    </row>
    <row r="95" spans="1:70" ht="12.75" customHeight="1" x14ac:dyDescent="0.25">
      <c r="A95" s="21">
        <v>91</v>
      </c>
      <c r="B95" s="21" t="s">
        <v>550</v>
      </c>
      <c r="C95" s="27" t="s">
        <v>552</v>
      </c>
      <c r="D95" s="30"/>
      <c r="E95" s="68" t="s">
        <v>63</v>
      </c>
      <c r="F95" s="23" t="str">
        <f t="shared" si="27"/>
        <v>-</v>
      </c>
      <c r="G95" s="69" t="s">
        <v>63</v>
      </c>
      <c r="H95" s="68" t="s">
        <v>63</v>
      </c>
      <c r="I95" s="23" t="str">
        <f t="shared" si="28"/>
        <v>-</v>
      </c>
      <c r="J95" s="69" t="str">
        <f t="shared" si="28"/>
        <v>-</v>
      </c>
      <c r="K95" s="68" t="s">
        <v>63</v>
      </c>
      <c r="L95" s="23" t="str">
        <f t="shared" si="29"/>
        <v>-</v>
      </c>
      <c r="M95" s="69" t="str">
        <f t="shared" ref="M95" si="42">L95</f>
        <v>-</v>
      </c>
      <c r="N95" s="24"/>
      <c r="O95" s="68" t="s">
        <v>63</v>
      </c>
      <c r="P95" s="24" t="s">
        <v>63</v>
      </c>
      <c r="Q95" s="24" t="s">
        <v>63</v>
      </c>
      <c r="R95" s="24" t="s">
        <v>63</v>
      </c>
      <c r="S95" s="69" t="s">
        <v>63</v>
      </c>
      <c r="T95" s="68" t="s">
        <v>63</v>
      </c>
      <c r="U95" s="24" t="s">
        <v>63</v>
      </c>
      <c r="V95" s="24" t="s">
        <v>63</v>
      </c>
      <c r="W95" s="24" t="s">
        <v>63</v>
      </c>
      <c r="X95" s="69" t="s">
        <v>63</v>
      </c>
      <c r="Y95" s="68" t="s">
        <v>63</v>
      </c>
      <c r="Z95" s="24" t="s">
        <v>63</v>
      </c>
      <c r="AA95" s="24" t="s">
        <v>63</v>
      </c>
      <c r="AB95" s="24" t="s">
        <v>63</v>
      </c>
      <c r="AC95" s="69" t="s">
        <v>63</v>
      </c>
      <c r="AD95" s="68" t="s">
        <v>63</v>
      </c>
      <c r="AE95" s="24" t="s">
        <v>63</v>
      </c>
      <c r="AF95" s="24" t="s">
        <v>63</v>
      </c>
      <c r="AG95" s="24" t="s">
        <v>63</v>
      </c>
      <c r="AH95" s="69" t="s">
        <v>63</v>
      </c>
      <c r="AI95" s="68" t="s">
        <v>63</v>
      </c>
      <c r="AJ95" s="23" t="s">
        <v>63</v>
      </c>
      <c r="AK95" s="23" t="s">
        <v>63</v>
      </c>
      <c r="AL95" s="23" t="s">
        <v>63</v>
      </c>
      <c r="AM95" s="69" t="s">
        <v>63</v>
      </c>
      <c r="AO95" s="66">
        <v>4053871</v>
      </c>
      <c r="AP95" s="23">
        <v>4053871</v>
      </c>
      <c r="AQ95" s="67" t="s">
        <v>1696</v>
      </c>
      <c r="AR95" s="66">
        <v>4053039</v>
      </c>
      <c r="AS95" s="23">
        <v>4053039</v>
      </c>
      <c r="AT95" s="67" t="s">
        <v>1696</v>
      </c>
      <c r="AU95" s="66">
        <v>3987758</v>
      </c>
      <c r="AV95" s="23">
        <v>3987758</v>
      </c>
      <c r="AW95" s="67" t="s">
        <v>1696</v>
      </c>
      <c r="AX95" s="66">
        <v>4528865</v>
      </c>
      <c r="AY95" s="23">
        <v>4528865</v>
      </c>
      <c r="AZ95" s="67" t="s">
        <v>1696</v>
      </c>
      <c r="BA95" s="66">
        <v>4373253</v>
      </c>
      <c r="BB95" s="23">
        <v>4373253</v>
      </c>
      <c r="BC95" s="67" t="s">
        <v>1696</v>
      </c>
      <c r="BD95" s="66">
        <f>'individ. emissies &amp; verlening'!AB95</f>
        <v>4461978</v>
      </c>
      <c r="BE95" s="23">
        <v>4461978</v>
      </c>
      <c r="BF95" s="67" t="s">
        <v>1696</v>
      </c>
      <c r="BG95" s="66">
        <f>'individ. emissies &amp; verlening'!AC95</f>
        <v>4329659</v>
      </c>
      <c r="BH95" s="23">
        <v>4329659</v>
      </c>
      <c r="BI95" s="23" t="s">
        <v>1696</v>
      </c>
      <c r="BJ95" s="66">
        <f>'individ. emissies &amp; verlening'!AD95</f>
        <v>3462111</v>
      </c>
      <c r="BK95" s="171">
        <v>3462111</v>
      </c>
      <c r="BL95" s="172" t="s">
        <v>1696</v>
      </c>
      <c r="BM95" s="66" t="s">
        <v>63</v>
      </c>
      <c r="BN95" s="23" t="s">
        <v>63</v>
      </c>
      <c r="BO95" s="178" t="str">
        <f t="shared" si="22"/>
        <v>-</v>
      </c>
      <c r="BP95" s="66" t="s">
        <v>63</v>
      </c>
      <c r="BQ95" s="23" t="s">
        <v>63</v>
      </c>
      <c r="BR95" s="183" t="str">
        <f t="shared" si="23"/>
        <v>-</v>
      </c>
    </row>
    <row r="96" spans="1:70" ht="12.75" customHeight="1" x14ac:dyDescent="0.25">
      <c r="A96" s="21">
        <v>92</v>
      </c>
      <c r="B96" s="21" t="s">
        <v>553</v>
      </c>
      <c r="C96" s="27" t="s">
        <v>554</v>
      </c>
      <c r="D96" s="30"/>
      <c r="E96" s="68" t="s">
        <v>63</v>
      </c>
      <c r="F96" s="23" t="str">
        <f t="shared" si="27"/>
        <v>-</v>
      </c>
      <c r="G96" s="69" t="s">
        <v>63</v>
      </c>
      <c r="H96" s="68" t="s">
        <v>63</v>
      </c>
      <c r="I96" s="23" t="str">
        <f t="shared" si="28"/>
        <v>-</v>
      </c>
      <c r="J96" s="69" t="str">
        <f t="shared" si="28"/>
        <v>-</v>
      </c>
      <c r="K96" s="68" t="s">
        <v>63</v>
      </c>
      <c r="L96" s="23" t="str">
        <f t="shared" si="29"/>
        <v>-</v>
      </c>
      <c r="M96" s="69" t="str">
        <f t="shared" ref="M96" si="43">L96</f>
        <v>-</v>
      </c>
      <c r="N96" s="24"/>
      <c r="O96" s="68" t="s">
        <v>63</v>
      </c>
      <c r="P96" s="24" t="s">
        <v>63</v>
      </c>
      <c r="Q96" s="24" t="s">
        <v>63</v>
      </c>
      <c r="R96" s="24" t="s">
        <v>63</v>
      </c>
      <c r="S96" s="69" t="s">
        <v>63</v>
      </c>
      <c r="T96" s="68" t="s">
        <v>63</v>
      </c>
      <c r="U96" s="24" t="s">
        <v>63</v>
      </c>
      <c r="V96" s="24" t="s">
        <v>63</v>
      </c>
      <c r="W96" s="24" t="s">
        <v>63</v>
      </c>
      <c r="X96" s="69" t="s">
        <v>63</v>
      </c>
      <c r="Y96" s="68" t="s">
        <v>63</v>
      </c>
      <c r="Z96" s="24" t="s">
        <v>63</v>
      </c>
      <c r="AA96" s="24" t="s">
        <v>63</v>
      </c>
      <c r="AB96" s="24" t="s">
        <v>63</v>
      </c>
      <c r="AC96" s="69" t="s">
        <v>63</v>
      </c>
      <c r="AD96" s="68" t="s">
        <v>63</v>
      </c>
      <c r="AE96" s="24" t="s">
        <v>63</v>
      </c>
      <c r="AF96" s="24" t="s">
        <v>63</v>
      </c>
      <c r="AG96" s="24" t="s">
        <v>63</v>
      </c>
      <c r="AH96" s="69" t="s">
        <v>63</v>
      </c>
      <c r="AI96" s="68" t="s">
        <v>63</v>
      </c>
      <c r="AJ96" s="23" t="s">
        <v>63</v>
      </c>
      <c r="AK96" s="23" t="s">
        <v>63</v>
      </c>
      <c r="AL96" s="23" t="s">
        <v>63</v>
      </c>
      <c r="AM96" s="69" t="s">
        <v>63</v>
      </c>
      <c r="AO96" s="66">
        <v>0</v>
      </c>
      <c r="AP96" s="23">
        <v>0</v>
      </c>
      <c r="AQ96" s="67" t="s">
        <v>1696</v>
      </c>
      <c r="AR96" s="66">
        <v>0</v>
      </c>
      <c r="AS96" s="23">
        <v>0</v>
      </c>
      <c r="AT96" s="67" t="s">
        <v>1696</v>
      </c>
      <c r="AU96" s="66">
        <v>0</v>
      </c>
      <c r="AV96" s="23">
        <v>0</v>
      </c>
      <c r="AW96" s="67" t="s">
        <v>1696</v>
      </c>
      <c r="AX96" s="66">
        <v>0</v>
      </c>
      <c r="AY96" s="23">
        <v>0</v>
      </c>
      <c r="AZ96" s="67" t="s">
        <v>1696</v>
      </c>
      <c r="BA96" s="66">
        <v>0</v>
      </c>
      <c r="BB96" s="23">
        <v>0</v>
      </c>
      <c r="BC96" s="67" t="s">
        <v>1696</v>
      </c>
      <c r="BD96" s="66" t="str">
        <f>'individ. emissies &amp; verlening'!AB96</f>
        <v>-</v>
      </c>
      <c r="BE96" s="23">
        <v>0</v>
      </c>
      <c r="BF96" s="67" t="s">
        <v>1696</v>
      </c>
      <c r="BG96" s="66" t="str">
        <f>'individ. emissies &amp; verlening'!AC96</f>
        <v>-</v>
      </c>
      <c r="BH96" s="23">
        <v>0</v>
      </c>
      <c r="BI96" s="23" t="s">
        <v>1696</v>
      </c>
      <c r="BJ96" s="66">
        <f>'individ. emissies &amp; verlening'!AD96</f>
        <v>0</v>
      </c>
      <c r="BK96" s="171">
        <v>0</v>
      </c>
      <c r="BL96" s="172" t="s">
        <v>1696</v>
      </c>
      <c r="BM96" s="66" t="s">
        <v>63</v>
      </c>
      <c r="BN96" s="23" t="s">
        <v>63</v>
      </c>
      <c r="BO96" s="178" t="str">
        <f t="shared" si="22"/>
        <v>-</v>
      </c>
      <c r="BP96" s="66" t="s">
        <v>63</v>
      </c>
      <c r="BQ96" s="23" t="s">
        <v>63</v>
      </c>
      <c r="BR96" s="183" t="str">
        <f t="shared" si="23"/>
        <v>-</v>
      </c>
    </row>
    <row r="97" spans="1:70" x14ac:dyDescent="0.25">
      <c r="A97" s="21">
        <v>93</v>
      </c>
      <c r="B97" s="21" t="s">
        <v>555</v>
      </c>
      <c r="C97" s="27" t="s">
        <v>557</v>
      </c>
      <c r="D97" s="30"/>
      <c r="E97" s="66">
        <v>185972</v>
      </c>
      <c r="F97" s="23">
        <f t="shared" si="27"/>
        <v>185972</v>
      </c>
      <c r="G97" s="67" t="s">
        <v>1696</v>
      </c>
      <c r="H97" s="66">
        <v>207584</v>
      </c>
      <c r="I97" s="23">
        <f t="shared" si="28"/>
        <v>207584</v>
      </c>
      <c r="J97" s="67" t="s">
        <v>1696</v>
      </c>
      <c r="K97" s="66">
        <v>176340</v>
      </c>
      <c r="L97" s="23">
        <f t="shared" si="29"/>
        <v>176340</v>
      </c>
      <c r="M97" s="67" t="s">
        <v>1696</v>
      </c>
      <c r="N97" s="23"/>
      <c r="O97" s="66">
        <v>186938</v>
      </c>
      <c r="P97" s="23">
        <v>186938</v>
      </c>
      <c r="Q97" s="23"/>
      <c r="R97" s="23"/>
      <c r="S97" s="67" t="s">
        <v>1696</v>
      </c>
      <c r="T97" s="66">
        <v>125855</v>
      </c>
      <c r="U97" s="23">
        <v>125855</v>
      </c>
      <c r="V97" s="23"/>
      <c r="W97" s="23"/>
      <c r="X97" s="67" t="s">
        <v>1696</v>
      </c>
      <c r="Y97" s="66">
        <v>143915</v>
      </c>
      <c r="Z97" s="23">
        <v>143915</v>
      </c>
      <c r="AA97" s="23"/>
      <c r="AB97" s="23"/>
      <c r="AC97" s="67" t="s">
        <v>1696</v>
      </c>
      <c r="AD97" s="66">
        <v>133652</v>
      </c>
      <c r="AE97" s="24">
        <v>133652</v>
      </c>
      <c r="AF97" s="23"/>
      <c r="AG97" s="23"/>
      <c r="AH97" s="67" t="s">
        <v>1696</v>
      </c>
      <c r="AI97" s="66">
        <v>136486</v>
      </c>
      <c r="AJ97" s="24">
        <v>20148</v>
      </c>
      <c r="AK97" s="23"/>
      <c r="AL97" s="23">
        <v>116338</v>
      </c>
      <c r="AM97" s="67" t="s">
        <v>1696</v>
      </c>
      <c r="AO97" s="66">
        <v>142386</v>
      </c>
      <c r="AP97" s="23">
        <v>142386</v>
      </c>
      <c r="AQ97" s="67" t="s">
        <v>1696</v>
      </c>
      <c r="AR97" s="66">
        <v>144793</v>
      </c>
      <c r="AS97" s="23">
        <v>144793</v>
      </c>
      <c r="AT97" s="67" t="s">
        <v>1696</v>
      </c>
      <c r="AU97" s="66">
        <v>156114</v>
      </c>
      <c r="AV97" s="23">
        <v>156114</v>
      </c>
      <c r="AW97" s="67" t="s">
        <v>1696</v>
      </c>
      <c r="AX97" s="66">
        <v>168132</v>
      </c>
      <c r="AY97" s="23">
        <v>168132</v>
      </c>
      <c r="AZ97" s="67" t="s">
        <v>1696</v>
      </c>
      <c r="BA97" s="66">
        <v>169376</v>
      </c>
      <c r="BB97" s="23">
        <v>169376</v>
      </c>
      <c r="BC97" s="67" t="s">
        <v>1696</v>
      </c>
      <c r="BD97" s="66">
        <f>'individ. emissies &amp; verlening'!AB97</f>
        <v>162393</v>
      </c>
      <c r="BE97" s="23">
        <v>162393</v>
      </c>
      <c r="BF97" s="67" t="s">
        <v>1696</v>
      </c>
      <c r="BG97" s="66">
        <f>'individ. emissies &amp; verlening'!AC97</f>
        <v>140045</v>
      </c>
      <c r="BH97" s="23">
        <v>140045</v>
      </c>
      <c r="BI97" s="23" t="s">
        <v>1696</v>
      </c>
      <c r="BJ97" s="66">
        <f>'individ. emissies &amp; verlening'!AD97</f>
        <v>136685</v>
      </c>
      <c r="BK97" s="172">
        <v>136685</v>
      </c>
      <c r="BL97" s="172" t="s">
        <v>1696</v>
      </c>
      <c r="BM97" s="66">
        <v>160267</v>
      </c>
      <c r="BN97" s="23">
        <v>160267</v>
      </c>
      <c r="BO97" s="178" t="str">
        <f t="shared" si="22"/>
        <v>ok</v>
      </c>
      <c r="BP97" s="66">
        <v>137467</v>
      </c>
      <c r="BQ97" s="23">
        <v>137467</v>
      </c>
      <c r="BR97" s="183" t="str">
        <f t="shared" si="23"/>
        <v>ok</v>
      </c>
    </row>
    <row r="98" spans="1:70" x14ac:dyDescent="0.25">
      <c r="A98" s="21">
        <v>94</v>
      </c>
      <c r="B98" s="21" t="s">
        <v>561</v>
      </c>
      <c r="C98" s="27" t="s">
        <v>563</v>
      </c>
      <c r="D98" s="30"/>
      <c r="E98" s="66">
        <v>30613</v>
      </c>
      <c r="F98" s="23">
        <f t="shared" si="27"/>
        <v>30613</v>
      </c>
      <c r="G98" s="67" t="s">
        <v>1696</v>
      </c>
      <c r="H98" s="66">
        <v>36703</v>
      </c>
      <c r="I98" s="23">
        <f t="shared" si="28"/>
        <v>36703</v>
      </c>
      <c r="J98" s="67" t="s">
        <v>1696</v>
      </c>
      <c r="K98" s="66">
        <v>30244</v>
      </c>
      <c r="L98" s="23">
        <f t="shared" si="29"/>
        <v>30244</v>
      </c>
      <c r="M98" s="67" t="s">
        <v>1696</v>
      </c>
      <c r="N98" s="23"/>
      <c r="O98" s="66">
        <v>50323</v>
      </c>
      <c r="P98" s="23">
        <v>44443</v>
      </c>
      <c r="Q98" s="23"/>
      <c r="R98" s="23">
        <v>5880</v>
      </c>
      <c r="S98" s="67" t="s">
        <v>1696</v>
      </c>
      <c r="T98" s="66">
        <v>43082</v>
      </c>
      <c r="U98" s="23">
        <v>36102</v>
      </c>
      <c r="V98" s="23"/>
      <c r="W98" s="23">
        <v>6980</v>
      </c>
      <c r="X98" s="67" t="s">
        <v>1696</v>
      </c>
      <c r="Y98" s="66">
        <v>120201</v>
      </c>
      <c r="Z98" s="23">
        <v>113221</v>
      </c>
      <c r="AA98" s="23"/>
      <c r="AB98" s="23">
        <v>6980</v>
      </c>
      <c r="AC98" s="67" t="s">
        <v>1696</v>
      </c>
      <c r="AD98" s="66">
        <v>132896</v>
      </c>
      <c r="AE98" s="24">
        <v>125916</v>
      </c>
      <c r="AF98" s="23"/>
      <c r="AG98" s="23">
        <v>6980</v>
      </c>
      <c r="AH98" s="67" t="s">
        <v>1696</v>
      </c>
      <c r="AI98" s="66">
        <v>107614</v>
      </c>
      <c r="AJ98" s="24">
        <v>52634</v>
      </c>
      <c r="AK98" s="23"/>
      <c r="AL98" s="23">
        <v>54980</v>
      </c>
      <c r="AM98" s="67" t="s">
        <v>1696</v>
      </c>
      <c r="AO98" s="66">
        <v>100854</v>
      </c>
      <c r="AP98" s="23">
        <v>100854</v>
      </c>
      <c r="AQ98" s="67" t="s">
        <v>1696</v>
      </c>
      <c r="AR98" s="66">
        <v>117126</v>
      </c>
      <c r="AS98" s="23">
        <v>117126</v>
      </c>
      <c r="AT98" s="67" t="s">
        <v>1696</v>
      </c>
      <c r="AU98" s="66">
        <v>109735</v>
      </c>
      <c r="AV98" s="23">
        <v>109735</v>
      </c>
      <c r="AW98" s="67" t="s">
        <v>1696</v>
      </c>
      <c r="AX98" s="66">
        <v>108786</v>
      </c>
      <c r="AY98" s="23">
        <v>108786</v>
      </c>
      <c r="AZ98" s="67" t="s">
        <v>1696</v>
      </c>
      <c r="BA98" s="66">
        <v>114561</v>
      </c>
      <c r="BB98" s="23">
        <v>114561</v>
      </c>
      <c r="BC98" s="67" t="s">
        <v>1696</v>
      </c>
      <c r="BD98" s="66">
        <f>'individ. emissies &amp; verlening'!AB98</f>
        <v>116720</v>
      </c>
      <c r="BE98" s="23">
        <v>116720</v>
      </c>
      <c r="BF98" s="67" t="s">
        <v>1696</v>
      </c>
      <c r="BG98" s="66">
        <f>'individ. emissies &amp; verlening'!AC98</f>
        <v>126330</v>
      </c>
      <c r="BH98" s="23">
        <v>126330</v>
      </c>
      <c r="BI98" s="23" t="s">
        <v>1696</v>
      </c>
      <c r="BJ98" s="66">
        <f>'individ. emissies &amp; verlening'!AD98</f>
        <v>132408</v>
      </c>
      <c r="BK98" s="172">
        <v>132408</v>
      </c>
      <c r="BL98" s="172" t="s">
        <v>1696</v>
      </c>
      <c r="BM98" s="66">
        <v>152955</v>
      </c>
      <c r="BN98" s="23">
        <v>152955</v>
      </c>
      <c r="BO98" s="178" t="str">
        <f t="shared" si="22"/>
        <v>ok</v>
      </c>
      <c r="BP98" s="66">
        <v>173082</v>
      </c>
      <c r="BQ98" s="23">
        <v>173082</v>
      </c>
      <c r="BR98" s="183" t="str">
        <f t="shared" si="23"/>
        <v>ok</v>
      </c>
    </row>
    <row r="99" spans="1:70" x14ac:dyDescent="0.25">
      <c r="A99" s="21">
        <v>95</v>
      </c>
      <c r="B99" s="21" t="s">
        <v>569</v>
      </c>
      <c r="C99" s="27" t="s">
        <v>571</v>
      </c>
      <c r="D99" s="30"/>
      <c r="E99" s="66">
        <v>34221</v>
      </c>
      <c r="F99" s="23">
        <f t="shared" si="27"/>
        <v>34221</v>
      </c>
      <c r="G99" s="67" t="s">
        <v>1696</v>
      </c>
      <c r="H99" s="66">
        <v>28496</v>
      </c>
      <c r="I99" s="23">
        <f t="shared" si="28"/>
        <v>28496</v>
      </c>
      <c r="J99" s="67" t="s">
        <v>1696</v>
      </c>
      <c r="K99" s="66">
        <v>27805</v>
      </c>
      <c r="L99" s="23">
        <f t="shared" si="29"/>
        <v>27805</v>
      </c>
      <c r="M99" s="67" t="s">
        <v>1696</v>
      </c>
      <c r="N99" s="23"/>
      <c r="O99" s="66">
        <v>30894</v>
      </c>
      <c r="P99" s="23">
        <v>30894</v>
      </c>
      <c r="Q99" s="23"/>
      <c r="R99" s="23"/>
      <c r="S99" s="67" t="s">
        <v>1696</v>
      </c>
      <c r="T99" s="66">
        <v>30408</v>
      </c>
      <c r="U99" s="23">
        <v>30408</v>
      </c>
      <c r="V99" s="23"/>
      <c r="W99" s="23"/>
      <c r="X99" s="67" t="s">
        <v>1696</v>
      </c>
      <c r="Y99" s="66">
        <v>30163</v>
      </c>
      <c r="Z99" s="23">
        <v>30163</v>
      </c>
      <c r="AA99" s="23"/>
      <c r="AB99" s="23"/>
      <c r="AC99" s="67" t="s">
        <v>1696</v>
      </c>
      <c r="AD99" s="66">
        <v>22847</v>
      </c>
      <c r="AE99" s="24">
        <v>22847</v>
      </c>
      <c r="AF99" s="23"/>
      <c r="AG99" s="23"/>
      <c r="AH99" s="67" t="s">
        <v>1696</v>
      </c>
      <c r="AI99" s="66">
        <v>28175</v>
      </c>
      <c r="AJ99" s="24">
        <v>15113</v>
      </c>
      <c r="AK99" s="23">
        <v>13062</v>
      </c>
      <c r="AL99" s="23"/>
      <c r="AM99" s="67" t="s">
        <v>1696</v>
      </c>
      <c r="AO99" s="66">
        <v>27735</v>
      </c>
      <c r="AP99" s="23">
        <v>27735</v>
      </c>
      <c r="AQ99" s="67" t="s">
        <v>1696</v>
      </c>
      <c r="AR99" s="66">
        <v>28601</v>
      </c>
      <c r="AS99" s="23">
        <v>28601</v>
      </c>
      <c r="AT99" s="67" t="s">
        <v>1696</v>
      </c>
      <c r="AU99" s="66">
        <v>29723</v>
      </c>
      <c r="AV99" s="23">
        <v>29723</v>
      </c>
      <c r="AW99" s="67" t="s">
        <v>1696</v>
      </c>
      <c r="AX99" s="66">
        <v>30662</v>
      </c>
      <c r="AY99" s="23">
        <v>30662</v>
      </c>
      <c r="AZ99" s="67" t="s">
        <v>1696</v>
      </c>
      <c r="BA99" s="66">
        <v>31324</v>
      </c>
      <c r="BB99" s="23">
        <v>31324</v>
      </c>
      <c r="BC99" s="67" t="s">
        <v>1696</v>
      </c>
      <c r="BD99" s="66">
        <f>'individ. emissies &amp; verlening'!AB99</f>
        <v>31512</v>
      </c>
      <c r="BE99" s="23">
        <v>31512</v>
      </c>
      <c r="BF99" s="67" t="s">
        <v>1696</v>
      </c>
      <c r="BG99" s="66">
        <f>'individ. emissies &amp; verlening'!AC99</f>
        <v>31022</v>
      </c>
      <c r="BH99" s="23">
        <v>31022</v>
      </c>
      <c r="BI99" s="23" t="s">
        <v>1696</v>
      </c>
      <c r="BJ99" s="66">
        <f>'individ. emissies &amp; verlening'!AD99</f>
        <v>31583</v>
      </c>
      <c r="BK99" s="171">
        <v>31583</v>
      </c>
      <c r="BL99" s="172" t="s">
        <v>1696</v>
      </c>
      <c r="BM99" s="66">
        <v>31331</v>
      </c>
      <c r="BN99" s="23">
        <v>31331</v>
      </c>
      <c r="BO99" s="178" t="str">
        <f t="shared" si="22"/>
        <v>ok</v>
      </c>
      <c r="BP99" s="66">
        <v>24765</v>
      </c>
      <c r="BQ99" s="23">
        <v>24765</v>
      </c>
      <c r="BR99" s="183" t="str">
        <f t="shared" si="23"/>
        <v>ok</v>
      </c>
    </row>
    <row r="100" spans="1:70" x14ac:dyDescent="0.25">
      <c r="A100" s="21">
        <v>96</v>
      </c>
      <c r="B100" s="21" t="s">
        <v>576</v>
      </c>
      <c r="C100" s="27" t="s">
        <v>578</v>
      </c>
      <c r="D100" s="30"/>
      <c r="E100" s="66">
        <v>198825</v>
      </c>
      <c r="F100" s="23">
        <f t="shared" si="27"/>
        <v>198825</v>
      </c>
      <c r="G100" s="67" t="s">
        <v>1696</v>
      </c>
      <c r="H100" s="66">
        <v>218881</v>
      </c>
      <c r="I100" s="23">
        <f t="shared" si="28"/>
        <v>218881</v>
      </c>
      <c r="J100" s="67" t="s">
        <v>1696</v>
      </c>
      <c r="K100" s="66">
        <v>187940</v>
      </c>
      <c r="L100" s="23">
        <f t="shared" si="29"/>
        <v>187940</v>
      </c>
      <c r="M100" s="67" t="s">
        <v>1696</v>
      </c>
      <c r="N100" s="23"/>
      <c r="O100" s="66">
        <v>203760</v>
      </c>
      <c r="P100" s="23">
        <v>203760</v>
      </c>
      <c r="Q100" s="23"/>
      <c r="R100" s="23"/>
      <c r="S100" s="67" t="s">
        <v>1696</v>
      </c>
      <c r="T100" s="66">
        <v>207442</v>
      </c>
      <c r="U100" s="23">
        <v>207442</v>
      </c>
      <c r="V100" s="23"/>
      <c r="W100" s="23"/>
      <c r="X100" s="67" t="s">
        <v>1696</v>
      </c>
      <c r="Y100" s="66">
        <v>204179</v>
      </c>
      <c r="Z100" s="23">
        <v>159701</v>
      </c>
      <c r="AA100" s="23"/>
      <c r="AB100" s="23">
        <v>44478</v>
      </c>
      <c r="AC100" s="67" t="s">
        <v>1696</v>
      </c>
      <c r="AD100" s="66">
        <v>207931</v>
      </c>
      <c r="AE100" s="24">
        <v>167931</v>
      </c>
      <c r="AF100" s="23"/>
      <c r="AG100" s="23">
        <v>40000</v>
      </c>
      <c r="AH100" s="67" t="s">
        <v>1696</v>
      </c>
      <c r="AI100" s="66">
        <v>204050</v>
      </c>
      <c r="AJ100" s="24">
        <v>177726</v>
      </c>
      <c r="AK100" s="23"/>
      <c r="AL100" s="23">
        <v>26324</v>
      </c>
      <c r="AM100" s="67" t="s">
        <v>1696</v>
      </c>
      <c r="AO100" s="66">
        <v>203932</v>
      </c>
      <c r="AP100" s="23">
        <v>203932</v>
      </c>
      <c r="AQ100" s="67" t="s">
        <v>1696</v>
      </c>
      <c r="AR100" s="66">
        <v>208374</v>
      </c>
      <c r="AS100" s="23">
        <v>208374</v>
      </c>
      <c r="AT100" s="67" t="s">
        <v>1696</v>
      </c>
      <c r="AU100" s="66">
        <v>207599</v>
      </c>
      <c r="AV100" s="23">
        <v>207599</v>
      </c>
      <c r="AW100" s="67" t="s">
        <v>1696</v>
      </c>
      <c r="AX100" s="66">
        <v>205319</v>
      </c>
      <c r="AY100" s="23">
        <v>205319</v>
      </c>
      <c r="AZ100" s="67" t="s">
        <v>1696</v>
      </c>
      <c r="BA100" s="66">
        <v>209680</v>
      </c>
      <c r="BB100" s="23">
        <v>209680</v>
      </c>
      <c r="BC100" s="67" t="s">
        <v>1696</v>
      </c>
      <c r="BD100" s="66">
        <f>'individ. emissies &amp; verlening'!AB100</f>
        <v>200522</v>
      </c>
      <c r="BE100" s="23">
        <v>200522</v>
      </c>
      <c r="BF100" s="67" t="s">
        <v>1696</v>
      </c>
      <c r="BG100" s="66">
        <f>'individ. emissies &amp; verlening'!AC100</f>
        <v>196883</v>
      </c>
      <c r="BH100" s="23">
        <v>196883</v>
      </c>
      <c r="BI100" s="23" t="s">
        <v>1696</v>
      </c>
      <c r="BJ100" s="66">
        <f>'individ. emissies &amp; verlening'!AD100</f>
        <v>204073</v>
      </c>
      <c r="BK100" s="171">
        <v>204073</v>
      </c>
      <c r="BL100" s="172" t="s">
        <v>1696</v>
      </c>
      <c r="BM100" s="66">
        <v>191893</v>
      </c>
      <c r="BN100" s="23">
        <v>191893</v>
      </c>
      <c r="BO100" s="178" t="str">
        <f t="shared" si="22"/>
        <v>ok</v>
      </c>
      <c r="BP100" s="66">
        <v>187098</v>
      </c>
      <c r="BQ100" s="23">
        <v>187098</v>
      </c>
      <c r="BR100" s="183" t="str">
        <f t="shared" si="23"/>
        <v>ok</v>
      </c>
    </row>
    <row r="101" spans="1:70" ht="12.75" customHeight="1" x14ac:dyDescent="0.25">
      <c r="A101" s="21">
        <v>97</v>
      </c>
      <c r="B101" s="21" t="s">
        <v>583</v>
      </c>
      <c r="C101" s="27" t="s">
        <v>584</v>
      </c>
      <c r="D101" s="30"/>
      <c r="E101" s="66">
        <v>7397</v>
      </c>
      <c r="F101" s="23">
        <f t="shared" si="27"/>
        <v>7397</v>
      </c>
      <c r="G101" s="67" t="s">
        <v>1696</v>
      </c>
      <c r="H101" s="66">
        <v>6743</v>
      </c>
      <c r="I101" s="23">
        <f t="shared" si="28"/>
        <v>6743</v>
      </c>
      <c r="J101" s="67" t="s">
        <v>1696</v>
      </c>
      <c r="K101" s="66">
        <v>6431</v>
      </c>
      <c r="L101" s="23">
        <f t="shared" si="29"/>
        <v>6431</v>
      </c>
      <c r="M101" s="67" t="s">
        <v>1696</v>
      </c>
      <c r="N101" s="23"/>
      <c r="O101" s="70" t="s">
        <v>62</v>
      </c>
      <c r="P101" s="24" t="s">
        <v>63</v>
      </c>
      <c r="Q101" s="24" t="s">
        <v>63</v>
      </c>
      <c r="R101" s="24" t="s">
        <v>63</v>
      </c>
      <c r="S101" s="67" t="s">
        <v>1696</v>
      </c>
      <c r="T101" s="70" t="s">
        <v>63</v>
      </c>
      <c r="U101" s="24" t="s">
        <v>63</v>
      </c>
      <c r="V101" s="24" t="s">
        <v>63</v>
      </c>
      <c r="W101" s="24" t="s">
        <v>63</v>
      </c>
      <c r="X101" s="67" t="s">
        <v>63</v>
      </c>
      <c r="Y101" s="68" t="s">
        <v>63</v>
      </c>
      <c r="Z101" s="24" t="s">
        <v>63</v>
      </c>
      <c r="AA101" s="24" t="s">
        <v>63</v>
      </c>
      <c r="AB101" s="24" t="s">
        <v>63</v>
      </c>
      <c r="AC101" s="69" t="s">
        <v>63</v>
      </c>
      <c r="AD101" s="68" t="s">
        <v>63</v>
      </c>
      <c r="AE101" s="24" t="s">
        <v>63</v>
      </c>
      <c r="AF101" s="24" t="s">
        <v>63</v>
      </c>
      <c r="AG101" s="24" t="s">
        <v>63</v>
      </c>
      <c r="AH101" s="69" t="s">
        <v>63</v>
      </c>
      <c r="AI101" s="68" t="s">
        <v>63</v>
      </c>
      <c r="AJ101" s="23" t="s">
        <v>63</v>
      </c>
      <c r="AK101" s="23" t="s">
        <v>63</v>
      </c>
      <c r="AL101" s="23" t="s">
        <v>63</v>
      </c>
      <c r="AM101" s="69" t="s">
        <v>63</v>
      </c>
      <c r="AO101" s="68" t="s">
        <v>63</v>
      </c>
      <c r="AP101" s="24" t="s">
        <v>63</v>
      </c>
      <c r="AQ101" s="69" t="s">
        <v>63</v>
      </c>
      <c r="AR101" s="68" t="s">
        <v>63</v>
      </c>
      <c r="AS101" s="24" t="s">
        <v>63</v>
      </c>
      <c r="AT101" s="69" t="s">
        <v>63</v>
      </c>
      <c r="AU101" s="68" t="s">
        <v>63</v>
      </c>
      <c r="AV101" s="24" t="s">
        <v>63</v>
      </c>
      <c r="AW101" s="69" t="s">
        <v>63</v>
      </c>
      <c r="AX101" s="68" t="s">
        <v>63</v>
      </c>
      <c r="AY101" s="24" t="s">
        <v>63</v>
      </c>
      <c r="AZ101" s="69" t="s">
        <v>63</v>
      </c>
      <c r="BA101" s="68" t="s">
        <v>63</v>
      </c>
      <c r="BB101" s="24" t="s">
        <v>63</v>
      </c>
      <c r="BC101" s="69"/>
      <c r="BD101" s="66" t="str">
        <f>'individ. emissies &amp; verlening'!AB101</f>
        <v>-</v>
      </c>
      <c r="BE101" s="24" t="s">
        <v>63</v>
      </c>
      <c r="BF101" s="67" t="s">
        <v>63</v>
      </c>
      <c r="BG101" s="66" t="str">
        <f>'individ. emissies &amp; verlening'!AC101</f>
        <v>-</v>
      </c>
      <c r="BH101" s="23" t="s">
        <v>63</v>
      </c>
      <c r="BI101" s="23" t="s">
        <v>63</v>
      </c>
      <c r="BJ101" s="66" t="str">
        <f>'individ. emissies &amp; verlening'!AD101</f>
        <v>-</v>
      </c>
      <c r="BK101" s="171" t="s">
        <v>63</v>
      </c>
      <c r="BL101" s="172" t="s">
        <v>63</v>
      </c>
      <c r="BM101" s="66" t="s">
        <v>63</v>
      </c>
      <c r="BN101" s="23" t="s">
        <v>63</v>
      </c>
      <c r="BO101" s="178" t="str">
        <f t="shared" si="22"/>
        <v>-</v>
      </c>
      <c r="BP101" s="66" t="s">
        <v>63</v>
      </c>
      <c r="BQ101" s="23" t="s">
        <v>63</v>
      </c>
      <c r="BR101" s="183" t="str">
        <f t="shared" si="23"/>
        <v>-</v>
      </c>
    </row>
    <row r="102" spans="1:70" x14ac:dyDescent="0.25">
      <c r="A102" s="21">
        <v>98</v>
      </c>
      <c r="B102" s="21" t="s">
        <v>586</v>
      </c>
      <c r="C102" s="27" t="s">
        <v>588</v>
      </c>
      <c r="D102" s="30"/>
      <c r="E102" s="66">
        <v>191302</v>
      </c>
      <c r="F102" s="23">
        <f t="shared" si="27"/>
        <v>191302</v>
      </c>
      <c r="G102" s="67" t="s">
        <v>1696</v>
      </c>
      <c r="H102" s="66">
        <v>189707</v>
      </c>
      <c r="I102" s="23">
        <f t="shared" si="28"/>
        <v>189707</v>
      </c>
      <c r="J102" s="67" t="s">
        <v>1696</v>
      </c>
      <c r="K102" s="66">
        <v>209156</v>
      </c>
      <c r="L102" s="23">
        <f t="shared" si="29"/>
        <v>209156</v>
      </c>
      <c r="M102" s="67" t="s">
        <v>1696</v>
      </c>
      <c r="N102" s="23"/>
      <c r="O102" s="66">
        <v>193951</v>
      </c>
      <c r="P102" s="23">
        <v>152239</v>
      </c>
      <c r="Q102" s="23"/>
      <c r="R102" s="23">
        <v>41712</v>
      </c>
      <c r="S102" s="67" t="s">
        <v>1696</v>
      </c>
      <c r="T102" s="66">
        <v>161786</v>
      </c>
      <c r="U102" s="23">
        <v>161786</v>
      </c>
      <c r="V102" s="23"/>
      <c r="W102" s="23"/>
      <c r="X102" s="67" t="s">
        <v>1696</v>
      </c>
      <c r="Y102" s="66">
        <v>206439</v>
      </c>
      <c r="Z102" s="23">
        <v>206439</v>
      </c>
      <c r="AA102" s="23"/>
      <c r="AB102" s="23"/>
      <c r="AC102" s="67" t="s">
        <v>1696</v>
      </c>
      <c r="AD102" s="66">
        <v>189306</v>
      </c>
      <c r="AE102" s="24">
        <v>123665</v>
      </c>
      <c r="AF102" s="23"/>
      <c r="AG102" s="23">
        <v>65641</v>
      </c>
      <c r="AH102" s="67" t="s">
        <v>1696</v>
      </c>
      <c r="AI102" s="66">
        <v>187858</v>
      </c>
      <c r="AJ102" s="24">
        <v>187858</v>
      </c>
      <c r="AK102" s="23"/>
      <c r="AL102" s="23"/>
      <c r="AM102" s="67" t="s">
        <v>1696</v>
      </c>
      <c r="AO102" s="66">
        <v>164412</v>
      </c>
      <c r="AP102" s="23">
        <v>164412</v>
      </c>
      <c r="AQ102" s="67" t="s">
        <v>1696</v>
      </c>
      <c r="AR102" s="66">
        <v>153641</v>
      </c>
      <c r="AS102" s="23">
        <v>153641</v>
      </c>
      <c r="AT102" s="67" t="s">
        <v>1696</v>
      </c>
      <c r="AU102" s="66">
        <v>194826</v>
      </c>
      <c r="AV102" s="23">
        <v>194826</v>
      </c>
      <c r="AW102" s="67" t="s">
        <v>1696</v>
      </c>
      <c r="AX102" s="66">
        <v>196087</v>
      </c>
      <c r="AY102" s="23">
        <v>196087</v>
      </c>
      <c r="AZ102" s="67" t="s">
        <v>1696</v>
      </c>
      <c r="BA102" s="66">
        <v>187939</v>
      </c>
      <c r="BB102" s="23">
        <v>187939</v>
      </c>
      <c r="BC102" s="67" t="s">
        <v>1696</v>
      </c>
      <c r="BD102" s="66">
        <f>'individ. emissies &amp; verlening'!AB102</f>
        <v>201721</v>
      </c>
      <c r="BE102" s="23">
        <v>201721</v>
      </c>
      <c r="BF102" s="67" t="s">
        <v>1696</v>
      </c>
      <c r="BG102" s="66">
        <f>'individ. emissies &amp; verlening'!AC102</f>
        <v>177370</v>
      </c>
      <c r="BH102" s="23">
        <v>177370</v>
      </c>
      <c r="BI102" s="23" t="s">
        <v>1696</v>
      </c>
      <c r="BJ102" s="66">
        <f>'individ. emissies &amp; verlening'!AD102</f>
        <v>144949</v>
      </c>
      <c r="BK102" s="171">
        <v>144949</v>
      </c>
      <c r="BL102" s="172" t="s">
        <v>1696</v>
      </c>
      <c r="BM102" s="66">
        <v>159639</v>
      </c>
      <c r="BN102" s="23">
        <v>159639</v>
      </c>
      <c r="BO102" s="178" t="str">
        <f t="shared" si="22"/>
        <v>ok</v>
      </c>
      <c r="BP102" s="66">
        <v>162612</v>
      </c>
      <c r="BQ102" s="23">
        <v>162612</v>
      </c>
      <c r="BR102" s="183" t="str">
        <f t="shared" si="23"/>
        <v>ok</v>
      </c>
    </row>
    <row r="103" spans="1:70" x14ac:dyDescent="0.25">
      <c r="A103" s="21">
        <v>99</v>
      </c>
      <c r="B103" s="21" t="s">
        <v>593</v>
      </c>
      <c r="C103" s="27" t="s">
        <v>595</v>
      </c>
      <c r="D103" s="30"/>
      <c r="E103" s="66">
        <v>41809</v>
      </c>
      <c r="F103" s="23">
        <f t="shared" si="27"/>
        <v>41809</v>
      </c>
      <c r="G103" s="67" t="s">
        <v>1696</v>
      </c>
      <c r="H103" s="66">
        <v>58987</v>
      </c>
      <c r="I103" s="23">
        <f t="shared" si="28"/>
        <v>58987</v>
      </c>
      <c r="J103" s="67" t="s">
        <v>1696</v>
      </c>
      <c r="K103" s="66">
        <v>77973</v>
      </c>
      <c r="L103" s="23">
        <f t="shared" si="29"/>
        <v>77973</v>
      </c>
      <c r="M103" s="67" t="s">
        <v>1696</v>
      </c>
      <c r="N103" s="23"/>
      <c r="O103" s="66">
        <v>32518</v>
      </c>
      <c r="P103" s="23">
        <v>32518</v>
      </c>
      <c r="Q103" s="23"/>
      <c r="R103" s="23"/>
      <c r="S103" s="67" t="s">
        <v>1696</v>
      </c>
      <c r="T103" s="66">
        <v>52194</v>
      </c>
      <c r="U103" s="23">
        <v>52194</v>
      </c>
      <c r="V103" s="23"/>
      <c r="W103" s="23"/>
      <c r="X103" s="67" t="s">
        <v>1696</v>
      </c>
      <c r="Y103" s="66">
        <v>50974</v>
      </c>
      <c r="Z103" s="23">
        <v>50974</v>
      </c>
      <c r="AA103" s="23"/>
      <c r="AB103" s="23"/>
      <c r="AC103" s="67" t="s">
        <v>1696</v>
      </c>
      <c r="AD103" s="66">
        <v>47256</v>
      </c>
      <c r="AE103" s="24">
        <v>47256</v>
      </c>
      <c r="AF103" s="23"/>
      <c r="AG103" s="23"/>
      <c r="AH103" s="67" t="s">
        <v>1696</v>
      </c>
      <c r="AI103" s="66">
        <v>49236</v>
      </c>
      <c r="AJ103" s="24">
        <v>19523</v>
      </c>
      <c r="AK103" s="23"/>
      <c r="AL103" s="23">
        <v>29713</v>
      </c>
      <c r="AM103" s="67" t="s">
        <v>1696</v>
      </c>
      <c r="AO103" s="66">
        <v>44931</v>
      </c>
      <c r="AP103" s="23">
        <v>44931</v>
      </c>
      <c r="AQ103" s="67" t="s">
        <v>1696</v>
      </c>
      <c r="AR103" s="66">
        <v>47273</v>
      </c>
      <c r="AS103" s="23">
        <v>47273</v>
      </c>
      <c r="AT103" s="67" t="s">
        <v>1696</v>
      </c>
      <c r="AU103" s="66">
        <v>49556</v>
      </c>
      <c r="AV103" s="23">
        <v>49556</v>
      </c>
      <c r="AW103" s="67" t="s">
        <v>1696</v>
      </c>
      <c r="AX103" s="66">
        <v>51469</v>
      </c>
      <c r="AY103" s="23">
        <v>51469</v>
      </c>
      <c r="AZ103" s="67" t="s">
        <v>1696</v>
      </c>
      <c r="BA103" s="66">
        <v>51005</v>
      </c>
      <c r="BB103" s="23">
        <v>51005</v>
      </c>
      <c r="BC103" s="67" t="s">
        <v>1696</v>
      </c>
      <c r="BD103" s="66">
        <f>'individ. emissies &amp; verlening'!AB103</f>
        <v>51075</v>
      </c>
      <c r="BE103" s="23">
        <v>51075</v>
      </c>
      <c r="BF103" s="67" t="s">
        <v>1696</v>
      </c>
      <c r="BG103" s="66">
        <f>'individ. emissies &amp; verlening'!AC103</f>
        <v>52715</v>
      </c>
      <c r="BH103" s="23">
        <v>52715</v>
      </c>
      <c r="BI103" s="23" t="s">
        <v>1696</v>
      </c>
      <c r="BJ103" s="66">
        <f>'individ. emissies &amp; verlening'!AD103</f>
        <v>54150</v>
      </c>
      <c r="BK103" s="171">
        <v>54150</v>
      </c>
      <c r="BL103" s="172" t="s">
        <v>1696</v>
      </c>
      <c r="BM103" s="66">
        <v>37608</v>
      </c>
      <c r="BN103" s="23">
        <v>37608</v>
      </c>
      <c r="BO103" s="178" t="str">
        <f t="shared" si="22"/>
        <v>ok</v>
      </c>
      <c r="BP103" s="66">
        <v>66243</v>
      </c>
      <c r="BQ103" s="23">
        <v>66243</v>
      </c>
      <c r="BR103" s="183" t="str">
        <f t="shared" si="23"/>
        <v>ok</v>
      </c>
    </row>
    <row r="104" spans="1:70" x14ac:dyDescent="0.25">
      <c r="A104" s="21">
        <v>100</v>
      </c>
      <c r="B104" s="21" t="s">
        <v>601</v>
      </c>
      <c r="C104" s="27" t="s">
        <v>603</v>
      </c>
      <c r="D104" s="30"/>
      <c r="E104" s="66">
        <v>39811</v>
      </c>
      <c r="F104" s="23">
        <f t="shared" si="27"/>
        <v>39811</v>
      </c>
      <c r="G104" s="67" t="s">
        <v>1696</v>
      </c>
      <c r="H104" s="66">
        <v>33023</v>
      </c>
      <c r="I104" s="23">
        <f t="shared" si="28"/>
        <v>33023</v>
      </c>
      <c r="J104" s="67" t="s">
        <v>1696</v>
      </c>
      <c r="K104" s="66">
        <v>26919</v>
      </c>
      <c r="L104" s="23">
        <f t="shared" si="29"/>
        <v>26919</v>
      </c>
      <c r="M104" s="67" t="s">
        <v>1696</v>
      </c>
      <c r="N104" s="23"/>
      <c r="O104" s="66">
        <v>26136</v>
      </c>
      <c r="P104" s="23">
        <v>26136</v>
      </c>
      <c r="Q104" s="23"/>
      <c r="R104" s="23"/>
      <c r="S104" s="67" t="s">
        <v>1696</v>
      </c>
      <c r="T104" s="66">
        <v>22386</v>
      </c>
      <c r="U104" s="23">
        <v>22386</v>
      </c>
      <c r="V104" s="23"/>
      <c r="W104" s="23"/>
      <c r="X104" s="67" t="s">
        <v>1696</v>
      </c>
      <c r="Y104" s="66">
        <v>23913</v>
      </c>
      <c r="Z104" s="23">
        <v>23913</v>
      </c>
      <c r="AA104" s="23"/>
      <c r="AB104" s="23"/>
      <c r="AC104" s="67" t="s">
        <v>1696</v>
      </c>
      <c r="AD104" s="66">
        <v>22520</v>
      </c>
      <c r="AE104" s="24">
        <v>22520</v>
      </c>
      <c r="AF104" s="23"/>
      <c r="AG104" s="23"/>
      <c r="AH104" s="67" t="s">
        <v>1696</v>
      </c>
      <c r="AI104" s="66">
        <v>22646</v>
      </c>
      <c r="AJ104" s="24">
        <v>12087</v>
      </c>
      <c r="AK104" s="23"/>
      <c r="AL104" s="23">
        <v>10559</v>
      </c>
      <c r="AM104" s="67" t="s">
        <v>1696</v>
      </c>
      <c r="AO104" s="66">
        <v>22202</v>
      </c>
      <c r="AP104" s="23">
        <v>22202</v>
      </c>
      <c r="AQ104" s="67" t="s">
        <v>1696</v>
      </c>
      <c r="AR104" s="66">
        <v>22874</v>
      </c>
      <c r="AS104" s="23">
        <v>22874</v>
      </c>
      <c r="AT104" s="67" t="s">
        <v>1696</v>
      </c>
      <c r="AU104" s="66">
        <v>21765</v>
      </c>
      <c r="AV104" s="23">
        <v>21765</v>
      </c>
      <c r="AW104" s="67" t="s">
        <v>1696</v>
      </c>
      <c r="AX104" s="66">
        <v>22049</v>
      </c>
      <c r="AY104" s="23">
        <v>22049</v>
      </c>
      <c r="AZ104" s="67" t="s">
        <v>1696</v>
      </c>
      <c r="BA104" s="66">
        <v>22227</v>
      </c>
      <c r="BB104" s="23">
        <v>22227</v>
      </c>
      <c r="BC104" s="67" t="s">
        <v>1696</v>
      </c>
      <c r="BD104" s="66">
        <f>'individ. emissies &amp; verlening'!AB104</f>
        <v>24576</v>
      </c>
      <c r="BE104" s="23">
        <v>24576</v>
      </c>
      <c r="BF104" s="67" t="s">
        <v>1696</v>
      </c>
      <c r="BG104" s="66">
        <f>'individ. emissies &amp; verlening'!AC104</f>
        <v>23288</v>
      </c>
      <c r="BH104" s="23">
        <v>23288</v>
      </c>
      <c r="BI104" s="23" t="s">
        <v>1696</v>
      </c>
      <c r="BJ104" s="66">
        <f>'individ. emissies &amp; verlening'!AD104</f>
        <v>24481</v>
      </c>
      <c r="BK104" s="171">
        <v>24481</v>
      </c>
      <c r="BL104" s="172" t="s">
        <v>1696</v>
      </c>
      <c r="BM104" s="66">
        <v>23574</v>
      </c>
      <c r="BN104" s="23">
        <v>23574</v>
      </c>
      <c r="BO104" s="178" t="str">
        <f t="shared" si="22"/>
        <v>ok</v>
      </c>
      <c r="BP104" s="66">
        <v>29293</v>
      </c>
      <c r="BQ104" s="23">
        <v>29293</v>
      </c>
      <c r="BR104" s="183" t="str">
        <f t="shared" si="23"/>
        <v>ok</v>
      </c>
    </row>
    <row r="105" spans="1:70" x14ac:dyDescent="0.25">
      <c r="A105" s="21">
        <v>101</v>
      </c>
      <c r="B105" s="21" t="s">
        <v>606</v>
      </c>
      <c r="C105" s="27" t="s">
        <v>608</v>
      </c>
      <c r="D105" s="30"/>
      <c r="E105" s="66">
        <v>78892</v>
      </c>
      <c r="F105" s="23">
        <f t="shared" si="27"/>
        <v>78892</v>
      </c>
      <c r="G105" s="67" t="s">
        <v>1696</v>
      </c>
      <c r="H105" s="66">
        <v>81806</v>
      </c>
      <c r="I105" s="23">
        <f t="shared" si="28"/>
        <v>81806</v>
      </c>
      <c r="J105" s="67" t="s">
        <v>1696</v>
      </c>
      <c r="K105" s="66">
        <v>75566</v>
      </c>
      <c r="L105" s="23">
        <f t="shared" si="29"/>
        <v>75566</v>
      </c>
      <c r="M105" s="67" t="s">
        <v>1696</v>
      </c>
      <c r="N105" s="23"/>
      <c r="O105" s="66">
        <v>75329</v>
      </c>
      <c r="P105" s="23">
        <v>75329</v>
      </c>
      <c r="Q105" s="23"/>
      <c r="R105" s="23"/>
      <c r="S105" s="67" t="s">
        <v>1696</v>
      </c>
      <c r="T105" s="66">
        <v>69721</v>
      </c>
      <c r="U105" s="23">
        <v>69721</v>
      </c>
      <c r="V105" s="23"/>
      <c r="W105" s="23"/>
      <c r="X105" s="67" t="s">
        <v>1696</v>
      </c>
      <c r="Y105" s="66">
        <v>63209</v>
      </c>
      <c r="Z105" s="23">
        <v>63209</v>
      </c>
      <c r="AA105" s="23"/>
      <c r="AB105" s="23"/>
      <c r="AC105" s="67" t="s">
        <v>1696</v>
      </c>
      <c r="AD105" s="66">
        <v>70195</v>
      </c>
      <c r="AE105" s="24">
        <v>35641</v>
      </c>
      <c r="AF105" s="23">
        <v>34257</v>
      </c>
      <c r="AG105" s="23">
        <v>297</v>
      </c>
      <c r="AH105" s="67" t="s">
        <v>1696</v>
      </c>
      <c r="AI105" s="66">
        <v>75188</v>
      </c>
      <c r="AJ105" s="24">
        <v>75187</v>
      </c>
      <c r="AK105" s="23">
        <v>1</v>
      </c>
      <c r="AL105" s="23"/>
      <c r="AM105" s="67" t="s">
        <v>1696</v>
      </c>
      <c r="AO105" s="66">
        <v>81568</v>
      </c>
      <c r="AP105" s="23">
        <v>81568</v>
      </c>
      <c r="AQ105" s="67" t="s">
        <v>1696</v>
      </c>
      <c r="AR105" s="66">
        <v>77370</v>
      </c>
      <c r="AS105" s="23">
        <v>77370</v>
      </c>
      <c r="AT105" s="67" t="s">
        <v>1696</v>
      </c>
      <c r="AU105" s="66">
        <v>80189</v>
      </c>
      <c r="AV105" s="23">
        <v>80189</v>
      </c>
      <c r="AW105" s="67" t="s">
        <v>1696</v>
      </c>
      <c r="AX105" s="66">
        <v>81195</v>
      </c>
      <c r="AY105" s="23">
        <v>81195</v>
      </c>
      <c r="AZ105" s="67" t="s">
        <v>1696</v>
      </c>
      <c r="BA105" s="66">
        <v>81945</v>
      </c>
      <c r="BB105" s="23">
        <v>81945</v>
      </c>
      <c r="BC105" s="67" t="s">
        <v>1696</v>
      </c>
      <c r="BD105" s="66">
        <f>'individ. emissies &amp; verlening'!AB105</f>
        <v>80359</v>
      </c>
      <c r="BE105" s="23">
        <v>80359</v>
      </c>
      <c r="BF105" s="67" t="s">
        <v>1696</v>
      </c>
      <c r="BG105" s="66">
        <f>'individ. emissies &amp; verlening'!AC105</f>
        <v>73420</v>
      </c>
      <c r="BH105" s="23">
        <v>73420</v>
      </c>
      <c r="BI105" s="23" t="s">
        <v>1696</v>
      </c>
      <c r="BJ105" s="66">
        <f>'individ. emissies &amp; verlening'!AD105</f>
        <v>89323</v>
      </c>
      <c r="BK105" s="171">
        <v>89323</v>
      </c>
      <c r="BL105" s="172" t="s">
        <v>1696</v>
      </c>
      <c r="BM105" s="66">
        <v>93832</v>
      </c>
      <c r="BN105" s="23">
        <v>93832</v>
      </c>
      <c r="BO105" s="178" t="str">
        <f t="shared" si="22"/>
        <v>ok</v>
      </c>
      <c r="BP105" s="66">
        <v>85482</v>
      </c>
      <c r="BQ105" s="23">
        <v>85482</v>
      </c>
      <c r="BR105" s="183" t="str">
        <f t="shared" si="23"/>
        <v>ok</v>
      </c>
    </row>
    <row r="106" spans="1:70" x14ac:dyDescent="0.25">
      <c r="A106" s="21">
        <v>102</v>
      </c>
      <c r="B106" s="21" t="s">
        <v>613</v>
      </c>
      <c r="C106" s="27" t="s">
        <v>615</v>
      </c>
      <c r="D106" s="30"/>
      <c r="E106" s="66">
        <v>129040</v>
      </c>
      <c r="F106" s="23">
        <f t="shared" si="27"/>
        <v>129040</v>
      </c>
      <c r="G106" s="67" t="s">
        <v>1696</v>
      </c>
      <c r="H106" s="66">
        <v>136056</v>
      </c>
      <c r="I106" s="23">
        <f t="shared" si="28"/>
        <v>136056</v>
      </c>
      <c r="J106" s="67" t="s">
        <v>1696</v>
      </c>
      <c r="K106" s="66">
        <v>108515</v>
      </c>
      <c r="L106" s="23">
        <f t="shared" si="29"/>
        <v>108515</v>
      </c>
      <c r="M106" s="67" t="s">
        <v>1696</v>
      </c>
      <c r="N106" s="23"/>
      <c r="O106" s="66">
        <v>142162</v>
      </c>
      <c r="P106" s="23">
        <v>142162</v>
      </c>
      <c r="Q106" s="23"/>
      <c r="R106" s="23"/>
      <c r="S106" s="67" t="s">
        <v>1696</v>
      </c>
      <c r="T106" s="66">
        <v>130219</v>
      </c>
      <c r="U106" s="23">
        <v>130219</v>
      </c>
      <c r="V106" s="23"/>
      <c r="W106" s="23"/>
      <c r="X106" s="67" t="s">
        <v>1696</v>
      </c>
      <c r="Y106" s="66">
        <v>140363</v>
      </c>
      <c r="Z106" s="23">
        <v>109424</v>
      </c>
      <c r="AA106" s="23">
        <v>20000</v>
      </c>
      <c r="AB106" s="23">
        <v>10939</v>
      </c>
      <c r="AC106" s="67" t="s">
        <v>1696</v>
      </c>
      <c r="AD106" s="66">
        <v>138432</v>
      </c>
      <c r="AE106" s="24">
        <v>138432</v>
      </c>
      <c r="AF106" s="23"/>
      <c r="AG106" s="23"/>
      <c r="AH106" s="67" t="s">
        <v>1696</v>
      </c>
      <c r="AI106" s="66">
        <v>135540</v>
      </c>
      <c r="AJ106" s="24">
        <v>99049</v>
      </c>
      <c r="AK106" s="23">
        <v>25491</v>
      </c>
      <c r="AL106" s="23">
        <v>11000</v>
      </c>
      <c r="AM106" s="67" t="s">
        <v>1696</v>
      </c>
      <c r="AO106" s="66">
        <v>108142</v>
      </c>
      <c r="AP106" s="23">
        <v>108142</v>
      </c>
      <c r="AQ106" s="67" t="s">
        <v>1696</v>
      </c>
      <c r="AR106" s="66">
        <v>110519</v>
      </c>
      <c r="AS106" s="23">
        <v>110519</v>
      </c>
      <c r="AT106" s="67" t="s">
        <v>1696</v>
      </c>
      <c r="AU106" s="66">
        <v>118373</v>
      </c>
      <c r="AV106" s="23">
        <v>118373</v>
      </c>
      <c r="AW106" s="67" t="s">
        <v>1696</v>
      </c>
      <c r="AX106" s="66">
        <v>108359</v>
      </c>
      <c r="AY106" s="23">
        <v>108359</v>
      </c>
      <c r="AZ106" s="67" t="s">
        <v>1696</v>
      </c>
      <c r="BA106" s="66">
        <v>111987</v>
      </c>
      <c r="BB106" s="23">
        <v>111987</v>
      </c>
      <c r="BC106" s="67" t="s">
        <v>1696</v>
      </c>
      <c r="BD106" s="66">
        <f>'individ. emissies &amp; verlening'!AB106</f>
        <v>134335</v>
      </c>
      <c r="BE106" s="23">
        <v>134335</v>
      </c>
      <c r="BF106" s="67" t="s">
        <v>1696</v>
      </c>
      <c r="BG106" s="66">
        <f>'individ. emissies &amp; verlening'!AC106</f>
        <v>134041</v>
      </c>
      <c r="BH106" s="23">
        <v>134041</v>
      </c>
      <c r="BI106" s="23" t="s">
        <v>1696</v>
      </c>
      <c r="BJ106" s="66">
        <f>'individ. emissies &amp; verlening'!AD106</f>
        <v>117371</v>
      </c>
      <c r="BK106" s="171">
        <v>117371</v>
      </c>
      <c r="BL106" s="172" t="s">
        <v>1696</v>
      </c>
      <c r="BM106" s="66">
        <v>86660</v>
      </c>
      <c r="BN106" s="23">
        <v>86660</v>
      </c>
      <c r="BO106" s="178" t="str">
        <f t="shared" si="22"/>
        <v>ok</v>
      </c>
      <c r="BP106" s="66">
        <v>92368</v>
      </c>
      <c r="BQ106" s="23">
        <v>92368</v>
      </c>
      <c r="BR106" s="183" t="str">
        <f t="shared" si="23"/>
        <v>ok</v>
      </c>
    </row>
    <row r="107" spans="1:70" x14ac:dyDescent="0.25">
      <c r="A107" s="21">
        <v>103</v>
      </c>
      <c r="B107" s="21" t="s">
        <v>620</v>
      </c>
      <c r="C107" s="27" t="s">
        <v>621</v>
      </c>
      <c r="D107" s="30"/>
      <c r="E107" s="66">
        <v>67517</v>
      </c>
      <c r="F107" s="23">
        <f t="shared" si="27"/>
        <v>67517</v>
      </c>
      <c r="G107" s="67" t="s">
        <v>1696</v>
      </c>
      <c r="H107" s="66">
        <v>71731</v>
      </c>
      <c r="I107" s="23">
        <f t="shared" si="28"/>
        <v>71731</v>
      </c>
      <c r="J107" s="67" t="s">
        <v>1696</v>
      </c>
      <c r="K107" s="66">
        <v>65640</v>
      </c>
      <c r="L107" s="23">
        <f t="shared" si="29"/>
        <v>65640</v>
      </c>
      <c r="M107" s="67" t="s">
        <v>1696</v>
      </c>
      <c r="N107" s="23"/>
      <c r="O107" s="66">
        <v>4983</v>
      </c>
      <c r="P107" s="23">
        <v>4983</v>
      </c>
      <c r="Q107" s="23"/>
      <c r="R107" s="23"/>
      <c r="S107" s="67" t="s">
        <v>1696</v>
      </c>
      <c r="T107" s="66">
        <v>1251</v>
      </c>
      <c r="U107" s="23">
        <v>1251</v>
      </c>
      <c r="V107" s="23"/>
      <c r="W107" s="23"/>
      <c r="X107" s="67" t="s">
        <v>1696</v>
      </c>
      <c r="Y107" s="70" t="s">
        <v>188</v>
      </c>
      <c r="Z107" s="24" t="s">
        <v>63</v>
      </c>
      <c r="AA107" s="24" t="s">
        <v>63</v>
      </c>
      <c r="AB107" s="24" t="s">
        <v>63</v>
      </c>
      <c r="AC107" s="69" t="s">
        <v>63</v>
      </c>
      <c r="AD107" s="70" t="s">
        <v>63</v>
      </c>
      <c r="AE107" s="24" t="s">
        <v>63</v>
      </c>
      <c r="AF107" s="24" t="s">
        <v>63</v>
      </c>
      <c r="AG107" s="24" t="s">
        <v>63</v>
      </c>
      <c r="AH107" s="69" t="s">
        <v>63</v>
      </c>
      <c r="AI107" s="70" t="s">
        <v>63</v>
      </c>
      <c r="AJ107" s="23" t="s">
        <v>63</v>
      </c>
      <c r="AK107" s="23" t="s">
        <v>63</v>
      </c>
      <c r="AL107" s="23" t="s">
        <v>63</v>
      </c>
      <c r="AM107" s="69" t="s">
        <v>63</v>
      </c>
      <c r="AO107" s="68" t="s">
        <v>63</v>
      </c>
      <c r="AP107" s="24" t="s">
        <v>63</v>
      </c>
      <c r="AQ107" s="69" t="s">
        <v>63</v>
      </c>
      <c r="AR107" s="68" t="s">
        <v>63</v>
      </c>
      <c r="AS107" s="24" t="s">
        <v>63</v>
      </c>
      <c r="AT107" s="69" t="s">
        <v>63</v>
      </c>
      <c r="AU107" s="68" t="s">
        <v>63</v>
      </c>
      <c r="AV107" s="24" t="s">
        <v>63</v>
      </c>
      <c r="AW107" s="69" t="s">
        <v>63</v>
      </c>
      <c r="AX107" s="68" t="s">
        <v>63</v>
      </c>
      <c r="AY107" s="24" t="s">
        <v>63</v>
      </c>
      <c r="AZ107" s="69" t="s">
        <v>63</v>
      </c>
      <c r="BA107" s="68" t="s">
        <v>63</v>
      </c>
      <c r="BB107" s="24" t="s">
        <v>63</v>
      </c>
      <c r="BC107" s="69"/>
      <c r="BD107" s="66" t="str">
        <f>'individ. emissies &amp; verlening'!AB107</f>
        <v>-</v>
      </c>
      <c r="BE107" s="24" t="s">
        <v>63</v>
      </c>
      <c r="BF107" s="67" t="s">
        <v>63</v>
      </c>
      <c r="BG107" s="66" t="str">
        <f>'individ. emissies &amp; verlening'!AC107</f>
        <v>-</v>
      </c>
      <c r="BH107" s="23" t="s">
        <v>63</v>
      </c>
      <c r="BI107" s="23" t="s">
        <v>63</v>
      </c>
      <c r="BJ107" s="66" t="str">
        <f>'individ. emissies &amp; verlening'!AD107</f>
        <v>-</v>
      </c>
      <c r="BK107" s="171" t="s">
        <v>63</v>
      </c>
      <c r="BL107" s="172" t="s">
        <v>63</v>
      </c>
      <c r="BM107" s="66" t="s">
        <v>63</v>
      </c>
      <c r="BN107" s="23" t="s">
        <v>63</v>
      </c>
      <c r="BO107" s="178" t="str">
        <f t="shared" si="22"/>
        <v>-</v>
      </c>
      <c r="BP107" s="66" t="s">
        <v>63</v>
      </c>
      <c r="BQ107" s="23" t="s">
        <v>63</v>
      </c>
      <c r="BR107" s="183" t="str">
        <f t="shared" si="23"/>
        <v>-</v>
      </c>
    </row>
    <row r="108" spans="1:70" x14ac:dyDescent="0.25">
      <c r="A108" s="21">
        <v>104</v>
      </c>
      <c r="B108" s="21" t="s">
        <v>624</v>
      </c>
      <c r="C108" s="27" t="s">
        <v>626</v>
      </c>
      <c r="D108" s="30"/>
      <c r="E108" s="66">
        <v>7683</v>
      </c>
      <c r="F108" s="23">
        <f t="shared" si="27"/>
        <v>7683</v>
      </c>
      <c r="G108" s="67" t="s">
        <v>1696</v>
      </c>
      <c r="H108" s="66">
        <v>5203</v>
      </c>
      <c r="I108" s="23">
        <f t="shared" si="28"/>
        <v>5203</v>
      </c>
      <c r="J108" s="67" t="s">
        <v>1696</v>
      </c>
      <c r="K108" s="66">
        <v>36899</v>
      </c>
      <c r="L108" s="23">
        <f t="shared" si="29"/>
        <v>36899</v>
      </c>
      <c r="M108" s="67" t="s">
        <v>1696</v>
      </c>
      <c r="N108" s="23"/>
      <c r="O108" s="66">
        <v>40260</v>
      </c>
      <c r="P108" s="23">
        <v>40260</v>
      </c>
      <c r="Q108" s="23"/>
      <c r="R108" s="23"/>
      <c r="S108" s="67" t="s">
        <v>1696</v>
      </c>
      <c r="T108" s="66">
        <v>34031</v>
      </c>
      <c r="U108" s="23">
        <v>34031</v>
      </c>
      <c r="V108" s="23"/>
      <c r="W108" s="23"/>
      <c r="X108" s="67" t="s">
        <v>1696</v>
      </c>
      <c r="Y108" s="66">
        <v>35603</v>
      </c>
      <c r="Z108" s="23">
        <v>35603</v>
      </c>
      <c r="AA108" s="23"/>
      <c r="AB108" s="23"/>
      <c r="AC108" s="67" t="s">
        <v>1696</v>
      </c>
      <c r="AD108" s="66">
        <v>34748</v>
      </c>
      <c r="AE108" s="24">
        <v>34748</v>
      </c>
      <c r="AF108" s="23"/>
      <c r="AG108" s="23"/>
      <c r="AH108" s="67" t="s">
        <v>1696</v>
      </c>
      <c r="AI108" s="66">
        <v>35615</v>
      </c>
      <c r="AJ108" s="24">
        <v>22210</v>
      </c>
      <c r="AK108" s="23"/>
      <c r="AL108" s="23">
        <v>13405</v>
      </c>
      <c r="AM108" s="67" t="s">
        <v>1696</v>
      </c>
      <c r="AO108" s="66">
        <v>39700</v>
      </c>
      <c r="AP108" s="23">
        <v>39700</v>
      </c>
      <c r="AQ108" s="67" t="s">
        <v>1696</v>
      </c>
      <c r="AR108" s="66">
        <v>36476</v>
      </c>
      <c r="AS108" s="23">
        <v>36476</v>
      </c>
      <c r="AT108" s="67" t="s">
        <v>1696</v>
      </c>
      <c r="AU108" s="66">
        <v>34272</v>
      </c>
      <c r="AV108" s="23">
        <v>34272</v>
      </c>
      <c r="AW108" s="67" t="s">
        <v>1696</v>
      </c>
      <c r="AX108" s="66">
        <v>31291</v>
      </c>
      <c r="AY108" s="23">
        <v>31291</v>
      </c>
      <c r="AZ108" s="67" t="s">
        <v>1696</v>
      </c>
      <c r="BA108" s="66">
        <v>34525</v>
      </c>
      <c r="BB108" s="23">
        <v>34525</v>
      </c>
      <c r="BC108" s="67" t="s">
        <v>1696</v>
      </c>
      <c r="BD108" s="66">
        <f>'individ. emissies &amp; verlening'!AB108</f>
        <v>27021</v>
      </c>
      <c r="BE108" s="23">
        <v>27021</v>
      </c>
      <c r="BF108" s="67" t="s">
        <v>1696</v>
      </c>
      <c r="BG108" s="66">
        <f>'individ. emissies &amp; verlening'!AC108</f>
        <v>25250</v>
      </c>
      <c r="BH108" s="23">
        <v>25250</v>
      </c>
      <c r="BI108" s="23" t="s">
        <v>1696</v>
      </c>
      <c r="BJ108" s="66">
        <f>'individ. emissies &amp; verlening'!AD108</f>
        <v>22719</v>
      </c>
      <c r="BK108" s="171">
        <v>22719</v>
      </c>
      <c r="BL108" s="172" t="s">
        <v>1696</v>
      </c>
      <c r="BM108" s="66">
        <v>25602</v>
      </c>
      <c r="BN108" s="23">
        <v>25602</v>
      </c>
      <c r="BO108" s="178" t="str">
        <f t="shared" si="22"/>
        <v>ok</v>
      </c>
      <c r="BP108" s="66">
        <v>27596</v>
      </c>
      <c r="BQ108" s="23">
        <v>27596</v>
      </c>
      <c r="BR108" s="183" t="str">
        <f t="shared" si="23"/>
        <v>ok</v>
      </c>
    </row>
    <row r="109" spans="1:70" ht="12.75" customHeight="1" x14ac:dyDescent="0.25">
      <c r="A109" s="21">
        <v>105</v>
      </c>
      <c r="B109" s="21" t="s">
        <v>631</v>
      </c>
      <c r="C109" s="27" t="s">
        <v>632</v>
      </c>
      <c r="D109" s="30"/>
      <c r="E109" s="66">
        <v>39902</v>
      </c>
      <c r="F109" s="23">
        <f t="shared" si="27"/>
        <v>39902</v>
      </c>
      <c r="G109" s="67" t="s">
        <v>1696</v>
      </c>
      <c r="H109" s="66">
        <v>48</v>
      </c>
      <c r="I109" s="23">
        <f t="shared" si="28"/>
        <v>48</v>
      </c>
      <c r="J109" s="67" t="s">
        <v>1696</v>
      </c>
      <c r="K109" s="66">
        <v>0</v>
      </c>
      <c r="L109" s="23">
        <f t="shared" si="29"/>
        <v>0</v>
      </c>
      <c r="M109" s="67" t="s">
        <v>1696</v>
      </c>
      <c r="N109" s="23"/>
      <c r="O109" s="70" t="s">
        <v>188</v>
      </c>
      <c r="P109" s="24" t="s">
        <v>63</v>
      </c>
      <c r="Q109" s="24" t="s">
        <v>63</v>
      </c>
      <c r="R109" s="24" t="s">
        <v>63</v>
      </c>
      <c r="S109" s="67" t="s">
        <v>1696</v>
      </c>
      <c r="T109" s="70" t="s">
        <v>63</v>
      </c>
      <c r="U109" s="24" t="s">
        <v>63</v>
      </c>
      <c r="V109" s="24" t="s">
        <v>63</v>
      </c>
      <c r="W109" s="24" t="s">
        <v>63</v>
      </c>
      <c r="X109" s="67" t="s">
        <v>63</v>
      </c>
      <c r="Y109" s="68" t="s">
        <v>63</v>
      </c>
      <c r="Z109" s="24" t="s">
        <v>63</v>
      </c>
      <c r="AA109" s="24" t="s">
        <v>63</v>
      </c>
      <c r="AB109" s="24" t="s">
        <v>63</v>
      </c>
      <c r="AC109" s="69" t="s">
        <v>63</v>
      </c>
      <c r="AD109" s="68" t="s">
        <v>63</v>
      </c>
      <c r="AE109" s="24" t="s">
        <v>63</v>
      </c>
      <c r="AF109" s="24" t="s">
        <v>63</v>
      </c>
      <c r="AG109" s="24" t="s">
        <v>63</v>
      </c>
      <c r="AH109" s="69" t="s">
        <v>63</v>
      </c>
      <c r="AI109" s="68" t="s">
        <v>63</v>
      </c>
      <c r="AJ109" s="23" t="s">
        <v>63</v>
      </c>
      <c r="AK109" s="23" t="s">
        <v>63</v>
      </c>
      <c r="AL109" s="23" t="s">
        <v>63</v>
      </c>
      <c r="AM109" s="69" t="s">
        <v>63</v>
      </c>
      <c r="AO109" s="68" t="s">
        <v>63</v>
      </c>
      <c r="AP109" s="24" t="s">
        <v>63</v>
      </c>
      <c r="AQ109" s="69" t="s">
        <v>63</v>
      </c>
      <c r="AR109" s="68" t="s">
        <v>63</v>
      </c>
      <c r="AS109" s="24" t="s">
        <v>63</v>
      </c>
      <c r="AT109" s="69" t="s">
        <v>63</v>
      </c>
      <c r="AU109" s="68" t="s">
        <v>63</v>
      </c>
      <c r="AV109" s="24" t="s">
        <v>63</v>
      </c>
      <c r="AW109" s="69" t="s">
        <v>63</v>
      </c>
      <c r="AX109" s="68" t="s">
        <v>63</v>
      </c>
      <c r="AY109" s="24" t="s">
        <v>63</v>
      </c>
      <c r="AZ109" s="69" t="s">
        <v>63</v>
      </c>
      <c r="BA109" s="68" t="s">
        <v>63</v>
      </c>
      <c r="BB109" s="24" t="s">
        <v>63</v>
      </c>
      <c r="BC109" s="69"/>
      <c r="BD109" s="66" t="str">
        <f>'individ. emissies &amp; verlening'!AB109</f>
        <v>-</v>
      </c>
      <c r="BE109" s="24" t="s">
        <v>63</v>
      </c>
      <c r="BF109" s="67" t="s">
        <v>63</v>
      </c>
      <c r="BG109" s="66" t="str">
        <f>'individ. emissies &amp; verlening'!AC109</f>
        <v>-</v>
      </c>
      <c r="BH109" s="23" t="s">
        <v>63</v>
      </c>
      <c r="BI109" s="23" t="s">
        <v>63</v>
      </c>
      <c r="BJ109" s="66" t="str">
        <f>'individ. emissies &amp; verlening'!AD109</f>
        <v>-</v>
      </c>
      <c r="BK109" s="171" t="s">
        <v>63</v>
      </c>
      <c r="BL109" s="171" t="s">
        <v>63</v>
      </c>
      <c r="BM109" s="66" t="s">
        <v>63</v>
      </c>
      <c r="BN109" s="23" t="s">
        <v>63</v>
      </c>
      <c r="BO109" s="178" t="str">
        <f t="shared" si="22"/>
        <v>-</v>
      </c>
      <c r="BP109" s="66" t="s">
        <v>63</v>
      </c>
      <c r="BQ109" s="23" t="s">
        <v>63</v>
      </c>
      <c r="BR109" s="183" t="str">
        <f t="shared" si="23"/>
        <v>-</v>
      </c>
    </row>
    <row r="110" spans="1:70" x14ac:dyDescent="0.25">
      <c r="A110" s="21">
        <v>106</v>
      </c>
      <c r="B110" s="21" t="s">
        <v>635</v>
      </c>
      <c r="C110" s="27" t="s">
        <v>637</v>
      </c>
      <c r="D110" s="30"/>
      <c r="E110" s="68" t="s">
        <v>63</v>
      </c>
      <c r="F110" s="23" t="str">
        <f t="shared" si="27"/>
        <v>-</v>
      </c>
      <c r="G110" s="69" t="s">
        <v>63</v>
      </c>
      <c r="H110" s="68" t="s">
        <v>63</v>
      </c>
      <c r="I110" s="23" t="str">
        <f t="shared" si="28"/>
        <v>-</v>
      </c>
      <c r="J110" s="69" t="str">
        <f t="shared" si="28"/>
        <v>-</v>
      </c>
      <c r="K110" s="68" t="s">
        <v>63</v>
      </c>
      <c r="L110" s="23" t="str">
        <f t="shared" si="29"/>
        <v>-</v>
      </c>
      <c r="M110" s="69" t="str">
        <f t="shared" si="29"/>
        <v>-</v>
      </c>
      <c r="N110" s="24"/>
      <c r="O110" s="71">
        <v>35496</v>
      </c>
      <c r="P110" s="23">
        <v>32450</v>
      </c>
      <c r="Q110" s="23"/>
      <c r="R110" s="23">
        <v>3046</v>
      </c>
      <c r="S110" s="67" t="s">
        <v>1696</v>
      </c>
      <c r="T110" s="71">
        <v>31316</v>
      </c>
      <c r="U110" s="23">
        <v>28270</v>
      </c>
      <c r="V110" s="23"/>
      <c r="W110" s="23">
        <v>3046</v>
      </c>
      <c r="X110" s="67" t="s">
        <v>1696</v>
      </c>
      <c r="Y110" s="71">
        <v>38117</v>
      </c>
      <c r="Z110" s="23">
        <v>35071</v>
      </c>
      <c r="AA110" s="23"/>
      <c r="AB110" s="23">
        <v>3046</v>
      </c>
      <c r="AC110" s="67" t="s">
        <v>1696</v>
      </c>
      <c r="AD110" s="71">
        <v>35083</v>
      </c>
      <c r="AE110" s="24">
        <v>32037</v>
      </c>
      <c r="AF110" s="23"/>
      <c r="AG110" s="23">
        <v>3046</v>
      </c>
      <c r="AH110" s="67" t="s">
        <v>1696</v>
      </c>
      <c r="AI110" s="71">
        <v>36489</v>
      </c>
      <c r="AJ110" s="24">
        <v>33443</v>
      </c>
      <c r="AK110" s="23"/>
      <c r="AL110" s="23">
        <v>3046</v>
      </c>
      <c r="AM110" s="67" t="s">
        <v>1696</v>
      </c>
      <c r="AO110" s="66">
        <v>38103</v>
      </c>
      <c r="AP110" s="23">
        <v>38103</v>
      </c>
      <c r="AQ110" s="67" t="s">
        <v>1696</v>
      </c>
      <c r="AR110" s="66">
        <v>37967</v>
      </c>
      <c r="AS110" s="23">
        <v>37967</v>
      </c>
      <c r="AT110" s="67" t="s">
        <v>1696</v>
      </c>
      <c r="AU110" s="66">
        <v>35423</v>
      </c>
      <c r="AV110" s="23">
        <v>35423</v>
      </c>
      <c r="AW110" s="67" t="s">
        <v>1696</v>
      </c>
      <c r="AX110" s="66">
        <v>35429</v>
      </c>
      <c r="AY110" s="23">
        <v>35429</v>
      </c>
      <c r="AZ110" s="67" t="s">
        <v>1696</v>
      </c>
      <c r="BA110" s="66">
        <v>36075</v>
      </c>
      <c r="BB110" s="23">
        <v>36075</v>
      </c>
      <c r="BC110" s="67" t="s">
        <v>1696</v>
      </c>
      <c r="BD110" s="66">
        <f>'individ. emissies &amp; verlening'!AB110</f>
        <v>37218</v>
      </c>
      <c r="BE110" s="23">
        <v>37218</v>
      </c>
      <c r="BF110" s="67" t="s">
        <v>1696</v>
      </c>
      <c r="BG110" s="66">
        <f>'individ. emissies &amp; verlening'!AC110</f>
        <v>37620</v>
      </c>
      <c r="BH110" s="23">
        <v>37620</v>
      </c>
      <c r="BI110" s="23" t="s">
        <v>1696</v>
      </c>
      <c r="BJ110" s="66">
        <f>'individ. emissies &amp; verlening'!AD110</f>
        <v>38807</v>
      </c>
      <c r="BK110" s="171">
        <v>38807</v>
      </c>
      <c r="BL110" s="172" t="s">
        <v>1696</v>
      </c>
      <c r="BM110" s="66">
        <v>38952</v>
      </c>
      <c r="BN110" s="23">
        <v>38952</v>
      </c>
      <c r="BO110" s="178" t="str">
        <f t="shared" si="22"/>
        <v>ok</v>
      </c>
      <c r="BP110" s="66">
        <v>33708</v>
      </c>
      <c r="BQ110" s="23">
        <v>33708</v>
      </c>
      <c r="BR110" s="183" t="str">
        <f t="shared" si="23"/>
        <v>ok</v>
      </c>
    </row>
    <row r="111" spans="1:70" x14ac:dyDescent="0.25">
      <c r="A111" s="21">
        <v>107</v>
      </c>
      <c r="B111" s="21" t="s">
        <v>642</v>
      </c>
      <c r="C111" s="27" t="s">
        <v>643</v>
      </c>
      <c r="D111" s="30"/>
      <c r="E111" s="66">
        <v>8760</v>
      </c>
      <c r="F111" s="23">
        <f t="shared" si="27"/>
        <v>8760</v>
      </c>
      <c r="G111" s="67" t="s">
        <v>1696</v>
      </c>
      <c r="H111" s="66">
        <v>7853</v>
      </c>
      <c r="I111" s="23">
        <f t="shared" si="28"/>
        <v>7853</v>
      </c>
      <c r="J111" s="67" t="s">
        <v>1696</v>
      </c>
      <c r="K111" s="66">
        <v>6691</v>
      </c>
      <c r="L111" s="23">
        <f t="shared" si="29"/>
        <v>6691</v>
      </c>
      <c r="M111" s="67" t="s">
        <v>1696</v>
      </c>
      <c r="N111" s="23"/>
      <c r="O111" s="66">
        <v>6857</v>
      </c>
      <c r="P111" s="23">
        <v>6857</v>
      </c>
      <c r="Q111" s="23"/>
      <c r="R111" s="23"/>
      <c r="S111" s="67" t="s">
        <v>1696</v>
      </c>
      <c r="T111" s="66" t="s">
        <v>72</v>
      </c>
      <c r="U111" s="23" t="s">
        <v>63</v>
      </c>
      <c r="V111" s="23" t="s">
        <v>63</v>
      </c>
      <c r="W111" s="23" t="s">
        <v>63</v>
      </c>
      <c r="X111" s="67" t="s">
        <v>63</v>
      </c>
      <c r="Y111" s="68" t="s">
        <v>63</v>
      </c>
      <c r="Z111" s="24" t="s">
        <v>63</v>
      </c>
      <c r="AA111" s="24" t="s">
        <v>63</v>
      </c>
      <c r="AB111" s="24" t="s">
        <v>63</v>
      </c>
      <c r="AC111" s="69" t="s">
        <v>63</v>
      </c>
      <c r="AD111" s="68" t="s">
        <v>63</v>
      </c>
      <c r="AE111" s="24" t="s">
        <v>63</v>
      </c>
      <c r="AF111" s="24" t="s">
        <v>63</v>
      </c>
      <c r="AG111" s="24" t="s">
        <v>63</v>
      </c>
      <c r="AH111" s="69" t="s">
        <v>63</v>
      </c>
      <c r="AI111" s="68" t="s">
        <v>63</v>
      </c>
      <c r="AJ111" s="23" t="s">
        <v>63</v>
      </c>
      <c r="AK111" s="23" t="s">
        <v>63</v>
      </c>
      <c r="AL111" s="23" t="s">
        <v>63</v>
      </c>
      <c r="AM111" s="69" t="s">
        <v>63</v>
      </c>
      <c r="AO111" s="68" t="s">
        <v>63</v>
      </c>
      <c r="AP111" s="24" t="s">
        <v>63</v>
      </c>
      <c r="AQ111" s="69" t="s">
        <v>63</v>
      </c>
      <c r="AR111" s="68" t="s">
        <v>63</v>
      </c>
      <c r="AS111" s="24" t="s">
        <v>63</v>
      </c>
      <c r="AT111" s="69" t="s">
        <v>63</v>
      </c>
      <c r="AU111" s="68" t="s">
        <v>63</v>
      </c>
      <c r="AV111" s="24" t="s">
        <v>63</v>
      </c>
      <c r="AW111" s="69" t="s">
        <v>63</v>
      </c>
      <c r="AX111" s="68" t="s">
        <v>63</v>
      </c>
      <c r="AY111" s="24" t="s">
        <v>63</v>
      </c>
      <c r="AZ111" s="69" t="s">
        <v>63</v>
      </c>
      <c r="BA111" s="68" t="s">
        <v>63</v>
      </c>
      <c r="BB111" s="24" t="s">
        <v>63</v>
      </c>
      <c r="BC111" s="69"/>
      <c r="BD111" s="66" t="str">
        <f>'individ. emissies &amp; verlening'!AB111</f>
        <v>-</v>
      </c>
      <c r="BE111" s="24" t="s">
        <v>63</v>
      </c>
      <c r="BF111" s="67" t="s">
        <v>63</v>
      </c>
      <c r="BG111" s="66" t="str">
        <f>'individ. emissies &amp; verlening'!AC111</f>
        <v>-</v>
      </c>
      <c r="BH111" s="23" t="s">
        <v>63</v>
      </c>
      <c r="BI111" s="23" t="s">
        <v>63</v>
      </c>
      <c r="BJ111" s="66" t="str">
        <f>'individ. emissies &amp; verlening'!AD111</f>
        <v>-</v>
      </c>
      <c r="BK111" s="171" t="s">
        <v>63</v>
      </c>
      <c r="BL111" s="171" t="s">
        <v>63</v>
      </c>
      <c r="BM111" s="66" t="s">
        <v>63</v>
      </c>
      <c r="BN111" s="23" t="s">
        <v>63</v>
      </c>
      <c r="BO111" s="178" t="str">
        <f t="shared" si="22"/>
        <v>-</v>
      </c>
      <c r="BP111" s="66" t="s">
        <v>63</v>
      </c>
      <c r="BQ111" s="23" t="s">
        <v>63</v>
      </c>
      <c r="BR111" s="183" t="str">
        <f t="shared" si="23"/>
        <v>-</v>
      </c>
    </row>
    <row r="112" spans="1:70" x14ac:dyDescent="0.25">
      <c r="A112" s="21">
        <v>108</v>
      </c>
      <c r="B112" s="21" t="s">
        <v>646</v>
      </c>
      <c r="C112" s="27" t="s">
        <v>648</v>
      </c>
      <c r="D112" s="30"/>
      <c r="E112" s="66">
        <v>211430</v>
      </c>
      <c r="F112" s="23">
        <f t="shared" si="27"/>
        <v>211430</v>
      </c>
      <c r="G112" s="67" t="s">
        <v>1696</v>
      </c>
      <c r="H112" s="66">
        <v>202924</v>
      </c>
      <c r="I112" s="23">
        <f t="shared" si="28"/>
        <v>202924</v>
      </c>
      <c r="J112" s="67" t="s">
        <v>1696</v>
      </c>
      <c r="K112" s="66">
        <v>193978</v>
      </c>
      <c r="L112" s="23">
        <f t="shared" si="29"/>
        <v>193978</v>
      </c>
      <c r="M112" s="67" t="s">
        <v>1696</v>
      </c>
      <c r="N112" s="23"/>
      <c r="O112" s="66">
        <v>207152</v>
      </c>
      <c r="P112" s="23">
        <v>191552</v>
      </c>
      <c r="Q112" s="23"/>
      <c r="R112" s="23">
        <v>15600</v>
      </c>
      <c r="S112" s="67" t="s">
        <v>1696</v>
      </c>
      <c r="T112" s="66">
        <v>197975</v>
      </c>
      <c r="U112" s="23">
        <v>197975</v>
      </c>
      <c r="V112" s="23"/>
      <c r="W112" s="23"/>
      <c r="X112" s="67" t="s">
        <v>1696</v>
      </c>
      <c r="Y112" s="66">
        <v>195471</v>
      </c>
      <c r="Z112" s="23">
        <v>170571</v>
      </c>
      <c r="AA112" s="23"/>
      <c r="AB112" s="23">
        <v>24900</v>
      </c>
      <c r="AC112" s="67" t="s">
        <v>1696</v>
      </c>
      <c r="AD112" s="66">
        <v>175496</v>
      </c>
      <c r="AE112" s="24">
        <v>150596</v>
      </c>
      <c r="AF112" s="23"/>
      <c r="AG112" s="23">
        <v>24900</v>
      </c>
      <c r="AH112" s="67" t="s">
        <v>1696</v>
      </c>
      <c r="AI112" s="66">
        <v>196031</v>
      </c>
      <c r="AJ112" s="24">
        <v>153136</v>
      </c>
      <c r="AK112" s="23"/>
      <c r="AL112" s="23">
        <v>42895</v>
      </c>
      <c r="AM112" s="67" t="s">
        <v>1696</v>
      </c>
      <c r="AO112" s="66">
        <v>195235</v>
      </c>
      <c r="AP112" s="23">
        <v>195235</v>
      </c>
      <c r="AQ112" s="67" t="s">
        <v>1696</v>
      </c>
      <c r="AR112" s="66">
        <v>182174</v>
      </c>
      <c r="AS112" s="23">
        <v>182174</v>
      </c>
      <c r="AT112" s="67" t="s">
        <v>1696</v>
      </c>
      <c r="AU112" s="66">
        <v>185427</v>
      </c>
      <c r="AV112" s="23">
        <v>185427</v>
      </c>
      <c r="AW112" s="67" t="s">
        <v>1696</v>
      </c>
      <c r="AX112" s="66">
        <v>188468</v>
      </c>
      <c r="AY112" s="23">
        <v>188468</v>
      </c>
      <c r="AZ112" s="67" t="s">
        <v>1696</v>
      </c>
      <c r="BA112" s="66">
        <v>177423</v>
      </c>
      <c r="BB112" s="23">
        <v>177423</v>
      </c>
      <c r="BC112" s="67" t="s">
        <v>1696</v>
      </c>
      <c r="BD112" s="66">
        <f>'individ. emissies &amp; verlening'!AB112</f>
        <v>193037</v>
      </c>
      <c r="BE112" s="23">
        <v>193037</v>
      </c>
      <c r="BF112" s="67" t="s">
        <v>1696</v>
      </c>
      <c r="BG112" s="66">
        <f>'individ. emissies &amp; verlening'!AC112</f>
        <v>195944</v>
      </c>
      <c r="BH112" s="23">
        <v>195944</v>
      </c>
      <c r="BI112" s="23" t="s">
        <v>1696</v>
      </c>
      <c r="BJ112" s="66">
        <f>'individ. emissies &amp; verlening'!AD112</f>
        <v>196456</v>
      </c>
      <c r="BK112" s="171">
        <v>196456</v>
      </c>
      <c r="BL112" s="172" t="s">
        <v>1696</v>
      </c>
      <c r="BM112" s="66">
        <v>194185</v>
      </c>
      <c r="BN112" s="23">
        <v>194185</v>
      </c>
      <c r="BO112" s="178" t="str">
        <f t="shared" si="22"/>
        <v>ok</v>
      </c>
      <c r="BP112" s="66">
        <v>179511</v>
      </c>
      <c r="BQ112" s="23">
        <v>179511</v>
      </c>
      <c r="BR112" s="183" t="str">
        <f t="shared" si="23"/>
        <v>ok</v>
      </c>
    </row>
    <row r="113" spans="1:70" x14ac:dyDescent="0.25">
      <c r="A113" s="21">
        <v>109</v>
      </c>
      <c r="B113" s="21" t="s">
        <v>654</v>
      </c>
      <c r="C113" s="27" t="s">
        <v>655</v>
      </c>
      <c r="D113" s="30"/>
      <c r="E113" s="66">
        <v>11579</v>
      </c>
      <c r="F113" s="23">
        <f t="shared" si="27"/>
        <v>11579</v>
      </c>
      <c r="G113" s="67" t="s">
        <v>1696</v>
      </c>
      <c r="H113" s="66">
        <v>11591</v>
      </c>
      <c r="I113" s="23">
        <f t="shared" si="28"/>
        <v>11591</v>
      </c>
      <c r="J113" s="67" t="s">
        <v>1696</v>
      </c>
      <c r="K113" s="66">
        <v>13401</v>
      </c>
      <c r="L113" s="23">
        <f t="shared" si="29"/>
        <v>13401</v>
      </c>
      <c r="M113" s="67" t="s">
        <v>1696</v>
      </c>
      <c r="N113" s="23"/>
      <c r="O113" s="66">
        <v>11710</v>
      </c>
      <c r="P113" s="23">
        <v>11710</v>
      </c>
      <c r="Q113" s="23"/>
      <c r="R113" s="23"/>
      <c r="S113" s="67" t="s">
        <v>1696</v>
      </c>
      <c r="T113" s="66">
        <v>12199</v>
      </c>
      <c r="U113" s="23">
        <v>12199</v>
      </c>
      <c r="V113" s="23"/>
      <c r="W113" s="23"/>
      <c r="X113" s="67" t="s">
        <v>1696</v>
      </c>
      <c r="Y113" s="66">
        <v>11975</v>
      </c>
      <c r="Z113" s="23">
        <v>11975</v>
      </c>
      <c r="AA113" s="23"/>
      <c r="AB113" s="23"/>
      <c r="AC113" s="67" t="s">
        <v>1696</v>
      </c>
      <c r="AD113" s="66">
        <v>8283</v>
      </c>
      <c r="AE113" s="24">
        <v>8283</v>
      </c>
      <c r="AF113" s="23"/>
      <c r="AG113" s="23"/>
      <c r="AH113" s="67" t="s">
        <v>1696</v>
      </c>
      <c r="AI113" s="66">
        <v>8365</v>
      </c>
      <c r="AJ113" s="24">
        <v>8365</v>
      </c>
      <c r="AK113" s="23"/>
      <c r="AL113" s="23"/>
      <c r="AM113" s="67" t="s">
        <v>1696</v>
      </c>
      <c r="AO113" s="66" t="s">
        <v>72</v>
      </c>
      <c r="AP113" s="24" t="s">
        <v>63</v>
      </c>
      <c r="AQ113" s="69" t="s">
        <v>63</v>
      </c>
      <c r="AR113" s="68" t="s">
        <v>63</v>
      </c>
      <c r="AS113" s="24" t="s">
        <v>63</v>
      </c>
      <c r="AT113" s="69" t="s">
        <v>63</v>
      </c>
      <c r="AU113" s="68" t="s">
        <v>63</v>
      </c>
      <c r="AV113" s="24" t="s">
        <v>63</v>
      </c>
      <c r="AW113" s="69" t="s">
        <v>63</v>
      </c>
      <c r="AX113" s="68" t="s">
        <v>63</v>
      </c>
      <c r="AY113" s="24" t="s">
        <v>63</v>
      </c>
      <c r="AZ113" s="69" t="s">
        <v>63</v>
      </c>
      <c r="BA113" s="68" t="s">
        <v>63</v>
      </c>
      <c r="BB113" s="24" t="s">
        <v>63</v>
      </c>
      <c r="BC113" s="69"/>
      <c r="BD113" s="66" t="str">
        <f>'individ. emissies &amp; verlening'!AB113</f>
        <v>-</v>
      </c>
      <c r="BE113" s="24" t="s">
        <v>63</v>
      </c>
      <c r="BF113" s="67" t="s">
        <v>63</v>
      </c>
      <c r="BG113" s="66" t="str">
        <f>'individ. emissies &amp; verlening'!AC113</f>
        <v>-</v>
      </c>
      <c r="BH113" s="23" t="s">
        <v>63</v>
      </c>
      <c r="BI113" s="23" t="s">
        <v>63</v>
      </c>
      <c r="BJ113" s="66" t="str">
        <f>'individ. emissies &amp; verlening'!AD113</f>
        <v>-</v>
      </c>
      <c r="BK113" s="171" t="s">
        <v>63</v>
      </c>
      <c r="BL113" s="171" t="s">
        <v>63</v>
      </c>
      <c r="BM113" s="66" t="s">
        <v>63</v>
      </c>
      <c r="BN113" s="23" t="s">
        <v>63</v>
      </c>
      <c r="BO113" s="178" t="str">
        <f t="shared" si="22"/>
        <v>-</v>
      </c>
      <c r="BP113" s="66" t="s">
        <v>63</v>
      </c>
      <c r="BQ113" s="23" t="s">
        <v>63</v>
      </c>
      <c r="BR113" s="183" t="str">
        <f t="shared" si="23"/>
        <v>-</v>
      </c>
    </row>
    <row r="114" spans="1:70" x14ac:dyDescent="0.25">
      <c r="A114" s="21">
        <v>110</v>
      </c>
      <c r="B114" s="21" t="s">
        <v>658</v>
      </c>
      <c r="C114" s="27" t="s">
        <v>660</v>
      </c>
      <c r="D114" s="30"/>
      <c r="E114" s="66">
        <v>34790</v>
      </c>
      <c r="F114" s="23">
        <f t="shared" si="27"/>
        <v>34790</v>
      </c>
      <c r="G114" s="67" t="s">
        <v>1696</v>
      </c>
      <c r="H114" s="66">
        <v>33179</v>
      </c>
      <c r="I114" s="23">
        <f t="shared" si="28"/>
        <v>33179</v>
      </c>
      <c r="J114" s="67" t="s">
        <v>1696</v>
      </c>
      <c r="K114" s="66">
        <v>28978</v>
      </c>
      <c r="L114" s="23">
        <f t="shared" si="29"/>
        <v>28978</v>
      </c>
      <c r="M114" s="67" t="s">
        <v>1696</v>
      </c>
      <c r="N114" s="23"/>
      <c r="O114" s="66">
        <v>28289</v>
      </c>
      <c r="P114" s="23">
        <v>28289</v>
      </c>
      <c r="Q114" s="23"/>
      <c r="R114" s="23"/>
      <c r="S114" s="67" t="s">
        <v>1696</v>
      </c>
      <c r="T114" s="66">
        <v>27782</v>
      </c>
      <c r="U114" s="23">
        <v>27782</v>
      </c>
      <c r="V114" s="23"/>
      <c r="W114" s="23"/>
      <c r="X114" s="67" t="s">
        <v>1696</v>
      </c>
      <c r="Y114" s="66">
        <v>25121</v>
      </c>
      <c r="Z114" s="23">
        <v>25121</v>
      </c>
      <c r="AA114" s="23"/>
      <c r="AB114" s="23"/>
      <c r="AC114" s="67" t="s">
        <v>1696</v>
      </c>
      <c r="AD114" s="66">
        <v>20839</v>
      </c>
      <c r="AE114" s="24">
        <v>20839</v>
      </c>
      <c r="AF114" s="23"/>
      <c r="AG114" s="23"/>
      <c r="AH114" s="67" t="s">
        <v>1696</v>
      </c>
      <c r="AI114" s="66">
        <v>27189</v>
      </c>
      <c r="AJ114" s="24">
        <v>27189</v>
      </c>
      <c r="AK114" s="23"/>
      <c r="AL114" s="23"/>
      <c r="AM114" s="67" t="s">
        <v>1696</v>
      </c>
      <c r="AO114" s="66">
        <v>27967</v>
      </c>
      <c r="AP114" s="23">
        <v>27967</v>
      </c>
      <c r="AQ114" s="67" t="s">
        <v>1696</v>
      </c>
      <c r="AR114" s="66">
        <v>31872</v>
      </c>
      <c r="AS114" s="23">
        <v>31872</v>
      </c>
      <c r="AT114" s="67" t="s">
        <v>1696</v>
      </c>
      <c r="AU114" s="66">
        <v>33092</v>
      </c>
      <c r="AV114" s="23">
        <v>33092</v>
      </c>
      <c r="AW114" s="67" t="s">
        <v>1696</v>
      </c>
      <c r="AX114" s="66">
        <v>31651</v>
      </c>
      <c r="AY114" s="23">
        <v>31651</v>
      </c>
      <c r="AZ114" s="67" t="s">
        <v>1696</v>
      </c>
      <c r="BA114" s="66">
        <v>35714</v>
      </c>
      <c r="BB114" s="23">
        <v>35714</v>
      </c>
      <c r="BC114" s="67" t="s">
        <v>1696</v>
      </c>
      <c r="BD114" s="66">
        <f>'individ. emissies &amp; verlening'!AB114</f>
        <v>32622</v>
      </c>
      <c r="BE114" s="23">
        <v>32622</v>
      </c>
      <c r="BF114" s="67" t="s">
        <v>1696</v>
      </c>
      <c r="BG114" s="66">
        <f>'individ. emissies &amp; verlening'!AC114</f>
        <v>31513</v>
      </c>
      <c r="BH114" s="23">
        <v>31513</v>
      </c>
      <c r="BI114" s="23" t="s">
        <v>1696</v>
      </c>
      <c r="BJ114" s="66">
        <f>'individ. emissies &amp; verlening'!AD114</f>
        <v>31073</v>
      </c>
      <c r="BK114" s="171">
        <v>31073</v>
      </c>
      <c r="BL114" s="172" t="s">
        <v>1696</v>
      </c>
      <c r="BM114" s="66">
        <v>29578</v>
      </c>
      <c r="BN114" s="23">
        <v>29578</v>
      </c>
      <c r="BO114" s="178" t="str">
        <f t="shared" si="22"/>
        <v>ok</v>
      </c>
      <c r="BP114" s="66">
        <v>35904</v>
      </c>
      <c r="BQ114" s="23">
        <v>35904</v>
      </c>
      <c r="BR114" s="183" t="str">
        <f t="shared" si="23"/>
        <v>ok</v>
      </c>
    </row>
    <row r="115" spans="1:70" x14ac:dyDescent="0.25">
      <c r="A115" s="21">
        <v>111</v>
      </c>
      <c r="B115" s="21" t="s">
        <v>665</v>
      </c>
      <c r="C115" s="27" t="s">
        <v>667</v>
      </c>
      <c r="D115" s="30"/>
      <c r="E115" s="66">
        <v>35675</v>
      </c>
      <c r="F115" s="23">
        <f t="shared" si="27"/>
        <v>35675</v>
      </c>
      <c r="G115" s="67" t="s">
        <v>1696</v>
      </c>
      <c r="H115" s="66">
        <v>35818</v>
      </c>
      <c r="I115" s="23">
        <f t="shared" si="28"/>
        <v>35818</v>
      </c>
      <c r="J115" s="67" t="s">
        <v>1696</v>
      </c>
      <c r="K115" s="66">
        <v>34474</v>
      </c>
      <c r="L115" s="23">
        <f t="shared" si="29"/>
        <v>34474</v>
      </c>
      <c r="M115" s="67" t="s">
        <v>1696</v>
      </c>
      <c r="N115" s="23"/>
      <c r="O115" s="66">
        <v>30040</v>
      </c>
      <c r="P115" s="23">
        <v>11690</v>
      </c>
      <c r="Q115" s="23"/>
      <c r="R115" s="23">
        <v>18350</v>
      </c>
      <c r="S115" s="67" t="s">
        <v>1696</v>
      </c>
      <c r="T115" s="66">
        <v>32807</v>
      </c>
      <c r="U115" s="23">
        <v>32807</v>
      </c>
      <c r="V115" s="23"/>
      <c r="W115" s="23"/>
      <c r="X115" s="67" t="s">
        <v>1696</v>
      </c>
      <c r="Y115" s="66">
        <v>26034</v>
      </c>
      <c r="Z115" s="23">
        <v>26034</v>
      </c>
      <c r="AA115" s="23"/>
      <c r="AB115" s="23"/>
      <c r="AC115" s="67" t="s">
        <v>1696</v>
      </c>
      <c r="AD115" s="66">
        <v>25590</v>
      </c>
      <c r="AE115" s="24">
        <v>25579</v>
      </c>
      <c r="AF115" s="23"/>
      <c r="AG115" s="23">
        <v>11</v>
      </c>
      <c r="AH115" s="67" t="s">
        <v>1696</v>
      </c>
      <c r="AI115" s="66">
        <v>26168</v>
      </c>
      <c r="AJ115" s="24">
        <v>26168</v>
      </c>
      <c r="AK115" s="23"/>
      <c r="AL115" s="23"/>
      <c r="AM115" s="67" t="s">
        <v>1696</v>
      </c>
      <c r="AO115" s="66">
        <v>23837</v>
      </c>
      <c r="AP115" s="23">
        <v>23837</v>
      </c>
      <c r="AQ115" s="67" t="s">
        <v>1696</v>
      </c>
      <c r="AR115" s="66">
        <v>25289</v>
      </c>
      <c r="AS115" s="23">
        <v>25289</v>
      </c>
      <c r="AT115" s="67" t="s">
        <v>1696</v>
      </c>
      <c r="AU115" s="66">
        <v>25557</v>
      </c>
      <c r="AV115" s="23">
        <v>25557</v>
      </c>
      <c r="AW115" s="67" t="s">
        <v>1696</v>
      </c>
      <c r="AX115" s="66">
        <v>27959</v>
      </c>
      <c r="AY115" s="23">
        <v>27959</v>
      </c>
      <c r="AZ115" s="67" t="s">
        <v>1696</v>
      </c>
      <c r="BA115" s="66">
        <v>29951</v>
      </c>
      <c r="BB115" s="23">
        <v>29951</v>
      </c>
      <c r="BC115" s="67" t="s">
        <v>1696</v>
      </c>
      <c r="BD115" s="66">
        <f>'individ. emissies &amp; verlening'!AB115</f>
        <v>36408</v>
      </c>
      <c r="BE115" s="23">
        <v>36408</v>
      </c>
      <c r="BF115" s="67" t="s">
        <v>1696</v>
      </c>
      <c r="BG115" s="66">
        <f>'individ. emissies &amp; verlening'!AC115</f>
        <v>37439</v>
      </c>
      <c r="BH115" s="23">
        <v>37439</v>
      </c>
      <c r="BI115" s="23" t="s">
        <v>1696</v>
      </c>
      <c r="BJ115" s="66">
        <f>'individ. emissies &amp; verlening'!AD115</f>
        <v>37729</v>
      </c>
      <c r="BK115" s="171">
        <v>37729</v>
      </c>
      <c r="BL115" s="172" t="s">
        <v>1696</v>
      </c>
      <c r="BM115" s="66">
        <v>29805</v>
      </c>
      <c r="BN115" s="23">
        <v>29805</v>
      </c>
      <c r="BO115" s="178" t="str">
        <f t="shared" si="22"/>
        <v>ok</v>
      </c>
      <c r="BP115" s="66">
        <v>30237</v>
      </c>
      <c r="BQ115" s="23">
        <v>30237</v>
      </c>
      <c r="BR115" s="183" t="str">
        <f t="shared" si="23"/>
        <v>ok</v>
      </c>
    </row>
    <row r="116" spans="1:70" x14ac:dyDescent="0.25">
      <c r="A116" s="21">
        <v>112</v>
      </c>
      <c r="B116" s="21" t="s">
        <v>671</v>
      </c>
      <c r="C116" s="27" t="s">
        <v>673</v>
      </c>
      <c r="D116" s="30"/>
      <c r="E116" s="66">
        <v>33140</v>
      </c>
      <c r="F116" s="23">
        <f t="shared" si="27"/>
        <v>33140</v>
      </c>
      <c r="G116" s="67" t="s">
        <v>1696</v>
      </c>
      <c r="H116" s="66">
        <v>32553</v>
      </c>
      <c r="I116" s="23">
        <f t="shared" si="28"/>
        <v>32553</v>
      </c>
      <c r="J116" s="67" t="s">
        <v>1696</v>
      </c>
      <c r="K116" s="66">
        <v>35004</v>
      </c>
      <c r="L116" s="23">
        <f t="shared" si="29"/>
        <v>35004</v>
      </c>
      <c r="M116" s="67" t="s">
        <v>1696</v>
      </c>
      <c r="N116" s="23"/>
      <c r="O116" s="66">
        <v>33273</v>
      </c>
      <c r="P116" s="23">
        <v>19273</v>
      </c>
      <c r="Q116" s="23"/>
      <c r="R116" s="23">
        <v>14000</v>
      </c>
      <c r="S116" s="67" t="s">
        <v>1696</v>
      </c>
      <c r="T116" s="66">
        <v>40449</v>
      </c>
      <c r="U116" s="23">
        <v>40449</v>
      </c>
      <c r="V116" s="23"/>
      <c r="W116" s="23"/>
      <c r="X116" s="67" t="s">
        <v>1696</v>
      </c>
      <c r="Y116" s="66">
        <v>46896</v>
      </c>
      <c r="Z116" s="23">
        <v>46896</v>
      </c>
      <c r="AA116" s="23"/>
      <c r="AB116" s="23"/>
      <c r="AC116" s="67" t="s">
        <v>1696</v>
      </c>
      <c r="AD116" s="66">
        <v>45573</v>
      </c>
      <c r="AE116" s="24">
        <v>38549</v>
      </c>
      <c r="AF116" s="23"/>
      <c r="AG116" s="23">
        <v>7024</v>
      </c>
      <c r="AH116" s="67" t="s">
        <v>1696</v>
      </c>
      <c r="AI116" s="66">
        <v>45362</v>
      </c>
      <c r="AJ116" s="24">
        <v>45362</v>
      </c>
      <c r="AK116" s="23"/>
      <c r="AL116" s="23"/>
      <c r="AM116" s="67" t="s">
        <v>1696</v>
      </c>
      <c r="AO116" s="66">
        <v>49980</v>
      </c>
      <c r="AP116" s="23">
        <v>49980</v>
      </c>
      <c r="AQ116" s="67" t="s">
        <v>1696</v>
      </c>
      <c r="AR116" s="66">
        <v>49741</v>
      </c>
      <c r="AS116" s="23">
        <v>49741</v>
      </c>
      <c r="AT116" s="67" t="s">
        <v>1696</v>
      </c>
      <c r="AU116" s="66">
        <v>50301</v>
      </c>
      <c r="AV116" s="23">
        <v>50301</v>
      </c>
      <c r="AW116" s="67" t="s">
        <v>1696</v>
      </c>
      <c r="AX116" s="66">
        <v>54299</v>
      </c>
      <c r="AY116" s="23">
        <v>54299</v>
      </c>
      <c r="AZ116" s="67" t="s">
        <v>1696</v>
      </c>
      <c r="BA116" s="66">
        <v>54744</v>
      </c>
      <c r="BB116" s="23">
        <v>54744</v>
      </c>
      <c r="BC116" s="67" t="s">
        <v>1696</v>
      </c>
      <c r="BD116" s="66">
        <f>'individ. emissies &amp; verlening'!AB116</f>
        <v>56532</v>
      </c>
      <c r="BE116" s="23">
        <v>56532</v>
      </c>
      <c r="BF116" s="67" t="s">
        <v>1696</v>
      </c>
      <c r="BG116" s="66">
        <f>'individ. emissies &amp; verlening'!AC116</f>
        <v>50754</v>
      </c>
      <c r="BH116" s="23">
        <v>50754</v>
      </c>
      <c r="BI116" s="23" t="s">
        <v>1696</v>
      </c>
      <c r="BJ116" s="66">
        <f>'individ. emissies &amp; verlening'!AD116</f>
        <v>49163</v>
      </c>
      <c r="BK116" s="171">
        <v>49163</v>
      </c>
      <c r="BL116" s="172" t="s">
        <v>1696</v>
      </c>
      <c r="BM116" s="66">
        <v>43285</v>
      </c>
      <c r="BN116" s="23">
        <v>43285</v>
      </c>
      <c r="BO116" s="178" t="str">
        <f t="shared" si="22"/>
        <v>ok</v>
      </c>
      <c r="BP116" s="66">
        <v>39740</v>
      </c>
      <c r="BQ116" s="23">
        <v>39740</v>
      </c>
      <c r="BR116" s="183" t="str">
        <f t="shared" si="23"/>
        <v>ok</v>
      </c>
    </row>
    <row r="117" spans="1:70" x14ac:dyDescent="0.25">
      <c r="A117" s="21">
        <v>113</v>
      </c>
      <c r="B117" s="21" t="s">
        <v>677</v>
      </c>
      <c r="C117" s="27" t="s">
        <v>679</v>
      </c>
      <c r="D117" s="30"/>
      <c r="E117" s="66">
        <v>17829</v>
      </c>
      <c r="F117" s="23">
        <f t="shared" si="27"/>
        <v>17829</v>
      </c>
      <c r="G117" s="67" t="s">
        <v>1696</v>
      </c>
      <c r="H117" s="66">
        <v>19331</v>
      </c>
      <c r="I117" s="23">
        <f t="shared" si="28"/>
        <v>19331</v>
      </c>
      <c r="J117" s="67" t="s">
        <v>1696</v>
      </c>
      <c r="K117" s="66">
        <v>20151</v>
      </c>
      <c r="L117" s="23">
        <f t="shared" si="29"/>
        <v>20151</v>
      </c>
      <c r="M117" s="67" t="s">
        <v>1696</v>
      </c>
      <c r="N117" s="23"/>
      <c r="O117" s="66">
        <v>21085</v>
      </c>
      <c r="P117" s="23">
        <v>21085</v>
      </c>
      <c r="Q117" s="23"/>
      <c r="R117" s="23"/>
      <c r="S117" s="67" t="s">
        <v>1696</v>
      </c>
      <c r="T117" s="66">
        <v>20891</v>
      </c>
      <c r="U117" s="23">
        <v>20891</v>
      </c>
      <c r="V117" s="23"/>
      <c r="W117" s="23"/>
      <c r="X117" s="67" t="s">
        <v>1696</v>
      </c>
      <c r="Y117" s="66">
        <v>22575</v>
      </c>
      <c r="Z117" s="23">
        <v>22575</v>
      </c>
      <c r="AA117" s="23"/>
      <c r="AB117" s="23"/>
      <c r="AC117" s="67" t="s">
        <v>1696</v>
      </c>
      <c r="AD117" s="66">
        <v>21610</v>
      </c>
      <c r="AE117" s="24">
        <v>21610</v>
      </c>
      <c r="AF117" s="23"/>
      <c r="AG117" s="23"/>
      <c r="AH117" s="67" t="s">
        <v>1696</v>
      </c>
      <c r="AI117" s="66">
        <v>21641</v>
      </c>
      <c r="AJ117" s="24">
        <v>21641</v>
      </c>
      <c r="AK117" s="23"/>
      <c r="AL117" s="23"/>
      <c r="AM117" s="67" t="s">
        <v>1696</v>
      </c>
      <c r="AO117" s="66">
        <v>22242</v>
      </c>
      <c r="AP117" s="23">
        <v>22242</v>
      </c>
      <c r="AQ117" s="67" t="s">
        <v>1696</v>
      </c>
      <c r="AR117" s="66">
        <v>21590</v>
      </c>
      <c r="AS117" s="23">
        <v>21590</v>
      </c>
      <c r="AT117" s="67" t="s">
        <v>1696</v>
      </c>
      <c r="AU117" s="66">
        <v>22229</v>
      </c>
      <c r="AV117" s="23">
        <v>22229</v>
      </c>
      <c r="AW117" s="67" t="s">
        <v>1696</v>
      </c>
      <c r="AX117" s="66">
        <v>22898</v>
      </c>
      <c r="AY117" s="23">
        <v>22898</v>
      </c>
      <c r="AZ117" s="67" t="s">
        <v>1696</v>
      </c>
      <c r="BA117" s="66">
        <v>22055</v>
      </c>
      <c r="BB117" s="23">
        <v>22055</v>
      </c>
      <c r="BC117" s="67" t="s">
        <v>1696</v>
      </c>
      <c r="BD117" s="66">
        <f>'individ. emissies &amp; verlening'!AB117</f>
        <v>23185</v>
      </c>
      <c r="BE117" s="23">
        <v>23185</v>
      </c>
      <c r="BF117" s="67" t="s">
        <v>1696</v>
      </c>
      <c r="BG117" s="66">
        <f>'individ. emissies &amp; verlening'!AC117</f>
        <v>23545</v>
      </c>
      <c r="BH117" s="23">
        <v>23545</v>
      </c>
      <c r="BI117" s="23" t="s">
        <v>1696</v>
      </c>
      <c r="BJ117" s="66">
        <f>'individ. emissies &amp; verlening'!AD117</f>
        <v>24880</v>
      </c>
      <c r="BK117" s="171">
        <v>24880</v>
      </c>
      <c r="BL117" s="172" t="s">
        <v>1696</v>
      </c>
      <c r="BM117" s="66">
        <v>26957</v>
      </c>
      <c r="BN117" s="23">
        <v>26957</v>
      </c>
      <c r="BO117" s="178" t="str">
        <f t="shared" si="22"/>
        <v>ok</v>
      </c>
      <c r="BP117" s="66">
        <v>26987</v>
      </c>
      <c r="BQ117" s="23">
        <v>26987</v>
      </c>
      <c r="BR117" s="183" t="str">
        <f t="shared" si="23"/>
        <v>ok</v>
      </c>
    </row>
    <row r="118" spans="1:70" x14ac:dyDescent="0.25">
      <c r="A118" s="21">
        <v>114</v>
      </c>
      <c r="B118" s="21" t="s">
        <v>682</v>
      </c>
      <c r="C118" s="27" t="s">
        <v>684</v>
      </c>
      <c r="D118" s="30"/>
      <c r="E118" s="66">
        <v>16333</v>
      </c>
      <c r="F118" s="23">
        <f t="shared" si="27"/>
        <v>16333</v>
      </c>
      <c r="G118" s="67" t="s">
        <v>1696</v>
      </c>
      <c r="H118" s="66">
        <v>15876</v>
      </c>
      <c r="I118" s="23">
        <f t="shared" si="28"/>
        <v>15876</v>
      </c>
      <c r="J118" s="67" t="s">
        <v>1696</v>
      </c>
      <c r="K118" s="66">
        <v>17225</v>
      </c>
      <c r="L118" s="23">
        <f t="shared" si="29"/>
        <v>17225</v>
      </c>
      <c r="M118" s="67" t="s">
        <v>1696</v>
      </c>
      <c r="N118" s="23"/>
      <c r="O118" s="66">
        <v>16879</v>
      </c>
      <c r="P118" s="23">
        <v>16879</v>
      </c>
      <c r="Q118" s="23"/>
      <c r="R118" s="23"/>
      <c r="S118" s="67" t="s">
        <v>1696</v>
      </c>
      <c r="T118" s="66">
        <v>18095</v>
      </c>
      <c r="U118" s="23">
        <v>18095</v>
      </c>
      <c r="V118" s="23"/>
      <c r="W118" s="23"/>
      <c r="X118" s="67" t="s">
        <v>1696</v>
      </c>
      <c r="Y118" s="66">
        <v>15820</v>
      </c>
      <c r="Z118" s="23">
        <v>15820</v>
      </c>
      <c r="AA118" s="23"/>
      <c r="AB118" s="23"/>
      <c r="AC118" s="67" t="s">
        <v>1696</v>
      </c>
      <c r="AD118" s="66">
        <v>16050</v>
      </c>
      <c r="AE118" s="24">
        <v>16050</v>
      </c>
      <c r="AF118" s="23"/>
      <c r="AG118" s="23"/>
      <c r="AH118" s="67" t="s">
        <v>1696</v>
      </c>
      <c r="AI118" s="66">
        <v>16298</v>
      </c>
      <c r="AJ118" s="24">
        <v>8970</v>
      </c>
      <c r="AK118" s="23"/>
      <c r="AL118" s="23">
        <v>7328</v>
      </c>
      <c r="AM118" s="67" t="s">
        <v>1696</v>
      </c>
      <c r="AO118" s="66">
        <v>15517</v>
      </c>
      <c r="AP118" s="23">
        <v>15517</v>
      </c>
      <c r="AQ118" s="67" t="s">
        <v>1696</v>
      </c>
      <c r="AR118" s="66">
        <v>15849</v>
      </c>
      <c r="AS118" s="23">
        <v>15849</v>
      </c>
      <c r="AT118" s="67" t="s">
        <v>1696</v>
      </c>
      <c r="AU118" s="66">
        <v>16297</v>
      </c>
      <c r="AV118" s="23">
        <v>16297</v>
      </c>
      <c r="AW118" s="67" t="s">
        <v>1696</v>
      </c>
      <c r="AX118" s="66">
        <v>16353</v>
      </c>
      <c r="AY118" s="23">
        <v>16353</v>
      </c>
      <c r="AZ118" s="67" t="s">
        <v>1696</v>
      </c>
      <c r="BA118" s="66">
        <v>15593</v>
      </c>
      <c r="BB118" s="23">
        <v>15593</v>
      </c>
      <c r="BC118" s="67" t="s">
        <v>1696</v>
      </c>
      <c r="BD118" s="66">
        <f>'individ. emissies &amp; verlening'!AB118</f>
        <v>15426</v>
      </c>
      <c r="BE118" s="23">
        <v>15426</v>
      </c>
      <c r="BF118" s="67" t="s">
        <v>1696</v>
      </c>
      <c r="BG118" s="66">
        <f>'individ. emissies &amp; verlening'!AC118</f>
        <v>14878</v>
      </c>
      <c r="BH118" s="23">
        <v>14878</v>
      </c>
      <c r="BI118" s="23" t="s">
        <v>1696</v>
      </c>
      <c r="BJ118" s="66">
        <f>'individ. emissies &amp; verlening'!AD118</f>
        <v>12733</v>
      </c>
      <c r="BK118" s="171">
        <v>12733</v>
      </c>
      <c r="BL118" s="172" t="s">
        <v>1696</v>
      </c>
      <c r="BM118" s="66">
        <v>14249</v>
      </c>
      <c r="BN118" s="23">
        <v>14249</v>
      </c>
      <c r="BO118" s="178" t="str">
        <f t="shared" si="22"/>
        <v>ok</v>
      </c>
      <c r="BP118" s="66">
        <v>13080</v>
      </c>
      <c r="BQ118" s="23">
        <v>13080</v>
      </c>
      <c r="BR118" s="183" t="str">
        <f t="shared" si="23"/>
        <v>ok</v>
      </c>
    </row>
    <row r="119" spans="1:70" x14ac:dyDescent="0.25">
      <c r="A119" s="21">
        <v>115</v>
      </c>
      <c r="B119" s="21" t="s">
        <v>690</v>
      </c>
      <c r="C119" s="27" t="s">
        <v>691</v>
      </c>
      <c r="D119" s="30"/>
      <c r="E119" s="66">
        <v>20059</v>
      </c>
      <c r="F119" s="23">
        <f t="shared" si="27"/>
        <v>20059</v>
      </c>
      <c r="G119" s="67" t="s">
        <v>1696</v>
      </c>
      <c r="H119" s="66">
        <v>16948</v>
      </c>
      <c r="I119" s="23">
        <f t="shared" si="28"/>
        <v>16948</v>
      </c>
      <c r="J119" s="67" t="s">
        <v>1696</v>
      </c>
      <c r="K119" s="66">
        <v>18106</v>
      </c>
      <c r="L119" s="23">
        <f t="shared" si="29"/>
        <v>18106</v>
      </c>
      <c r="M119" s="67" t="s">
        <v>1696</v>
      </c>
      <c r="N119" s="23"/>
      <c r="O119" s="66">
        <v>13157</v>
      </c>
      <c r="P119" s="23">
        <v>13157</v>
      </c>
      <c r="Q119" s="23"/>
      <c r="R119" s="23"/>
      <c r="S119" s="67" t="s">
        <v>1696</v>
      </c>
      <c r="T119" s="66">
        <v>11451</v>
      </c>
      <c r="U119" s="23">
        <v>11451</v>
      </c>
      <c r="V119" s="23"/>
      <c r="W119" s="23"/>
      <c r="X119" s="67" t="s">
        <v>1696</v>
      </c>
      <c r="Y119" s="66">
        <v>10593</v>
      </c>
      <c r="Z119" s="23">
        <v>10593</v>
      </c>
      <c r="AA119" s="23"/>
      <c r="AB119" s="23"/>
      <c r="AC119" s="67" t="s">
        <v>1696</v>
      </c>
      <c r="AD119" s="66">
        <v>12406</v>
      </c>
      <c r="AE119" s="24">
        <v>12406</v>
      </c>
      <c r="AF119" s="23"/>
      <c r="AG119" s="23"/>
      <c r="AH119" s="67" t="s">
        <v>1696</v>
      </c>
      <c r="AI119" s="66">
        <v>11426</v>
      </c>
      <c r="AJ119" s="24">
        <v>11426</v>
      </c>
      <c r="AK119" s="23"/>
      <c r="AL119" s="23"/>
      <c r="AM119" s="67" t="s">
        <v>1696</v>
      </c>
      <c r="AO119" s="66">
        <v>14396</v>
      </c>
      <c r="AP119" s="23">
        <v>14396</v>
      </c>
      <c r="AQ119" s="67" t="s">
        <v>1696</v>
      </c>
      <c r="AR119" s="66">
        <v>18298</v>
      </c>
      <c r="AS119" s="23">
        <v>18298</v>
      </c>
      <c r="AT119" s="67" t="s">
        <v>1696</v>
      </c>
      <c r="AU119" s="66">
        <v>18220</v>
      </c>
      <c r="AV119" s="23">
        <v>18220</v>
      </c>
      <c r="AW119" s="67" t="s">
        <v>1696</v>
      </c>
      <c r="AX119" s="66">
        <v>17411</v>
      </c>
      <c r="AY119" s="23">
        <v>17411</v>
      </c>
      <c r="AZ119" s="67" t="s">
        <v>1696</v>
      </c>
      <c r="BA119" s="66" t="s">
        <v>72</v>
      </c>
      <c r="BB119" s="24" t="s">
        <v>63</v>
      </c>
      <c r="BC119" s="67"/>
      <c r="BD119" s="66" t="str">
        <f>'individ. emissies &amp; verlening'!AB119</f>
        <v>-</v>
      </c>
      <c r="BE119" s="24" t="s">
        <v>63</v>
      </c>
      <c r="BF119" s="67" t="s">
        <v>63</v>
      </c>
      <c r="BG119" s="66" t="str">
        <f>'individ. emissies &amp; verlening'!AC119</f>
        <v>-</v>
      </c>
      <c r="BH119" s="23" t="s">
        <v>63</v>
      </c>
      <c r="BI119" s="23" t="s">
        <v>63</v>
      </c>
      <c r="BJ119" s="66" t="str">
        <f>'individ. emissies &amp; verlening'!AD119</f>
        <v>-</v>
      </c>
      <c r="BK119" s="171" t="s">
        <v>63</v>
      </c>
      <c r="BL119" s="172" t="s">
        <v>63</v>
      </c>
      <c r="BM119" s="66" t="s">
        <v>63</v>
      </c>
      <c r="BN119" s="23" t="s">
        <v>63</v>
      </c>
      <c r="BO119" s="178" t="str">
        <f t="shared" si="22"/>
        <v>-</v>
      </c>
      <c r="BP119" s="66" t="s">
        <v>63</v>
      </c>
      <c r="BQ119" s="23" t="s">
        <v>63</v>
      </c>
      <c r="BR119" s="183" t="str">
        <f t="shared" si="23"/>
        <v>-</v>
      </c>
    </row>
    <row r="120" spans="1:70" x14ac:dyDescent="0.25">
      <c r="A120" s="21">
        <v>116</v>
      </c>
      <c r="B120" s="21" t="s">
        <v>695</v>
      </c>
      <c r="C120" s="27" t="s">
        <v>697</v>
      </c>
      <c r="D120" s="30"/>
      <c r="E120" s="66">
        <v>41749</v>
      </c>
      <c r="F120" s="23">
        <f t="shared" si="27"/>
        <v>41749</v>
      </c>
      <c r="G120" s="67" t="s">
        <v>1696</v>
      </c>
      <c r="H120" s="66">
        <v>44384</v>
      </c>
      <c r="I120" s="23">
        <f t="shared" si="28"/>
        <v>44384</v>
      </c>
      <c r="J120" s="67" t="s">
        <v>1696</v>
      </c>
      <c r="K120" s="66">
        <v>45102</v>
      </c>
      <c r="L120" s="23">
        <f t="shared" si="29"/>
        <v>45102</v>
      </c>
      <c r="M120" s="67" t="s">
        <v>1696</v>
      </c>
      <c r="N120" s="23"/>
      <c r="O120" s="66">
        <v>41211</v>
      </c>
      <c r="P120" s="23">
        <v>41211</v>
      </c>
      <c r="Q120" s="23"/>
      <c r="R120" s="23"/>
      <c r="S120" s="67" t="s">
        <v>1696</v>
      </c>
      <c r="T120" s="66">
        <v>32173</v>
      </c>
      <c r="U120" s="23">
        <v>32173</v>
      </c>
      <c r="V120" s="23"/>
      <c r="W120" s="23"/>
      <c r="X120" s="67" t="s">
        <v>1696</v>
      </c>
      <c r="Y120" s="66">
        <v>29578</v>
      </c>
      <c r="Z120" s="23">
        <v>29578</v>
      </c>
      <c r="AA120" s="23"/>
      <c r="AB120" s="23"/>
      <c r="AC120" s="67" t="s">
        <v>1696</v>
      </c>
      <c r="AD120" s="66">
        <v>33550</v>
      </c>
      <c r="AE120" s="24">
        <v>33550</v>
      </c>
      <c r="AF120" s="23"/>
      <c r="AG120" s="23"/>
      <c r="AH120" s="67" t="s">
        <v>1696</v>
      </c>
      <c r="AI120" s="66">
        <v>33494</v>
      </c>
      <c r="AJ120" s="24">
        <v>11372</v>
      </c>
      <c r="AK120" s="23"/>
      <c r="AL120" s="23">
        <v>22122</v>
      </c>
      <c r="AM120" s="67" t="s">
        <v>1696</v>
      </c>
      <c r="AO120" s="66">
        <v>29831</v>
      </c>
      <c r="AP120" s="23">
        <v>29831</v>
      </c>
      <c r="AQ120" s="67" t="s">
        <v>1696</v>
      </c>
      <c r="AR120" s="66">
        <v>30156</v>
      </c>
      <c r="AS120" s="23">
        <v>30156</v>
      </c>
      <c r="AT120" s="67" t="s">
        <v>1696</v>
      </c>
      <c r="AU120" s="66">
        <v>29401</v>
      </c>
      <c r="AV120" s="23">
        <v>29401</v>
      </c>
      <c r="AW120" s="67" t="s">
        <v>1696</v>
      </c>
      <c r="AX120" s="66">
        <v>30794</v>
      </c>
      <c r="AY120" s="23">
        <v>30794</v>
      </c>
      <c r="AZ120" s="67" t="s">
        <v>1696</v>
      </c>
      <c r="BA120" s="66">
        <v>31746</v>
      </c>
      <c r="BB120" s="23">
        <v>31746</v>
      </c>
      <c r="BC120" s="67" t="s">
        <v>1696</v>
      </c>
      <c r="BD120" s="66">
        <f>'individ. emissies &amp; verlening'!AB120</f>
        <v>32514</v>
      </c>
      <c r="BE120" s="23">
        <v>32514</v>
      </c>
      <c r="BF120" s="67" t="s">
        <v>1696</v>
      </c>
      <c r="BG120" s="66">
        <f>'individ. emissies &amp; verlening'!AC120</f>
        <v>32943</v>
      </c>
      <c r="BH120" s="23">
        <v>32943</v>
      </c>
      <c r="BI120" s="23" t="s">
        <v>1696</v>
      </c>
      <c r="BJ120" s="66">
        <f>'individ. emissies &amp; verlening'!AD120</f>
        <v>33841</v>
      </c>
      <c r="BK120" s="171">
        <v>33841</v>
      </c>
      <c r="BL120" s="172" t="s">
        <v>1696</v>
      </c>
      <c r="BM120" s="66">
        <v>34229</v>
      </c>
      <c r="BN120" s="23">
        <v>34229</v>
      </c>
      <c r="BO120" s="178" t="str">
        <f t="shared" si="22"/>
        <v>ok</v>
      </c>
      <c r="BP120" s="66">
        <v>31273</v>
      </c>
      <c r="BQ120" s="23">
        <v>31273</v>
      </c>
      <c r="BR120" s="183" t="str">
        <f t="shared" si="23"/>
        <v>ok</v>
      </c>
    </row>
    <row r="121" spans="1:70" x14ac:dyDescent="0.25">
      <c r="A121" s="21">
        <v>117</v>
      </c>
      <c r="B121" s="21" t="s">
        <v>703</v>
      </c>
      <c r="C121" s="27" t="s">
        <v>704</v>
      </c>
      <c r="D121" s="30"/>
      <c r="E121" s="66">
        <v>8883</v>
      </c>
      <c r="F121" s="23">
        <f t="shared" si="27"/>
        <v>8883</v>
      </c>
      <c r="G121" s="67" t="s">
        <v>1696</v>
      </c>
      <c r="H121" s="66">
        <v>7667</v>
      </c>
      <c r="I121" s="23">
        <f t="shared" si="28"/>
        <v>7667</v>
      </c>
      <c r="J121" s="67" t="s">
        <v>1696</v>
      </c>
      <c r="K121" s="66">
        <v>8127</v>
      </c>
      <c r="L121" s="23">
        <f t="shared" si="29"/>
        <v>8127</v>
      </c>
      <c r="M121" s="67" t="s">
        <v>1696</v>
      </c>
      <c r="N121" s="23"/>
      <c r="O121" s="66">
        <v>8377</v>
      </c>
      <c r="P121" s="23">
        <v>8377</v>
      </c>
      <c r="Q121" s="23"/>
      <c r="R121" s="23"/>
      <c r="S121" s="67" t="s">
        <v>1696</v>
      </c>
      <c r="T121" s="66">
        <v>7405</v>
      </c>
      <c r="U121" s="23">
        <v>7405</v>
      </c>
      <c r="V121" s="23"/>
      <c r="W121" s="23"/>
      <c r="X121" s="67" t="s">
        <v>1696</v>
      </c>
      <c r="Y121" s="66">
        <v>7644</v>
      </c>
      <c r="Z121" s="23">
        <v>3994</v>
      </c>
      <c r="AA121" s="23"/>
      <c r="AB121" s="23">
        <v>3650</v>
      </c>
      <c r="AC121" s="67" t="s">
        <v>1696</v>
      </c>
      <c r="AD121" s="66" t="s">
        <v>72</v>
      </c>
      <c r="AE121" s="24" t="s">
        <v>63</v>
      </c>
      <c r="AF121" s="24" t="s">
        <v>63</v>
      </c>
      <c r="AG121" s="24" t="s">
        <v>63</v>
      </c>
      <c r="AH121" s="69" t="s">
        <v>63</v>
      </c>
      <c r="AI121" s="66" t="s">
        <v>63</v>
      </c>
      <c r="AJ121" s="23" t="s">
        <v>63</v>
      </c>
      <c r="AK121" s="23" t="s">
        <v>63</v>
      </c>
      <c r="AL121" s="23" t="s">
        <v>63</v>
      </c>
      <c r="AM121" s="69" t="s">
        <v>63</v>
      </c>
      <c r="AO121" s="68" t="s">
        <v>63</v>
      </c>
      <c r="AP121" s="24" t="s">
        <v>63</v>
      </c>
      <c r="AQ121" s="69" t="s">
        <v>63</v>
      </c>
      <c r="AR121" s="68" t="s">
        <v>63</v>
      </c>
      <c r="AS121" s="24" t="s">
        <v>63</v>
      </c>
      <c r="AT121" s="69" t="s">
        <v>63</v>
      </c>
      <c r="AU121" s="68" t="s">
        <v>63</v>
      </c>
      <c r="AV121" s="24" t="s">
        <v>63</v>
      </c>
      <c r="AW121" s="69" t="s">
        <v>63</v>
      </c>
      <c r="AX121" s="68" t="s">
        <v>63</v>
      </c>
      <c r="AY121" s="24" t="s">
        <v>63</v>
      </c>
      <c r="AZ121" s="69" t="s">
        <v>63</v>
      </c>
      <c r="BA121" s="68" t="s">
        <v>63</v>
      </c>
      <c r="BB121" s="24" t="s">
        <v>63</v>
      </c>
      <c r="BC121" s="69"/>
      <c r="BD121" s="66" t="str">
        <f>'individ. emissies &amp; verlening'!AB121</f>
        <v>-</v>
      </c>
      <c r="BE121" s="24" t="s">
        <v>63</v>
      </c>
      <c r="BF121" s="67" t="s">
        <v>63</v>
      </c>
      <c r="BG121" s="66" t="str">
        <f>'individ. emissies &amp; verlening'!AC121</f>
        <v>-</v>
      </c>
      <c r="BH121" s="23" t="s">
        <v>63</v>
      </c>
      <c r="BI121" s="23" t="s">
        <v>63</v>
      </c>
      <c r="BJ121" s="66" t="str">
        <f>'individ. emissies &amp; verlening'!AD121</f>
        <v>-</v>
      </c>
      <c r="BK121" s="171" t="s">
        <v>63</v>
      </c>
      <c r="BL121" s="171" t="s">
        <v>63</v>
      </c>
      <c r="BM121" s="66" t="s">
        <v>63</v>
      </c>
      <c r="BN121" s="23" t="s">
        <v>63</v>
      </c>
      <c r="BO121" s="178" t="str">
        <f t="shared" si="22"/>
        <v>-</v>
      </c>
      <c r="BP121" s="66" t="s">
        <v>63</v>
      </c>
      <c r="BQ121" s="23" t="s">
        <v>63</v>
      </c>
      <c r="BR121" s="183" t="str">
        <f t="shared" si="23"/>
        <v>-</v>
      </c>
    </row>
    <row r="122" spans="1:70" x14ac:dyDescent="0.25">
      <c r="A122" s="21">
        <v>118</v>
      </c>
      <c r="B122" s="21" t="s">
        <v>707</v>
      </c>
      <c r="C122" s="27" t="s">
        <v>709</v>
      </c>
      <c r="D122" s="30"/>
      <c r="E122" s="66">
        <v>18383</v>
      </c>
      <c r="F122" s="23">
        <f t="shared" si="27"/>
        <v>18383</v>
      </c>
      <c r="G122" s="67" t="s">
        <v>1696</v>
      </c>
      <c r="H122" s="66">
        <v>18390</v>
      </c>
      <c r="I122" s="23">
        <f t="shared" si="28"/>
        <v>18390</v>
      </c>
      <c r="J122" s="67" t="s">
        <v>1696</v>
      </c>
      <c r="K122" s="66">
        <v>18837</v>
      </c>
      <c r="L122" s="23">
        <f t="shared" si="29"/>
        <v>18837</v>
      </c>
      <c r="M122" s="67" t="s">
        <v>1696</v>
      </c>
      <c r="N122" s="23"/>
      <c r="O122" s="66">
        <v>20667</v>
      </c>
      <c r="P122" s="23">
        <v>20667</v>
      </c>
      <c r="Q122" s="23"/>
      <c r="R122" s="23"/>
      <c r="S122" s="67" t="s">
        <v>1696</v>
      </c>
      <c r="T122" s="66">
        <v>23615</v>
      </c>
      <c r="U122" s="23">
        <v>15915</v>
      </c>
      <c r="V122" s="23"/>
      <c r="W122" s="23">
        <v>7700</v>
      </c>
      <c r="X122" s="67" t="s">
        <v>1696</v>
      </c>
      <c r="Y122" s="66">
        <v>23319</v>
      </c>
      <c r="Z122" s="23">
        <v>23319</v>
      </c>
      <c r="AA122" s="23"/>
      <c r="AB122" s="23"/>
      <c r="AC122" s="67" t="s">
        <v>1696</v>
      </c>
      <c r="AD122" s="66">
        <v>21502</v>
      </c>
      <c r="AE122" s="24">
        <v>21502</v>
      </c>
      <c r="AF122" s="23"/>
      <c r="AG122" s="23"/>
      <c r="AH122" s="67" t="s">
        <v>1696</v>
      </c>
      <c r="AI122" s="66">
        <v>22384</v>
      </c>
      <c r="AJ122" s="24">
        <v>19968</v>
      </c>
      <c r="AK122" s="23">
        <v>2416</v>
      </c>
      <c r="AL122" s="23"/>
      <c r="AM122" s="67" t="s">
        <v>1696</v>
      </c>
      <c r="AO122" s="66">
        <v>21795</v>
      </c>
      <c r="AP122" s="23">
        <v>21795</v>
      </c>
      <c r="AQ122" s="67" t="s">
        <v>1696</v>
      </c>
      <c r="AR122" s="66">
        <v>22049</v>
      </c>
      <c r="AS122" s="23">
        <v>22049</v>
      </c>
      <c r="AT122" s="67" t="s">
        <v>1696</v>
      </c>
      <c r="AU122" s="66">
        <v>21707</v>
      </c>
      <c r="AV122" s="23">
        <v>21707</v>
      </c>
      <c r="AW122" s="67" t="s">
        <v>1696</v>
      </c>
      <c r="AX122" s="66">
        <v>21082</v>
      </c>
      <c r="AY122" s="23">
        <v>21082</v>
      </c>
      <c r="AZ122" s="67" t="s">
        <v>1696</v>
      </c>
      <c r="BA122" s="66">
        <v>22775</v>
      </c>
      <c r="BB122" s="23">
        <v>22775</v>
      </c>
      <c r="BC122" s="67" t="s">
        <v>1696</v>
      </c>
      <c r="BD122" s="66">
        <f>'individ. emissies &amp; verlening'!AB122</f>
        <v>22024</v>
      </c>
      <c r="BE122" s="23">
        <v>22024</v>
      </c>
      <c r="BF122" s="67" t="s">
        <v>1696</v>
      </c>
      <c r="BG122" s="66">
        <f>'individ. emissies &amp; verlening'!AC122</f>
        <v>21521</v>
      </c>
      <c r="BH122" s="23">
        <v>21521</v>
      </c>
      <c r="BI122" s="23" t="s">
        <v>1696</v>
      </c>
      <c r="BJ122" s="66">
        <f>'individ. emissies &amp; verlening'!AD122</f>
        <v>24390</v>
      </c>
      <c r="BK122" s="171">
        <v>24390</v>
      </c>
      <c r="BL122" s="172" t="s">
        <v>1696</v>
      </c>
      <c r="BM122" s="66">
        <v>22940</v>
      </c>
      <c r="BN122" s="23">
        <v>22940</v>
      </c>
      <c r="BO122" s="178" t="str">
        <f t="shared" si="22"/>
        <v>ok</v>
      </c>
      <c r="BP122" s="66">
        <v>21857</v>
      </c>
      <c r="BQ122" s="23">
        <v>21857</v>
      </c>
      <c r="BR122" s="183" t="str">
        <f t="shared" si="23"/>
        <v>ok</v>
      </c>
    </row>
    <row r="123" spans="1:70" x14ac:dyDescent="0.25">
      <c r="A123" s="21">
        <v>119</v>
      </c>
      <c r="B123" s="21" t="s">
        <v>715</v>
      </c>
      <c r="C123" s="27" t="s">
        <v>717</v>
      </c>
      <c r="D123" s="30"/>
      <c r="E123" s="66">
        <v>4881</v>
      </c>
      <c r="F123" s="23">
        <f t="shared" si="27"/>
        <v>4881</v>
      </c>
      <c r="G123" s="67" t="s">
        <v>1696</v>
      </c>
      <c r="H123" s="66">
        <v>7567</v>
      </c>
      <c r="I123" s="23">
        <f t="shared" si="28"/>
        <v>7567</v>
      </c>
      <c r="J123" s="67" t="s">
        <v>1696</v>
      </c>
      <c r="K123" s="66">
        <v>10210</v>
      </c>
      <c r="L123" s="23">
        <f t="shared" si="29"/>
        <v>10210</v>
      </c>
      <c r="M123" s="67" t="s">
        <v>1696</v>
      </c>
      <c r="N123" s="23"/>
      <c r="O123" s="66">
        <v>14511</v>
      </c>
      <c r="P123" s="23">
        <v>14511</v>
      </c>
      <c r="Q123" s="23"/>
      <c r="R123" s="23"/>
      <c r="S123" s="67" t="s">
        <v>1696</v>
      </c>
      <c r="T123" s="66">
        <v>10659</v>
      </c>
      <c r="U123" s="23">
        <v>10659</v>
      </c>
      <c r="V123" s="23"/>
      <c r="W123" s="23"/>
      <c r="X123" s="67" t="s">
        <v>1696</v>
      </c>
      <c r="Y123" s="66">
        <v>10955</v>
      </c>
      <c r="Z123" s="23">
        <v>10955</v>
      </c>
      <c r="AA123" s="23"/>
      <c r="AB123" s="23"/>
      <c r="AC123" s="67" t="s">
        <v>1696</v>
      </c>
      <c r="AD123" s="66">
        <v>22155</v>
      </c>
      <c r="AE123" s="24">
        <v>22155</v>
      </c>
      <c r="AF123" s="23"/>
      <c r="AG123" s="23"/>
      <c r="AH123" s="67" t="s">
        <v>1696</v>
      </c>
      <c r="AI123" s="66">
        <v>19477</v>
      </c>
      <c r="AJ123" s="24">
        <v>12977</v>
      </c>
      <c r="AK123" s="23">
        <v>6500</v>
      </c>
      <c r="AL123" s="23"/>
      <c r="AM123" s="67" t="s">
        <v>1696</v>
      </c>
      <c r="AO123" s="66">
        <v>21790</v>
      </c>
      <c r="AP123" s="23">
        <v>21790</v>
      </c>
      <c r="AQ123" s="67" t="s">
        <v>1696</v>
      </c>
      <c r="AR123" s="66">
        <v>22225</v>
      </c>
      <c r="AS123" s="23">
        <v>22225</v>
      </c>
      <c r="AT123" s="67" t="s">
        <v>1696</v>
      </c>
      <c r="AU123" s="66">
        <v>23879</v>
      </c>
      <c r="AV123" s="23">
        <v>23879</v>
      </c>
      <c r="AW123" s="67" t="s">
        <v>1696</v>
      </c>
      <c r="AX123" s="66">
        <v>23822</v>
      </c>
      <c r="AY123" s="23">
        <v>23822</v>
      </c>
      <c r="AZ123" s="67" t="s">
        <v>1696</v>
      </c>
      <c r="BA123" s="66">
        <v>24126</v>
      </c>
      <c r="BB123" s="23">
        <v>24126</v>
      </c>
      <c r="BC123" s="67" t="s">
        <v>1696</v>
      </c>
      <c r="BD123" s="66">
        <f>'individ. emissies &amp; verlening'!AB123</f>
        <v>24485</v>
      </c>
      <c r="BE123" s="23">
        <v>24485</v>
      </c>
      <c r="BF123" s="67" t="s">
        <v>1696</v>
      </c>
      <c r="BG123" s="66">
        <f>'individ. emissies &amp; verlening'!AC123</f>
        <v>25034</v>
      </c>
      <c r="BH123" s="23">
        <v>25034</v>
      </c>
      <c r="BI123" s="23" t="s">
        <v>1696</v>
      </c>
      <c r="BJ123" s="66">
        <f>'individ. emissies &amp; verlening'!AD123</f>
        <v>23643</v>
      </c>
      <c r="BK123" s="171">
        <v>23643</v>
      </c>
      <c r="BL123" s="172" t="s">
        <v>1696</v>
      </c>
      <c r="BM123" s="66">
        <v>23180</v>
      </c>
      <c r="BN123" s="23">
        <v>23180</v>
      </c>
      <c r="BO123" s="178" t="str">
        <f t="shared" si="22"/>
        <v>ok</v>
      </c>
      <c r="BP123" s="66">
        <v>20952</v>
      </c>
      <c r="BQ123" s="23">
        <v>20952</v>
      </c>
      <c r="BR123" s="183" t="str">
        <f t="shared" si="23"/>
        <v>ok</v>
      </c>
    </row>
    <row r="124" spans="1:70" x14ac:dyDescent="0.25">
      <c r="A124" s="21">
        <v>120</v>
      </c>
      <c r="B124" s="21" t="s">
        <v>722</v>
      </c>
      <c r="C124" s="27" t="s">
        <v>723</v>
      </c>
      <c r="D124" s="30"/>
      <c r="E124" s="66">
        <v>19236</v>
      </c>
      <c r="F124" s="23">
        <f t="shared" si="27"/>
        <v>19236</v>
      </c>
      <c r="G124" s="67" t="s">
        <v>1696</v>
      </c>
      <c r="H124" s="66">
        <v>20303</v>
      </c>
      <c r="I124" s="23">
        <f t="shared" si="28"/>
        <v>20303</v>
      </c>
      <c r="J124" s="67" t="s">
        <v>1696</v>
      </c>
      <c r="K124" s="66">
        <v>19476</v>
      </c>
      <c r="L124" s="23">
        <f t="shared" si="29"/>
        <v>19476</v>
      </c>
      <c r="M124" s="67" t="s">
        <v>1696</v>
      </c>
      <c r="N124" s="23"/>
      <c r="O124" s="66">
        <v>15951</v>
      </c>
      <c r="P124" s="23">
        <v>15951</v>
      </c>
      <c r="Q124" s="23"/>
      <c r="R124" s="23"/>
      <c r="S124" s="67" t="s">
        <v>1696</v>
      </c>
      <c r="T124" s="66">
        <v>14666</v>
      </c>
      <c r="U124" s="23">
        <v>14666</v>
      </c>
      <c r="V124" s="23"/>
      <c r="W124" s="23"/>
      <c r="X124" s="67" t="s">
        <v>1696</v>
      </c>
      <c r="Y124" s="66">
        <v>14112</v>
      </c>
      <c r="Z124" s="23">
        <v>14112</v>
      </c>
      <c r="AA124" s="23"/>
      <c r="AB124" s="23"/>
      <c r="AC124" s="67" t="s">
        <v>1696</v>
      </c>
      <c r="AD124" s="66">
        <v>13012</v>
      </c>
      <c r="AE124" s="24">
        <v>1033</v>
      </c>
      <c r="AF124" s="23"/>
      <c r="AG124" s="23">
        <v>11979</v>
      </c>
      <c r="AH124" s="67" t="s">
        <v>1696</v>
      </c>
      <c r="AI124" s="66">
        <v>9469</v>
      </c>
      <c r="AJ124" s="24">
        <v>9469</v>
      </c>
      <c r="AK124" s="23"/>
      <c r="AL124" s="23"/>
      <c r="AM124" s="67" t="s">
        <v>1696</v>
      </c>
      <c r="AO124" s="66" t="s">
        <v>72</v>
      </c>
      <c r="AP124" s="24" t="s">
        <v>63</v>
      </c>
      <c r="AQ124" s="69" t="s">
        <v>63</v>
      </c>
      <c r="AR124" s="68" t="s">
        <v>63</v>
      </c>
      <c r="AS124" s="24" t="s">
        <v>63</v>
      </c>
      <c r="AT124" s="69" t="s">
        <v>63</v>
      </c>
      <c r="AU124" s="68" t="s">
        <v>63</v>
      </c>
      <c r="AV124" s="24" t="s">
        <v>63</v>
      </c>
      <c r="AW124" s="69" t="s">
        <v>63</v>
      </c>
      <c r="AX124" s="68" t="s">
        <v>63</v>
      </c>
      <c r="AY124" s="24" t="s">
        <v>63</v>
      </c>
      <c r="AZ124" s="69" t="s">
        <v>63</v>
      </c>
      <c r="BA124" s="68" t="s">
        <v>63</v>
      </c>
      <c r="BB124" s="24" t="s">
        <v>63</v>
      </c>
      <c r="BC124" s="69"/>
      <c r="BD124" s="66" t="str">
        <f>'individ. emissies &amp; verlening'!AB124</f>
        <v>-</v>
      </c>
      <c r="BE124" s="24" t="s">
        <v>63</v>
      </c>
      <c r="BF124" s="67" t="s">
        <v>63</v>
      </c>
      <c r="BG124" s="66" t="str">
        <f>'individ. emissies &amp; verlening'!AC124</f>
        <v>-</v>
      </c>
      <c r="BH124" s="23" t="s">
        <v>63</v>
      </c>
      <c r="BI124" s="23" t="s">
        <v>63</v>
      </c>
      <c r="BJ124" s="66" t="str">
        <f>'individ. emissies &amp; verlening'!AD124</f>
        <v>-</v>
      </c>
      <c r="BK124" s="171" t="s">
        <v>63</v>
      </c>
      <c r="BL124" s="172" t="s">
        <v>63</v>
      </c>
      <c r="BM124" s="66" t="s">
        <v>63</v>
      </c>
      <c r="BN124" s="23" t="s">
        <v>63</v>
      </c>
      <c r="BO124" s="178" t="str">
        <f t="shared" si="22"/>
        <v>-</v>
      </c>
      <c r="BP124" s="66" t="s">
        <v>63</v>
      </c>
      <c r="BQ124" s="23" t="s">
        <v>63</v>
      </c>
      <c r="BR124" s="183" t="str">
        <f t="shared" si="23"/>
        <v>-</v>
      </c>
    </row>
    <row r="125" spans="1:70" x14ac:dyDescent="0.25">
      <c r="A125" s="21">
        <v>121</v>
      </c>
      <c r="B125" s="21" t="s">
        <v>726</v>
      </c>
      <c r="C125" s="27" t="s">
        <v>728</v>
      </c>
      <c r="D125" s="30"/>
      <c r="E125" s="66">
        <v>21578</v>
      </c>
      <c r="F125" s="23">
        <f t="shared" si="27"/>
        <v>21578</v>
      </c>
      <c r="G125" s="67" t="s">
        <v>1696</v>
      </c>
      <c r="H125" s="66">
        <v>23848</v>
      </c>
      <c r="I125" s="23">
        <f t="shared" si="28"/>
        <v>23848</v>
      </c>
      <c r="J125" s="67" t="s">
        <v>1696</v>
      </c>
      <c r="K125" s="66">
        <v>26891</v>
      </c>
      <c r="L125" s="23">
        <f t="shared" si="29"/>
        <v>26891</v>
      </c>
      <c r="M125" s="67" t="s">
        <v>1696</v>
      </c>
      <c r="N125" s="23"/>
      <c r="O125" s="66">
        <v>30868</v>
      </c>
      <c r="P125" s="23">
        <v>30868</v>
      </c>
      <c r="Q125" s="23"/>
      <c r="R125" s="23"/>
      <c r="S125" s="67" t="s">
        <v>1696</v>
      </c>
      <c r="T125" s="66">
        <v>27331</v>
      </c>
      <c r="U125" s="23">
        <v>27331</v>
      </c>
      <c r="V125" s="23"/>
      <c r="W125" s="23"/>
      <c r="X125" s="67" t="s">
        <v>1696</v>
      </c>
      <c r="Y125" s="66">
        <v>33306</v>
      </c>
      <c r="Z125" s="23">
        <v>33306</v>
      </c>
      <c r="AA125" s="23"/>
      <c r="AB125" s="23"/>
      <c r="AC125" s="67" t="s">
        <v>1696</v>
      </c>
      <c r="AD125" s="66">
        <v>41973</v>
      </c>
      <c r="AE125" s="24">
        <v>41973</v>
      </c>
      <c r="AF125" s="23"/>
      <c r="AG125" s="23"/>
      <c r="AH125" s="67" t="s">
        <v>1696</v>
      </c>
      <c r="AI125" s="66">
        <v>43215</v>
      </c>
      <c r="AJ125" s="24">
        <v>43215</v>
      </c>
      <c r="AK125" s="23"/>
      <c r="AL125" s="23"/>
      <c r="AM125" s="67" t="s">
        <v>1696</v>
      </c>
      <c r="AO125" s="66">
        <v>40786</v>
      </c>
      <c r="AP125" s="23">
        <v>40786</v>
      </c>
      <c r="AQ125" s="67" t="s">
        <v>1696</v>
      </c>
      <c r="AR125" s="66">
        <v>42433</v>
      </c>
      <c r="AS125" s="23">
        <v>42433</v>
      </c>
      <c r="AT125" s="67" t="s">
        <v>1696</v>
      </c>
      <c r="AU125" s="66">
        <v>31602</v>
      </c>
      <c r="AV125" s="23">
        <v>31602</v>
      </c>
      <c r="AW125" s="67" t="s">
        <v>1696</v>
      </c>
      <c r="AX125" s="66">
        <v>42444</v>
      </c>
      <c r="AY125" s="23">
        <v>42444</v>
      </c>
      <c r="AZ125" s="67" t="s">
        <v>1696</v>
      </c>
      <c r="BA125" s="66">
        <v>46509</v>
      </c>
      <c r="BB125" s="23">
        <v>46509</v>
      </c>
      <c r="BC125" s="67" t="s">
        <v>1696</v>
      </c>
      <c r="BD125" s="66">
        <f>'individ. emissies &amp; verlening'!AB125</f>
        <v>48799</v>
      </c>
      <c r="BE125" s="23">
        <v>48799</v>
      </c>
      <c r="BF125" s="67" t="s">
        <v>1696</v>
      </c>
      <c r="BG125" s="66">
        <f>'individ. emissies &amp; verlening'!AC125</f>
        <v>46908</v>
      </c>
      <c r="BH125" s="23">
        <v>46908</v>
      </c>
      <c r="BI125" s="23" t="s">
        <v>1696</v>
      </c>
      <c r="BJ125" s="66">
        <f>'individ. emissies &amp; verlening'!AD125</f>
        <v>46443</v>
      </c>
      <c r="BK125" s="171">
        <v>46443</v>
      </c>
      <c r="BL125" s="172" t="s">
        <v>1696</v>
      </c>
      <c r="BM125" s="66">
        <v>51240</v>
      </c>
      <c r="BN125" s="23">
        <v>51240</v>
      </c>
      <c r="BO125" s="178" t="str">
        <f t="shared" si="22"/>
        <v>ok</v>
      </c>
      <c r="BP125" s="66">
        <v>53359</v>
      </c>
      <c r="BQ125" s="23">
        <v>53359</v>
      </c>
      <c r="BR125" s="183" t="str">
        <f t="shared" si="23"/>
        <v>ok</v>
      </c>
    </row>
    <row r="126" spans="1:70" x14ac:dyDescent="0.25">
      <c r="A126" s="21">
        <v>122</v>
      </c>
      <c r="B126" s="21" t="s">
        <v>733</v>
      </c>
      <c r="C126" s="27" t="s">
        <v>734</v>
      </c>
      <c r="D126" s="30"/>
      <c r="E126" s="68" t="s">
        <v>63</v>
      </c>
      <c r="F126" s="23" t="str">
        <f t="shared" si="27"/>
        <v>-</v>
      </c>
      <c r="G126" s="69" t="s">
        <v>63</v>
      </c>
      <c r="H126" s="68" t="s">
        <v>63</v>
      </c>
      <c r="I126" s="23" t="str">
        <f t="shared" si="28"/>
        <v>-</v>
      </c>
      <c r="J126" s="69" t="str">
        <f t="shared" si="28"/>
        <v>-</v>
      </c>
      <c r="K126" s="68" t="s">
        <v>63</v>
      </c>
      <c r="L126" s="23" t="str">
        <f t="shared" si="29"/>
        <v>-</v>
      </c>
      <c r="M126" s="69" t="str">
        <f t="shared" si="29"/>
        <v>-</v>
      </c>
      <c r="N126" s="24"/>
      <c r="O126" s="66">
        <v>13325</v>
      </c>
      <c r="P126" s="23">
        <v>13325</v>
      </c>
      <c r="Q126" s="23"/>
      <c r="R126" s="23"/>
      <c r="S126" s="67" t="s">
        <v>1696</v>
      </c>
      <c r="T126" s="66">
        <v>13244</v>
      </c>
      <c r="U126" s="23">
        <v>13244</v>
      </c>
      <c r="V126" s="23"/>
      <c r="W126" s="23"/>
      <c r="X126" s="67" t="s">
        <v>1696</v>
      </c>
      <c r="Y126" s="66">
        <v>14440</v>
      </c>
      <c r="Z126" s="23">
        <v>14440</v>
      </c>
      <c r="AA126" s="23"/>
      <c r="AB126" s="23"/>
      <c r="AC126" s="67" t="s">
        <v>1696</v>
      </c>
      <c r="AD126" s="66">
        <v>13170</v>
      </c>
      <c r="AE126" s="24">
        <v>13170</v>
      </c>
      <c r="AF126" s="23"/>
      <c r="AG126" s="23"/>
      <c r="AH126" s="67" t="s">
        <v>1696</v>
      </c>
      <c r="AI126" s="66">
        <v>12698</v>
      </c>
      <c r="AJ126" s="24">
        <v>4298</v>
      </c>
      <c r="AK126" s="23"/>
      <c r="AL126" s="23">
        <v>8400</v>
      </c>
      <c r="AM126" s="67" t="s">
        <v>1696</v>
      </c>
      <c r="AO126" s="66">
        <v>13075</v>
      </c>
      <c r="AP126" s="23">
        <v>13075</v>
      </c>
      <c r="AQ126" s="67" t="s">
        <v>1696</v>
      </c>
      <c r="AR126" s="66">
        <v>11218</v>
      </c>
      <c r="AS126" s="23">
        <v>11218</v>
      </c>
      <c r="AT126" s="67" t="s">
        <v>1696</v>
      </c>
      <c r="AU126" s="66">
        <v>11197</v>
      </c>
      <c r="AV126" s="23">
        <v>11197</v>
      </c>
      <c r="AW126" s="67" t="s">
        <v>1696</v>
      </c>
      <c r="AX126" s="66">
        <v>10771</v>
      </c>
      <c r="AY126" s="23">
        <v>10771</v>
      </c>
      <c r="AZ126" s="67" t="s">
        <v>1696</v>
      </c>
      <c r="BA126" s="66" t="s">
        <v>72</v>
      </c>
      <c r="BB126" s="24" t="s">
        <v>63</v>
      </c>
      <c r="BC126" s="67"/>
      <c r="BD126" s="66" t="str">
        <f>'individ. emissies &amp; verlening'!AB126</f>
        <v>-</v>
      </c>
      <c r="BE126" s="24" t="s">
        <v>63</v>
      </c>
      <c r="BF126" s="67" t="s">
        <v>63</v>
      </c>
      <c r="BG126" s="66" t="str">
        <f>'individ. emissies &amp; verlening'!AC126</f>
        <v>-</v>
      </c>
      <c r="BH126" s="23" t="s">
        <v>63</v>
      </c>
      <c r="BI126" s="23" t="s">
        <v>63</v>
      </c>
      <c r="BJ126" s="66" t="str">
        <f>'individ. emissies &amp; verlening'!AD126</f>
        <v>-</v>
      </c>
      <c r="BK126" s="171" t="s">
        <v>63</v>
      </c>
      <c r="BL126" s="171" t="s">
        <v>63</v>
      </c>
      <c r="BM126" s="66" t="s">
        <v>63</v>
      </c>
      <c r="BN126" s="23" t="s">
        <v>63</v>
      </c>
      <c r="BO126" s="178" t="str">
        <f t="shared" si="22"/>
        <v>-</v>
      </c>
      <c r="BP126" s="66" t="s">
        <v>63</v>
      </c>
      <c r="BQ126" s="23" t="s">
        <v>63</v>
      </c>
      <c r="BR126" s="183" t="str">
        <f t="shared" si="23"/>
        <v>-</v>
      </c>
    </row>
    <row r="127" spans="1:70" x14ac:dyDescent="0.25">
      <c r="A127" s="21">
        <v>123</v>
      </c>
      <c r="B127" s="21" t="s">
        <v>738</v>
      </c>
      <c r="C127" s="27" t="s">
        <v>740</v>
      </c>
      <c r="D127" s="30"/>
      <c r="E127" s="68" t="s">
        <v>63</v>
      </c>
      <c r="F127" s="23" t="str">
        <f t="shared" si="27"/>
        <v>-</v>
      </c>
      <c r="G127" s="69" t="s">
        <v>63</v>
      </c>
      <c r="H127" s="68">
        <v>12009</v>
      </c>
      <c r="I127" s="23">
        <f t="shared" si="28"/>
        <v>12009</v>
      </c>
      <c r="J127" s="69" t="s">
        <v>1696</v>
      </c>
      <c r="K127" s="68">
        <v>12425</v>
      </c>
      <c r="L127" s="23">
        <f t="shared" si="29"/>
        <v>12425</v>
      </c>
      <c r="M127" s="69" t="s">
        <v>1696</v>
      </c>
      <c r="N127" s="23"/>
      <c r="O127" s="66">
        <v>9648</v>
      </c>
      <c r="P127" s="23">
        <v>9648</v>
      </c>
      <c r="Q127" s="23"/>
      <c r="R127" s="23"/>
      <c r="S127" s="67" t="s">
        <v>1696</v>
      </c>
      <c r="T127" s="66">
        <v>7967</v>
      </c>
      <c r="U127" s="23">
        <v>7967</v>
      </c>
      <c r="V127" s="23"/>
      <c r="W127" s="23"/>
      <c r="X127" s="67" t="s">
        <v>1696</v>
      </c>
      <c r="Y127" s="66">
        <v>8530</v>
      </c>
      <c r="Z127" s="23">
        <v>8530</v>
      </c>
      <c r="AA127" s="23"/>
      <c r="AB127" s="23"/>
      <c r="AC127" s="67" t="s">
        <v>1696</v>
      </c>
      <c r="AD127" s="66">
        <v>8784</v>
      </c>
      <c r="AE127" s="24">
        <v>8784</v>
      </c>
      <c r="AF127" s="23"/>
      <c r="AG127" s="23"/>
      <c r="AH127" s="67" t="s">
        <v>1696</v>
      </c>
      <c r="AI127" s="66">
        <v>9283</v>
      </c>
      <c r="AJ127" s="24">
        <v>4295</v>
      </c>
      <c r="AK127" s="23">
        <v>4988</v>
      </c>
      <c r="AL127" s="23"/>
      <c r="AM127" s="67" t="s">
        <v>1696</v>
      </c>
      <c r="AO127" s="66">
        <v>8970</v>
      </c>
      <c r="AP127" s="23">
        <v>8970</v>
      </c>
      <c r="AQ127" s="67" t="s">
        <v>1696</v>
      </c>
      <c r="AR127" s="66">
        <v>14002</v>
      </c>
      <c r="AS127" s="23">
        <v>14002</v>
      </c>
      <c r="AT127" s="67" t="s">
        <v>1696</v>
      </c>
      <c r="AU127" s="66">
        <v>15131</v>
      </c>
      <c r="AV127" s="23">
        <v>15131</v>
      </c>
      <c r="AW127" s="67" t="s">
        <v>1696</v>
      </c>
      <c r="AX127" s="66">
        <v>17935</v>
      </c>
      <c r="AY127" s="23">
        <v>17935</v>
      </c>
      <c r="AZ127" s="67" t="s">
        <v>1696</v>
      </c>
      <c r="BA127" s="66">
        <v>24350</v>
      </c>
      <c r="BB127" s="23">
        <v>24350</v>
      </c>
      <c r="BC127" s="67" t="s">
        <v>1696</v>
      </c>
      <c r="BD127" s="66">
        <f>'individ. emissies &amp; verlening'!AB127</f>
        <v>27163</v>
      </c>
      <c r="BE127" s="23">
        <v>27163</v>
      </c>
      <c r="BF127" s="67" t="s">
        <v>1696</v>
      </c>
      <c r="BG127" s="66">
        <f>'individ. emissies &amp; verlening'!AC127</f>
        <v>27499</v>
      </c>
      <c r="BH127" s="23">
        <v>27499</v>
      </c>
      <c r="BI127" s="23" t="s">
        <v>1696</v>
      </c>
      <c r="BJ127" s="66">
        <f>'individ. emissies &amp; verlening'!AD127</f>
        <v>28802</v>
      </c>
      <c r="BK127" s="171">
        <v>28802</v>
      </c>
      <c r="BL127" s="172" t="s">
        <v>1696</v>
      </c>
      <c r="BM127" s="66">
        <v>29245</v>
      </c>
      <c r="BN127" s="23">
        <v>29245</v>
      </c>
      <c r="BO127" s="178" t="str">
        <f t="shared" si="22"/>
        <v>ok</v>
      </c>
      <c r="BP127" s="66">
        <v>29754</v>
      </c>
      <c r="BQ127" s="23">
        <v>29754</v>
      </c>
      <c r="BR127" s="183" t="str">
        <f t="shared" si="23"/>
        <v>ok</v>
      </c>
    </row>
    <row r="128" spans="1:70" x14ac:dyDescent="0.25">
      <c r="A128" s="21">
        <v>124</v>
      </c>
      <c r="B128" s="21" t="s">
        <v>746</v>
      </c>
      <c r="C128" s="27" t="s">
        <v>748</v>
      </c>
      <c r="D128" s="30"/>
      <c r="E128" s="66">
        <v>19425</v>
      </c>
      <c r="F128" s="23">
        <f t="shared" si="27"/>
        <v>19425</v>
      </c>
      <c r="G128" s="67" t="s">
        <v>1696</v>
      </c>
      <c r="H128" s="66">
        <v>19820</v>
      </c>
      <c r="I128" s="23">
        <f t="shared" si="28"/>
        <v>19820</v>
      </c>
      <c r="J128" s="67" t="s">
        <v>1696</v>
      </c>
      <c r="K128" s="66">
        <v>19889</v>
      </c>
      <c r="L128" s="23">
        <f t="shared" si="29"/>
        <v>19889</v>
      </c>
      <c r="M128" s="67" t="s">
        <v>1696</v>
      </c>
      <c r="N128" s="23"/>
      <c r="O128" s="66">
        <v>18451</v>
      </c>
      <c r="P128" s="23">
        <v>10451</v>
      </c>
      <c r="Q128" s="23"/>
      <c r="R128" s="23">
        <v>8000</v>
      </c>
      <c r="S128" s="67" t="s">
        <v>1696</v>
      </c>
      <c r="T128" s="66">
        <v>15998</v>
      </c>
      <c r="U128" s="23">
        <v>15998</v>
      </c>
      <c r="V128" s="23"/>
      <c r="W128" s="23"/>
      <c r="X128" s="67" t="s">
        <v>1696</v>
      </c>
      <c r="Y128" s="66">
        <v>20573</v>
      </c>
      <c r="Z128" s="23">
        <v>20573</v>
      </c>
      <c r="AA128" s="23"/>
      <c r="AB128" s="23"/>
      <c r="AC128" s="67" t="s">
        <v>1696</v>
      </c>
      <c r="AD128" s="66">
        <v>23484</v>
      </c>
      <c r="AE128" s="24">
        <v>23484</v>
      </c>
      <c r="AF128" s="23"/>
      <c r="AG128" s="23"/>
      <c r="AH128" s="67" t="s">
        <v>1696</v>
      </c>
      <c r="AI128" s="66">
        <v>19546</v>
      </c>
      <c r="AJ128" s="24">
        <v>19546</v>
      </c>
      <c r="AK128" s="23"/>
      <c r="AL128" s="23"/>
      <c r="AM128" s="67" t="s">
        <v>1696</v>
      </c>
      <c r="AO128" s="66">
        <v>20171</v>
      </c>
      <c r="AP128" s="23">
        <v>20171</v>
      </c>
      <c r="AQ128" s="67" t="s">
        <v>1696</v>
      </c>
      <c r="AR128" s="66">
        <v>20250</v>
      </c>
      <c r="AS128" s="23">
        <v>20250</v>
      </c>
      <c r="AT128" s="67" t="s">
        <v>1696</v>
      </c>
      <c r="AU128" s="66">
        <v>19740</v>
      </c>
      <c r="AV128" s="23">
        <v>19740</v>
      </c>
      <c r="AW128" s="67" t="s">
        <v>1696</v>
      </c>
      <c r="AX128" s="66">
        <v>13819</v>
      </c>
      <c r="AY128" s="23">
        <v>13819</v>
      </c>
      <c r="AZ128" s="67" t="s">
        <v>1696</v>
      </c>
      <c r="BA128" s="66">
        <v>15187</v>
      </c>
      <c r="BB128" s="23">
        <v>15187</v>
      </c>
      <c r="BC128" s="67" t="s">
        <v>1696</v>
      </c>
      <c r="BD128" s="66">
        <f>'individ. emissies &amp; verlening'!AB128</f>
        <v>18908</v>
      </c>
      <c r="BE128" s="23">
        <v>18908</v>
      </c>
      <c r="BF128" s="67" t="s">
        <v>1696</v>
      </c>
      <c r="BG128" s="66">
        <f>'individ. emissies &amp; verlening'!AC128</f>
        <v>24577</v>
      </c>
      <c r="BH128" s="23">
        <v>24577</v>
      </c>
      <c r="BI128" s="23" t="s">
        <v>1696</v>
      </c>
      <c r="BJ128" s="66">
        <f>'individ. emissies &amp; verlening'!AD128</f>
        <v>21922</v>
      </c>
      <c r="BK128" s="171">
        <v>21922</v>
      </c>
      <c r="BL128" s="172" t="s">
        <v>1696</v>
      </c>
      <c r="BM128" s="66">
        <v>26140</v>
      </c>
      <c r="BN128" s="23">
        <v>26140</v>
      </c>
      <c r="BO128" s="178" t="str">
        <f t="shared" si="22"/>
        <v>ok</v>
      </c>
      <c r="BP128" s="66">
        <v>31408</v>
      </c>
      <c r="BQ128" s="23">
        <v>31408</v>
      </c>
      <c r="BR128" s="183" t="str">
        <f t="shared" si="23"/>
        <v>ok</v>
      </c>
    </row>
    <row r="129" spans="1:70" x14ac:dyDescent="0.25">
      <c r="A129" s="21">
        <v>125</v>
      </c>
      <c r="B129" s="21" t="s">
        <v>752</v>
      </c>
      <c r="C129" s="27" t="s">
        <v>753</v>
      </c>
      <c r="D129" s="30"/>
      <c r="E129" s="66">
        <v>28085</v>
      </c>
      <c r="F129" s="23">
        <f t="shared" si="27"/>
        <v>28085</v>
      </c>
      <c r="G129" s="67" t="s">
        <v>1696</v>
      </c>
      <c r="H129" s="66">
        <v>28108</v>
      </c>
      <c r="I129" s="23">
        <f t="shared" si="28"/>
        <v>28108</v>
      </c>
      <c r="J129" s="67" t="s">
        <v>1696</v>
      </c>
      <c r="K129" s="66">
        <v>28306</v>
      </c>
      <c r="L129" s="23">
        <f t="shared" si="29"/>
        <v>28306</v>
      </c>
      <c r="M129" s="67" t="s">
        <v>1696</v>
      </c>
      <c r="N129" s="23"/>
      <c r="O129" s="66">
        <v>29566</v>
      </c>
      <c r="P129" s="23">
        <v>29566</v>
      </c>
      <c r="Q129" s="23"/>
      <c r="R129" s="23"/>
      <c r="S129" s="67" t="s">
        <v>1696</v>
      </c>
      <c r="T129" s="66">
        <v>25128</v>
      </c>
      <c r="U129" s="23">
        <v>25128</v>
      </c>
      <c r="V129" s="23"/>
      <c r="W129" s="23"/>
      <c r="X129" s="67" t="s">
        <v>1696</v>
      </c>
      <c r="Y129" s="66">
        <v>28247</v>
      </c>
      <c r="Z129" s="23">
        <v>28247</v>
      </c>
      <c r="AA129" s="23"/>
      <c r="AB129" s="23"/>
      <c r="AC129" s="67" t="s">
        <v>1696</v>
      </c>
      <c r="AD129" s="66">
        <v>29403</v>
      </c>
      <c r="AE129" s="24">
        <v>29403</v>
      </c>
      <c r="AF129" s="23"/>
      <c r="AG129" s="23"/>
      <c r="AH129" s="67" t="s">
        <v>1696</v>
      </c>
      <c r="AI129" s="66">
        <v>29819</v>
      </c>
      <c r="AJ129" s="24">
        <v>17726</v>
      </c>
      <c r="AK129" s="23"/>
      <c r="AL129" s="23">
        <v>12093</v>
      </c>
      <c r="AM129" s="67" t="s">
        <v>1696</v>
      </c>
      <c r="AO129" s="68" t="s">
        <v>82</v>
      </c>
      <c r="AP129" s="24" t="s">
        <v>63</v>
      </c>
      <c r="AQ129" s="69" t="s">
        <v>63</v>
      </c>
      <c r="AR129" s="68" t="s">
        <v>63</v>
      </c>
      <c r="AS129" s="24" t="s">
        <v>63</v>
      </c>
      <c r="AT129" s="69" t="s">
        <v>63</v>
      </c>
      <c r="AU129" s="68" t="s">
        <v>63</v>
      </c>
      <c r="AV129" s="24" t="s">
        <v>63</v>
      </c>
      <c r="AW129" s="69" t="s">
        <v>63</v>
      </c>
      <c r="AX129" s="68" t="s">
        <v>63</v>
      </c>
      <c r="AY129" s="24" t="s">
        <v>63</v>
      </c>
      <c r="AZ129" s="69" t="s">
        <v>63</v>
      </c>
      <c r="BA129" s="68" t="s">
        <v>63</v>
      </c>
      <c r="BB129" s="24" t="s">
        <v>63</v>
      </c>
      <c r="BC129" s="69"/>
      <c r="BD129" s="66" t="str">
        <f>'individ. emissies &amp; verlening'!AB129</f>
        <v>-</v>
      </c>
      <c r="BE129" s="24" t="s">
        <v>63</v>
      </c>
      <c r="BF129" s="67" t="s">
        <v>63</v>
      </c>
      <c r="BG129" s="66" t="str">
        <f>'individ. emissies &amp; verlening'!AC129</f>
        <v>-</v>
      </c>
      <c r="BH129" s="23" t="s">
        <v>63</v>
      </c>
      <c r="BI129" s="23" t="s">
        <v>63</v>
      </c>
      <c r="BJ129" s="66" t="str">
        <f>'individ. emissies &amp; verlening'!AD129</f>
        <v>-</v>
      </c>
      <c r="BK129" s="171" t="s">
        <v>63</v>
      </c>
      <c r="BL129" s="172" t="s">
        <v>63</v>
      </c>
      <c r="BM129" s="66" t="s">
        <v>63</v>
      </c>
      <c r="BN129" s="23" t="s">
        <v>63</v>
      </c>
      <c r="BO129" s="178" t="str">
        <f t="shared" si="22"/>
        <v>-</v>
      </c>
      <c r="BP129" s="66" t="s">
        <v>63</v>
      </c>
      <c r="BQ129" s="23" t="s">
        <v>63</v>
      </c>
      <c r="BR129" s="183" t="str">
        <f t="shared" si="23"/>
        <v>-</v>
      </c>
    </row>
    <row r="130" spans="1:70" ht="12.75" customHeight="1" x14ac:dyDescent="0.25">
      <c r="A130" s="21">
        <v>126</v>
      </c>
      <c r="B130" s="21" t="s">
        <v>757</v>
      </c>
      <c r="C130" s="27" t="s">
        <v>759</v>
      </c>
      <c r="D130" s="30"/>
      <c r="E130" s="68" t="s">
        <v>63</v>
      </c>
      <c r="F130" s="23" t="str">
        <f t="shared" si="27"/>
        <v>-</v>
      </c>
      <c r="G130" s="69" t="s">
        <v>63</v>
      </c>
      <c r="H130" s="68" t="s">
        <v>63</v>
      </c>
      <c r="I130" s="23" t="str">
        <f t="shared" si="28"/>
        <v>-</v>
      </c>
      <c r="J130" s="69" t="str">
        <f t="shared" ref="J130" si="44">I130</f>
        <v>-</v>
      </c>
      <c r="K130" s="68" t="s">
        <v>63</v>
      </c>
      <c r="L130" s="23" t="str">
        <f t="shared" si="29"/>
        <v>-</v>
      </c>
      <c r="M130" s="69" t="str">
        <f t="shared" si="29"/>
        <v>-</v>
      </c>
      <c r="N130" s="24"/>
      <c r="O130" s="68" t="s">
        <v>63</v>
      </c>
      <c r="P130" s="24" t="s">
        <v>63</v>
      </c>
      <c r="Q130" s="24" t="s">
        <v>63</v>
      </c>
      <c r="R130" s="24" t="s">
        <v>63</v>
      </c>
      <c r="S130" s="69" t="s">
        <v>63</v>
      </c>
      <c r="T130" s="68" t="s">
        <v>63</v>
      </c>
      <c r="U130" s="24" t="s">
        <v>63</v>
      </c>
      <c r="V130" s="24" t="s">
        <v>63</v>
      </c>
      <c r="W130" s="24" t="s">
        <v>63</v>
      </c>
      <c r="X130" s="69" t="s">
        <v>63</v>
      </c>
      <c r="Y130" s="68" t="s">
        <v>63</v>
      </c>
      <c r="Z130" s="24" t="s">
        <v>63</v>
      </c>
      <c r="AA130" s="24" t="s">
        <v>63</v>
      </c>
      <c r="AB130" s="24" t="s">
        <v>63</v>
      </c>
      <c r="AC130" s="69" t="s">
        <v>63</v>
      </c>
      <c r="AD130" s="68" t="s">
        <v>63</v>
      </c>
      <c r="AE130" s="24" t="s">
        <v>63</v>
      </c>
      <c r="AF130" s="24" t="s">
        <v>63</v>
      </c>
      <c r="AG130" s="24" t="s">
        <v>63</v>
      </c>
      <c r="AH130" s="69" t="s">
        <v>63</v>
      </c>
      <c r="AI130" s="68" t="s">
        <v>63</v>
      </c>
      <c r="AJ130" s="23" t="s">
        <v>63</v>
      </c>
      <c r="AK130" s="23" t="s">
        <v>63</v>
      </c>
      <c r="AL130" s="23" t="s">
        <v>63</v>
      </c>
      <c r="AM130" s="69" t="s">
        <v>63</v>
      </c>
      <c r="AO130" s="66">
        <v>19151</v>
      </c>
      <c r="AP130" s="23">
        <v>19151</v>
      </c>
      <c r="AQ130" s="67" t="s">
        <v>1696</v>
      </c>
      <c r="AR130" s="66">
        <v>19164</v>
      </c>
      <c r="AS130" s="23">
        <v>19164</v>
      </c>
      <c r="AT130" s="67" t="s">
        <v>1696</v>
      </c>
      <c r="AU130" s="66">
        <v>19002</v>
      </c>
      <c r="AV130" s="23">
        <v>19002</v>
      </c>
      <c r="AW130" s="67" t="s">
        <v>1696</v>
      </c>
      <c r="AX130" s="66">
        <v>19012</v>
      </c>
      <c r="AY130" s="23">
        <v>19012</v>
      </c>
      <c r="AZ130" s="67" t="s">
        <v>1696</v>
      </c>
      <c r="BA130" s="66">
        <v>19393</v>
      </c>
      <c r="BB130" s="23">
        <v>19393</v>
      </c>
      <c r="BC130" s="67" t="s">
        <v>1696</v>
      </c>
      <c r="BD130" s="66">
        <f>'individ. emissies &amp; verlening'!AB130</f>
        <v>18943</v>
      </c>
      <c r="BE130" s="23">
        <v>18943</v>
      </c>
      <c r="BF130" s="67" t="s">
        <v>1696</v>
      </c>
      <c r="BG130" s="66">
        <f>'individ. emissies &amp; verlening'!AC130</f>
        <v>18935</v>
      </c>
      <c r="BH130" s="23">
        <v>18935</v>
      </c>
      <c r="BI130" s="23" t="s">
        <v>1696</v>
      </c>
      <c r="BJ130" s="66">
        <f>'individ. emissies &amp; verlening'!AD130</f>
        <v>13312</v>
      </c>
      <c r="BK130" s="171">
        <v>13312</v>
      </c>
      <c r="BL130" s="172" t="s">
        <v>1696</v>
      </c>
      <c r="BM130" s="66">
        <v>18508</v>
      </c>
      <c r="BN130" s="23">
        <v>18508</v>
      </c>
      <c r="BO130" s="178" t="str">
        <f t="shared" si="22"/>
        <v>ok</v>
      </c>
      <c r="BP130" s="66">
        <v>18501</v>
      </c>
      <c r="BQ130" s="23">
        <v>18501</v>
      </c>
      <c r="BR130" s="183" t="str">
        <f t="shared" si="23"/>
        <v>ok</v>
      </c>
    </row>
    <row r="131" spans="1:70" ht="12.75" customHeight="1" x14ac:dyDescent="0.25">
      <c r="A131" s="21">
        <v>127</v>
      </c>
      <c r="B131" s="21" t="s">
        <v>761</v>
      </c>
      <c r="C131" s="27" t="s">
        <v>763</v>
      </c>
      <c r="D131" s="30"/>
      <c r="E131" s="68" t="s">
        <v>63</v>
      </c>
      <c r="F131" s="23" t="str">
        <f t="shared" si="27"/>
        <v>-</v>
      </c>
      <c r="G131" s="69" t="s">
        <v>63</v>
      </c>
      <c r="H131" s="68" t="s">
        <v>63</v>
      </c>
      <c r="I131" s="23" t="str">
        <f t="shared" si="28"/>
        <v>-</v>
      </c>
      <c r="J131" s="69" t="str">
        <f t="shared" ref="J131" si="45">I131</f>
        <v>-</v>
      </c>
      <c r="K131" s="68" t="s">
        <v>63</v>
      </c>
      <c r="L131" s="23" t="str">
        <f t="shared" si="29"/>
        <v>-</v>
      </c>
      <c r="M131" s="69" t="str">
        <f t="shared" si="29"/>
        <v>-</v>
      </c>
      <c r="N131" s="24"/>
      <c r="O131" s="68" t="s">
        <v>63</v>
      </c>
      <c r="P131" s="24" t="s">
        <v>63</v>
      </c>
      <c r="Q131" s="24" t="s">
        <v>63</v>
      </c>
      <c r="R131" s="24" t="s">
        <v>63</v>
      </c>
      <c r="S131" s="69" t="s">
        <v>63</v>
      </c>
      <c r="T131" s="68" t="s">
        <v>63</v>
      </c>
      <c r="U131" s="24" t="s">
        <v>63</v>
      </c>
      <c r="V131" s="24" t="s">
        <v>63</v>
      </c>
      <c r="W131" s="24" t="s">
        <v>63</v>
      </c>
      <c r="X131" s="69" t="s">
        <v>63</v>
      </c>
      <c r="Y131" s="68" t="s">
        <v>63</v>
      </c>
      <c r="Z131" s="24" t="s">
        <v>63</v>
      </c>
      <c r="AA131" s="24" t="s">
        <v>63</v>
      </c>
      <c r="AB131" s="24" t="s">
        <v>63</v>
      </c>
      <c r="AC131" s="69" t="s">
        <v>63</v>
      </c>
      <c r="AD131" s="68" t="s">
        <v>63</v>
      </c>
      <c r="AE131" s="24" t="s">
        <v>63</v>
      </c>
      <c r="AF131" s="24" t="s">
        <v>63</v>
      </c>
      <c r="AG131" s="24" t="s">
        <v>63</v>
      </c>
      <c r="AH131" s="69" t="s">
        <v>63</v>
      </c>
      <c r="AI131" s="68" t="s">
        <v>63</v>
      </c>
      <c r="AJ131" s="23" t="s">
        <v>63</v>
      </c>
      <c r="AK131" s="23" t="s">
        <v>63</v>
      </c>
      <c r="AL131" s="23" t="s">
        <v>63</v>
      </c>
      <c r="AM131" s="69" t="s">
        <v>63</v>
      </c>
      <c r="AO131" s="66">
        <v>9902</v>
      </c>
      <c r="AP131" s="23">
        <v>9902</v>
      </c>
      <c r="AQ131" s="67" t="s">
        <v>1696</v>
      </c>
      <c r="AR131" s="66">
        <v>9710</v>
      </c>
      <c r="AS131" s="23">
        <v>9710</v>
      </c>
      <c r="AT131" s="67" t="s">
        <v>1696</v>
      </c>
      <c r="AU131" s="66">
        <v>10184</v>
      </c>
      <c r="AV131" s="23">
        <v>10184</v>
      </c>
      <c r="AW131" s="67" t="s">
        <v>1696</v>
      </c>
      <c r="AX131" s="66">
        <v>10286</v>
      </c>
      <c r="AY131" s="23">
        <v>10286</v>
      </c>
      <c r="AZ131" s="67" t="s">
        <v>1696</v>
      </c>
      <c r="BA131" s="66">
        <v>10068</v>
      </c>
      <c r="BB131" s="23">
        <v>10068</v>
      </c>
      <c r="BC131" s="67" t="s">
        <v>1696</v>
      </c>
      <c r="BD131" s="66">
        <f>'individ. emissies &amp; verlening'!AB131</f>
        <v>9904</v>
      </c>
      <c r="BE131" s="23">
        <v>9904</v>
      </c>
      <c r="BF131" s="67" t="s">
        <v>1696</v>
      </c>
      <c r="BG131" s="66">
        <f>'individ. emissies &amp; verlening'!AC131</f>
        <v>9837</v>
      </c>
      <c r="BH131" s="23">
        <v>9837</v>
      </c>
      <c r="BI131" s="23" t="s">
        <v>1696</v>
      </c>
      <c r="BJ131" s="66">
        <f>'individ. emissies &amp; verlening'!AD131</f>
        <v>9080</v>
      </c>
      <c r="BK131" s="171">
        <v>9080</v>
      </c>
      <c r="BL131" s="172" t="s">
        <v>1696</v>
      </c>
      <c r="BM131" s="66">
        <v>9850</v>
      </c>
      <c r="BN131" s="23">
        <v>9850</v>
      </c>
      <c r="BO131" s="178" t="str">
        <f t="shared" si="22"/>
        <v>ok</v>
      </c>
      <c r="BP131" s="66">
        <v>9538</v>
      </c>
      <c r="BQ131" s="23">
        <v>9538</v>
      </c>
      <c r="BR131" s="183" t="str">
        <f t="shared" si="23"/>
        <v>ok</v>
      </c>
    </row>
    <row r="132" spans="1:70" x14ac:dyDescent="0.25">
      <c r="A132" s="21">
        <v>128</v>
      </c>
      <c r="B132" s="21" t="s">
        <v>764</v>
      </c>
      <c r="C132" s="27" t="s">
        <v>766</v>
      </c>
      <c r="D132" s="30"/>
      <c r="E132" s="66">
        <v>42537</v>
      </c>
      <c r="F132" s="23">
        <f t="shared" si="27"/>
        <v>42537</v>
      </c>
      <c r="G132" s="67" t="s">
        <v>1696</v>
      </c>
      <c r="H132" s="66">
        <v>26760</v>
      </c>
      <c r="I132" s="23">
        <f t="shared" si="28"/>
        <v>26760</v>
      </c>
      <c r="J132" s="67" t="s">
        <v>1696</v>
      </c>
      <c r="K132" s="66">
        <v>41784</v>
      </c>
      <c r="L132" s="23">
        <f t="shared" si="29"/>
        <v>41784</v>
      </c>
      <c r="M132" s="67" t="s">
        <v>1696</v>
      </c>
      <c r="N132" s="23"/>
      <c r="O132" s="66">
        <v>41866</v>
      </c>
      <c r="P132" s="23">
        <v>41866</v>
      </c>
      <c r="Q132" s="23"/>
      <c r="R132" s="23"/>
      <c r="S132" s="67" t="s">
        <v>1696</v>
      </c>
      <c r="T132" s="66">
        <v>40411</v>
      </c>
      <c r="U132" s="23">
        <v>38161</v>
      </c>
      <c r="V132" s="23"/>
      <c r="W132" s="23">
        <v>2250</v>
      </c>
      <c r="X132" s="67" t="s">
        <v>1696</v>
      </c>
      <c r="Y132" s="66">
        <v>40371</v>
      </c>
      <c r="Z132" s="23">
        <v>40371</v>
      </c>
      <c r="AA132" s="23"/>
      <c r="AB132" s="23"/>
      <c r="AC132" s="67" t="s">
        <v>1696</v>
      </c>
      <c r="AD132" s="66">
        <v>41437</v>
      </c>
      <c r="AE132" s="24">
        <v>36937</v>
      </c>
      <c r="AF132" s="23"/>
      <c r="AG132" s="23">
        <v>4500</v>
      </c>
      <c r="AH132" s="67" t="s">
        <v>1696</v>
      </c>
      <c r="AI132" s="66">
        <v>42147</v>
      </c>
      <c r="AJ132" s="24">
        <v>29247</v>
      </c>
      <c r="AK132" s="23"/>
      <c r="AL132" s="23">
        <v>12900</v>
      </c>
      <c r="AM132" s="67" t="s">
        <v>1696</v>
      </c>
      <c r="AO132" s="66">
        <v>36958</v>
      </c>
      <c r="AP132" s="23">
        <v>36958</v>
      </c>
      <c r="AQ132" s="67" t="s">
        <v>1696</v>
      </c>
      <c r="AR132" s="66">
        <v>36345</v>
      </c>
      <c r="AS132" s="23">
        <v>36345</v>
      </c>
      <c r="AT132" s="67" t="s">
        <v>1696</v>
      </c>
      <c r="AU132" s="66">
        <v>38897</v>
      </c>
      <c r="AV132" s="23">
        <v>38897</v>
      </c>
      <c r="AW132" s="67" t="s">
        <v>1696</v>
      </c>
      <c r="AX132" s="66">
        <v>41848</v>
      </c>
      <c r="AY132" s="23">
        <v>41848</v>
      </c>
      <c r="AZ132" s="67" t="s">
        <v>1696</v>
      </c>
      <c r="BA132" s="66">
        <v>43127</v>
      </c>
      <c r="BB132" s="23">
        <v>43127</v>
      </c>
      <c r="BC132" s="67" t="s">
        <v>1696</v>
      </c>
      <c r="BD132" s="66">
        <f>'individ. emissies &amp; verlening'!AB132</f>
        <v>52786</v>
      </c>
      <c r="BE132" s="23">
        <v>52786</v>
      </c>
      <c r="BF132" s="67" t="s">
        <v>1696</v>
      </c>
      <c r="BG132" s="66">
        <f>'individ. emissies &amp; verlening'!AC132</f>
        <v>54651</v>
      </c>
      <c r="BH132" s="23">
        <v>54651</v>
      </c>
      <c r="BI132" s="23" t="s">
        <v>1696</v>
      </c>
      <c r="BJ132" s="66">
        <f>'individ. emissies &amp; verlening'!AD132</f>
        <v>50408</v>
      </c>
      <c r="BK132" s="171">
        <v>50408</v>
      </c>
      <c r="BL132" s="172" t="s">
        <v>1696</v>
      </c>
      <c r="BM132" s="66">
        <v>54919</v>
      </c>
      <c r="BN132" s="23">
        <v>54919</v>
      </c>
      <c r="BO132" s="178" t="str">
        <f t="shared" si="22"/>
        <v>ok</v>
      </c>
      <c r="BP132" s="66">
        <v>57800</v>
      </c>
      <c r="BQ132" s="23">
        <v>57800</v>
      </c>
      <c r="BR132" s="183" t="str">
        <f t="shared" si="23"/>
        <v>ok</v>
      </c>
    </row>
    <row r="133" spans="1:70" ht="12.75" customHeight="1" x14ac:dyDescent="0.25">
      <c r="A133" s="21">
        <v>129</v>
      </c>
      <c r="B133" s="21" t="s">
        <v>770</v>
      </c>
      <c r="C133" s="27" t="s">
        <v>771</v>
      </c>
      <c r="D133" s="30"/>
      <c r="E133" s="66">
        <v>0</v>
      </c>
      <c r="F133" s="23">
        <f t="shared" si="27"/>
        <v>0</v>
      </c>
      <c r="G133" s="67" t="s">
        <v>1696</v>
      </c>
      <c r="H133" s="66">
        <v>14046</v>
      </c>
      <c r="I133" s="23">
        <f t="shared" si="28"/>
        <v>14046</v>
      </c>
      <c r="J133" s="67" t="s">
        <v>1696</v>
      </c>
      <c r="K133" s="66">
        <v>0</v>
      </c>
      <c r="L133" s="23">
        <f t="shared" si="29"/>
        <v>0</v>
      </c>
      <c r="M133" s="67" t="s">
        <v>1696</v>
      </c>
      <c r="N133" s="23"/>
      <c r="O133" s="70" t="s">
        <v>188</v>
      </c>
      <c r="P133" s="24" t="s">
        <v>63</v>
      </c>
      <c r="Q133" s="24" t="s">
        <v>63</v>
      </c>
      <c r="R133" s="24" t="s">
        <v>63</v>
      </c>
      <c r="S133" s="67" t="s">
        <v>1696</v>
      </c>
      <c r="T133" s="70" t="s">
        <v>63</v>
      </c>
      <c r="U133" s="24" t="s">
        <v>63</v>
      </c>
      <c r="V133" s="24" t="s">
        <v>63</v>
      </c>
      <c r="W133" s="24" t="s">
        <v>63</v>
      </c>
      <c r="X133" s="67" t="s">
        <v>63</v>
      </c>
      <c r="Y133" s="68" t="s">
        <v>63</v>
      </c>
      <c r="Z133" s="24" t="s">
        <v>63</v>
      </c>
      <c r="AA133" s="24" t="s">
        <v>63</v>
      </c>
      <c r="AB133" s="24" t="s">
        <v>63</v>
      </c>
      <c r="AC133" s="69" t="s">
        <v>63</v>
      </c>
      <c r="AD133" s="68" t="s">
        <v>63</v>
      </c>
      <c r="AE133" s="24" t="s">
        <v>63</v>
      </c>
      <c r="AF133" s="24" t="s">
        <v>63</v>
      </c>
      <c r="AG133" s="24" t="s">
        <v>63</v>
      </c>
      <c r="AH133" s="69" t="s">
        <v>63</v>
      </c>
      <c r="AI133" s="68" t="s">
        <v>63</v>
      </c>
      <c r="AJ133" s="23" t="s">
        <v>63</v>
      </c>
      <c r="AK133" s="23" t="s">
        <v>63</v>
      </c>
      <c r="AL133" s="23" t="s">
        <v>63</v>
      </c>
      <c r="AM133" s="69" t="s">
        <v>63</v>
      </c>
      <c r="AO133" s="68" t="s">
        <v>63</v>
      </c>
      <c r="AP133" s="24" t="s">
        <v>63</v>
      </c>
      <c r="AQ133" s="69" t="s">
        <v>63</v>
      </c>
      <c r="AR133" s="68" t="s">
        <v>63</v>
      </c>
      <c r="AS133" s="24" t="s">
        <v>63</v>
      </c>
      <c r="AT133" s="69" t="s">
        <v>63</v>
      </c>
      <c r="AU133" s="68" t="s">
        <v>63</v>
      </c>
      <c r="AV133" s="24" t="s">
        <v>63</v>
      </c>
      <c r="AW133" s="69" t="s">
        <v>63</v>
      </c>
      <c r="AX133" s="68" t="s">
        <v>63</v>
      </c>
      <c r="AY133" s="24" t="s">
        <v>63</v>
      </c>
      <c r="AZ133" s="69" t="s">
        <v>63</v>
      </c>
      <c r="BA133" s="68" t="s">
        <v>63</v>
      </c>
      <c r="BB133" s="24" t="s">
        <v>63</v>
      </c>
      <c r="BC133" s="69"/>
      <c r="BD133" s="66" t="str">
        <f>'individ. emissies &amp; verlening'!AB133</f>
        <v>-</v>
      </c>
      <c r="BE133" s="24" t="s">
        <v>63</v>
      </c>
      <c r="BF133" s="67" t="s">
        <v>63</v>
      </c>
      <c r="BG133" s="66" t="str">
        <f>'individ. emissies &amp; verlening'!AC133</f>
        <v>-</v>
      </c>
      <c r="BH133" s="23" t="s">
        <v>63</v>
      </c>
      <c r="BI133" s="23" t="s">
        <v>63</v>
      </c>
      <c r="BJ133" s="66" t="str">
        <f>'individ. emissies &amp; verlening'!AD133</f>
        <v>-</v>
      </c>
      <c r="BK133" s="171" t="s">
        <v>63</v>
      </c>
      <c r="BL133" s="172" t="s">
        <v>63</v>
      </c>
      <c r="BM133" s="66" t="s">
        <v>63</v>
      </c>
      <c r="BN133" s="23" t="s">
        <v>63</v>
      </c>
      <c r="BO133" s="178" t="str">
        <f t="shared" si="22"/>
        <v>-</v>
      </c>
      <c r="BP133" s="66" t="s">
        <v>63</v>
      </c>
      <c r="BQ133" s="23" t="s">
        <v>63</v>
      </c>
      <c r="BR133" s="183" t="str">
        <f t="shared" si="23"/>
        <v>-</v>
      </c>
    </row>
    <row r="134" spans="1:70" x14ac:dyDescent="0.25">
      <c r="A134" s="21">
        <v>130</v>
      </c>
      <c r="B134" s="21" t="s">
        <v>774</v>
      </c>
      <c r="C134" s="27" t="s">
        <v>776</v>
      </c>
      <c r="D134" s="30"/>
      <c r="E134" s="66">
        <v>19765</v>
      </c>
      <c r="F134" s="23">
        <f t="shared" si="27"/>
        <v>19765</v>
      </c>
      <c r="G134" s="67" t="s">
        <v>1696</v>
      </c>
      <c r="H134" s="66">
        <v>20030</v>
      </c>
      <c r="I134" s="23">
        <f t="shared" si="28"/>
        <v>20030</v>
      </c>
      <c r="J134" s="67" t="s">
        <v>1696</v>
      </c>
      <c r="K134" s="66">
        <v>19588</v>
      </c>
      <c r="L134" s="23">
        <f t="shared" si="29"/>
        <v>19588</v>
      </c>
      <c r="M134" s="67" t="s">
        <v>1696</v>
      </c>
      <c r="N134" s="23"/>
      <c r="O134" s="66">
        <v>20031</v>
      </c>
      <c r="P134" s="23">
        <v>20031</v>
      </c>
      <c r="Q134" s="23"/>
      <c r="R134" s="23"/>
      <c r="S134" s="67" t="s">
        <v>1696</v>
      </c>
      <c r="T134" s="66">
        <v>19289</v>
      </c>
      <c r="U134" s="23">
        <v>19289</v>
      </c>
      <c r="V134" s="23"/>
      <c r="W134" s="23"/>
      <c r="X134" s="67" t="s">
        <v>1696</v>
      </c>
      <c r="Y134" s="66">
        <v>20817</v>
      </c>
      <c r="Z134" s="23">
        <v>20817</v>
      </c>
      <c r="AA134" s="23"/>
      <c r="AB134" s="23"/>
      <c r="AC134" s="67" t="s">
        <v>1696</v>
      </c>
      <c r="AD134" s="66">
        <v>21181</v>
      </c>
      <c r="AE134" s="24">
        <v>21181</v>
      </c>
      <c r="AF134" s="23"/>
      <c r="AG134" s="23"/>
      <c r="AH134" s="67" t="s">
        <v>1696</v>
      </c>
      <c r="AI134" s="66">
        <v>20608</v>
      </c>
      <c r="AJ134" s="24">
        <v>10971</v>
      </c>
      <c r="AK134" s="23">
        <v>9637</v>
      </c>
      <c r="AL134" s="23"/>
      <c r="AM134" s="67" t="s">
        <v>1696</v>
      </c>
      <c r="AO134" s="66">
        <v>17963</v>
      </c>
      <c r="AP134" s="23">
        <v>17963</v>
      </c>
      <c r="AQ134" s="67" t="s">
        <v>1696</v>
      </c>
      <c r="AR134" s="66">
        <v>20682</v>
      </c>
      <c r="AS134" s="23">
        <v>20682</v>
      </c>
      <c r="AT134" s="67" t="s">
        <v>1696</v>
      </c>
      <c r="AU134" s="66">
        <v>21650</v>
      </c>
      <c r="AV134" s="23">
        <v>21650</v>
      </c>
      <c r="AW134" s="67" t="s">
        <v>1696</v>
      </c>
      <c r="AX134" s="66">
        <v>20638</v>
      </c>
      <c r="AY134" s="23">
        <v>20638</v>
      </c>
      <c r="AZ134" s="67" t="s">
        <v>1696</v>
      </c>
      <c r="BA134" s="66">
        <v>18693</v>
      </c>
      <c r="BB134" s="23">
        <v>18693</v>
      </c>
      <c r="BC134" s="67" t="s">
        <v>1696</v>
      </c>
      <c r="BD134" s="66">
        <f>'individ. emissies &amp; verlening'!AB134</f>
        <v>18837</v>
      </c>
      <c r="BE134" s="23">
        <v>18837</v>
      </c>
      <c r="BF134" s="67" t="s">
        <v>1696</v>
      </c>
      <c r="BG134" s="66">
        <f>'individ. emissies &amp; verlening'!AC134</f>
        <v>16511</v>
      </c>
      <c r="BH134" s="23">
        <v>16511</v>
      </c>
      <c r="BI134" s="23" t="s">
        <v>1696</v>
      </c>
      <c r="BJ134" s="66">
        <f>'individ. emissies &amp; verlening'!AD134</f>
        <v>15273</v>
      </c>
      <c r="BK134" s="171">
        <v>15273</v>
      </c>
      <c r="BL134" s="172" t="s">
        <v>1696</v>
      </c>
      <c r="BM134" s="66">
        <v>16867</v>
      </c>
      <c r="BN134" s="23">
        <v>16867</v>
      </c>
      <c r="BO134" s="178" t="str">
        <f t="shared" ref="BO134:BO197" si="46">IF(BN134="-","-","ok")</f>
        <v>ok</v>
      </c>
      <c r="BP134" s="66">
        <v>18274</v>
      </c>
      <c r="BQ134" s="23">
        <v>18274</v>
      </c>
      <c r="BR134" s="183" t="str">
        <f t="shared" ref="BR134:BR197" si="47">IF(BQ134="-","-","ok")</f>
        <v>ok</v>
      </c>
    </row>
    <row r="135" spans="1:70" x14ac:dyDescent="0.25">
      <c r="A135" s="21">
        <v>131</v>
      </c>
      <c r="B135" s="21" t="s">
        <v>781</v>
      </c>
      <c r="C135" s="27" t="s">
        <v>783</v>
      </c>
      <c r="D135" s="30"/>
      <c r="E135" s="66">
        <v>10239</v>
      </c>
      <c r="F135" s="23">
        <f t="shared" si="27"/>
        <v>10239</v>
      </c>
      <c r="G135" s="67" t="s">
        <v>1696</v>
      </c>
      <c r="H135" s="66">
        <v>10994</v>
      </c>
      <c r="I135" s="23">
        <f t="shared" si="28"/>
        <v>10994</v>
      </c>
      <c r="J135" s="67" t="s">
        <v>1696</v>
      </c>
      <c r="K135" s="66">
        <v>12330</v>
      </c>
      <c r="L135" s="23">
        <f t="shared" si="29"/>
        <v>12330</v>
      </c>
      <c r="M135" s="67" t="s">
        <v>1696</v>
      </c>
      <c r="N135" s="23"/>
      <c r="O135" s="66">
        <v>11501</v>
      </c>
      <c r="P135" s="23">
        <v>11501</v>
      </c>
      <c r="Q135" s="23"/>
      <c r="R135" s="23"/>
      <c r="S135" s="67" t="s">
        <v>1696</v>
      </c>
      <c r="T135" s="66">
        <v>12414</v>
      </c>
      <c r="U135" s="23">
        <v>12414</v>
      </c>
      <c r="V135" s="23"/>
      <c r="W135" s="23"/>
      <c r="X135" s="67" t="s">
        <v>1696</v>
      </c>
      <c r="Y135" s="66">
        <v>11743</v>
      </c>
      <c r="Z135" s="23">
        <v>11743</v>
      </c>
      <c r="AA135" s="23"/>
      <c r="AB135" s="23"/>
      <c r="AC135" s="67" t="s">
        <v>1696</v>
      </c>
      <c r="AD135" s="66">
        <v>11868</v>
      </c>
      <c r="AE135" s="24">
        <v>11868</v>
      </c>
      <c r="AF135" s="23"/>
      <c r="AG135" s="23"/>
      <c r="AH135" s="67" t="s">
        <v>1696</v>
      </c>
      <c r="AI135" s="66">
        <v>11899</v>
      </c>
      <c r="AJ135" s="24">
        <v>6599</v>
      </c>
      <c r="AK135" s="23">
        <v>5300</v>
      </c>
      <c r="AL135" s="23"/>
      <c r="AM135" s="67" t="s">
        <v>1696</v>
      </c>
      <c r="AO135" s="66">
        <v>12026</v>
      </c>
      <c r="AP135" s="23">
        <v>12026</v>
      </c>
      <c r="AQ135" s="67" t="s">
        <v>1696</v>
      </c>
      <c r="AR135" s="66">
        <v>10111</v>
      </c>
      <c r="AS135" s="23">
        <v>10111</v>
      </c>
      <c r="AT135" s="67" t="s">
        <v>1696</v>
      </c>
      <c r="AU135" s="66">
        <v>11386</v>
      </c>
      <c r="AV135" s="23">
        <v>11386</v>
      </c>
      <c r="AW135" s="67" t="s">
        <v>1696</v>
      </c>
      <c r="AX135" s="66">
        <v>12124</v>
      </c>
      <c r="AY135" s="23">
        <v>12124</v>
      </c>
      <c r="AZ135" s="67" t="s">
        <v>1696</v>
      </c>
      <c r="BA135" s="66">
        <v>12492</v>
      </c>
      <c r="BB135" s="23">
        <v>12492</v>
      </c>
      <c r="BC135" s="67" t="s">
        <v>1696</v>
      </c>
      <c r="BD135" s="66">
        <f>'individ. emissies &amp; verlening'!AB135</f>
        <v>12449</v>
      </c>
      <c r="BE135" s="23">
        <v>12449</v>
      </c>
      <c r="BF135" s="67" t="s">
        <v>1696</v>
      </c>
      <c r="BG135" s="66">
        <f>'individ. emissies &amp; verlening'!AC135</f>
        <v>12271</v>
      </c>
      <c r="BH135" s="23">
        <v>12271</v>
      </c>
      <c r="BI135" s="23" t="s">
        <v>1696</v>
      </c>
      <c r="BJ135" s="66">
        <f>'individ. emissies &amp; verlening'!AD135</f>
        <v>12456</v>
      </c>
      <c r="BK135" s="171">
        <v>12456</v>
      </c>
      <c r="BL135" s="172" t="s">
        <v>1696</v>
      </c>
      <c r="BM135" s="66">
        <v>12677</v>
      </c>
      <c r="BN135" s="23">
        <v>12677</v>
      </c>
      <c r="BO135" s="178" t="str">
        <f t="shared" si="46"/>
        <v>ok</v>
      </c>
      <c r="BP135" s="66">
        <v>12506</v>
      </c>
      <c r="BQ135" s="23">
        <v>12506</v>
      </c>
      <c r="BR135" s="183" t="str">
        <f t="shared" si="47"/>
        <v>ok</v>
      </c>
    </row>
    <row r="136" spans="1:70" x14ac:dyDescent="0.25">
      <c r="A136" s="21">
        <v>132</v>
      </c>
      <c r="B136" s="21" t="s">
        <v>786</v>
      </c>
      <c r="C136" s="27" t="s">
        <v>788</v>
      </c>
      <c r="D136" s="30"/>
      <c r="E136" s="68" t="s">
        <v>63</v>
      </c>
      <c r="F136" s="23" t="str">
        <f t="shared" si="27"/>
        <v>-</v>
      </c>
      <c r="G136" s="69" t="s">
        <v>63</v>
      </c>
      <c r="H136" s="68" t="s">
        <v>63</v>
      </c>
      <c r="I136" s="23" t="str">
        <f t="shared" si="28"/>
        <v>-</v>
      </c>
      <c r="J136" s="69" t="str">
        <f t="shared" si="28"/>
        <v>-</v>
      </c>
      <c r="K136" s="68" t="s">
        <v>63</v>
      </c>
      <c r="L136" s="23" t="str">
        <f t="shared" si="29"/>
        <v>-</v>
      </c>
      <c r="M136" s="69" t="str">
        <f t="shared" si="29"/>
        <v>-</v>
      </c>
      <c r="N136" s="24"/>
      <c r="O136" s="66">
        <v>55</v>
      </c>
      <c r="P136" s="23">
        <v>55</v>
      </c>
      <c r="Q136" s="23"/>
      <c r="R136" s="23"/>
      <c r="S136" s="67" t="s">
        <v>1696</v>
      </c>
      <c r="T136" s="66">
        <v>36</v>
      </c>
      <c r="U136" s="23">
        <v>36</v>
      </c>
      <c r="V136" s="23"/>
      <c r="W136" s="23"/>
      <c r="X136" s="67" t="s">
        <v>1696</v>
      </c>
      <c r="Y136" s="66">
        <v>25</v>
      </c>
      <c r="Z136" s="23">
        <v>25</v>
      </c>
      <c r="AA136" s="23"/>
      <c r="AB136" s="23"/>
      <c r="AC136" s="67" t="s">
        <v>1696</v>
      </c>
      <c r="AD136" s="66">
        <v>21</v>
      </c>
      <c r="AE136" s="24">
        <v>21</v>
      </c>
      <c r="AF136" s="23"/>
      <c r="AG136" s="23"/>
      <c r="AH136" s="67" t="s">
        <v>1696</v>
      </c>
      <c r="AI136" s="66">
        <v>19</v>
      </c>
      <c r="AJ136" s="24">
        <v>19</v>
      </c>
      <c r="AK136" s="23"/>
      <c r="AL136" s="23"/>
      <c r="AM136" s="67" t="s">
        <v>1696</v>
      </c>
      <c r="AO136" s="66" t="s">
        <v>787</v>
      </c>
      <c r="AP136" s="24" t="s">
        <v>63</v>
      </c>
      <c r="AQ136" s="69" t="s">
        <v>63</v>
      </c>
      <c r="AR136" s="68" t="s">
        <v>63</v>
      </c>
      <c r="AS136" s="24" t="s">
        <v>63</v>
      </c>
      <c r="AT136" s="69" t="s">
        <v>63</v>
      </c>
      <c r="AU136" s="68" t="s">
        <v>63</v>
      </c>
      <c r="AV136" s="24" t="s">
        <v>63</v>
      </c>
      <c r="AW136" s="69" t="s">
        <v>63</v>
      </c>
      <c r="AX136" s="68" t="s">
        <v>63</v>
      </c>
      <c r="AY136" s="24" t="s">
        <v>63</v>
      </c>
      <c r="AZ136" s="69" t="s">
        <v>63</v>
      </c>
      <c r="BA136" s="68" t="s">
        <v>63</v>
      </c>
      <c r="BB136" s="24" t="s">
        <v>63</v>
      </c>
      <c r="BC136" s="69"/>
      <c r="BD136" s="66" t="str">
        <f>'individ. emissies &amp; verlening'!AB136</f>
        <v>-</v>
      </c>
      <c r="BE136" s="24" t="s">
        <v>63</v>
      </c>
      <c r="BF136" s="67" t="s">
        <v>63</v>
      </c>
      <c r="BG136" s="66" t="str">
        <f>'individ. emissies &amp; verlening'!AC136</f>
        <v>-</v>
      </c>
      <c r="BH136" s="23" t="s">
        <v>63</v>
      </c>
      <c r="BI136" s="23" t="s">
        <v>63</v>
      </c>
      <c r="BJ136" s="66" t="str">
        <f>'individ. emissies &amp; verlening'!AD136</f>
        <v>-</v>
      </c>
      <c r="BK136" s="171" t="s">
        <v>63</v>
      </c>
      <c r="BL136" s="172" t="s">
        <v>63</v>
      </c>
      <c r="BM136" s="66" t="s">
        <v>63</v>
      </c>
      <c r="BN136" s="23" t="s">
        <v>63</v>
      </c>
      <c r="BO136" s="178" t="str">
        <f t="shared" si="46"/>
        <v>-</v>
      </c>
      <c r="BP136" s="66" t="s">
        <v>63</v>
      </c>
      <c r="BQ136" s="23" t="s">
        <v>63</v>
      </c>
      <c r="BR136" s="183" t="str">
        <f t="shared" si="47"/>
        <v>-</v>
      </c>
    </row>
    <row r="137" spans="1:70" ht="12.75" customHeight="1" x14ac:dyDescent="0.25">
      <c r="A137" s="21">
        <v>133</v>
      </c>
      <c r="B137" s="21" t="s">
        <v>791</v>
      </c>
      <c r="C137" s="27" t="s">
        <v>792</v>
      </c>
      <c r="D137" s="30"/>
      <c r="E137" s="66">
        <v>4951</v>
      </c>
      <c r="F137" s="23">
        <f t="shared" si="27"/>
        <v>4951</v>
      </c>
      <c r="G137" s="67" t="s">
        <v>1696</v>
      </c>
      <c r="H137" s="66" t="s">
        <v>72</v>
      </c>
      <c r="I137" s="23" t="str">
        <f t="shared" si="28"/>
        <v>&lt; 20 MWth</v>
      </c>
      <c r="J137" s="67" t="s">
        <v>1696</v>
      </c>
      <c r="K137" s="66" t="s">
        <v>63</v>
      </c>
      <c r="L137" s="23" t="str">
        <f t="shared" si="29"/>
        <v>-</v>
      </c>
      <c r="M137" s="67" t="s">
        <v>1696</v>
      </c>
      <c r="N137" s="24"/>
      <c r="O137" s="70" t="s">
        <v>72</v>
      </c>
      <c r="P137" s="24" t="s">
        <v>63</v>
      </c>
      <c r="Q137" s="24" t="s">
        <v>63</v>
      </c>
      <c r="R137" s="24" t="s">
        <v>63</v>
      </c>
      <c r="S137" s="67" t="s">
        <v>1696</v>
      </c>
      <c r="T137" s="70">
        <v>2853</v>
      </c>
      <c r="U137" s="24">
        <v>2853</v>
      </c>
      <c r="V137" s="24"/>
      <c r="W137" s="24"/>
      <c r="X137" s="67" t="s">
        <v>1696</v>
      </c>
      <c r="Y137" s="66">
        <v>5693</v>
      </c>
      <c r="Z137" s="23">
        <v>5693</v>
      </c>
      <c r="AA137" s="23"/>
      <c r="AB137" s="23"/>
      <c r="AC137" s="67" t="s">
        <v>1696</v>
      </c>
      <c r="AD137" s="66">
        <v>5477</v>
      </c>
      <c r="AE137" s="24">
        <v>5477</v>
      </c>
      <c r="AF137" s="23"/>
      <c r="AG137" s="23"/>
      <c r="AH137" s="67" t="s">
        <v>1696</v>
      </c>
      <c r="AI137" s="66">
        <v>6288</v>
      </c>
      <c r="AJ137" s="24">
        <v>6288</v>
      </c>
      <c r="AK137" s="23"/>
      <c r="AL137" s="23"/>
      <c r="AM137" s="67" t="s">
        <v>1696</v>
      </c>
      <c r="AO137" s="66">
        <v>6466</v>
      </c>
      <c r="AP137" s="23">
        <v>6466</v>
      </c>
      <c r="AQ137" s="67" t="s">
        <v>1696</v>
      </c>
      <c r="AR137" s="66">
        <v>5996</v>
      </c>
      <c r="AS137" s="23">
        <v>5996</v>
      </c>
      <c r="AT137" s="67" t="s">
        <v>1696</v>
      </c>
      <c r="AU137" s="66">
        <v>6377</v>
      </c>
      <c r="AV137" s="23">
        <v>6377</v>
      </c>
      <c r="AW137" s="67" t="s">
        <v>1696</v>
      </c>
      <c r="AX137" s="66">
        <v>6020</v>
      </c>
      <c r="AY137" s="23">
        <v>6020</v>
      </c>
      <c r="AZ137" s="67" t="s">
        <v>1696</v>
      </c>
      <c r="BA137" s="66">
        <v>3829</v>
      </c>
      <c r="BB137" s="23">
        <v>3829</v>
      </c>
      <c r="BC137" s="67" t="s">
        <v>1696</v>
      </c>
      <c r="BD137" s="66" t="str">
        <f>'individ. emissies &amp; verlening'!AB137</f>
        <v>&lt; 20 MWth</v>
      </c>
      <c r="BE137" s="24" t="s">
        <v>63</v>
      </c>
      <c r="BF137" s="67" t="s">
        <v>63</v>
      </c>
      <c r="BG137" s="66" t="str">
        <f>'individ. emissies &amp; verlening'!AC137</f>
        <v>-</v>
      </c>
      <c r="BH137" s="23" t="s">
        <v>63</v>
      </c>
      <c r="BI137" s="23" t="s">
        <v>63</v>
      </c>
      <c r="BJ137" s="66" t="str">
        <f>'individ. emissies &amp; verlening'!AD137</f>
        <v>-</v>
      </c>
      <c r="BK137" s="171" t="s">
        <v>63</v>
      </c>
      <c r="BL137" s="172" t="s">
        <v>63</v>
      </c>
      <c r="BM137" s="66" t="s">
        <v>63</v>
      </c>
      <c r="BN137" s="23" t="s">
        <v>63</v>
      </c>
      <c r="BO137" s="178" t="str">
        <f t="shared" si="46"/>
        <v>-</v>
      </c>
      <c r="BP137" s="66" t="s">
        <v>63</v>
      </c>
      <c r="BQ137" s="23" t="s">
        <v>63</v>
      </c>
      <c r="BR137" s="183" t="str">
        <f t="shared" si="47"/>
        <v>-</v>
      </c>
    </row>
    <row r="138" spans="1:70" x14ac:dyDescent="0.25">
      <c r="A138" s="21">
        <v>134</v>
      </c>
      <c r="B138" s="21" t="s">
        <v>796</v>
      </c>
      <c r="C138" s="27" t="s">
        <v>797</v>
      </c>
      <c r="D138" s="30"/>
      <c r="E138" s="66">
        <v>7975</v>
      </c>
      <c r="F138" s="23">
        <f t="shared" si="27"/>
        <v>7975</v>
      </c>
      <c r="G138" s="67" t="s">
        <v>1696</v>
      </c>
      <c r="H138" s="66">
        <v>8724</v>
      </c>
      <c r="I138" s="23">
        <f t="shared" si="28"/>
        <v>8724</v>
      </c>
      <c r="J138" s="67" t="s">
        <v>1696</v>
      </c>
      <c r="K138" s="66">
        <v>8418</v>
      </c>
      <c r="L138" s="23">
        <f t="shared" si="29"/>
        <v>8418</v>
      </c>
      <c r="M138" s="67" t="s">
        <v>1696</v>
      </c>
      <c r="N138" s="23"/>
      <c r="O138" s="66">
        <v>7914</v>
      </c>
      <c r="P138" s="23">
        <v>7914</v>
      </c>
      <c r="Q138" s="23"/>
      <c r="R138" s="23"/>
      <c r="S138" s="67" t="s">
        <v>1696</v>
      </c>
      <c r="T138" s="66">
        <v>5886</v>
      </c>
      <c r="U138" s="23">
        <v>5886</v>
      </c>
      <c r="V138" s="23"/>
      <c r="W138" s="23"/>
      <c r="X138" s="67" t="s">
        <v>1696</v>
      </c>
      <c r="Y138" s="66">
        <v>5834</v>
      </c>
      <c r="Z138" s="23">
        <v>5834</v>
      </c>
      <c r="AA138" s="23"/>
      <c r="AB138" s="23"/>
      <c r="AC138" s="67" t="s">
        <v>1696</v>
      </c>
      <c r="AD138" s="66">
        <v>5829</v>
      </c>
      <c r="AE138" s="24">
        <v>5829</v>
      </c>
      <c r="AF138" s="23"/>
      <c r="AG138" s="23"/>
      <c r="AH138" s="67" t="s">
        <v>1696</v>
      </c>
      <c r="AI138" s="66">
        <v>5852</v>
      </c>
      <c r="AJ138" s="24">
        <v>5622</v>
      </c>
      <c r="AK138" s="23">
        <v>230</v>
      </c>
      <c r="AL138" s="23"/>
      <c r="AM138" s="67" t="s">
        <v>1696</v>
      </c>
      <c r="AO138" s="66">
        <v>5584</v>
      </c>
      <c r="AP138" s="23">
        <v>5584</v>
      </c>
      <c r="AQ138" s="67" t="s">
        <v>1696</v>
      </c>
      <c r="AR138" s="66">
        <v>5114</v>
      </c>
      <c r="AS138" s="23">
        <v>5114</v>
      </c>
      <c r="AT138" s="67" t="s">
        <v>1696</v>
      </c>
      <c r="AU138" s="66">
        <v>5275</v>
      </c>
      <c r="AV138" s="23">
        <v>5275</v>
      </c>
      <c r="AW138" s="67" t="s">
        <v>1696</v>
      </c>
      <c r="AX138" s="66">
        <v>5326</v>
      </c>
      <c r="AY138" s="23">
        <v>5326</v>
      </c>
      <c r="AZ138" s="67" t="s">
        <v>1696</v>
      </c>
      <c r="BA138" s="66">
        <v>5326</v>
      </c>
      <c r="BB138" s="23">
        <v>5326</v>
      </c>
      <c r="BC138" s="67" t="s">
        <v>1696</v>
      </c>
      <c r="BD138" s="66">
        <f>'individ. emissies &amp; verlening'!AB138</f>
        <v>5537</v>
      </c>
      <c r="BE138" s="23">
        <v>5537</v>
      </c>
      <c r="BF138" s="67" t="s">
        <v>1696</v>
      </c>
      <c r="BG138" s="66">
        <f>'individ. emissies &amp; verlening'!AC138</f>
        <v>5652</v>
      </c>
      <c r="BH138" s="23">
        <v>5652</v>
      </c>
      <c r="BI138" s="23" t="s">
        <v>1696</v>
      </c>
      <c r="BJ138" s="66">
        <f>'individ. emissies &amp; verlening'!AD138</f>
        <v>4267</v>
      </c>
      <c r="BK138" s="171">
        <v>4267</v>
      </c>
      <c r="BL138" s="172" t="s">
        <v>1696</v>
      </c>
      <c r="BM138" s="66">
        <v>5080</v>
      </c>
      <c r="BN138" s="23">
        <v>5080</v>
      </c>
      <c r="BO138" s="178" t="str">
        <f t="shared" si="46"/>
        <v>ok</v>
      </c>
      <c r="BP138" s="66" t="s">
        <v>72</v>
      </c>
      <c r="BQ138" s="23" t="s">
        <v>72</v>
      </c>
      <c r="BR138" s="183" t="str">
        <f t="shared" si="47"/>
        <v>ok</v>
      </c>
    </row>
    <row r="139" spans="1:70" x14ac:dyDescent="0.25">
      <c r="A139" s="21">
        <v>135</v>
      </c>
      <c r="B139" s="21" t="s">
        <v>802</v>
      </c>
      <c r="C139" s="27" t="s">
        <v>804</v>
      </c>
      <c r="D139" s="30"/>
      <c r="E139" s="68" t="s">
        <v>63</v>
      </c>
      <c r="F139" s="23" t="str">
        <f t="shared" si="27"/>
        <v>-</v>
      </c>
      <c r="G139" s="69" t="s">
        <v>63</v>
      </c>
      <c r="H139" s="68" t="s">
        <v>63</v>
      </c>
      <c r="I139" s="23" t="str">
        <f t="shared" si="28"/>
        <v>-</v>
      </c>
      <c r="J139" s="69" t="str">
        <f t="shared" ref="J139" si="48">I139</f>
        <v>-</v>
      </c>
      <c r="K139" s="68" t="s">
        <v>63</v>
      </c>
      <c r="L139" s="23" t="str">
        <f t="shared" si="29"/>
        <v>-</v>
      </c>
      <c r="M139" s="69" t="str">
        <f t="shared" ref="M139" si="49">L139</f>
        <v>-</v>
      </c>
      <c r="N139" s="24"/>
      <c r="O139" s="66">
        <v>35033</v>
      </c>
      <c r="P139" s="23">
        <v>0</v>
      </c>
      <c r="Q139" s="23"/>
      <c r="R139" s="23">
        <v>35033</v>
      </c>
      <c r="S139" s="67" t="s">
        <v>1696</v>
      </c>
      <c r="T139" s="66">
        <v>90165</v>
      </c>
      <c r="U139" s="23">
        <v>90165</v>
      </c>
      <c r="V139" s="23"/>
      <c r="W139" s="23"/>
      <c r="X139" s="67" t="s">
        <v>1696</v>
      </c>
      <c r="Y139" s="66">
        <v>102865</v>
      </c>
      <c r="Z139" s="23">
        <v>102865</v>
      </c>
      <c r="AA139" s="23"/>
      <c r="AB139" s="23"/>
      <c r="AC139" s="67" t="s">
        <v>1696</v>
      </c>
      <c r="AD139" s="66">
        <v>96826</v>
      </c>
      <c r="AE139" s="24">
        <v>96826</v>
      </c>
      <c r="AF139" s="23"/>
      <c r="AG139" s="23"/>
      <c r="AH139" s="67" t="s">
        <v>1696</v>
      </c>
      <c r="AI139" s="66">
        <v>98158</v>
      </c>
      <c r="AJ139" s="24">
        <v>98158</v>
      </c>
      <c r="AK139" s="23"/>
      <c r="AL139" s="23"/>
      <c r="AM139" s="67" t="s">
        <v>1696</v>
      </c>
      <c r="AO139" s="66">
        <v>118809</v>
      </c>
      <c r="AP139" s="23">
        <v>118809</v>
      </c>
      <c r="AQ139" s="67" t="s">
        <v>1696</v>
      </c>
      <c r="AR139" s="66">
        <v>124526</v>
      </c>
      <c r="AS139" s="23">
        <v>124526</v>
      </c>
      <c r="AT139" s="67" t="s">
        <v>1696</v>
      </c>
      <c r="AU139" s="66">
        <v>123668</v>
      </c>
      <c r="AV139" s="23">
        <v>123668</v>
      </c>
      <c r="AW139" s="67" t="s">
        <v>1696</v>
      </c>
      <c r="AX139" s="66">
        <v>124695</v>
      </c>
      <c r="AY139" s="23">
        <v>124695</v>
      </c>
      <c r="AZ139" s="67" t="s">
        <v>1696</v>
      </c>
      <c r="BA139" s="66">
        <v>126099</v>
      </c>
      <c r="BB139" s="23">
        <v>126099</v>
      </c>
      <c r="BC139" s="67" t="s">
        <v>1696</v>
      </c>
      <c r="BD139" s="66">
        <f>'individ. emissies &amp; verlening'!AB139</f>
        <v>125880</v>
      </c>
      <c r="BE139" s="23">
        <v>125880</v>
      </c>
      <c r="BF139" s="67" t="s">
        <v>1696</v>
      </c>
      <c r="BG139" s="66">
        <f>'individ. emissies &amp; verlening'!AC139</f>
        <v>126096</v>
      </c>
      <c r="BH139" s="23">
        <v>126096</v>
      </c>
      <c r="BI139" s="23" t="s">
        <v>1696</v>
      </c>
      <c r="BJ139" s="66">
        <f>'individ. emissies &amp; verlening'!AD139</f>
        <v>123824</v>
      </c>
      <c r="BK139" s="171">
        <v>123824</v>
      </c>
      <c r="BL139" s="172" t="s">
        <v>1696</v>
      </c>
      <c r="BM139" s="66">
        <v>138071</v>
      </c>
      <c r="BN139" s="23">
        <v>138071</v>
      </c>
      <c r="BO139" s="178" t="str">
        <f t="shared" si="46"/>
        <v>ok</v>
      </c>
      <c r="BP139" s="66">
        <v>133995</v>
      </c>
      <c r="BQ139" s="23">
        <v>133995</v>
      </c>
      <c r="BR139" s="183" t="str">
        <f t="shared" si="47"/>
        <v>ok</v>
      </c>
    </row>
    <row r="140" spans="1:70" ht="12.75" customHeight="1" x14ac:dyDescent="0.25">
      <c r="A140" s="21">
        <v>136</v>
      </c>
      <c r="B140" s="21" t="s">
        <v>808</v>
      </c>
      <c r="C140" s="27" t="s">
        <v>810</v>
      </c>
      <c r="D140" s="30"/>
      <c r="E140" s="68" t="s">
        <v>63</v>
      </c>
      <c r="F140" s="23" t="str">
        <f t="shared" si="27"/>
        <v>-</v>
      </c>
      <c r="G140" s="69" t="s">
        <v>63</v>
      </c>
      <c r="H140" s="68" t="s">
        <v>63</v>
      </c>
      <c r="I140" s="23" t="str">
        <f t="shared" si="28"/>
        <v>-</v>
      </c>
      <c r="J140" s="69" t="str">
        <f t="shared" ref="J140" si="50">I140</f>
        <v>-</v>
      </c>
      <c r="K140" s="68" t="s">
        <v>63</v>
      </c>
      <c r="L140" s="23" t="str">
        <f t="shared" si="29"/>
        <v>-</v>
      </c>
      <c r="M140" s="69" t="str">
        <f t="shared" ref="M140" si="51">L140</f>
        <v>-</v>
      </c>
      <c r="N140" s="24"/>
      <c r="O140" s="68" t="s">
        <v>63</v>
      </c>
      <c r="P140" s="24" t="s">
        <v>63</v>
      </c>
      <c r="Q140" s="24" t="s">
        <v>63</v>
      </c>
      <c r="R140" s="24" t="s">
        <v>63</v>
      </c>
      <c r="S140" s="69" t="s">
        <v>63</v>
      </c>
      <c r="T140" s="68" t="s">
        <v>63</v>
      </c>
      <c r="U140" s="24" t="s">
        <v>63</v>
      </c>
      <c r="V140" s="24" t="s">
        <v>63</v>
      </c>
      <c r="W140" s="24" t="s">
        <v>63</v>
      </c>
      <c r="X140" s="69" t="s">
        <v>63</v>
      </c>
      <c r="Y140" s="66">
        <v>9920</v>
      </c>
      <c r="Z140" s="23">
        <v>9920</v>
      </c>
      <c r="AA140" s="23"/>
      <c r="AB140" s="23"/>
      <c r="AC140" s="67" t="s">
        <v>1696</v>
      </c>
      <c r="AD140" s="66">
        <v>25518</v>
      </c>
      <c r="AE140" s="24">
        <v>25518</v>
      </c>
      <c r="AF140" s="23"/>
      <c r="AG140" s="23"/>
      <c r="AH140" s="67" t="s">
        <v>1696</v>
      </c>
      <c r="AI140" s="66">
        <v>26031</v>
      </c>
      <c r="AJ140" s="24">
        <v>26031</v>
      </c>
      <c r="AK140" s="23"/>
      <c r="AL140" s="23"/>
      <c r="AM140" s="67" t="s">
        <v>1696</v>
      </c>
      <c r="AO140" s="66">
        <v>25996</v>
      </c>
      <c r="AP140" s="23">
        <v>25996</v>
      </c>
      <c r="AQ140" s="67" t="s">
        <v>1696</v>
      </c>
      <c r="AR140" s="66">
        <v>24605</v>
      </c>
      <c r="AS140" s="23">
        <v>24605</v>
      </c>
      <c r="AT140" s="67" t="s">
        <v>1696</v>
      </c>
      <c r="AU140" s="66">
        <v>25384</v>
      </c>
      <c r="AV140" s="23">
        <v>25384</v>
      </c>
      <c r="AW140" s="67" t="s">
        <v>1696</v>
      </c>
      <c r="AX140" s="66">
        <v>24562</v>
      </c>
      <c r="AY140" s="23">
        <v>24562</v>
      </c>
      <c r="AZ140" s="67" t="s">
        <v>1696</v>
      </c>
      <c r="BA140" s="66">
        <v>23731</v>
      </c>
      <c r="BB140" s="23">
        <v>23731</v>
      </c>
      <c r="BC140" s="67" t="s">
        <v>1696</v>
      </c>
      <c r="BD140" s="66">
        <f>'individ. emissies &amp; verlening'!AB140</f>
        <v>22354</v>
      </c>
      <c r="BE140" s="23">
        <v>22354</v>
      </c>
      <c r="BF140" s="67" t="s">
        <v>1696</v>
      </c>
      <c r="BG140" s="66">
        <f>'individ. emissies &amp; verlening'!AC140</f>
        <v>23132</v>
      </c>
      <c r="BH140" s="23">
        <v>23132</v>
      </c>
      <c r="BI140" s="23" t="s">
        <v>1696</v>
      </c>
      <c r="BJ140" s="66">
        <f>'individ. emissies &amp; verlening'!AD140</f>
        <v>22777</v>
      </c>
      <c r="BK140" s="171">
        <v>22777</v>
      </c>
      <c r="BL140" s="172" t="s">
        <v>1696</v>
      </c>
      <c r="BM140" s="66">
        <v>23446</v>
      </c>
      <c r="BN140" s="23">
        <v>23446</v>
      </c>
      <c r="BO140" s="178" t="str">
        <f t="shared" si="46"/>
        <v>ok</v>
      </c>
      <c r="BP140" s="66">
        <v>21816</v>
      </c>
      <c r="BQ140" s="23">
        <v>21816</v>
      </c>
      <c r="BR140" s="183" t="str">
        <f t="shared" si="47"/>
        <v>ok</v>
      </c>
    </row>
    <row r="141" spans="1:70" ht="12.75" customHeight="1" x14ac:dyDescent="0.25">
      <c r="A141" s="21">
        <v>137</v>
      </c>
      <c r="B141" s="21" t="s">
        <v>814</v>
      </c>
      <c r="C141" s="2" t="s">
        <v>816</v>
      </c>
      <c r="D141" s="30"/>
      <c r="E141" s="68" t="s">
        <v>63</v>
      </c>
      <c r="F141" s="23" t="s">
        <v>63</v>
      </c>
      <c r="G141" s="69" t="s">
        <v>63</v>
      </c>
      <c r="H141" s="68" t="s">
        <v>63</v>
      </c>
      <c r="I141" s="23" t="s">
        <v>63</v>
      </c>
      <c r="J141" s="69" t="s">
        <v>63</v>
      </c>
      <c r="K141" s="68" t="s">
        <v>63</v>
      </c>
      <c r="L141" s="23" t="s">
        <v>63</v>
      </c>
      <c r="M141" s="69" t="s">
        <v>63</v>
      </c>
      <c r="N141" s="24"/>
      <c r="O141" s="68" t="s">
        <v>63</v>
      </c>
      <c r="P141" s="24" t="s">
        <v>63</v>
      </c>
      <c r="Q141" s="24" t="s">
        <v>63</v>
      </c>
      <c r="R141" s="24" t="s">
        <v>63</v>
      </c>
      <c r="S141" s="69" t="s">
        <v>63</v>
      </c>
      <c r="T141" s="68" t="s">
        <v>63</v>
      </c>
      <c r="U141" s="24" t="s">
        <v>63</v>
      </c>
      <c r="V141" s="24" t="s">
        <v>63</v>
      </c>
      <c r="W141" s="24" t="s">
        <v>63</v>
      </c>
      <c r="X141" s="69" t="s">
        <v>63</v>
      </c>
      <c r="Y141" s="68" t="s">
        <v>63</v>
      </c>
      <c r="Z141" s="24" t="s">
        <v>63</v>
      </c>
      <c r="AA141" s="24" t="s">
        <v>63</v>
      </c>
      <c r="AB141" s="24" t="s">
        <v>63</v>
      </c>
      <c r="AC141" s="69" t="s">
        <v>63</v>
      </c>
      <c r="AD141" s="68" t="s">
        <v>63</v>
      </c>
      <c r="AE141" s="24" t="s">
        <v>63</v>
      </c>
      <c r="AF141" s="24" t="s">
        <v>63</v>
      </c>
      <c r="AG141" s="24" t="s">
        <v>63</v>
      </c>
      <c r="AH141" s="69" t="s">
        <v>63</v>
      </c>
      <c r="AI141" s="68" t="s">
        <v>63</v>
      </c>
      <c r="AJ141" s="24" t="s">
        <v>63</v>
      </c>
      <c r="AK141" s="24" t="s">
        <v>63</v>
      </c>
      <c r="AL141" s="24" t="s">
        <v>63</v>
      </c>
      <c r="AM141" s="69" t="s">
        <v>63</v>
      </c>
      <c r="AO141" s="66">
        <v>9778</v>
      </c>
      <c r="AP141" s="23">
        <v>9778</v>
      </c>
      <c r="AQ141" s="67" t="s">
        <v>1696</v>
      </c>
      <c r="AR141" s="66">
        <v>9325</v>
      </c>
      <c r="AS141" s="23">
        <v>9325</v>
      </c>
      <c r="AT141" s="67" t="s">
        <v>1696</v>
      </c>
      <c r="AU141" s="66">
        <v>9141</v>
      </c>
      <c r="AV141" s="23">
        <v>9141</v>
      </c>
      <c r="AW141" s="67" t="s">
        <v>1696</v>
      </c>
      <c r="AX141" s="66">
        <v>9523</v>
      </c>
      <c r="AY141" s="23">
        <v>9523</v>
      </c>
      <c r="AZ141" s="67" t="s">
        <v>1696</v>
      </c>
      <c r="BA141" s="66">
        <v>9267</v>
      </c>
      <c r="BB141" s="23">
        <v>9267</v>
      </c>
      <c r="BC141" s="67" t="s">
        <v>1696</v>
      </c>
      <c r="BD141" s="66">
        <f>'individ. emissies &amp; verlening'!AB141</f>
        <v>10192</v>
      </c>
      <c r="BE141" s="23">
        <v>10192</v>
      </c>
      <c r="BF141" s="67" t="s">
        <v>1696</v>
      </c>
      <c r="BG141" s="66">
        <f>'individ. emissies &amp; verlening'!AC141</f>
        <v>10162</v>
      </c>
      <c r="BH141" s="23">
        <v>10162</v>
      </c>
      <c r="BI141" s="23" t="s">
        <v>1696</v>
      </c>
      <c r="BJ141" s="66">
        <f>'individ. emissies &amp; verlening'!AD141</f>
        <v>9373</v>
      </c>
      <c r="BK141" s="171">
        <v>9373</v>
      </c>
      <c r="BL141" s="172" t="s">
        <v>1696</v>
      </c>
      <c r="BM141" s="66">
        <v>10250</v>
      </c>
      <c r="BN141" s="23">
        <v>10250</v>
      </c>
      <c r="BO141" s="178" t="str">
        <f t="shared" si="46"/>
        <v>ok</v>
      </c>
      <c r="BP141" s="66">
        <v>10528</v>
      </c>
      <c r="BQ141" s="23">
        <v>10528</v>
      </c>
      <c r="BR141" s="183" t="str">
        <f t="shared" si="47"/>
        <v>ok</v>
      </c>
    </row>
    <row r="142" spans="1:70" ht="12.75" customHeight="1" x14ac:dyDescent="0.25">
      <c r="A142" s="21">
        <v>138</v>
      </c>
      <c r="B142" s="21" t="s">
        <v>820</v>
      </c>
      <c r="C142" s="3" t="s">
        <v>822</v>
      </c>
      <c r="D142" s="30"/>
      <c r="E142" s="68" t="s">
        <v>63</v>
      </c>
      <c r="F142" s="23" t="s">
        <v>63</v>
      </c>
      <c r="G142" s="69" t="s">
        <v>63</v>
      </c>
      <c r="H142" s="68" t="s">
        <v>63</v>
      </c>
      <c r="I142" s="23" t="s">
        <v>63</v>
      </c>
      <c r="J142" s="69" t="s">
        <v>63</v>
      </c>
      <c r="K142" s="68" t="s">
        <v>63</v>
      </c>
      <c r="L142" s="23" t="s">
        <v>63</v>
      </c>
      <c r="M142" s="69" t="s">
        <v>63</v>
      </c>
      <c r="N142" s="24"/>
      <c r="O142" s="68" t="s">
        <v>63</v>
      </c>
      <c r="P142" s="24" t="s">
        <v>63</v>
      </c>
      <c r="Q142" s="24" t="s">
        <v>63</v>
      </c>
      <c r="R142" s="24" t="s">
        <v>63</v>
      </c>
      <c r="S142" s="69" t="s">
        <v>63</v>
      </c>
      <c r="T142" s="68" t="s">
        <v>63</v>
      </c>
      <c r="U142" s="24" t="s">
        <v>63</v>
      </c>
      <c r="V142" s="24" t="s">
        <v>63</v>
      </c>
      <c r="W142" s="24" t="s">
        <v>63</v>
      </c>
      <c r="X142" s="69" t="s">
        <v>63</v>
      </c>
      <c r="Y142" s="68" t="s">
        <v>63</v>
      </c>
      <c r="Z142" s="24" t="s">
        <v>63</v>
      </c>
      <c r="AA142" s="24" t="s">
        <v>63</v>
      </c>
      <c r="AB142" s="24" t="s">
        <v>63</v>
      </c>
      <c r="AC142" s="69" t="s">
        <v>63</v>
      </c>
      <c r="AD142" s="68" t="s">
        <v>63</v>
      </c>
      <c r="AE142" s="24" t="s">
        <v>63</v>
      </c>
      <c r="AF142" s="24" t="s">
        <v>63</v>
      </c>
      <c r="AG142" s="24" t="s">
        <v>63</v>
      </c>
      <c r="AH142" s="69" t="s">
        <v>63</v>
      </c>
      <c r="AI142" s="68" t="s">
        <v>63</v>
      </c>
      <c r="AJ142" s="24" t="s">
        <v>63</v>
      </c>
      <c r="AK142" s="24" t="s">
        <v>63</v>
      </c>
      <c r="AL142" s="24" t="s">
        <v>63</v>
      </c>
      <c r="AM142" s="69" t="s">
        <v>63</v>
      </c>
      <c r="AO142" s="66" t="s">
        <v>63</v>
      </c>
      <c r="AP142" s="23" t="s">
        <v>63</v>
      </c>
      <c r="AQ142" s="67" t="s">
        <v>63</v>
      </c>
      <c r="AR142" s="66" t="s">
        <v>63</v>
      </c>
      <c r="AS142" s="23" t="s">
        <v>63</v>
      </c>
      <c r="AT142" s="67" t="s">
        <v>63</v>
      </c>
      <c r="AU142" s="66" t="s">
        <v>63</v>
      </c>
      <c r="AV142" s="23" t="s">
        <v>63</v>
      </c>
      <c r="AW142" s="67" t="s">
        <v>63</v>
      </c>
      <c r="AX142" s="66" t="s">
        <v>63</v>
      </c>
      <c r="AY142" s="23" t="s">
        <v>63</v>
      </c>
      <c r="AZ142" s="67" t="s">
        <v>63</v>
      </c>
      <c r="BA142" s="66" t="s">
        <v>63</v>
      </c>
      <c r="BB142" s="23" t="s">
        <v>63</v>
      </c>
      <c r="BC142" s="67" t="s">
        <v>63</v>
      </c>
      <c r="BD142" s="66">
        <f>'individ. emissies &amp; verlening'!AB142</f>
        <v>16321</v>
      </c>
      <c r="BE142" s="23">
        <v>16321</v>
      </c>
      <c r="BF142" s="67" t="s">
        <v>1696</v>
      </c>
      <c r="BG142" s="66">
        <f>'individ. emissies &amp; verlening'!AC142</f>
        <v>22244</v>
      </c>
      <c r="BH142" s="23">
        <v>22244</v>
      </c>
      <c r="BI142" s="23" t="s">
        <v>1696</v>
      </c>
      <c r="BJ142" s="66">
        <f>'individ. emissies &amp; verlening'!AD142</f>
        <v>17457</v>
      </c>
      <c r="BK142" s="171">
        <v>17457</v>
      </c>
      <c r="BL142" s="172" t="s">
        <v>1696</v>
      </c>
      <c r="BM142" s="66">
        <v>8528</v>
      </c>
      <c r="BN142" s="23">
        <v>8528</v>
      </c>
      <c r="BO142" s="178" t="str">
        <f t="shared" si="46"/>
        <v>ok</v>
      </c>
      <c r="BP142" s="66">
        <v>9245</v>
      </c>
      <c r="BQ142" s="23">
        <v>9245</v>
      </c>
      <c r="BR142" s="183" t="str">
        <f t="shared" si="47"/>
        <v>ok</v>
      </c>
    </row>
    <row r="143" spans="1:70" ht="12.75" customHeight="1" x14ac:dyDescent="0.25">
      <c r="A143" s="21">
        <v>139</v>
      </c>
      <c r="B143" s="21" t="s">
        <v>826</v>
      </c>
      <c r="C143" s="3" t="s">
        <v>828</v>
      </c>
      <c r="D143" s="30"/>
      <c r="E143" s="68" t="s">
        <v>63</v>
      </c>
      <c r="F143" s="23" t="s">
        <v>63</v>
      </c>
      <c r="G143" s="69" t="s">
        <v>63</v>
      </c>
      <c r="H143" s="68" t="s">
        <v>63</v>
      </c>
      <c r="I143" s="23" t="s">
        <v>63</v>
      </c>
      <c r="J143" s="69" t="s">
        <v>63</v>
      </c>
      <c r="K143" s="68" t="s">
        <v>63</v>
      </c>
      <c r="L143" s="23" t="s">
        <v>63</v>
      </c>
      <c r="M143" s="69" t="s">
        <v>63</v>
      </c>
      <c r="N143" s="24"/>
      <c r="O143" s="68" t="s">
        <v>63</v>
      </c>
      <c r="P143" s="24" t="s">
        <v>63</v>
      </c>
      <c r="Q143" s="24" t="s">
        <v>63</v>
      </c>
      <c r="R143" s="24" t="s">
        <v>63</v>
      </c>
      <c r="S143" s="69" t="s">
        <v>63</v>
      </c>
      <c r="T143" s="68" t="s">
        <v>63</v>
      </c>
      <c r="U143" s="24" t="s">
        <v>63</v>
      </c>
      <c r="V143" s="24" t="s">
        <v>63</v>
      </c>
      <c r="W143" s="24" t="s">
        <v>63</v>
      </c>
      <c r="X143" s="69" t="s">
        <v>63</v>
      </c>
      <c r="Y143" s="68" t="s">
        <v>63</v>
      </c>
      <c r="Z143" s="24" t="s">
        <v>63</v>
      </c>
      <c r="AA143" s="24" t="s">
        <v>63</v>
      </c>
      <c r="AB143" s="24" t="s">
        <v>63</v>
      </c>
      <c r="AC143" s="69" t="s">
        <v>63</v>
      </c>
      <c r="AD143" s="68" t="s">
        <v>63</v>
      </c>
      <c r="AE143" s="24" t="s">
        <v>63</v>
      </c>
      <c r="AF143" s="24" t="s">
        <v>63</v>
      </c>
      <c r="AG143" s="24" t="s">
        <v>63</v>
      </c>
      <c r="AH143" s="69" t="s">
        <v>63</v>
      </c>
      <c r="AI143" s="68" t="s">
        <v>63</v>
      </c>
      <c r="AJ143" s="24" t="s">
        <v>63</v>
      </c>
      <c r="AK143" s="24" t="s">
        <v>63</v>
      </c>
      <c r="AL143" s="24" t="s">
        <v>63</v>
      </c>
      <c r="AM143" s="69" t="s">
        <v>63</v>
      </c>
      <c r="AO143" s="66" t="s">
        <v>63</v>
      </c>
      <c r="AP143" s="23" t="s">
        <v>63</v>
      </c>
      <c r="AQ143" s="67" t="s">
        <v>63</v>
      </c>
      <c r="AR143" s="66" t="s">
        <v>63</v>
      </c>
      <c r="AS143" s="23" t="s">
        <v>63</v>
      </c>
      <c r="AT143" s="67" t="s">
        <v>63</v>
      </c>
      <c r="AU143" s="66" t="s">
        <v>63</v>
      </c>
      <c r="AV143" s="23" t="s">
        <v>63</v>
      </c>
      <c r="AW143" s="67" t="s">
        <v>63</v>
      </c>
      <c r="AX143" s="66" t="s">
        <v>63</v>
      </c>
      <c r="AY143" s="23" t="s">
        <v>63</v>
      </c>
      <c r="AZ143" s="67" t="s">
        <v>63</v>
      </c>
      <c r="BA143" s="66" t="s">
        <v>63</v>
      </c>
      <c r="BB143" s="23" t="s">
        <v>63</v>
      </c>
      <c r="BC143" s="67" t="s">
        <v>63</v>
      </c>
      <c r="BD143" s="66">
        <f>'individ. emissies &amp; verlening'!AB143</f>
        <v>11289</v>
      </c>
      <c r="BE143" s="23">
        <v>11289</v>
      </c>
      <c r="BF143" s="67" t="s">
        <v>1696</v>
      </c>
      <c r="BG143" s="66">
        <f>'individ. emissies &amp; verlening'!AC143</f>
        <v>11393</v>
      </c>
      <c r="BH143" s="23">
        <v>11393</v>
      </c>
      <c r="BI143" s="23" t="s">
        <v>1696</v>
      </c>
      <c r="BJ143" s="66">
        <f>'individ. emissies &amp; verlening'!AD143</f>
        <v>9853</v>
      </c>
      <c r="BK143" s="171">
        <v>9853</v>
      </c>
      <c r="BL143" s="172" t="s">
        <v>1696</v>
      </c>
      <c r="BM143" s="66">
        <v>10573</v>
      </c>
      <c r="BN143" s="23">
        <v>10573</v>
      </c>
      <c r="BO143" s="178" t="str">
        <f t="shared" si="46"/>
        <v>ok</v>
      </c>
      <c r="BP143" s="66">
        <v>10800</v>
      </c>
      <c r="BQ143" s="23">
        <v>10800</v>
      </c>
      <c r="BR143" s="183" t="str">
        <f t="shared" si="47"/>
        <v>ok</v>
      </c>
    </row>
    <row r="144" spans="1:70" ht="12.75" customHeight="1" x14ac:dyDescent="0.25">
      <c r="A144" s="21">
        <v>140</v>
      </c>
      <c r="B144" s="21" t="s">
        <v>831</v>
      </c>
      <c r="C144" s="151" t="s">
        <v>833</v>
      </c>
      <c r="D144" s="30"/>
      <c r="E144" s="68" t="s">
        <v>63</v>
      </c>
      <c r="F144" s="23" t="s">
        <v>63</v>
      </c>
      <c r="G144" s="69" t="s">
        <v>63</v>
      </c>
      <c r="H144" s="68" t="s">
        <v>63</v>
      </c>
      <c r="I144" s="23" t="s">
        <v>63</v>
      </c>
      <c r="J144" s="69" t="s">
        <v>63</v>
      </c>
      <c r="K144" s="68" t="s">
        <v>63</v>
      </c>
      <c r="L144" s="23" t="s">
        <v>63</v>
      </c>
      <c r="M144" s="69" t="s">
        <v>63</v>
      </c>
      <c r="N144" s="24"/>
      <c r="O144" s="68" t="s">
        <v>63</v>
      </c>
      <c r="P144" s="24" t="s">
        <v>63</v>
      </c>
      <c r="Q144" s="24" t="s">
        <v>63</v>
      </c>
      <c r="R144" s="24" t="s">
        <v>63</v>
      </c>
      <c r="S144" s="69" t="s">
        <v>63</v>
      </c>
      <c r="T144" s="68" t="s">
        <v>63</v>
      </c>
      <c r="U144" s="24" t="s">
        <v>63</v>
      </c>
      <c r="V144" s="24" t="s">
        <v>63</v>
      </c>
      <c r="W144" s="24" t="s">
        <v>63</v>
      </c>
      <c r="X144" s="69" t="s">
        <v>63</v>
      </c>
      <c r="Y144" s="68" t="s">
        <v>63</v>
      </c>
      <c r="Z144" s="24" t="s">
        <v>63</v>
      </c>
      <c r="AA144" s="24" t="s">
        <v>63</v>
      </c>
      <c r="AB144" s="24" t="s">
        <v>63</v>
      </c>
      <c r="AC144" s="69" t="s">
        <v>63</v>
      </c>
      <c r="AD144" s="68" t="s">
        <v>63</v>
      </c>
      <c r="AE144" s="24" t="s">
        <v>63</v>
      </c>
      <c r="AF144" s="24" t="s">
        <v>63</v>
      </c>
      <c r="AG144" s="24" t="s">
        <v>63</v>
      </c>
      <c r="AH144" s="69" t="s">
        <v>63</v>
      </c>
      <c r="AI144" s="68" t="s">
        <v>63</v>
      </c>
      <c r="AJ144" s="24" t="s">
        <v>63</v>
      </c>
      <c r="AK144" s="24" t="s">
        <v>63</v>
      </c>
      <c r="AL144" s="24" t="s">
        <v>63</v>
      </c>
      <c r="AM144" s="69" t="s">
        <v>63</v>
      </c>
      <c r="AO144" s="66" t="s">
        <v>63</v>
      </c>
      <c r="AP144" s="23" t="s">
        <v>63</v>
      </c>
      <c r="AQ144" s="67" t="s">
        <v>63</v>
      </c>
      <c r="AR144" s="66" t="s">
        <v>63</v>
      </c>
      <c r="AS144" s="23" t="s">
        <v>63</v>
      </c>
      <c r="AT144" s="67" t="s">
        <v>63</v>
      </c>
      <c r="AU144" s="66" t="s">
        <v>63</v>
      </c>
      <c r="AV144" s="23" t="s">
        <v>63</v>
      </c>
      <c r="AW144" s="67" t="s">
        <v>63</v>
      </c>
      <c r="AX144" s="66" t="s">
        <v>63</v>
      </c>
      <c r="AY144" s="23" t="s">
        <v>63</v>
      </c>
      <c r="AZ144" s="67" t="s">
        <v>63</v>
      </c>
      <c r="BA144" s="66" t="s">
        <v>63</v>
      </c>
      <c r="BB144" s="23" t="s">
        <v>63</v>
      </c>
      <c r="BC144" s="67" t="s">
        <v>63</v>
      </c>
      <c r="BD144" s="66" t="s">
        <v>63</v>
      </c>
      <c r="BE144" s="23" t="s">
        <v>63</v>
      </c>
      <c r="BF144" s="67" t="s">
        <v>63</v>
      </c>
      <c r="BG144" s="66" t="s">
        <v>63</v>
      </c>
      <c r="BH144" s="23" t="s">
        <v>63</v>
      </c>
      <c r="BI144" s="23" t="s">
        <v>63</v>
      </c>
      <c r="BJ144" s="66">
        <f>'individ. emissies &amp; verlening'!AD144</f>
        <v>5816</v>
      </c>
      <c r="BK144" s="171">
        <v>5816</v>
      </c>
      <c r="BL144" s="172" t="s">
        <v>1696</v>
      </c>
      <c r="BM144" s="66">
        <v>13604</v>
      </c>
      <c r="BN144" s="23">
        <v>13604</v>
      </c>
      <c r="BO144" s="178" t="str">
        <f t="shared" si="46"/>
        <v>ok</v>
      </c>
      <c r="BP144" s="66">
        <v>13264</v>
      </c>
      <c r="BQ144" s="23">
        <v>13264</v>
      </c>
      <c r="BR144" s="183" t="str">
        <f t="shared" si="47"/>
        <v>ok</v>
      </c>
    </row>
    <row r="145" spans="1:70" ht="12.75" customHeight="1" x14ac:dyDescent="0.25">
      <c r="A145" s="21">
        <v>141</v>
      </c>
      <c r="B145" s="21" t="s">
        <v>836</v>
      </c>
      <c r="C145" s="151" t="s">
        <v>838</v>
      </c>
      <c r="D145" s="30"/>
      <c r="E145" s="68" t="s">
        <v>63</v>
      </c>
      <c r="F145" s="23" t="s">
        <v>63</v>
      </c>
      <c r="G145" s="69" t="s">
        <v>63</v>
      </c>
      <c r="H145" s="68" t="s">
        <v>63</v>
      </c>
      <c r="I145" s="23" t="s">
        <v>63</v>
      </c>
      <c r="J145" s="69" t="s">
        <v>63</v>
      </c>
      <c r="K145" s="68" t="s">
        <v>63</v>
      </c>
      <c r="L145" s="23" t="s">
        <v>63</v>
      </c>
      <c r="M145" s="69" t="s">
        <v>63</v>
      </c>
      <c r="N145" s="24"/>
      <c r="O145" s="68" t="s">
        <v>63</v>
      </c>
      <c r="P145" s="24" t="s">
        <v>63</v>
      </c>
      <c r="Q145" s="24" t="s">
        <v>63</v>
      </c>
      <c r="R145" s="24" t="s">
        <v>63</v>
      </c>
      <c r="S145" s="69" t="s">
        <v>63</v>
      </c>
      <c r="T145" s="68" t="s">
        <v>63</v>
      </c>
      <c r="U145" s="24" t="s">
        <v>63</v>
      </c>
      <c r="V145" s="24" t="s">
        <v>63</v>
      </c>
      <c r="W145" s="24" t="s">
        <v>63</v>
      </c>
      <c r="X145" s="69" t="s">
        <v>63</v>
      </c>
      <c r="Y145" s="68" t="s">
        <v>63</v>
      </c>
      <c r="Z145" s="24" t="s">
        <v>63</v>
      </c>
      <c r="AA145" s="24" t="s">
        <v>63</v>
      </c>
      <c r="AB145" s="24" t="s">
        <v>63</v>
      </c>
      <c r="AC145" s="69" t="s">
        <v>63</v>
      </c>
      <c r="AD145" s="68" t="s">
        <v>63</v>
      </c>
      <c r="AE145" s="24" t="s">
        <v>63</v>
      </c>
      <c r="AF145" s="24" t="s">
        <v>63</v>
      </c>
      <c r="AG145" s="24" t="s">
        <v>63</v>
      </c>
      <c r="AH145" s="69" t="s">
        <v>63</v>
      </c>
      <c r="AI145" s="68" t="s">
        <v>63</v>
      </c>
      <c r="AJ145" s="24" t="s">
        <v>63</v>
      </c>
      <c r="AK145" s="24" t="s">
        <v>63</v>
      </c>
      <c r="AL145" s="24" t="s">
        <v>63</v>
      </c>
      <c r="AM145" s="69" t="s">
        <v>63</v>
      </c>
      <c r="AO145" s="66" t="s">
        <v>63</v>
      </c>
      <c r="AP145" s="23" t="s">
        <v>63</v>
      </c>
      <c r="AQ145" s="67" t="s">
        <v>63</v>
      </c>
      <c r="AR145" s="66" t="s">
        <v>63</v>
      </c>
      <c r="AS145" s="23" t="s">
        <v>63</v>
      </c>
      <c r="AT145" s="67" t="s">
        <v>63</v>
      </c>
      <c r="AU145" s="66" t="s">
        <v>63</v>
      </c>
      <c r="AV145" s="23" t="s">
        <v>63</v>
      </c>
      <c r="AW145" s="67" t="s">
        <v>63</v>
      </c>
      <c r="AX145" s="66" t="s">
        <v>63</v>
      </c>
      <c r="AY145" s="23" t="s">
        <v>63</v>
      </c>
      <c r="AZ145" s="67" t="s">
        <v>63</v>
      </c>
      <c r="BA145" s="66" t="s">
        <v>63</v>
      </c>
      <c r="BB145" s="23" t="s">
        <v>63</v>
      </c>
      <c r="BC145" s="67" t="s">
        <v>63</v>
      </c>
      <c r="BD145" s="66" t="s">
        <v>63</v>
      </c>
      <c r="BE145" s="23" t="s">
        <v>63</v>
      </c>
      <c r="BF145" s="67" t="s">
        <v>63</v>
      </c>
      <c r="BG145" s="66" t="s">
        <v>63</v>
      </c>
      <c r="BH145" s="23" t="s">
        <v>63</v>
      </c>
      <c r="BI145" s="23" t="s">
        <v>63</v>
      </c>
      <c r="BJ145" s="66" t="s">
        <v>63</v>
      </c>
      <c r="BK145" s="172" t="s">
        <v>63</v>
      </c>
      <c r="BL145" s="172" t="s">
        <v>63</v>
      </c>
      <c r="BM145" s="68" t="s">
        <v>63</v>
      </c>
      <c r="BN145" s="24" t="s">
        <v>63</v>
      </c>
      <c r="BO145" s="178" t="str">
        <f t="shared" si="46"/>
        <v>-</v>
      </c>
      <c r="BP145" s="66">
        <v>29004</v>
      </c>
      <c r="BQ145" s="23">
        <v>29004</v>
      </c>
      <c r="BR145" s="183" t="str">
        <f t="shared" si="47"/>
        <v>ok</v>
      </c>
    </row>
    <row r="146" spans="1:70" x14ac:dyDescent="0.25">
      <c r="A146" s="21">
        <v>142</v>
      </c>
      <c r="B146" s="21" t="s">
        <v>842</v>
      </c>
      <c r="C146" s="27" t="s">
        <v>844</v>
      </c>
      <c r="D146" s="30"/>
      <c r="E146" s="66">
        <v>36776</v>
      </c>
      <c r="F146" s="23">
        <f t="shared" ref="F146:F208" si="52">E146</f>
        <v>36776</v>
      </c>
      <c r="G146" s="67" t="s">
        <v>1696</v>
      </c>
      <c r="H146" s="66">
        <v>36876</v>
      </c>
      <c r="I146" s="23">
        <f t="shared" ref="I146:J208" si="53">H146</f>
        <v>36876</v>
      </c>
      <c r="J146" s="67" t="s">
        <v>1696</v>
      </c>
      <c r="K146" s="66">
        <v>30571</v>
      </c>
      <c r="L146" s="23">
        <f t="shared" ref="L146:M208" si="54">K146</f>
        <v>30571</v>
      </c>
      <c r="M146" s="67" t="s">
        <v>1696</v>
      </c>
      <c r="N146" s="23"/>
      <c r="O146" s="66">
        <v>162278</v>
      </c>
      <c r="P146" s="23">
        <v>162278</v>
      </c>
      <c r="Q146" s="23"/>
      <c r="R146" s="23"/>
      <c r="S146" s="67" t="s">
        <v>1696</v>
      </c>
      <c r="T146" s="66">
        <v>149399</v>
      </c>
      <c r="U146" s="23">
        <v>149399</v>
      </c>
      <c r="V146" s="23"/>
      <c r="W146" s="23"/>
      <c r="X146" s="67" t="s">
        <v>1696</v>
      </c>
      <c r="Y146" s="66">
        <v>136775</v>
      </c>
      <c r="Z146" s="23">
        <v>136775</v>
      </c>
      <c r="AA146" s="23"/>
      <c r="AB146" s="23"/>
      <c r="AC146" s="67" t="s">
        <v>1696</v>
      </c>
      <c r="AD146" s="66">
        <v>145169</v>
      </c>
      <c r="AE146" s="24">
        <v>145169</v>
      </c>
      <c r="AF146" s="23"/>
      <c r="AG146" s="23"/>
      <c r="AH146" s="67" t="s">
        <v>1696</v>
      </c>
      <c r="AI146" s="66">
        <v>137196</v>
      </c>
      <c r="AJ146" s="24">
        <v>42304</v>
      </c>
      <c r="AK146" s="23"/>
      <c r="AL146" s="23">
        <v>94892</v>
      </c>
      <c r="AM146" s="67" t="s">
        <v>1696</v>
      </c>
      <c r="AO146" s="66">
        <v>199572</v>
      </c>
      <c r="AP146" s="23">
        <v>199572</v>
      </c>
      <c r="AQ146" s="67" t="s">
        <v>1696</v>
      </c>
      <c r="AR146" s="181">
        <v>195026</v>
      </c>
      <c r="AS146" s="23">
        <v>199572</v>
      </c>
      <c r="AT146" s="67" t="s">
        <v>1696</v>
      </c>
      <c r="AU146" s="181">
        <v>198613</v>
      </c>
      <c r="AV146" s="23">
        <v>194067</v>
      </c>
      <c r="AW146" s="67" t="s">
        <v>1701</v>
      </c>
      <c r="AX146" s="66">
        <v>204522</v>
      </c>
      <c r="AY146" s="23">
        <v>204522</v>
      </c>
      <c r="AZ146" s="67" t="s">
        <v>1696</v>
      </c>
      <c r="BA146" s="66">
        <v>221646</v>
      </c>
      <c r="BB146" s="23">
        <v>221646</v>
      </c>
      <c r="BC146" s="67" t="s">
        <v>1696</v>
      </c>
      <c r="BD146" s="66">
        <f>'individ. emissies &amp; verlening'!AB146</f>
        <v>236488</v>
      </c>
      <c r="BE146" s="23">
        <v>236488</v>
      </c>
      <c r="BF146" s="67" t="s">
        <v>1696</v>
      </c>
      <c r="BG146" s="66">
        <f>'individ. emissies &amp; verlening'!AC146</f>
        <v>213150</v>
      </c>
      <c r="BH146" s="23">
        <v>213150</v>
      </c>
      <c r="BI146" s="23" t="s">
        <v>1696</v>
      </c>
      <c r="BJ146" s="66">
        <f>'individ. emissies &amp; verlening'!AD146</f>
        <v>192994</v>
      </c>
      <c r="BK146" s="171">
        <v>192994</v>
      </c>
      <c r="BL146" s="172" t="s">
        <v>1696</v>
      </c>
      <c r="BM146" s="66">
        <v>213045</v>
      </c>
      <c r="BN146" s="23">
        <v>213045</v>
      </c>
      <c r="BO146" s="178" t="str">
        <f t="shared" si="46"/>
        <v>ok</v>
      </c>
      <c r="BP146" s="66">
        <v>195419</v>
      </c>
      <c r="BQ146" s="23">
        <v>195419</v>
      </c>
      <c r="BR146" s="183" t="str">
        <f t="shared" si="47"/>
        <v>ok</v>
      </c>
    </row>
    <row r="147" spans="1:70" x14ac:dyDescent="0.25">
      <c r="A147" s="21">
        <v>143</v>
      </c>
      <c r="B147" s="21" t="s">
        <v>851</v>
      </c>
      <c r="C147" s="27" t="s">
        <v>853</v>
      </c>
      <c r="D147" s="30"/>
      <c r="E147" s="66">
        <v>109905</v>
      </c>
      <c r="F147" s="23">
        <f t="shared" si="52"/>
        <v>109905</v>
      </c>
      <c r="G147" s="67" t="s">
        <v>1696</v>
      </c>
      <c r="H147" s="66">
        <v>94121</v>
      </c>
      <c r="I147" s="23">
        <f t="shared" si="53"/>
        <v>94121</v>
      </c>
      <c r="J147" s="67" t="s">
        <v>1696</v>
      </c>
      <c r="K147" s="66">
        <v>94154</v>
      </c>
      <c r="L147" s="23">
        <f t="shared" si="54"/>
        <v>94154</v>
      </c>
      <c r="M147" s="67" t="s">
        <v>1696</v>
      </c>
      <c r="N147" s="23"/>
      <c r="O147" s="66">
        <v>116525</v>
      </c>
      <c r="P147" s="23">
        <v>116525</v>
      </c>
      <c r="Q147" s="23"/>
      <c r="R147" s="23"/>
      <c r="S147" s="67" t="s">
        <v>1696</v>
      </c>
      <c r="T147" s="66">
        <v>112405</v>
      </c>
      <c r="U147" s="23">
        <v>112405</v>
      </c>
      <c r="V147" s="23"/>
      <c r="W147" s="23"/>
      <c r="X147" s="67" t="s">
        <v>1696</v>
      </c>
      <c r="Y147" s="66">
        <v>78027</v>
      </c>
      <c r="Z147" s="23">
        <v>78027</v>
      </c>
      <c r="AA147" s="23"/>
      <c r="AB147" s="23"/>
      <c r="AC147" s="67" t="s">
        <v>1696</v>
      </c>
      <c r="AD147" s="66">
        <v>74366</v>
      </c>
      <c r="AE147" s="24">
        <v>74366</v>
      </c>
      <c r="AF147" s="23"/>
      <c r="AG147" s="23"/>
      <c r="AH147" s="67" t="s">
        <v>1696</v>
      </c>
      <c r="AI147" s="66">
        <v>75950</v>
      </c>
      <c r="AJ147" s="24">
        <v>7615</v>
      </c>
      <c r="AK147" s="23"/>
      <c r="AL147" s="23">
        <v>68335</v>
      </c>
      <c r="AM147" s="67" t="s">
        <v>1696</v>
      </c>
      <c r="AO147" s="66">
        <v>77824</v>
      </c>
      <c r="AP147" s="23">
        <v>77824</v>
      </c>
      <c r="AQ147" s="67" t="s">
        <v>1696</v>
      </c>
      <c r="AR147" s="66">
        <v>70212</v>
      </c>
      <c r="AS147" s="23">
        <v>70212</v>
      </c>
      <c r="AT147" s="67" t="s">
        <v>1696</v>
      </c>
      <c r="AU147" s="66">
        <v>75363</v>
      </c>
      <c r="AV147" s="23">
        <v>75363</v>
      </c>
      <c r="AW147" s="67" t="s">
        <v>1696</v>
      </c>
      <c r="AX147" s="66">
        <v>74386</v>
      </c>
      <c r="AY147" s="23">
        <v>74386</v>
      </c>
      <c r="AZ147" s="67" t="s">
        <v>1696</v>
      </c>
      <c r="BA147" s="66">
        <v>72385</v>
      </c>
      <c r="BB147" s="23">
        <v>72385</v>
      </c>
      <c r="BC147" s="67" t="s">
        <v>1696</v>
      </c>
      <c r="BD147" s="66">
        <f>'individ. emissies &amp; verlening'!AB147</f>
        <v>74701</v>
      </c>
      <c r="BE147" s="23">
        <v>74701</v>
      </c>
      <c r="BF147" s="67" t="s">
        <v>1696</v>
      </c>
      <c r="BG147" s="66">
        <f>'individ. emissies &amp; verlening'!AC147</f>
        <v>73679</v>
      </c>
      <c r="BH147" s="23">
        <v>73679</v>
      </c>
      <c r="BI147" s="23" t="s">
        <v>1696</v>
      </c>
      <c r="BJ147" s="66">
        <f>'individ. emissies &amp; verlening'!AD147</f>
        <v>75894</v>
      </c>
      <c r="BK147" s="171">
        <v>75894</v>
      </c>
      <c r="BL147" s="172" t="s">
        <v>1696</v>
      </c>
      <c r="BM147" s="66">
        <v>69987</v>
      </c>
      <c r="BN147" s="23">
        <v>69987</v>
      </c>
      <c r="BO147" s="178" t="str">
        <f t="shared" si="46"/>
        <v>ok</v>
      </c>
      <c r="BP147" s="66">
        <v>66982</v>
      </c>
      <c r="BQ147" s="23">
        <v>66982</v>
      </c>
      <c r="BR147" s="183" t="str">
        <f t="shared" si="47"/>
        <v>ok</v>
      </c>
    </row>
    <row r="148" spans="1:70" x14ac:dyDescent="0.25">
      <c r="A148" s="21">
        <v>144</v>
      </c>
      <c r="B148" s="21" t="s">
        <v>858</v>
      </c>
      <c r="C148" s="27" t="s">
        <v>860</v>
      </c>
      <c r="D148" s="30"/>
      <c r="E148" s="66">
        <v>17169</v>
      </c>
      <c r="F148" s="23">
        <f t="shared" si="52"/>
        <v>17169</v>
      </c>
      <c r="G148" s="67" t="s">
        <v>1696</v>
      </c>
      <c r="H148" s="66">
        <v>17584</v>
      </c>
      <c r="I148" s="23">
        <f t="shared" si="53"/>
        <v>17584</v>
      </c>
      <c r="J148" s="67" t="s">
        <v>1696</v>
      </c>
      <c r="K148" s="66">
        <v>16706</v>
      </c>
      <c r="L148" s="23">
        <f t="shared" si="54"/>
        <v>16706</v>
      </c>
      <c r="M148" s="67" t="s">
        <v>1696</v>
      </c>
      <c r="N148" s="23"/>
      <c r="O148" s="66">
        <v>12817</v>
      </c>
      <c r="P148" s="23">
        <v>12817</v>
      </c>
      <c r="Q148" s="23"/>
      <c r="R148" s="23"/>
      <c r="S148" s="67" t="s">
        <v>1696</v>
      </c>
      <c r="T148" s="66">
        <v>8090</v>
      </c>
      <c r="U148" s="23">
        <v>8090</v>
      </c>
      <c r="V148" s="23"/>
      <c r="W148" s="23"/>
      <c r="X148" s="67" t="s">
        <v>1696</v>
      </c>
      <c r="Y148" s="66">
        <v>18128</v>
      </c>
      <c r="Z148" s="23">
        <v>18128</v>
      </c>
      <c r="AA148" s="23"/>
      <c r="AB148" s="23"/>
      <c r="AC148" s="67" t="s">
        <v>1696</v>
      </c>
      <c r="AD148" s="66">
        <v>19475</v>
      </c>
      <c r="AE148" s="24">
        <v>12029</v>
      </c>
      <c r="AF148" s="23"/>
      <c r="AG148" s="23">
        <v>7446</v>
      </c>
      <c r="AH148" s="67" t="s">
        <v>1696</v>
      </c>
      <c r="AI148" s="66">
        <v>17304</v>
      </c>
      <c r="AJ148" s="24">
        <v>17304</v>
      </c>
      <c r="AK148" s="23"/>
      <c r="AL148" s="23"/>
      <c r="AM148" s="67" t="s">
        <v>1696</v>
      </c>
      <c r="AO148" s="66">
        <v>25158</v>
      </c>
      <c r="AP148" s="23">
        <v>25158</v>
      </c>
      <c r="AQ148" s="67" t="s">
        <v>1696</v>
      </c>
      <c r="AR148" s="66">
        <v>19570</v>
      </c>
      <c r="AS148" s="23">
        <v>19570</v>
      </c>
      <c r="AT148" s="67" t="s">
        <v>1696</v>
      </c>
      <c r="AU148" s="66">
        <v>26667</v>
      </c>
      <c r="AV148" s="23">
        <v>26667</v>
      </c>
      <c r="AW148" s="67" t="s">
        <v>1696</v>
      </c>
      <c r="AX148" s="66">
        <v>28172</v>
      </c>
      <c r="AY148" s="23">
        <v>28172</v>
      </c>
      <c r="AZ148" s="67" t="s">
        <v>1696</v>
      </c>
      <c r="BA148" s="66">
        <v>27485</v>
      </c>
      <c r="BB148" s="23">
        <v>27485</v>
      </c>
      <c r="BC148" s="67" t="s">
        <v>1696</v>
      </c>
      <c r="BD148" s="66">
        <f>'individ. emissies &amp; verlening'!AB148</f>
        <v>20266</v>
      </c>
      <c r="BE148" s="23">
        <v>20266</v>
      </c>
      <c r="BF148" s="67" t="s">
        <v>1696</v>
      </c>
      <c r="BG148" s="66">
        <f>'individ. emissies &amp; verlening'!AC148</f>
        <v>22360</v>
      </c>
      <c r="BH148" s="23">
        <v>22360</v>
      </c>
      <c r="BI148" s="23" t="s">
        <v>1696</v>
      </c>
      <c r="BJ148" s="66">
        <f>'individ. emissies &amp; verlening'!AD148</f>
        <v>18996</v>
      </c>
      <c r="BK148" s="171">
        <v>18996</v>
      </c>
      <c r="BL148" s="172" t="s">
        <v>1696</v>
      </c>
      <c r="BM148" s="66">
        <v>19313</v>
      </c>
      <c r="BN148" s="23">
        <v>19313</v>
      </c>
      <c r="BO148" s="178" t="str">
        <f t="shared" si="46"/>
        <v>ok</v>
      </c>
      <c r="BP148" s="66">
        <v>18994</v>
      </c>
      <c r="BQ148" s="23">
        <v>18994</v>
      </c>
      <c r="BR148" s="183" t="str">
        <f t="shared" si="47"/>
        <v>ok</v>
      </c>
    </row>
    <row r="149" spans="1:70" x14ac:dyDescent="0.25">
      <c r="A149" s="21">
        <v>145</v>
      </c>
      <c r="B149" s="21" t="s">
        <v>865</v>
      </c>
      <c r="C149" s="27" t="s">
        <v>866</v>
      </c>
      <c r="D149" s="30"/>
      <c r="E149" s="66">
        <v>20346</v>
      </c>
      <c r="F149" s="23">
        <f t="shared" si="52"/>
        <v>20346</v>
      </c>
      <c r="G149" s="67" t="s">
        <v>1696</v>
      </c>
      <c r="H149" s="66">
        <v>17965</v>
      </c>
      <c r="I149" s="23">
        <f t="shared" si="53"/>
        <v>17965</v>
      </c>
      <c r="J149" s="67" t="s">
        <v>1696</v>
      </c>
      <c r="K149" s="66">
        <v>16088</v>
      </c>
      <c r="L149" s="23">
        <f t="shared" si="54"/>
        <v>16088</v>
      </c>
      <c r="M149" s="67" t="s">
        <v>1696</v>
      </c>
      <c r="N149" s="23"/>
      <c r="O149" s="66">
        <v>21397</v>
      </c>
      <c r="P149" s="23">
        <v>21397</v>
      </c>
      <c r="Q149" s="23"/>
      <c r="R149" s="23"/>
      <c r="S149" s="67" t="s">
        <v>1696</v>
      </c>
      <c r="T149" s="66">
        <v>11657</v>
      </c>
      <c r="U149" s="23">
        <v>11657</v>
      </c>
      <c r="V149" s="23"/>
      <c r="W149" s="23"/>
      <c r="X149" s="67" t="s">
        <v>1696</v>
      </c>
      <c r="Y149" s="66">
        <v>12180</v>
      </c>
      <c r="Z149" s="23">
        <v>12180</v>
      </c>
      <c r="AA149" s="23"/>
      <c r="AB149" s="23"/>
      <c r="AC149" s="67" t="s">
        <v>1696</v>
      </c>
      <c r="AD149" s="66">
        <v>10928</v>
      </c>
      <c r="AE149" s="24">
        <v>1374</v>
      </c>
      <c r="AF149" s="23"/>
      <c r="AG149" s="23">
        <v>9554</v>
      </c>
      <c r="AH149" s="67" t="s">
        <v>1696</v>
      </c>
      <c r="AI149" s="66">
        <v>11003</v>
      </c>
      <c r="AJ149" s="24">
        <v>6459</v>
      </c>
      <c r="AK149" s="23"/>
      <c r="AL149" s="23">
        <v>4544</v>
      </c>
      <c r="AM149" s="67" t="s">
        <v>1696</v>
      </c>
      <c r="AO149" s="66">
        <v>10290</v>
      </c>
      <c r="AP149" s="23">
        <v>10290</v>
      </c>
      <c r="AQ149" s="67" t="s">
        <v>1696</v>
      </c>
      <c r="AR149" s="66">
        <v>9477</v>
      </c>
      <c r="AS149" s="23">
        <v>9477</v>
      </c>
      <c r="AT149" s="67" t="s">
        <v>1696</v>
      </c>
      <c r="AU149" s="66">
        <v>9089</v>
      </c>
      <c r="AV149" s="23">
        <v>9089</v>
      </c>
      <c r="AW149" s="67" t="s">
        <v>1696</v>
      </c>
      <c r="AX149" s="66" t="s">
        <v>72</v>
      </c>
      <c r="AY149" s="24" t="s">
        <v>63</v>
      </c>
      <c r="AZ149" s="69" t="s">
        <v>63</v>
      </c>
      <c r="BA149" s="66" t="s">
        <v>63</v>
      </c>
      <c r="BB149" s="24" t="s">
        <v>63</v>
      </c>
      <c r="BC149" s="69"/>
      <c r="BD149" s="66" t="str">
        <f>'individ. emissies &amp; verlening'!AB149</f>
        <v>-</v>
      </c>
      <c r="BE149" s="24" t="s">
        <v>63</v>
      </c>
      <c r="BF149" s="67" t="s">
        <v>63</v>
      </c>
      <c r="BG149" s="66" t="str">
        <f>'individ. emissies &amp; verlening'!AC149</f>
        <v>-</v>
      </c>
      <c r="BH149" s="23" t="s">
        <v>63</v>
      </c>
      <c r="BI149" s="23" t="s">
        <v>63</v>
      </c>
      <c r="BJ149" s="66" t="str">
        <f>'individ. emissies &amp; verlening'!AD149</f>
        <v>-</v>
      </c>
      <c r="BK149" s="171" t="s">
        <v>63</v>
      </c>
      <c r="BL149" s="172" t="s">
        <v>63</v>
      </c>
      <c r="BM149" s="66" t="s">
        <v>63</v>
      </c>
      <c r="BN149" s="23" t="s">
        <v>63</v>
      </c>
      <c r="BO149" s="178" t="str">
        <f t="shared" si="46"/>
        <v>-</v>
      </c>
      <c r="BP149" s="66" t="s">
        <v>63</v>
      </c>
      <c r="BQ149" s="23" t="s">
        <v>63</v>
      </c>
      <c r="BR149" s="183" t="str">
        <f t="shared" si="47"/>
        <v>-</v>
      </c>
    </row>
    <row r="150" spans="1:70" ht="12.75" customHeight="1" x14ac:dyDescent="0.25">
      <c r="A150" s="21">
        <v>146</v>
      </c>
      <c r="B150" s="21" t="s">
        <v>869</v>
      </c>
      <c r="C150" s="27" t="s">
        <v>870</v>
      </c>
      <c r="D150" s="30"/>
      <c r="E150" s="66">
        <v>6120</v>
      </c>
      <c r="F150" s="23">
        <f t="shared" si="52"/>
        <v>6120</v>
      </c>
      <c r="G150" s="67" t="s">
        <v>1696</v>
      </c>
      <c r="H150" s="66">
        <v>5742</v>
      </c>
      <c r="I150" s="23">
        <f t="shared" si="53"/>
        <v>5742</v>
      </c>
      <c r="J150" s="67" t="s">
        <v>1696</v>
      </c>
      <c r="K150" s="66">
        <v>5422</v>
      </c>
      <c r="L150" s="23">
        <f t="shared" si="54"/>
        <v>5422</v>
      </c>
      <c r="M150" s="67" t="s">
        <v>1696</v>
      </c>
      <c r="N150" s="23"/>
      <c r="O150" s="70" t="s">
        <v>62</v>
      </c>
      <c r="P150" s="24" t="s">
        <v>63</v>
      </c>
      <c r="Q150" s="24" t="s">
        <v>63</v>
      </c>
      <c r="R150" s="24" t="s">
        <v>63</v>
      </c>
      <c r="S150" s="67" t="s">
        <v>1696</v>
      </c>
      <c r="T150" s="70" t="s">
        <v>63</v>
      </c>
      <c r="U150" s="24" t="s">
        <v>63</v>
      </c>
      <c r="V150" s="24" t="s">
        <v>63</v>
      </c>
      <c r="W150" s="24" t="s">
        <v>63</v>
      </c>
      <c r="X150" s="67" t="s">
        <v>63</v>
      </c>
      <c r="Y150" s="68" t="s">
        <v>63</v>
      </c>
      <c r="Z150" s="24" t="s">
        <v>63</v>
      </c>
      <c r="AA150" s="24" t="s">
        <v>63</v>
      </c>
      <c r="AB150" s="24" t="s">
        <v>63</v>
      </c>
      <c r="AC150" s="69" t="s">
        <v>63</v>
      </c>
      <c r="AD150" s="68" t="s">
        <v>63</v>
      </c>
      <c r="AE150" s="24" t="s">
        <v>63</v>
      </c>
      <c r="AF150" s="24" t="s">
        <v>63</v>
      </c>
      <c r="AG150" s="24" t="s">
        <v>63</v>
      </c>
      <c r="AH150" s="69" t="s">
        <v>63</v>
      </c>
      <c r="AI150" s="68" t="s">
        <v>63</v>
      </c>
      <c r="AJ150" s="23" t="s">
        <v>63</v>
      </c>
      <c r="AK150" s="23" t="s">
        <v>63</v>
      </c>
      <c r="AL150" s="23" t="s">
        <v>63</v>
      </c>
      <c r="AM150" s="69" t="s">
        <v>63</v>
      </c>
      <c r="AO150" s="68" t="s">
        <v>63</v>
      </c>
      <c r="AP150" s="24" t="s">
        <v>63</v>
      </c>
      <c r="AQ150" s="69" t="s">
        <v>63</v>
      </c>
      <c r="AR150" s="68" t="s">
        <v>63</v>
      </c>
      <c r="AS150" s="24" t="s">
        <v>63</v>
      </c>
      <c r="AT150" s="69" t="s">
        <v>63</v>
      </c>
      <c r="AU150" s="68" t="s">
        <v>63</v>
      </c>
      <c r="AV150" s="24" t="s">
        <v>63</v>
      </c>
      <c r="AW150" s="69" t="s">
        <v>63</v>
      </c>
      <c r="AX150" s="68" t="s">
        <v>63</v>
      </c>
      <c r="AY150" s="24" t="s">
        <v>63</v>
      </c>
      <c r="AZ150" s="69" t="s">
        <v>63</v>
      </c>
      <c r="BA150" s="68" t="s">
        <v>63</v>
      </c>
      <c r="BB150" s="24" t="s">
        <v>63</v>
      </c>
      <c r="BC150" s="69"/>
      <c r="BD150" s="66" t="str">
        <f>'individ. emissies &amp; verlening'!AB150</f>
        <v>-</v>
      </c>
      <c r="BE150" s="24" t="s">
        <v>63</v>
      </c>
      <c r="BF150" s="67" t="s">
        <v>63</v>
      </c>
      <c r="BG150" s="66" t="str">
        <f>'individ. emissies &amp; verlening'!AC150</f>
        <v>-</v>
      </c>
      <c r="BH150" s="23" t="s">
        <v>63</v>
      </c>
      <c r="BI150" s="23" t="s">
        <v>63</v>
      </c>
      <c r="BJ150" s="66" t="str">
        <f>'individ. emissies &amp; verlening'!AD150</f>
        <v>-</v>
      </c>
      <c r="BK150" s="171" t="s">
        <v>63</v>
      </c>
      <c r="BL150" s="172" t="s">
        <v>63</v>
      </c>
      <c r="BM150" s="66" t="s">
        <v>63</v>
      </c>
      <c r="BN150" s="23" t="s">
        <v>63</v>
      </c>
      <c r="BO150" s="178" t="str">
        <f t="shared" si="46"/>
        <v>-</v>
      </c>
      <c r="BP150" s="66" t="s">
        <v>63</v>
      </c>
      <c r="BQ150" s="23" t="s">
        <v>63</v>
      </c>
      <c r="BR150" s="183" t="str">
        <f t="shared" si="47"/>
        <v>-</v>
      </c>
    </row>
    <row r="151" spans="1:70" x14ac:dyDescent="0.25">
      <c r="A151" s="21">
        <v>147</v>
      </c>
      <c r="B151" s="21" t="s">
        <v>874</v>
      </c>
      <c r="C151" s="27" t="s">
        <v>1706</v>
      </c>
      <c r="D151" s="30"/>
      <c r="E151" s="68" t="s">
        <v>63</v>
      </c>
      <c r="F151" s="23" t="str">
        <f t="shared" si="52"/>
        <v>-</v>
      </c>
      <c r="G151" s="69" t="s">
        <v>63</v>
      </c>
      <c r="H151" s="68" t="s">
        <v>63</v>
      </c>
      <c r="I151" s="23" t="str">
        <f t="shared" si="53"/>
        <v>-</v>
      </c>
      <c r="J151" s="69" t="str">
        <f t="shared" si="53"/>
        <v>-</v>
      </c>
      <c r="K151" s="68" t="s">
        <v>63</v>
      </c>
      <c r="L151" s="23" t="str">
        <f t="shared" si="54"/>
        <v>-</v>
      </c>
      <c r="M151" s="69" t="str">
        <f t="shared" si="54"/>
        <v>-</v>
      </c>
      <c r="N151" s="24"/>
      <c r="O151" s="66">
        <v>27035</v>
      </c>
      <c r="P151" s="23">
        <v>24555</v>
      </c>
      <c r="Q151" s="23"/>
      <c r="R151" s="23">
        <v>2480</v>
      </c>
      <c r="S151" s="67" t="s">
        <v>1696</v>
      </c>
      <c r="T151" s="66">
        <v>26197</v>
      </c>
      <c r="U151" s="23">
        <v>23797</v>
      </c>
      <c r="V151" s="23"/>
      <c r="W151" s="23">
        <v>2400</v>
      </c>
      <c r="X151" s="67" t="s">
        <v>1696</v>
      </c>
      <c r="Y151" s="66">
        <v>23023</v>
      </c>
      <c r="Z151" s="23">
        <v>20913</v>
      </c>
      <c r="AA151" s="23"/>
      <c r="AB151" s="23">
        <v>2110</v>
      </c>
      <c r="AC151" s="67" t="s">
        <v>1696</v>
      </c>
      <c r="AD151" s="66">
        <v>22502</v>
      </c>
      <c r="AE151" s="24">
        <v>20438</v>
      </c>
      <c r="AF151" s="23"/>
      <c r="AG151" s="23">
        <v>2064</v>
      </c>
      <c r="AH151" s="67" t="s">
        <v>1696</v>
      </c>
      <c r="AI151" s="66">
        <v>23002</v>
      </c>
      <c r="AJ151" s="24">
        <v>12164</v>
      </c>
      <c r="AK151" s="23"/>
      <c r="AL151" s="23">
        <v>10838</v>
      </c>
      <c r="AM151" s="67" t="s">
        <v>1696</v>
      </c>
      <c r="AO151" s="66">
        <v>34116</v>
      </c>
      <c r="AP151" s="23">
        <v>34116</v>
      </c>
      <c r="AQ151" s="67" t="s">
        <v>1696</v>
      </c>
      <c r="AR151" s="66">
        <v>33717</v>
      </c>
      <c r="AS151" s="23">
        <v>33717</v>
      </c>
      <c r="AT151" s="67" t="s">
        <v>1696</v>
      </c>
      <c r="AU151" s="66">
        <v>31315</v>
      </c>
      <c r="AV151" s="23">
        <v>31315</v>
      </c>
      <c r="AW151" s="67" t="s">
        <v>1696</v>
      </c>
      <c r="AX151" s="66">
        <v>30979</v>
      </c>
      <c r="AY151" s="23">
        <v>30979</v>
      </c>
      <c r="AZ151" s="67" t="s">
        <v>1696</v>
      </c>
      <c r="BA151" s="66">
        <v>35576</v>
      </c>
      <c r="BB151" s="23">
        <v>35576</v>
      </c>
      <c r="BC151" s="67" t="s">
        <v>1696</v>
      </c>
      <c r="BD151" s="66">
        <f>'individ. emissies &amp; verlening'!AB151</f>
        <v>42315</v>
      </c>
      <c r="BE151" s="23">
        <v>42315</v>
      </c>
      <c r="BF151" s="67" t="s">
        <v>1696</v>
      </c>
      <c r="BG151" s="66">
        <f>'individ. emissies &amp; verlening'!AC151</f>
        <v>47281</v>
      </c>
      <c r="BH151" s="23">
        <v>47281</v>
      </c>
      <c r="BI151" s="23" t="s">
        <v>1696</v>
      </c>
      <c r="BJ151" s="66">
        <f>'individ. emissies &amp; verlening'!AD151</f>
        <v>48256</v>
      </c>
      <c r="BK151" s="171">
        <v>48256</v>
      </c>
      <c r="BL151" s="172" t="s">
        <v>1696</v>
      </c>
      <c r="BM151" s="66">
        <v>44554</v>
      </c>
      <c r="BN151" s="23">
        <v>44554</v>
      </c>
      <c r="BO151" s="178" t="str">
        <f t="shared" si="46"/>
        <v>ok</v>
      </c>
      <c r="BP151" s="66">
        <v>32431</v>
      </c>
      <c r="BQ151" s="23">
        <v>32431</v>
      </c>
      <c r="BR151" s="183" t="str">
        <f t="shared" si="47"/>
        <v>ok</v>
      </c>
    </row>
    <row r="152" spans="1:70" x14ac:dyDescent="0.25">
      <c r="A152" s="21">
        <v>148</v>
      </c>
      <c r="B152" s="21" t="s">
        <v>881</v>
      </c>
      <c r="C152" s="27" t="s">
        <v>882</v>
      </c>
      <c r="D152" s="30"/>
      <c r="E152" s="66">
        <v>22205</v>
      </c>
      <c r="F152" s="23">
        <f t="shared" si="52"/>
        <v>22205</v>
      </c>
      <c r="G152" s="67" t="s">
        <v>1696</v>
      </c>
      <c r="H152" s="66">
        <v>17391</v>
      </c>
      <c r="I152" s="23">
        <f t="shared" si="53"/>
        <v>17391</v>
      </c>
      <c r="J152" s="67" t="s">
        <v>1696</v>
      </c>
      <c r="K152" s="66">
        <v>15691</v>
      </c>
      <c r="L152" s="23">
        <f t="shared" si="54"/>
        <v>15691</v>
      </c>
      <c r="M152" s="67" t="s">
        <v>1696</v>
      </c>
      <c r="N152" s="23"/>
      <c r="O152" s="66">
        <v>31060</v>
      </c>
      <c r="P152" s="23">
        <v>31060</v>
      </c>
      <c r="Q152" s="23"/>
      <c r="R152" s="23"/>
      <c r="S152" s="67" t="s">
        <v>1696</v>
      </c>
      <c r="T152" s="66">
        <v>20070</v>
      </c>
      <c r="U152" s="23">
        <v>20070</v>
      </c>
      <c r="V152" s="23"/>
      <c r="W152" s="23"/>
      <c r="X152" s="67" t="s">
        <v>1696</v>
      </c>
      <c r="Y152" s="66">
        <v>24771</v>
      </c>
      <c r="Z152" s="23">
        <v>9288</v>
      </c>
      <c r="AA152" s="23"/>
      <c r="AB152" s="23">
        <v>15483</v>
      </c>
      <c r="AC152" s="67" t="s">
        <v>1696</v>
      </c>
      <c r="AD152" s="66">
        <v>2819</v>
      </c>
      <c r="AE152" s="24">
        <v>2819</v>
      </c>
      <c r="AF152" s="23"/>
      <c r="AG152" s="23"/>
      <c r="AH152" s="67" t="s">
        <v>1696</v>
      </c>
      <c r="AI152" s="66">
        <v>0</v>
      </c>
      <c r="AJ152" s="24">
        <v>0</v>
      </c>
      <c r="AK152" s="23"/>
      <c r="AL152" s="23"/>
      <c r="AM152" s="67" t="s">
        <v>1696</v>
      </c>
      <c r="AO152" s="68" t="s">
        <v>188</v>
      </c>
      <c r="AP152" s="24" t="s">
        <v>63</v>
      </c>
      <c r="AQ152" s="69" t="s">
        <v>63</v>
      </c>
      <c r="AR152" s="68" t="s">
        <v>63</v>
      </c>
      <c r="AS152" s="24" t="s">
        <v>63</v>
      </c>
      <c r="AT152" s="69" t="s">
        <v>63</v>
      </c>
      <c r="AU152" s="68" t="s">
        <v>63</v>
      </c>
      <c r="AV152" s="24" t="s">
        <v>63</v>
      </c>
      <c r="AW152" s="69" t="s">
        <v>63</v>
      </c>
      <c r="AX152" s="68" t="s">
        <v>63</v>
      </c>
      <c r="AY152" s="24" t="s">
        <v>63</v>
      </c>
      <c r="AZ152" s="69" t="s">
        <v>63</v>
      </c>
      <c r="BA152" s="68" t="s">
        <v>63</v>
      </c>
      <c r="BB152" s="24" t="s">
        <v>63</v>
      </c>
      <c r="BC152" s="69"/>
      <c r="BD152" s="66" t="str">
        <f>'individ. emissies &amp; verlening'!AB152</f>
        <v>-</v>
      </c>
      <c r="BE152" s="24" t="s">
        <v>63</v>
      </c>
      <c r="BF152" s="67" t="s">
        <v>63</v>
      </c>
      <c r="BG152" s="66" t="str">
        <f>'individ. emissies &amp; verlening'!AC152</f>
        <v>-</v>
      </c>
      <c r="BH152" s="23" t="s">
        <v>63</v>
      </c>
      <c r="BI152" s="23" t="s">
        <v>63</v>
      </c>
      <c r="BJ152" s="66" t="str">
        <f>'individ. emissies &amp; verlening'!AD152</f>
        <v>-</v>
      </c>
      <c r="BK152" s="171" t="s">
        <v>63</v>
      </c>
      <c r="BL152" s="171" t="s">
        <v>63</v>
      </c>
      <c r="BM152" s="66" t="s">
        <v>63</v>
      </c>
      <c r="BN152" s="23" t="s">
        <v>63</v>
      </c>
      <c r="BO152" s="178" t="str">
        <f t="shared" si="46"/>
        <v>-</v>
      </c>
      <c r="BP152" s="66" t="s">
        <v>63</v>
      </c>
      <c r="BQ152" s="23" t="s">
        <v>63</v>
      </c>
      <c r="BR152" s="183" t="str">
        <f t="shared" si="47"/>
        <v>-</v>
      </c>
    </row>
    <row r="153" spans="1:70" x14ac:dyDescent="0.25">
      <c r="A153" s="21">
        <v>149</v>
      </c>
      <c r="B153" s="21" t="s">
        <v>885</v>
      </c>
      <c r="C153" s="27" t="s">
        <v>1707</v>
      </c>
      <c r="D153" s="30"/>
      <c r="E153" s="66">
        <v>10029</v>
      </c>
      <c r="F153" s="23">
        <f t="shared" si="52"/>
        <v>10029</v>
      </c>
      <c r="G153" s="67" t="s">
        <v>1696</v>
      </c>
      <c r="H153" s="66">
        <v>9854</v>
      </c>
      <c r="I153" s="23">
        <f t="shared" si="53"/>
        <v>9854</v>
      </c>
      <c r="J153" s="67" t="s">
        <v>1696</v>
      </c>
      <c r="K153" s="66">
        <v>9624</v>
      </c>
      <c r="L153" s="23">
        <f t="shared" si="54"/>
        <v>9624</v>
      </c>
      <c r="M153" s="67" t="s">
        <v>1696</v>
      </c>
      <c r="N153" s="23"/>
      <c r="O153" s="66">
        <v>43252</v>
      </c>
      <c r="P153" s="23">
        <v>43252</v>
      </c>
      <c r="Q153" s="23"/>
      <c r="R153" s="23"/>
      <c r="S153" s="67" t="s">
        <v>1696</v>
      </c>
      <c r="T153" s="66">
        <v>33886</v>
      </c>
      <c r="U153" s="23">
        <v>33886</v>
      </c>
      <c r="V153" s="23"/>
      <c r="W153" s="23"/>
      <c r="X153" s="67" t="s">
        <v>1696</v>
      </c>
      <c r="Y153" s="66">
        <v>41965</v>
      </c>
      <c r="Z153" s="23">
        <v>41965</v>
      </c>
      <c r="AA153" s="23"/>
      <c r="AB153" s="23"/>
      <c r="AC153" s="67" t="s">
        <v>1696</v>
      </c>
      <c r="AD153" s="66">
        <v>37929</v>
      </c>
      <c r="AE153" s="24">
        <v>12008</v>
      </c>
      <c r="AF153" s="23">
        <v>25920</v>
      </c>
      <c r="AG153" s="23">
        <v>1</v>
      </c>
      <c r="AH153" s="67" t="s">
        <v>1696</v>
      </c>
      <c r="AI153" s="66">
        <v>37867</v>
      </c>
      <c r="AJ153" s="24">
        <v>37867</v>
      </c>
      <c r="AK153" s="23"/>
      <c r="AL153" s="23"/>
      <c r="AM153" s="67" t="s">
        <v>1696</v>
      </c>
      <c r="AO153" s="66" t="s">
        <v>82</v>
      </c>
      <c r="AP153" s="24" t="s">
        <v>63</v>
      </c>
      <c r="AQ153" s="69" t="s">
        <v>63</v>
      </c>
      <c r="AR153" s="68" t="s">
        <v>63</v>
      </c>
      <c r="AS153" s="24" t="s">
        <v>63</v>
      </c>
      <c r="AT153" s="69" t="s">
        <v>63</v>
      </c>
      <c r="AU153" s="68" t="s">
        <v>63</v>
      </c>
      <c r="AV153" s="24" t="s">
        <v>63</v>
      </c>
      <c r="AW153" s="69" t="s">
        <v>63</v>
      </c>
      <c r="AX153" s="68" t="s">
        <v>63</v>
      </c>
      <c r="AY153" s="24" t="s">
        <v>63</v>
      </c>
      <c r="AZ153" s="69" t="s">
        <v>63</v>
      </c>
      <c r="BA153" s="68" t="s">
        <v>63</v>
      </c>
      <c r="BB153" s="24" t="s">
        <v>63</v>
      </c>
      <c r="BC153" s="69"/>
      <c r="BD153" s="66" t="str">
        <f>'individ. emissies &amp; verlening'!AB153</f>
        <v>-</v>
      </c>
      <c r="BE153" s="24" t="s">
        <v>63</v>
      </c>
      <c r="BF153" s="67" t="s">
        <v>63</v>
      </c>
      <c r="BG153" s="66" t="str">
        <f>'individ. emissies &amp; verlening'!AC153</f>
        <v>-</v>
      </c>
      <c r="BH153" s="23" t="s">
        <v>63</v>
      </c>
      <c r="BI153" s="23" t="s">
        <v>63</v>
      </c>
      <c r="BJ153" s="66" t="str">
        <f>'individ. emissies &amp; verlening'!AD153</f>
        <v>-</v>
      </c>
      <c r="BK153" s="171" t="s">
        <v>63</v>
      </c>
      <c r="BL153" s="171" t="s">
        <v>63</v>
      </c>
      <c r="BM153" s="66">
        <v>32597</v>
      </c>
      <c r="BN153" s="23">
        <v>32597</v>
      </c>
      <c r="BO153" s="178" t="str">
        <f t="shared" si="46"/>
        <v>ok</v>
      </c>
      <c r="BP153" s="66">
        <v>31833</v>
      </c>
      <c r="BQ153" s="23">
        <v>31833</v>
      </c>
      <c r="BR153" s="183" t="str">
        <f t="shared" si="47"/>
        <v>ok</v>
      </c>
    </row>
    <row r="154" spans="1:70" ht="12.75" customHeight="1" x14ac:dyDescent="0.25">
      <c r="A154" s="21">
        <v>150</v>
      </c>
      <c r="B154" s="21" t="s">
        <v>892</v>
      </c>
      <c r="C154" s="27" t="s">
        <v>894</v>
      </c>
      <c r="D154" s="30"/>
      <c r="E154" s="68" t="s">
        <v>63</v>
      </c>
      <c r="F154" s="23" t="str">
        <f t="shared" si="52"/>
        <v>-</v>
      </c>
      <c r="G154" s="69" t="s">
        <v>63</v>
      </c>
      <c r="H154" s="68" t="s">
        <v>63</v>
      </c>
      <c r="I154" s="23" t="str">
        <f t="shared" si="53"/>
        <v>-</v>
      </c>
      <c r="J154" s="69" t="str">
        <f t="shared" si="53"/>
        <v>-</v>
      </c>
      <c r="K154" s="68" t="s">
        <v>63</v>
      </c>
      <c r="L154" s="23" t="str">
        <f t="shared" si="54"/>
        <v>-</v>
      </c>
      <c r="M154" s="69" t="str">
        <f t="shared" si="54"/>
        <v>-</v>
      </c>
      <c r="N154" s="24"/>
      <c r="O154" s="68" t="s">
        <v>63</v>
      </c>
      <c r="P154" s="24" t="s">
        <v>63</v>
      </c>
      <c r="Q154" s="24" t="s">
        <v>63</v>
      </c>
      <c r="R154" s="24" t="s">
        <v>63</v>
      </c>
      <c r="S154" s="69" t="s">
        <v>63</v>
      </c>
      <c r="T154" s="68" t="s">
        <v>63</v>
      </c>
      <c r="U154" s="24" t="s">
        <v>63</v>
      </c>
      <c r="V154" s="24" t="s">
        <v>63</v>
      </c>
      <c r="W154" s="24" t="s">
        <v>63</v>
      </c>
      <c r="X154" s="69" t="s">
        <v>63</v>
      </c>
      <c r="Y154" s="68" t="s">
        <v>63</v>
      </c>
      <c r="Z154" s="24" t="s">
        <v>63</v>
      </c>
      <c r="AA154" s="24" t="s">
        <v>63</v>
      </c>
      <c r="AB154" s="24" t="s">
        <v>63</v>
      </c>
      <c r="AC154" s="69" t="s">
        <v>63</v>
      </c>
      <c r="AD154" s="68" t="s">
        <v>63</v>
      </c>
      <c r="AE154" s="24" t="s">
        <v>63</v>
      </c>
      <c r="AF154" s="24" t="s">
        <v>63</v>
      </c>
      <c r="AG154" s="24" t="s">
        <v>63</v>
      </c>
      <c r="AH154" s="69" t="s">
        <v>63</v>
      </c>
      <c r="AI154" s="68" t="s">
        <v>63</v>
      </c>
      <c r="AJ154" s="23" t="s">
        <v>63</v>
      </c>
      <c r="AK154" s="23" t="s">
        <v>63</v>
      </c>
      <c r="AL154" s="23" t="s">
        <v>63</v>
      </c>
      <c r="AM154" s="69" t="s">
        <v>63</v>
      </c>
      <c r="AO154" s="66">
        <v>15296</v>
      </c>
      <c r="AP154" s="23">
        <v>15296</v>
      </c>
      <c r="AQ154" s="67" t="s">
        <v>1696</v>
      </c>
      <c r="AR154" s="66">
        <v>15801</v>
      </c>
      <c r="AS154" s="23">
        <v>15801</v>
      </c>
      <c r="AT154" s="67" t="s">
        <v>1696</v>
      </c>
      <c r="AU154" s="66">
        <v>15171</v>
      </c>
      <c r="AV154" s="23">
        <v>15171</v>
      </c>
      <c r="AW154" s="67" t="s">
        <v>1696</v>
      </c>
      <c r="AX154" s="66">
        <v>15531</v>
      </c>
      <c r="AY154" s="23">
        <v>15531</v>
      </c>
      <c r="AZ154" s="67" t="s">
        <v>1696</v>
      </c>
      <c r="BA154" s="66">
        <v>10426</v>
      </c>
      <c r="BB154" s="23">
        <v>10426</v>
      </c>
      <c r="BC154" s="67" t="s">
        <v>1696</v>
      </c>
      <c r="BD154" s="66">
        <f>'individ. emissies &amp; verlening'!AB154</f>
        <v>5600</v>
      </c>
      <c r="BE154" s="23">
        <v>5600</v>
      </c>
      <c r="BF154" s="67" t="s">
        <v>1696</v>
      </c>
      <c r="BG154" s="66">
        <f>'individ. emissies &amp; verlening'!AC154</f>
        <v>5140</v>
      </c>
      <c r="BH154" s="23">
        <v>5140</v>
      </c>
      <c r="BI154" s="23" t="s">
        <v>1696</v>
      </c>
      <c r="BJ154" s="66">
        <f>'individ. emissies &amp; verlening'!AD154</f>
        <v>4967</v>
      </c>
      <c r="BK154" s="171">
        <v>4967</v>
      </c>
      <c r="BL154" s="172" t="s">
        <v>1696</v>
      </c>
      <c r="BM154" s="66" t="s">
        <v>63</v>
      </c>
      <c r="BN154" s="23" t="s">
        <v>63</v>
      </c>
      <c r="BO154" s="178" t="str">
        <f t="shared" si="46"/>
        <v>-</v>
      </c>
      <c r="BP154" s="66" t="s">
        <v>63</v>
      </c>
      <c r="BQ154" s="23" t="s">
        <v>63</v>
      </c>
      <c r="BR154" s="183" t="str">
        <f t="shared" si="47"/>
        <v>-</v>
      </c>
    </row>
    <row r="155" spans="1:70" ht="12.75" customHeight="1" x14ac:dyDescent="0.25">
      <c r="A155" s="21">
        <v>151</v>
      </c>
      <c r="B155" s="21" t="s">
        <v>895</v>
      </c>
      <c r="C155" s="27" t="s">
        <v>896</v>
      </c>
      <c r="D155" s="30"/>
      <c r="E155" s="68" t="s">
        <v>63</v>
      </c>
      <c r="F155" s="23" t="str">
        <f t="shared" si="52"/>
        <v>-</v>
      </c>
      <c r="G155" s="69" t="s">
        <v>63</v>
      </c>
      <c r="H155" s="68" t="s">
        <v>63</v>
      </c>
      <c r="I155" s="23" t="str">
        <f t="shared" si="53"/>
        <v>-</v>
      </c>
      <c r="J155" s="69" t="str">
        <f t="shared" si="53"/>
        <v>-</v>
      </c>
      <c r="K155" s="68" t="s">
        <v>63</v>
      </c>
      <c r="L155" s="23" t="str">
        <f t="shared" si="54"/>
        <v>-</v>
      </c>
      <c r="M155" s="69" t="str">
        <f t="shared" si="54"/>
        <v>-</v>
      </c>
      <c r="N155" s="24"/>
      <c r="O155" s="68" t="s">
        <v>63</v>
      </c>
      <c r="P155" s="24" t="s">
        <v>63</v>
      </c>
      <c r="Q155" s="24" t="s">
        <v>63</v>
      </c>
      <c r="R155" s="24" t="s">
        <v>63</v>
      </c>
      <c r="S155" s="69" t="s">
        <v>63</v>
      </c>
      <c r="T155" s="68" t="s">
        <v>63</v>
      </c>
      <c r="U155" s="24" t="s">
        <v>63</v>
      </c>
      <c r="V155" s="24" t="s">
        <v>63</v>
      </c>
      <c r="W155" s="24" t="s">
        <v>63</v>
      </c>
      <c r="X155" s="69" t="s">
        <v>63</v>
      </c>
      <c r="Y155" s="68" t="s">
        <v>63</v>
      </c>
      <c r="Z155" s="24" t="s">
        <v>63</v>
      </c>
      <c r="AA155" s="24" t="s">
        <v>63</v>
      </c>
      <c r="AB155" s="24" t="s">
        <v>63</v>
      </c>
      <c r="AC155" s="69" t="s">
        <v>63</v>
      </c>
      <c r="AD155" s="68" t="s">
        <v>63</v>
      </c>
      <c r="AE155" s="24" t="s">
        <v>63</v>
      </c>
      <c r="AF155" s="24" t="s">
        <v>63</v>
      </c>
      <c r="AG155" s="24" t="s">
        <v>63</v>
      </c>
      <c r="AH155" s="69" t="s">
        <v>63</v>
      </c>
      <c r="AI155" s="68" t="s">
        <v>63</v>
      </c>
      <c r="AJ155" s="23" t="s">
        <v>63</v>
      </c>
      <c r="AK155" s="23" t="s">
        <v>63</v>
      </c>
      <c r="AL155" s="23" t="s">
        <v>63</v>
      </c>
      <c r="AM155" s="69" t="s">
        <v>63</v>
      </c>
      <c r="AO155" s="66">
        <v>26031</v>
      </c>
      <c r="AP155" s="23">
        <v>26031</v>
      </c>
      <c r="AQ155" s="67" t="s">
        <v>1696</v>
      </c>
      <c r="AR155" s="66">
        <v>26254</v>
      </c>
      <c r="AS155" s="23">
        <v>26254</v>
      </c>
      <c r="AT155" s="67" t="s">
        <v>1696</v>
      </c>
      <c r="AU155" s="66">
        <v>28100</v>
      </c>
      <c r="AV155" s="23">
        <v>28100</v>
      </c>
      <c r="AW155" s="67" t="s">
        <v>1696</v>
      </c>
      <c r="AX155" s="66">
        <v>28994</v>
      </c>
      <c r="AY155" s="23">
        <v>28994</v>
      </c>
      <c r="AZ155" s="67" t="s">
        <v>1696</v>
      </c>
      <c r="BA155" s="66">
        <v>28386</v>
      </c>
      <c r="BB155" s="23">
        <v>28386</v>
      </c>
      <c r="BC155" s="67" t="s">
        <v>1696</v>
      </c>
      <c r="BD155" s="66">
        <f>'individ. emissies &amp; verlening'!AB155</f>
        <v>31294</v>
      </c>
      <c r="BE155" s="23">
        <v>31294</v>
      </c>
      <c r="BF155" s="67" t="s">
        <v>1696</v>
      </c>
      <c r="BG155" s="66">
        <f>'individ. emissies &amp; verlening'!AC155</f>
        <v>28176</v>
      </c>
      <c r="BH155" s="23">
        <v>28176</v>
      </c>
      <c r="BI155" s="23" t="s">
        <v>1696</v>
      </c>
      <c r="BJ155" s="66">
        <f>'individ. emissies &amp; verlening'!AD155</f>
        <v>24541</v>
      </c>
      <c r="BK155" s="171">
        <v>24541</v>
      </c>
      <c r="BL155" s="172" t="s">
        <v>1696</v>
      </c>
      <c r="BM155" s="66" t="s">
        <v>63</v>
      </c>
      <c r="BN155" s="23" t="s">
        <v>63</v>
      </c>
      <c r="BO155" s="178" t="str">
        <f t="shared" si="46"/>
        <v>-</v>
      </c>
      <c r="BP155" s="66" t="s">
        <v>63</v>
      </c>
      <c r="BQ155" s="23" t="s">
        <v>63</v>
      </c>
      <c r="BR155" s="183" t="str">
        <f t="shared" si="47"/>
        <v>-</v>
      </c>
    </row>
    <row r="156" spans="1:70" x14ac:dyDescent="0.25">
      <c r="A156" s="21">
        <v>152</v>
      </c>
      <c r="B156" s="21" t="s">
        <v>898</v>
      </c>
      <c r="C156" s="27" t="s">
        <v>900</v>
      </c>
      <c r="D156" s="30"/>
      <c r="E156" s="66">
        <v>18184</v>
      </c>
      <c r="F156" s="23">
        <f t="shared" si="52"/>
        <v>18184</v>
      </c>
      <c r="G156" s="67" t="s">
        <v>1696</v>
      </c>
      <c r="H156" s="66">
        <v>16157</v>
      </c>
      <c r="I156" s="23">
        <f t="shared" si="53"/>
        <v>16157</v>
      </c>
      <c r="J156" s="67" t="s">
        <v>1696</v>
      </c>
      <c r="K156" s="66">
        <v>17367</v>
      </c>
      <c r="L156" s="23">
        <f t="shared" si="54"/>
        <v>17367</v>
      </c>
      <c r="M156" s="67" t="s">
        <v>1696</v>
      </c>
      <c r="N156" s="23"/>
      <c r="O156" s="71">
        <v>26956</v>
      </c>
      <c r="P156" s="23">
        <v>26956</v>
      </c>
      <c r="Q156" s="23"/>
      <c r="R156" s="23"/>
      <c r="S156" s="67" t="s">
        <v>1696</v>
      </c>
      <c r="T156" s="71">
        <v>22823</v>
      </c>
      <c r="U156" s="23">
        <v>22823</v>
      </c>
      <c r="V156" s="23"/>
      <c r="W156" s="23"/>
      <c r="X156" s="67" t="s">
        <v>1696</v>
      </c>
      <c r="Y156" s="71">
        <v>26988</v>
      </c>
      <c r="Z156" s="23">
        <v>26988</v>
      </c>
      <c r="AA156" s="23"/>
      <c r="AB156" s="23"/>
      <c r="AC156" s="67" t="s">
        <v>1696</v>
      </c>
      <c r="AD156" s="71">
        <v>24209</v>
      </c>
      <c r="AE156" s="24">
        <v>24209</v>
      </c>
      <c r="AF156" s="23"/>
      <c r="AG156" s="23"/>
      <c r="AH156" s="67" t="s">
        <v>1696</v>
      </c>
      <c r="AI156" s="71">
        <v>24101</v>
      </c>
      <c r="AJ156" s="24">
        <v>12476</v>
      </c>
      <c r="AK156" s="23"/>
      <c r="AL156" s="23">
        <v>11625</v>
      </c>
      <c r="AM156" s="67" t="s">
        <v>1696</v>
      </c>
      <c r="AO156" s="66">
        <v>24736</v>
      </c>
      <c r="AP156" s="23">
        <v>24736</v>
      </c>
      <c r="AQ156" s="67" t="s">
        <v>1696</v>
      </c>
      <c r="AR156" s="66">
        <v>22456</v>
      </c>
      <c r="AS156" s="23">
        <v>22456</v>
      </c>
      <c r="AT156" s="67" t="s">
        <v>1696</v>
      </c>
      <c r="AU156" s="66">
        <v>23007</v>
      </c>
      <c r="AV156" s="23">
        <v>23007</v>
      </c>
      <c r="AW156" s="67" t="s">
        <v>1696</v>
      </c>
      <c r="AX156" s="66">
        <v>23498</v>
      </c>
      <c r="AY156" s="23">
        <v>23498</v>
      </c>
      <c r="AZ156" s="67" t="s">
        <v>1696</v>
      </c>
      <c r="BA156" s="66">
        <v>23247</v>
      </c>
      <c r="BB156" s="23">
        <v>23247</v>
      </c>
      <c r="BC156" s="67" t="s">
        <v>1696</v>
      </c>
      <c r="BD156" s="66">
        <f>'individ. emissies &amp; verlening'!AB156</f>
        <v>22920</v>
      </c>
      <c r="BE156" s="23">
        <v>22920</v>
      </c>
      <c r="BF156" s="67" t="s">
        <v>1696</v>
      </c>
      <c r="BG156" s="66">
        <f>'individ. emissies &amp; verlening'!AC156</f>
        <v>20957</v>
      </c>
      <c r="BH156" s="23">
        <v>20957</v>
      </c>
      <c r="BI156" s="23" t="s">
        <v>1696</v>
      </c>
      <c r="BJ156" s="66">
        <f>'individ. emissies &amp; verlening'!AD156</f>
        <v>20245</v>
      </c>
      <c r="BK156" s="171">
        <v>20245</v>
      </c>
      <c r="BL156" s="172" t="s">
        <v>1696</v>
      </c>
      <c r="BM156" s="66">
        <v>21915</v>
      </c>
      <c r="BN156" s="23">
        <v>21915</v>
      </c>
      <c r="BO156" s="178" t="str">
        <f t="shared" si="46"/>
        <v>ok</v>
      </c>
      <c r="BP156" s="66">
        <v>19206</v>
      </c>
      <c r="BQ156" s="23">
        <v>19206</v>
      </c>
      <c r="BR156" s="183" t="str">
        <f t="shared" si="47"/>
        <v>ok</v>
      </c>
    </row>
    <row r="157" spans="1:70" x14ac:dyDescent="0.25">
      <c r="A157" s="21">
        <v>153</v>
      </c>
      <c r="B157" s="21" t="s">
        <v>906</v>
      </c>
      <c r="C157" s="27" t="s">
        <v>907</v>
      </c>
      <c r="D157" s="30"/>
      <c r="E157" s="66">
        <v>8806</v>
      </c>
      <c r="F157" s="23">
        <f t="shared" si="52"/>
        <v>8806</v>
      </c>
      <c r="G157" s="67" t="s">
        <v>1696</v>
      </c>
      <c r="H157" s="66">
        <v>8421</v>
      </c>
      <c r="I157" s="23">
        <f t="shared" si="53"/>
        <v>8421</v>
      </c>
      <c r="J157" s="67" t="s">
        <v>1696</v>
      </c>
      <c r="K157" s="66">
        <v>7974</v>
      </c>
      <c r="L157" s="23">
        <f t="shared" si="54"/>
        <v>7974</v>
      </c>
      <c r="M157" s="67" t="s">
        <v>1696</v>
      </c>
      <c r="N157" s="23"/>
      <c r="O157" s="66">
        <v>16306</v>
      </c>
      <c r="P157" s="23">
        <v>16306</v>
      </c>
      <c r="Q157" s="23"/>
      <c r="R157" s="23"/>
      <c r="S157" s="67" t="s">
        <v>1696</v>
      </c>
      <c r="T157" s="66">
        <v>12388</v>
      </c>
      <c r="U157" s="23">
        <v>12388</v>
      </c>
      <c r="V157" s="23"/>
      <c r="W157" s="23"/>
      <c r="X157" s="67" t="s">
        <v>1696</v>
      </c>
      <c r="Y157" s="66">
        <v>14858</v>
      </c>
      <c r="Z157" s="23">
        <v>14858</v>
      </c>
      <c r="AA157" s="23"/>
      <c r="AB157" s="23"/>
      <c r="AC157" s="67" t="s">
        <v>1696</v>
      </c>
      <c r="AD157" s="66">
        <v>12675</v>
      </c>
      <c r="AE157" s="24">
        <v>12675</v>
      </c>
      <c r="AF157" s="23"/>
      <c r="AG157" s="23"/>
      <c r="AH157" s="67" t="s">
        <v>1696</v>
      </c>
      <c r="AI157" s="66">
        <v>8932</v>
      </c>
      <c r="AJ157" s="24">
        <v>8932</v>
      </c>
      <c r="AK157" s="23"/>
      <c r="AL157" s="23"/>
      <c r="AM157" s="67" t="s">
        <v>1696</v>
      </c>
      <c r="AO157" s="66">
        <v>4749</v>
      </c>
      <c r="AP157" s="23">
        <v>4749</v>
      </c>
      <c r="AQ157" s="67" t="s">
        <v>1696</v>
      </c>
      <c r="AR157" s="66" t="s">
        <v>72</v>
      </c>
      <c r="AS157" s="24" t="s">
        <v>63</v>
      </c>
      <c r="AT157" s="69" t="s">
        <v>63</v>
      </c>
      <c r="AU157" s="66" t="s">
        <v>63</v>
      </c>
      <c r="AV157" s="24" t="s">
        <v>63</v>
      </c>
      <c r="AW157" s="69" t="s">
        <v>63</v>
      </c>
      <c r="AX157" s="68" t="s">
        <v>63</v>
      </c>
      <c r="AY157" s="24" t="s">
        <v>63</v>
      </c>
      <c r="AZ157" s="69" t="s">
        <v>63</v>
      </c>
      <c r="BA157" s="68" t="s">
        <v>63</v>
      </c>
      <c r="BB157" s="24" t="s">
        <v>63</v>
      </c>
      <c r="BC157" s="69"/>
      <c r="BD157" s="66" t="str">
        <f>'individ. emissies &amp; verlening'!AB157</f>
        <v>-</v>
      </c>
      <c r="BE157" s="24" t="s">
        <v>63</v>
      </c>
      <c r="BF157" s="67" t="s">
        <v>63</v>
      </c>
      <c r="BG157" s="66" t="str">
        <f>'individ. emissies &amp; verlening'!AC157</f>
        <v>-</v>
      </c>
      <c r="BH157" s="23" t="s">
        <v>63</v>
      </c>
      <c r="BI157" s="23" t="s">
        <v>63</v>
      </c>
      <c r="BJ157" s="66" t="str">
        <f>'individ. emissies &amp; verlening'!AD157</f>
        <v>-</v>
      </c>
      <c r="BK157" s="172" t="s">
        <v>63</v>
      </c>
      <c r="BL157" s="172" t="s">
        <v>63</v>
      </c>
      <c r="BM157" s="66" t="s">
        <v>63</v>
      </c>
      <c r="BN157" s="23" t="s">
        <v>63</v>
      </c>
      <c r="BO157" s="178" t="str">
        <f t="shared" si="46"/>
        <v>-</v>
      </c>
      <c r="BP157" s="66" t="s">
        <v>63</v>
      </c>
      <c r="BQ157" s="23" t="s">
        <v>63</v>
      </c>
      <c r="BR157" s="183" t="str">
        <f t="shared" si="47"/>
        <v>-</v>
      </c>
    </row>
    <row r="158" spans="1:70" x14ac:dyDescent="0.25">
      <c r="A158" s="21">
        <v>154</v>
      </c>
      <c r="B158" s="21" t="s">
        <v>909</v>
      </c>
      <c r="C158" s="27" t="s">
        <v>911</v>
      </c>
      <c r="D158" s="30"/>
      <c r="E158" s="66">
        <v>37877</v>
      </c>
      <c r="F158" s="23">
        <f t="shared" si="52"/>
        <v>37877</v>
      </c>
      <c r="G158" s="67" t="s">
        <v>1696</v>
      </c>
      <c r="H158" s="66">
        <v>33630</v>
      </c>
      <c r="I158" s="23">
        <f t="shared" si="53"/>
        <v>33630</v>
      </c>
      <c r="J158" s="67" t="s">
        <v>1696</v>
      </c>
      <c r="K158" s="66">
        <v>30663</v>
      </c>
      <c r="L158" s="23">
        <f t="shared" si="54"/>
        <v>30663</v>
      </c>
      <c r="M158" s="67" t="s">
        <v>1696</v>
      </c>
      <c r="N158" s="23"/>
      <c r="O158" s="66">
        <v>36215</v>
      </c>
      <c r="P158" s="23">
        <v>36215</v>
      </c>
      <c r="Q158" s="23"/>
      <c r="R158" s="23"/>
      <c r="S158" s="67" t="s">
        <v>1696</v>
      </c>
      <c r="T158" s="66">
        <v>34040</v>
      </c>
      <c r="U158" s="23">
        <v>34040</v>
      </c>
      <c r="V158" s="23"/>
      <c r="W158" s="23"/>
      <c r="X158" s="67" t="s">
        <v>1696</v>
      </c>
      <c r="Y158" s="66">
        <v>39824</v>
      </c>
      <c r="Z158" s="23">
        <v>34124</v>
      </c>
      <c r="AA158" s="23"/>
      <c r="AB158" s="23">
        <v>5700</v>
      </c>
      <c r="AC158" s="67" t="s">
        <v>1696</v>
      </c>
      <c r="AD158" s="66">
        <v>36642</v>
      </c>
      <c r="AE158" s="24">
        <v>36642</v>
      </c>
      <c r="AF158" s="23"/>
      <c r="AG158" s="23"/>
      <c r="AH158" s="67" t="s">
        <v>1696</v>
      </c>
      <c r="AI158" s="66">
        <v>35889</v>
      </c>
      <c r="AJ158" s="24">
        <v>15438</v>
      </c>
      <c r="AK158" s="23"/>
      <c r="AL158" s="23">
        <v>20451</v>
      </c>
      <c r="AM158" s="67" t="s">
        <v>1696</v>
      </c>
      <c r="AO158" s="66">
        <v>35037</v>
      </c>
      <c r="AP158" s="23">
        <v>35037</v>
      </c>
      <c r="AQ158" s="67" t="s">
        <v>1696</v>
      </c>
      <c r="AR158" s="66">
        <v>28271</v>
      </c>
      <c r="AS158" s="23">
        <v>28271</v>
      </c>
      <c r="AT158" s="67" t="s">
        <v>1696</v>
      </c>
      <c r="AU158" s="66">
        <v>29682</v>
      </c>
      <c r="AV158" s="23">
        <v>29682</v>
      </c>
      <c r="AW158" s="67" t="s">
        <v>1696</v>
      </c>
      <c r="AX158" s="66">
        <v>23899</v>
      </c>
      <c r="AY158" s="23">
        <v>23899</v>
      </c>
      <c r="AZ158" s="67" t="s">
        <v>1696</v>
      </c>
      <c r="BA158" s="66">
        <v>15064</v>
      </c>
      <c r="BB158" s="23">
        <v>15064</v>
      </c>
      <c r="BC158" s="67" t="s">
        <v>1696</v>
      </c>
      <c r="BD158" s="66">
        <f>'individ. emissies &amp; verlening'!AB158</f>
        <v>15744</v>
      </c>
      <c r="BE158" s="23">
        <v>15744</v>
      </c>
      <c r="BF158" s="67" t="s">
        <v>1696</v>
      </c>
      <c r="BG158" s="66">
        <f>'individ. emissies &amp; verlening'!AC158</f>
        <v>14288</v>
      </c>
      <c r="BH158" s="23">
        <v>14288</v>
      </c>
      <c r="BI158" s="23" t="s">
        <v>1696</v>
      </c>
      <c r="BJ158" s="66">
        <f>'individ. emissies &amp; verlening'!AD158</f>
        <v>13206</v>
      </c>
      <c r="BK158" s="172">
        <v>13206</v>
      </c>
      <c r="BL158" s="172" t="s">
        <v>1696</v>
      </c>
      <c r="BM158" s="66">
        <v>13525</v>
      </c>
      <c r="BN158" s="23">
        <v>13525</v>
      </c>
      <c r="BO158" s="178" t="str">
        <f t="shared" si="46"/>
        <v>ok</v>
      </c>
      <c r="BP158" s="66">
        <v>12057</v>
      </c>
      <c r="BQ158" s="23">
        <v>12057</v>
      </c>
      <c r="BR158" s="183" t="str">
        <f t="shared" si="47"/>
        <v>ok</v>
      </c>
    </row>
    <row r="159" spans="1:70" x14ac:dyDescent="0.25">
      <c r="A159" s="21">
        <v>155</v>
      </c>
      <c r="B159" s="21" t="s">
        <v>915</v>
      </c>
      <c r="C159" s="27" t="s">
        <v>916</v>
      </c>
      <c r="D159" s="30"/>
      <c r="E159" s="66">
        <v>37181</v>
      </c>
      <c r="F159" s="23">
        <f t="shared" si="52"/>
        <v>37181</v>
      </c>
      <c r="G159" s="67" t="s">
        <v>1696</v>
      </c>
      <c r="H159" s="66">
        <v>37850</v>
      </c>
      <c r="I159" s="23">
        <f t="shared" si="53"/>
        <v>37850</v>
      </c>
      <c r="J159" s="67" t="s">
        <v>1696</v>
      </c>
      <c r="K159" s="66">
        <v>34728</v>
      </c>
      <c r="L159" s="23">
        <f t="shared" si="54"/>
        <v>34728</v>
      </c>
      <c r="M159" s="67" t="s">
        <v>1696</v>
      </c>
      <c r="N159" s="23"/>
      <c r="O159" s="71">
        <v>49680</v>
      </c>
      <c r="P159" s="23">
        <v>49680</v>
      </c>
      <c r="Q159" s="23"/>
      <c r="R159" s="23"/>
      <c r="S159" s="67" t="s">
        <v>1696</v>
      </c>
      <c r="T159" s="71">
        <v>41385</v>
      </c>
      <c r="U159" s="23">
        <v>41385</v>
      </c>
      <c r="V159" s="23"/>
      <c r="W159" s="23"/>
      <c r="X159" s="67" t="s">
        <v>1696</v>
      </c>
      <c r="Y159" s="71">
        <v>48812</v>
      </c>
      <c r="Z159" s="23">
        <v>48812</v>
      </c>
      <c r="AA159" s="23"/>
      <c r="AB159" s="23"/>
      <c r="AC159" s="67" t="s">
        <v>1696</v>
      </c>
      <c r="AD159" s="71">
        <v>41807</v>
      </c>
      <c r="AE159" s="24">
        <v>13607</v>
      </c>
      <c r="AF159" s="23"/>
      <c r="AG159" s="23">
        <v>28200</v>
      </c>
      <c r="AH159" s="67" t="s">
        <v>1696</v>
      </c>
      <c r="AI159" s="71">
        <v>36848</v>
      </c>
      <c r="AJ159" s="24">
        <v>36848</v>
      </c>
      <c r="AK159" s="23"/>
      <c r="AL159" s="23"/>
      <c r="AM159" s="67" t="s">
        <v>1696</v>
      </c>
      <c r="AO159" s="66">
        <v>42764</v>
      </c>
      <c r="AP159" s="23">
        <v>42764</v>
      </c>
      <c r="AQ159" s="67" t="s">
        <v>1696</v>
      </c>
      <c r="AR159" s="66">
        <v>37347</v>
      </c>
      <c r="AS159" s="23">
        <v>37347</v>
      </c>
      <c r="AT159" s="67" t="s">
        <v>1696</v>
      </c>
      <c r="AU159" s="66">
        <v>12320</v>
      </c>
      <c r="AV159" s="23">
        <v>12320</v>
      </c>
      <c r="AW159" s="67" t="s">
        <v>1696</v>
      </c>
      <c r="AX159" s="68" t="s">
        <v>188</v>
      </c>
      <c r="AY159" s="24" t="s">
        <v>63</v>
      </c>
      <c r="AZ159" s="69" t="s">
        <v>63</v>
      </c>
      <c r="BA159" s="68" t="s">
        <v>63</v>
      </c>
      <c r="BB159" s="24" t="s">
        <v>63</v>
      </c>
      <c r="BC159" s="69"/>
      <c r="BD159" s="66" t="str">
        <f>'individ. emissies &amp; verlening'!AB159</f>
        <v>-</v>
      </c>
      <c r="BE159" s="24" t="s">
        <v>63</v>
      </c>
      <c r="BF159" s="67" t="s">
        <v>63</v>
      </c>
      <c r="BG159" s="66" t="str">
        <f>'individ. emissies &amp; verlening'!AC159</f>
        <v>-</v>
      </c>
      <c r="BH159" s="23" t="s">
        <v>63</v>
      </c>
      <c r="BI159" s="23" t="s">
        <v>63</v>
      </c>
      <c r="BJ159" s="66" t="str">
        <f>'individ. emissies &amp; verlening'!AD159</f>
        <v>-</v>
      </c>
      <c r="BK159" s="171" t="s">
        <v>63</v>
      </c>
      <c r="BL159" s="172" t="s">
        <v>63</v>
      </c>
      <c r="BM159" s="66" t="s">
        <v>63</v>
      </c>
      <c r="BN159" s="23" t="s">
        <v>63</v>
      </c>
      <c r="BO159" s="178" t="str">
        <f t="shared" si="46"/>
        <v>-</v>
      </c>
      <c r="BP159" s="66" t="s">
        <v>63</v>
      </c>
      <c r="BQ159" s="23" t="s">
        <v>63</v>
      </c>
      <c r="BR159" s="183" t="str">
        <f t="shared" si="47"/>
        <v>-</v>
      </c>
    </row>
    <row r="160" spans="1:70" ht="12.75" customHeight="1" x14ac:dyDescent="0.25">
      <c r="A160" s="21">
        <v>156</v>
      </c>
      <c r="B160" s="21" t="s">
        <v>918</v>
      </c>
      <c r="C160" s="27" t="s">
        <v>919</v>
      </c>
      <c r="D160" s="30"/>
      <c r="E160" s="66">
        <v>6112</v>
      </c>
      <c r="F160" s="23">
        <f t="shared" si="52"/>
        <v>6112</v>
      </c>
      <c r="G160" s="67" t="s">
        <v>1696</v>
      </c>
      <c r="H160" s="66">
        <v>5560</v>
      </c>
      <c r="I160" s="23">
        <f t="shared" si="53"/>
        <v>5560</v>
      </c>
      <c r="J160" s="67" t="s">
        <v>1696</v>
      </c>
      <c r="K160" s="66">
        <v>5696</v>
      </c>
      <c r="L160" s="23">
        <f t="shared" si="54"/>
        <v>5696</v>
      </c>
      <c r="M160" s="67" t="s">
        <v>1696</v>
      </c>
      <c r="N160" s="23"/>
      <c r="O160" s="70" t="s">
        <v>62</v>
      </c>
      <c r="P160" s="24" t="s">
        <v>63</v>
      </c>
      <c r="Q160" s="24" t="s">
        <v>63</v>
      </c>
      <c r="R160" s="24" t="s">
        <v>63</v>
      </c>
      <c r="S160" s="67" t="s">
        <v>1696</v>
      </c>
      <c r="T160" s="70" t="s">
        <v>63</v>
      </c>
      <c r="U160" s="24" t="s">
        <v>63</v>
      </c>
      <c r="V160" s="24" t="s">
        <v>63</v>
      </c>
      <c r="W160" s="24" t="s">
        <v>63</v>
      </c>
      <c r="X160" s="67" t="s">
        <v>63</v>
      </c>
      <c r="Y160" s="68" t="s">
        <v>63</v>
      </c>
      <c r="Z160" s="24" t="s">
        <v>63</v>
      </c>
      <c r="AA160" s="24" t="s">
        <v>63</v>
      </c>
      <c r="AB160" s="24" t="s">
        <v>63</v>
      </c>
      <c r="AC160" s="69" t="s">
        <v>63</v>
      </c>
      <c r="AD160" s="68" t="s">
        <v>63</v>
      </c>
      <c r="AE160" s="24" t="s">
        <v>63</v>
      </c>
      <c r="AF160" s="24" t="s">
        <v>63</v>
      </c>
      <c r="AG160" s="24" t="s">
        <v>63</v>
      </c>
      <c r="AH160" s="69" t="s">
        <v>63</v>
      </c>
      <c r="AI160" s="68" t="s">
        <v>63</v>
      </c>
      <c r="AJ160" s="23" t="s">
        <v>63</v>
      </c>
      <c r="AK160" s="23" t="s">
        <v>63</v>
      </c>
      <c r="AL160" s="23" t="s">
        <v>63</v>
      </c>
      <c r="AM160" s="69" t="s">
        <v>63</v>
      </c>
      <c r="AO160" s="68" t="s">
        <v>63</v>
      </c>
      <c r="AP160" s="24" t="s">
        <v>63</v>
      </c>
      <c r="AQ160" s="69" t="s">
        <v>63</v>
      </c>
      <c r="AR160" s="68" t="s">
        <v>63</v>
      </c>
      <c r="AS160" s="24" t="s">
        <v>63</v>
      </c>
      <c r="AT160" s="69" t="s">
        <v>63</v>
      </c>
      <c r="AU160" s="68" t="s">
        <v>63</v>
      </c>
      <c r="AV160" s="24" t="s">
        <v>63</v>
      </c>
      <c r="AW160" s="69" t="s">
        <v>63</v>
      </c>
      <c r="AX160" s="68" t="s">
        <v>63</v>
      </c>
      <c r="AY160" s="24" t="s">
        <v>63</v>
      </c>
      <c r="AZ160" s="69" t="s">
        <v>63</v>
      </c>
      <c r="BA160" s="68" t="s">
        <v>63</v>
      </c>
      <c r="BB160" s="24" t="s">
        <v>63</v>
      </c>
      <c r="BC160" s="69"/>
      <c r="BD160" s="66" t="str">
        <f>'individ. emissies &amp; verlening'!AB160</f>
        <v>-</v>
      </c>
      <c r="BE160" s="24" t="s">
        <v>63</v>
      </c>
      <c r="BF160" s="67" t="s">
        <v>63</v>
      </c>
      <c r="BG160" s="66" t="str">
        <f>'individ. emissies &amp; verlening'!AC160</f>
        <v>-</v>
      </c>
      <c r="BH160" s="23" t="s">
        <v>63</v>
      </c>
      <c r="BI160" s="23" t="s">
        <v>63</v>
      </c>
      <c r="BJ160" s="66" t="str">
        <f>'individ. emissies &amp; verlening'!AD160</f>
        <v>-</v>
      </c>
      <c r="BK160" s="171" t="s">
        <v>63</v>
      </c>
      <c r="BL160" s="171" t="s">
        <v>63</v>
      </c>
      <c r="BM160" s="66" t="s">
        <v>63</v>
      </c>
      <c r="BN160" s="23" t="s">
        <v>63</v>
      </c>
      <c r="BO160" s="178" t="str">
        <f t="shared" si="46"/>
        <v>-</v>
      </c>
      <c r="BP160" s="66" t="s">
        <v>63</v>
      </c>
      <c r="BQ160" s="23" t="s">
        <v>63</v>
      </c>
      <c r="BR160" s="183" t="str">
        <f t="shared" si="47"/>
        <v>-</v>
      </c>
    </row>
    <row r="161" spans="1:70" ht="12.75" customHeight="1" x14ac:dyDescent="0.25">
      <c r="A161" s="21">
        <v>157</v>
      </c>
      <c r="B161" s="21" t="s">
        <v>922</v>
      </c>
      <c r="C161" s="27" t="s">
        <v>923</v>
      </c>
      <c r="D161" s="30"/>
      <c r="E161" s="66">
        <v>8511</v>
      </c>
      <c r="F161" s="23">
        <f t="shared" si="52"/>
        <v>8511</v>
      </c>
      <c r="G161" s="67" t="s">
        <v>1696</v>
      </c>
      <c r="H161" s="66">
        <v>8312</v>
      </c>
      <c r="I161" s="23">
        <f t="shared" si="53"/>
        <v>8312</v>
      </c>
      <c r="J161" s="67" t="s">
        <v>1696</v>
      </c>
      <c r="K161" s="66">
        <v>7832</v>
      </c>
      <c r="L161" s="23">
        <f t="shared" si="54"/>
        <v>7832</v>
      </c>
      <c r="M161" s="67" t="s">
        <v>1696</v>
      </c>
      <c r="N161" s="23"/>
      <c r="O161" s="70" t="s">
        <v>62</v>
      </c>
      <c r="P161" s="24" t="s">
        <v>63</v>
      </c>
      <c r="Q161" s="24" t="s">
        <v>63</v>
      </c>
      <c r="R161" s="24" t="s">
        <v>63</v>
      </c>
      <c r="S161" s="67" t="s">
        <v>1696</v>
      </c>
      <c r="T161" s="70" t="s">
        <v>63</v>
      </c>
      <c r="U161" s="24" t="s">
        <v>63</v>
      </c>
      <c r="V161" s="24" t="s">
        <v>63</v>
      </c>
      <c r="W161" s="24" t="s">
        <v>63</v>
      </c>
      <c r="X161" s="67" t="s">
        <v>63</v>
      </c>
      <c r="Y161" s="68" t="s">
        <v>63</v>
      </c>
      <c r="Z161" s="24" t="s">
        <v>63</v>
      </c>
      <c r="AA161" s="24" t="s">
        <v>63</v>
      </c>
      <c r="AB161" s="24" t="s">
        <v>63</v>
      </c>
      <c r="AC161" s="69" t="s">
        <v>63</v>
      </c>
      <c r="AD161" s="68" t="s">
        <v>63</v>
      </c>
      <c r="AE161" s="24" t="s">
        <v>63</v>
      </c>
      <c r="AF161" s="24" t="s">
        <v>63</v>
      </c>
      <c r="AG161" s="24" t="s">
        <v>63</v>
      </c>
      <c r="AH161" s="69" t="s">
        <v>63</v>
      </c>
      <c r="AI161" s="68" t="s">
        <v>63</v>
      </c>
      <c r="AJ161" s="23" t="s">
        <v>63</v>
      </c>
      <c r="AK161" s="23" t="s">
        <v>63</v>
      </c>
      <c r="AL161" s="23" t="s">
        <v>63</v>
      </c>
      <c r="AM161" s="69" t="s">
        <v>63</v>
      </c>
      <c r="AO161" s="68" t="s">
        <v>63</v>
      </c>
      <c r="AP161" s="24" t="s">
        <v>63</v>
      </c>
      <c r="AQ161" s="69" t="s">
        <v>63</v>
      </c>
      <c r="AR161" s="68" t="s">
        <v>63</v>
      </c>
      <c r="AS161" s="24" t="s">
        <v>63</v>
      </c>
      <c r="AT161" s="69" t="s">
        <v>63</v>
      </c>
      <c r="AU161" s="68" t="s">
        <v>63</v>
      </c>
      <c r="AV161" s="24" t="s">
        <v>63</v>
      </c>
      <c r="AW161" s="69" t="s">
        <v>63</v>
      </c>
      <c r="AX161" s="68" t="s">
        <v>63</v>
      </c>
      <c r="AY161" s="24" t="s">
        <v>63</v>
      </c>
      <c r="AZ161" s="69" t="s">
        <v>63</v>
      </c>
      <c r="BA161" s="68" t="s">
        <v>63</v>
      </c>
      <c r="BB161" s="24" t="s">
        <v>63</v>
      </c>
      <c r="BC161" s="69"/>
      <c r="BD161" s="66" t="str">
        <f>'individ. emissies &amp; verlening'!AB161</f>
        <v>-</v>
      </c>
      <c r="BE161" s="24" t="s">
        <v>63</v>
      </c>
      <c r="BF161" s="67" t="s">
        <v>63</v>
      </c>
      <c r="BG161" s="66" t="str">
        <f>'individ. emissies &amp; verlening'!AC161</f>
        <v>-</v>
      </c>
      <c r="BH161" s="23" t="s">
        <v>63</v>
      </c>
      <c r="BI161" s="23" t="s">
        <v>63</v>
      </c>
      <c r="BJ161" s="66" t="str">
        <f>'individ. emissies &amp; verlening'!AD161</f>
        <v>-</v>
      </c>
      <c r="BK161" s="171" t="s">
        <v>63</v>
      </c>
      <c r="BL161" s="172" t="s">
        <v>63</v>
      </c>
      <c r="BM161" s="66" t="s">
        <v>63</v>
      </c>
      <c r="BN161" s="23" t="s">
        <v>63</v>
      </c>
      <c r="BO161" s="178" t="str">
        <f t="shared" si="46"/>
        <v>-</v>
      </c>
      <c r="BP161" s="66" t="s">
        <v>63</v>
      </c>
      <c r="BQ161" s="23" t="s">
        <v>63</v>
      </c>
      <c r="BR161" s="183" t="str">
        <f t="shared" si="47"/>
        <v>-</v>
      </c>
    </row>
    <row r="162" spans="1:70" x14ac:dyDescent="0.25">
      <c r="A162" s="21">
        <v>158</v>
      </c>
      <c r="B162" s="21" t="s">
        <v>926</v>
      </c>
      <c r="C162" s="27" t="s">
        <v>927</v>
      </c>
      <c r="D162" s="30"/>
      <c r="E162" s="66">
        <v>4022</v>
      </c>
      <c r="F162" s="23">
        <f t="shared" si="52"/>
        <v>4022</v>
      </c>
      <c r="G162" s="67" t="s">
        <v>1696</v>
      </c>
      <c r="H162" s="66">
        <v>3758</v>
      </c>
      <c r="I162" s="23">
        <f t="shared" si="53"/>
        <v>3758</v>
      </c>
      <c r="J162" s="67" t="s">
        <v>1696</v>
      </c>
      <c r="K162" s="66">
        <v>2392</v>
      </c>
      <c r="L162" s="23">
        <f t="shared" si="54"/>
        <v>2392</v>
      </c>
      <c r="M162" s="67" t="s">
        <v>1696</v>
      </c>
      <c r="N162" s="23"/>
      <c r="O162" s="66">
        <v>1871</v>
      </c>
      <c r="P162" s="23">
        <v>1871</v>
      </c>
      <c r="Q162" s="23"/>
      <c r="R162" s="23"/>
      <c r="S162" s="67" t="s">
        <v>1696</v>
      </c>
      <c r="T162" s="66">
        <v>50</v>
      </c>
      <c r="U162" s="23">
        <v>50</v>
      </c>
      <c r="V162" s="23"/>
      <c r="W162" s="23"/>
      <c r="X162" s="67" t="s">
        <v>1696</v>
      </c>
      <c r="Y162" s="66">
        <v>90</v>
      </c>
      <c r="Z162" s="23">
        <v>90</v>
      </c>
      <c r="AA162" s="23"/>
      <c r="AB162" s="23"/>
      <c r="AC162" s="67" t="s">
        <v>1696</v>
      </c>
      <c r="AD162" s="66">
        <v>144</v>
      </c>
      <c r="AE162" s="24">
        <v>144</v>
      </c>
      <c r="AF162" s="23"/>
      <c r="AG162" s="23"/>
      <c r="AH162" s="67" t="s">
        <v>1696</v>
      </c>
      <c r="AI162" s="66">
        <v>391</v>
      </c>
      <c r="AJ162" s="24">
        <v>391</v>
      </c>
      <c r="AK162" s="23"/>
      <c r="AL162" s="23"/>
      <c r="AM162" s="67" t="s">
        <v>1696</v>
      </c>
      <c r="AO162" s="68" t="s">
        <v>787</v>
      </c>
      <c r="AP162" s="24" t="s">
        <v>63</v>
      </c>
      <c r="AQ162" s="69" t="s">
        <v>63</v>
      </c>
      <c r="AR162" s="68" t="s">
        <v>63</v>
      </c>
      <c r="AS162" s="24" t="s">
        <v>63</v>
      </c>
      <c r="AT162" s="69" t="s">
        <v>63</v>
      </c>
      <c r="AU162" s="68" t="s">
        <v>63</v>
      </c>
      <c r="AV162" s="24" t="s">
        <v>63</v>
      </c>
      <c r="AW162" s="69" t="s">
        <v>63</v>
      </c>
      <c r="AX162" s="68" t="s">
        <v>63</v>
      </c>
      <c r="AY162" s="24" t="s">
        <v>63</v>
      </c>
      <c r="AZ162" s="69" t="s">
        <v>63</v>
      </c>
      <c r="BA162" s="68" t="s">
        <v>63</v>
      </c>
      <c r="BB162" s="24" t="s">
        <v>63</v>
      </c>
      <c r="BC162" s="69"/>
      <c r="BD162" s="66" t="str">
        <f>'individ. emissies &amp; verlening'!AB162</f>
        <v>-</v>
      </c>
      <c r="BE162" s="24" t="s">
        <v>63</v>
      </c>
      <c r="BF162" s="67" t="s">
        <v>63</v>
      </c>
      <c r="BG162" s="66" t="str">
        <f>'individ. emissies &amp; verlening'!AC162</f>
        <v>-</v>
      </c>
      <c r="BH162" s="23" t="s">
        <v>63</v>
      </c>
      <c r="BI162" s="23" t="s">
        <v>63</v>
      </c>
      <c r="BJ162" s="66" t="str">
        <f>'individ. emissies &amp; verlening'!AD162</f>
        <v>-</v>
      </c>
      <c r="BK162" s="171" t="s">
        <v>63</v>
      </c>
      <c r="BL162" s="171" t="s">
        <v>63</v>
      </c>
      <c r="BM162" s="66" t="s">
        <v>63</v>
      </c>
      <c r="BN162" s="23" t="s">
        <v>63</v>
      </c>
      <c r="BO162" s="178" t="str">
        <f t="shared" si="46"/>
        <v>-</v>
      </c>
      <c r="BP162" s="66" t="s">
        <v>63</v>
      </c>
      <c r="BQ162" s="23" t="s">
        <v>63</v>
      </c>
      <c r="BR162" s="183" t="str">
        <f t="shared" si="47"/>
        <v>-</v>
      </c>
    </row>
    <row r="163" spans="1:70" ht="12.75" customHeight="1" x14ac:dyDescent="0.25">
      <c r="A163" s="21">
        <v>159</v>
      </c>
      <c r="B163" s="21" t="s">
        <v>931</v>
      </c>
      <c r="C163" s="27" t="s">
        <v>932</v>
      </c>
      <c r="D163" s="30"/>
      <c r="E163" s="66">
        <v>2856</v>
      </c>
      <c r="F163" s="23">
        <f t="shared" si="52"/>
        <v>2856</v>
      </c>
      <c r="G163" s="67" t="s">
        <v>1696</v>
      </c>
      <c r="H163" s="66">
        <v>3054</v>
      </c>
      <c r="I163" s="23">
        <f t="shared" si="53"/>
        <v>3054</v>
      </c>
      <c r="J163" s="67" t="s">
        <v>1696</v>
      </c>
      <c r="K163" s="66">
        <v>2738</v>
      </c>
      <c r="L163" s="23">
        <f t="shared" si="54"/>
        <v>2738</v>
      </c>
      <c r="M163" s="67" t="s">
        <v>1696</v>
      </c>
      <c r="N163" s="23"/>
      <c r="O163" s="70" t="s">
        <v>62</v>
      </c>
      <c r="P163" s="24" t="s">
        <v>63</v>
      </c>
      <c r="Q163" s="24" t="s">
        <v>63</v>
      </c>
      <c r="R163" s="24" t="s">
        <v>63</v>
      </c>
      <c r="S163" s="67" t="s">
        <v>1696</v>
      </c>
      <c r="T163" s="70" t="s">
        <v>63</v>
      </c>
      <c r="U163" s="24" t="s">
        <v>63</v>
      </c>
      <c r="V163" s="24" t="s">
        <v>63</v>
      </c>
      <c r="W163" s="24" t="s">
        <v>63</v>
      </c>
      <c r="X163" s="67" t="s">
        <v>63</v>
      </c>
      <c r="Y163" s="68" t="s">
        <v>63</v>
      </c>
      <c r="Z163" s="24" t="s">
        <v>63</v>
      </c>
      <c r="AA163" s="24" t="s">
        <v>63</v>
      </c>
      <c r="AB163" s="24" t="s">
        <v>63</v>
      </c>
      <c r="AC163" s="69" t="s">
        <v>63</v>
      </c>
      <c r="AD163" s="68" t="s">
        <v>63</v>
      </c>
      <c r="AE163" s="24" t="s">
        <v>63</v>
      </c>
      <c r="AF163" s="24" t="s">
        <v>63</v>
      </c>
      <c r="AG163" s="24" t="s">
        <v>63</v>
      </c>
      <c r="AH163" s="69" t="s">
        <v>63</v>
      </c>
      <c r="AI163" s="68" t="s">
        <v>63</v>
      </c>
      <c r="AJ163" s="23" t="s">
        <v>63</v>
      </c>
      <c r="AK163" s="23" t="s">
        <v>63</v>
      </c>
      <c r="AL163" s="23" t="s">
        <v>63</v>
      </c>
      <c r="AM163" s="69" t="s">
        <v>63</v>
      </c>
      <c r="AO163" s="68" t="s">
        <v>63</v>
      </c>
      <c r="AP163" s="24" t="s">
        <v>63</v>
      </c>
      <c r="AQ163" s="69" t="s">
        <v>63</v>
      </c>
      <c r="AR163" s="68" t="s">
        <v>63</v>
      </c>
      <c r="AS163" s="24" t="s">
        <v>63</v>
      </c>
      <c r="AT163" s="69" t="s">
        <v>63</v>
      </c>
      <c r="AU163" s="68" t="s">
        <v>63</v>
      </c>
      <c r="AV163" s="24" t="s">
        <v>63</v>
      </c>
      <c r="AW163" s="69" t="s">
        <v>63</v>
      </c>
      <c r="AX163" s="68" t="s">
        <v>63</v>
      </c>
      <c r="AY163" s="24" t="s">
        <v>63</v>
      </c>
      <c r="AZ163" s="69" t="s">
        <v>63</v>
      </c>
      <c r="BA163" s="68" t="s">
        <v>63</v>
      </c>
      <c r="BB163" s="24" t="s">
        <v>63</v>
      </c>
      <c r="BC163" s="69"/>
      <c r="BD163" s="66" t="str">
        <f>'individ. emissies &amp; verlening'!AB163</f>
        <v>-</v>
      </c>
      <c r="BE163" s="24" t="s">
        <v>63</v>
      </c>
      <c r="BF163" s="67" t="s">
        <v>63</v>
      </c>
      <c r="BG163" s="66" t="str">
        <f>'individ. emissies &amp; verlening'!AC163</f>
        <v>-</v>
      </c>
      <c r="BH163" s="23" t="s">
        <v>63</v>
      </c>
      <c r="BI163" s="23" t="s">
        <v>63</v>
      </c>
      <c r="BJ163" s="66" t="str">
        <f>'individ. emissies &amp; verlening'!AD163</f>
        <v>-</v>
      </c>
      <c r="BK163" s="171" t="s">
        <v>63</v>
      </c>
      <c r="BL163" s="171" t="s">
        <v>63</v>
      </c>
      <c r="BM163" s="66" t="s">
        <v>63</v>
      </c>
      <c r="BN163" s="23" t="s">
        <v>63</v>
      </c>
      <c r="BO163" s="178" t="str">
        <f t="shared" si="46"/>
        <v>-</v>
      </c>
      <c r="BP163" s="66" t="s">
        <v>63</v>
      </c>
      <c r="BQ163" s="23" t="s">
        <v>63</v>
      </c>
      <c r="BR163" s="183" t="str">
        <f t="shared" si="47"/>
        <v>-</v>
      </c>
    </row>
    <row r="164" spans="1:70" ht="12.75" customHeight="1" x14ac:dyDescent="0.25">
      <c r="A164" s="21">
        <v>160</v>
      </c>
      <c r="B164" s="21" t="s">
        <v>935</v>
      </c>
      <c r="C164" s="27" t="s">
        <v>937</v>
      </c>
      <c r="D164" s="30"/>
      <c r="E164" s="66">
        <v>2244</v>
      </c>
      <c r="F164" s="23">
        <f t="shared" si="52"/>
        <v>2244</v>
      </c>
      <c r="G164" s="67" t="s">
        <v>1696</v>
      </c>
      <c r="H164" s="66">
        <v>2228</v>
      </c>
      <c r="I164" s="23">
        <f t="shared" si="53"/>
        <v>2228</v>
      </c>
      <c r="J164" s="67" t="s">
        <v>1696</v>
      </c>
      <c r="K164" s="66">
        <v>1983</v>
      </c>
      <c r="L164" s="23">
        <f t="shared" si="54"/>
        <v>1983</v>
      </c>
      <c r="M164" s="67" t="s">
        <v>1696</v>
      </c>
      <c r="N164" s="23"/>
      <c r="O164" s="70" t="s">
        <v>62</v>
      </c>
      <c r="P164" s="24" t="s">
        <v>63</v>
      </c>
      <c r="Q164" s="24" t="s">
        <v>63</v>
      </c>
      <c r="R164" s="24" t="s">
        <v>63</v>
      </c>
      <c r="S164" s="67" t="s">
        <v>1696</v>
      </c>
      <c r="T164" s="70" t="s">
        <v>63</v>
      </c>
      <c r="U164" s="24" t="s">
        <v>63</v>
      </c>
      <c r="V164" s="24" t="s">
        <v>63</v>
      </c>
      <c r="W164" s="24" t="s">
        <v>63</v>
      </c>
      <c r="X164" s="67" t="s">
        <v>63</v>
      </c>
      <c r="Y164" s="68" t="s">
        <v>63</v>
      </c>
      <c r="Z164" s="24" t="s">
        <v>63</v>
      </c>
      <c r="AA164" s="24" t="s">
        <v>63</v>
      </c>
      <c r="AB164" s="24" t="s">
        <v>63</v>
      </c>
      <c r="AC164" s="69" t="s">
        <v>63</v>
      </c>
      <c r="AD164" s="68" t="s">
        <v>63</v>
      </c>
      <c r="AE164" s="24" t="s">
        <v>63</v>
      </c>
      <c r="AF164" s="24" t="s">
        <v>63</v>
      </c>
      <c r="AG164" s="24" t="s">
        <v>63</v>
      </c>
      <c r="AH164" s="69" t="s">
        <v>63</v>
      </c>
      <c r="AI164" s="68" t="s">
        <v>63</v>
      </c>
      <c r="AJ164" s="23" t="s">
        <v>63</v>
      </c>
      <c r="AK164" s="23" t="s">
        <v>63</v>
      </c>
      <c r="AL164" s="23" t="s">
        <v>63</v>
      </c>
      <c r="AM164" s="69" t="s">
        <v>63</v>
      </c>
      <c r="AO164" s="66">
        <v>18611</v>
      </c>
      <c r="AP164" s="23">
        <v>18611</v>
      </c>
      <c r="AQ164" s="67" t="s">
        <v>1696</v>
      </c>
      <c r="AR164" s="66">
        <v>16643</v>
      </c>
      <c r="AS164" s="23">
        <v>16643</v>
      </c>
      <c r="AT164" s="67" t="s">
        <v>1696</v>
      </c>
      <c r="AU164" s="66">
        <v>18294</v>
      </c>
      <c r="AV164" s="23">
        <v>18294</v>
      </c>
      <c r="AW164" s="67" t="s">
        <v>1696</v>
      </c>
      <c r="AX164" s="66">
        <v>19034</v>
      </c>
      <c r="AY164" s="23">
        <v>19034</v>
      </c>
      <c r="AZ164" s="67" t="s">
        <v>1696</v>
      </c>
      <c r="BA164" s="66">
        <v>21943</v>
      </c>
      <c r="BB164" s="23">
        <v>21943</v>
      </c>
      <c r="BC164" s="67" t="s">
        <v>1696</v>
      </c>
      <c r="BD164" s="66">
        <f>'individ. emissies &amp; verlening'!AB164</f>
        <v>22171</v>
      </c>
      <c r="BE164" s="23">
        <v>22171</v>
      </c>
      <c r="BF164" s="67" t="s">
        <v>1696</v>
      </c>
      <c r="BG164" s="66">
        <f>'individ. emissies &amp; verlening'!AC164</f>
        <v>17094</v>
      </c>
      <c r="BH164" s="23">
        <v>17094</v>
      </c>
      <c r="BI164" s="23" t="s">
        <v>1696</v>
      </c>
      <c r="BJ164" s="66">
        <f>'individ. emissies &amp; verlening'!AD164</f>
        <v>16254</v>
      </c>
      <c r="BK164" s="171">
        <v>16254</v>
      </c>
      <c r="BL164" s="172" t="s">
        <v>1696</v>
      </c>
      <c r="BM164" s="66">
        <v>21589</v>
      </c>
      <c r="BN164" s="23">
        <v>21589</v>
      </c>
      <c r="BO164" s="178" t="str">
        <f t="shared" si="46"/>
        <v>ok</v>
      </c>
      <c r="BP164" s="66">
        <v>22434</v>
      </c>
      <c r="BQ164" s="23">
        <v>22434</v>
      </c>
      <c r="BR164" s="183" t="str">
        <f t="shared" si="47"/>
        <v>ok</v>
      </c>
    </row>
    <row r="165" spans="1:70" ht="12.75" customHeight="1" x14ac:dyDescent="0.25">
      <c r="A165" s="21">
        <v>161</v>
      </c>
      <c r="B165" s="21" t="s">
        <v>942</v>
      </c>
      <c r="C165" s="27" t="s">
        <v>944</v>
      </c>
      <c r="D165" s="30"/>
      <c r="E165" s="68" t="s">
        <v>63</v>
      </c>
      <c r="F165" s="23" t="str">
        <f t="shared" si="52"/>
        <v>-</v>
      </c>
      <c r="G165" s="69" t="s">
        <v>63</v>
      </c>
      <c r="H165" s="68" t="s">
        <v>63</v>
      </c>
      <c r="I165" s="23" t="str">
        <f t="shared" si="53"/>
        <v>-</v>
      </c>
      <c r="J165" s="69" t="str">
        <f t="shared" si="53"/>
        <v>-</v>
      </c>
      <c r="K165" s="68" t="s">
        <v>63</v>
      </c>
      <c r="L165" s="23" t="str">
        <f t="shared" si="54"/>
        <v>-</v>
      </c>
      <c r="M165" s="69" t="str">
        <f t="shared" si="54"/>
        <v>-</v>
      </c>
      <c r="N165" s="24"/>
      <c r="O165" s="68" t="s">
        <v>63</v>
      </c>
      <c r="P165" s="24" t="s">
        <v>63</v>
      </c>
      <c r="Q165" s="24" t="s">
        <v>63</v>
      </c>
      <c r="R165" s="24" t="s">
        <v>63</v>
      </c>
      <c r="S165" s="69" t="s">
        <v>63</v>
      </c>
      <c r="T165" s="68" t="s">
        <v>63</v>
      </c>
      <c r="U165" s="24" t="s">
        <v>63</v>
      </c>
      <c r="V165" s="24" t="s">
        <v>63</v>
      </c>
      <c r="W165" s="24" t="s">
        <v>63</v>
      </c>
      <c r="X165" s="69" t="s">
        <v>63</v>
      </c>
      <c r="Y165" s="66">
        <v>38863</v>
      </c>
      <c r="Z165" s="23">
        <v>38863</v>
      </c>
      <c r="AA165" s="23"/>
      <c r="AB165" s="23"/>
      <c r="AC165" s="67" t="s">
        <v>1696</v>
      </c>
      <c r="AD165" s="66">
        <v>35503</v>
      </c>
      <c r="AE165" s="24">
        <v>35503</v>
      </c>
      <c r="AF165" s="23"/>
      <c r="AG165" s="23"/>
      <c r="AH165" s="67" t="s">
        <v>1696</v>
      </c>
      <c r="AI165" s="66">
        <v>36731</v>
      </c>
      <c r="AJ165" s="24">
        <v>36731</v>
      </c>
      <c r="AK165" s="23"/>
      <c r="AL165" s="23"/>
      <c r="AM165" s="67" t="s">
        <v>1696</v>
      </c>
      <c r="AO165" s="66">
        <v>38962</v>
      </c>
      <c r="AP165" s="23">
        <v>38962</v>
      </c>
      <c r="AQ165" s="67" t="s">
        <v>1696</v>
      </c>
      <c r="AR165" s="66">
        <v>37375</v>
      </c>
      <c r="AS165" s="23">
        <v>37375</v>
      </c>
      <c r="AT165" s="67" t="s">
        <v>1696</v>
      </c>
      <c r="AU165" s="66">
        <v>40599</v>
      </c>
      <c r="AV165" s="23">
        <v>40599</v>
      </c>
      <c r="AW165" s="67" t="s">
        <v>1696</v>
      </c>
      <c r="AX165" s="66">
        <v>42813</v>
      </c>
      <c r="AY165" s="23">
        <v>42813</v>
      </c>
      <c r="AZ165" s="67" t="s">
        <v>1696</v>
      </c>
      <c r="BA165" s="66">
        <v>40236</v>
      </c>
      <c r="BB165" s="23">
        <v>40236</v>
      </c>
      <c r="BC165" s="67" t="s">
        <v>1696</v>
      </c>
      <c r="BD165" s="66">
        <f>'individ. emissies &amp; verlening'!AB165</f>
        <v>44775</v>
      </c>
      <c r="BE165" s="23">
        <v>44775</v>
      </c>
      <c r="BF165" s="67" t="s">
        <v>1696</v>
      </c>
      <c r="BG165" s="66">
        <f>'individ. emissies &amp; verlening'!AC165</f>
        <v>42109</v>
      </c>
      <c r="BH165" s="23">
        <v>42109</v>
      </c>
      <c r="BI165" s="23" t="s">
        <v>1696</v>
      </c>
      <c r="BJ165" s="66">
        <f>'individ. emissies &amp; verlening'!AD165</f>
        <v>37624</v>
      </c>
      <c r="BK165" s="171">
        <v>37624</v>
      </c>
      <c r="BL165" s="172" t="s">
        <v>1696</v>
      </c>
      <c r="BM165" s="66">
        <v>41404</v>
      </c>
      <c r="BN165" s="23">
        <v>41404</v>
      </c>
      <c r="BO165" s="178" t="str">
        <f t="shared" si="46"/>
        <v>ok</v>
      </c>
      <c r="BP165" s="66">
        <v>42413</v>
      </c>
      <c r="BQ165" s="23">
        <v>42413</v>
      </c>
      <c r="BR165" s="183" t="str">
        <f t="shared" si="47"/>
        <v>ok</v>
      </c>
    </row>
    <row r="166" spans="1:70" ht="12.75" customHeight="1" x14ac:dyDescent="0.25">
      <c r="A166" s="21">
        <v>162</v>
      </c>
      <c r="B166" s="21" t="s">
        <v>948</v>
      </c>
      <c r="C166" s="27" t="s">
        <v>949</v>
      </c>
      <c r="D166" s="30"/>
      <c r="E166" s="66">
        <v>2841</v>
      </c>
      <c r="F166" s="23">
        <f t="shared" si="52"/>
        <v>2841</v>
      </c>
      <c r="G166" s="67" t="s">
        <v>1696</v>
      </c>
      <c r="H166" s="66">
        <v>2549</v>
      </c>
      <c r="I166" s="23">
        <f t="shared" si="53"/>
        <v>2549</v>
      </c>
      <c r="J166" s="67" t="s">
        <v>1696</v>
      </c>
      <c r="K166" s="66">
        <v>2198</v>
      </c>
      <c r="L166" s="23">
        <f t="shared" si="54"/>
        <v>2198</v>
      </c>
      <c r="M166" s="67" t="s">
        <v>1696</v>
      </c>
      <c r="N166" s="23"/>
      <c r="O166" s="70" t="s">
        <v>62</v>
      </c>
      <c r="P166" s="24" t="s">
        <v>63</v>
      </c>
      <c r="Q166" s="24" t="s">
        <v>63</v>
      </c>
      <c r="R166" s="24" t="s">
        <v>63</v>
      </c>
      <c r="S166" s="67" t="s">
        <v>1696</v>
      </c>
      <c r="T166" s="70" t="s">
        <v>63</v>
      </c>
      <c r="U166" s="24" t="s">
        <v>63</v>
      </c>
      <c r="V166" s="24" t="s">
        <v>63</v>
      </c>
      <c r="W166" s="24" t="s">
        <v>63</v>
      </c>
      <c r="X166" s="67" t="s">
        <v>63</v>
      </c>
      <c r="Y166" s="68" t="s">
        <v>63</v>
      </c>
      <c r="Z166" s="24" t="s">
        <v>63</v>
      </c>
      <c r="AA166" s="24" t="s">
        <v>63</v>
      </c>
      <c r="AB166" s="24" t="s">
        <v>63</v>
      </c>
      <c r="AC166" s="69" t="s">
        <v>63</v>
      </c>
      <c r="AD166" s="68" t="s">
        <v>63</v>
      </c>
      <c r="AE166" s="24" t="s">
        <v>63</v>
      </c>
      <c r="AF166" s="24" t="s">
        <v>63</v>
      </c>
      <c r="AG166" s="24" t="s">
        <v>63</v>
      </c>
      <c r="AH166" s="69" t="s">
        <v>63</v>
      </c>
      <c r="AI166" s="68" t="s">
        <v>63</v>
      </c>
      <c r="AJ166" s="23" t="s">
        <v>63</v>
      </c>
      <c r="AK166" s="23" t="s">
        <v>63</v>
      </c>
      <c r="AL166" s="23" t="s">
        <v>63</v>
      </c>
      <c r="AM166" s="69" t="s">
        <v>63</v>
      </c>
      <c r="AO166" s="68" t="s">
        <v>63</v>
      </c>
      <c r="AP166" s="24" t="s">
        <v>63</v>
      </c>
      <c r="AQ166" s="69" t="s">
        <v>63</v>
      </c>
      <c r="AR166" s="68" t="s">
        <v>63</v>
      </c>
      <c r="AS166" s="24" t="s">
        <v>63</v>
      </c>
      <c r="AT166" s="69" t="s">
        <v>63</v>
      </c>
      <c r="AU166" s="68" t="s">
        <v>63</v>
      </c>
      <c r="AV166" s="24" t="s">
        <v>63</v>
      </c>
      <c r="AW166" s="69" t="s">
        <v>63</v>
      </c>
      <c r="AX166" s="68" t="s">
        <v>63</v>
      </c>
      <c r="AY166" s="24" t="s">
        <v>63</v>
      </c>
      <c r="AZ166" s="69" t="s">
        <v>63</v>
      </c>
      <c r="BA166" s="68" t="s">
        <v>63</v>
      </c>
      <c r="BB166" s="24" t="s">
        <v>63</v>
      </c>
      <c r="BC166" s="69"/>
      <c r="BD166" s="66" t="str">
        <f>'individ. emissies &amp; verlening'!AB166</f>
        <v>-</v>
      </c>
      <c r="BE166" s="24" t="s">
        <v>63</v>
      </c>
      <c r="BF166" s="67" t="s">
        <v>63</v>
      </c>
      <c r="BG166" s="66" t="str">
        <f>'individ. emissies &amp; verlening'!AC166</f>
        <v>-</v>
      </c>
      <c r="BH166" s="23" t="s">
        <v>63</v>
      </c>
      <c r="BI166" s="23" t="s">
        <v>63</v>
      </c>
      <c r="BJ166" s="66" t="str">
        <f>'individ. emissies &amp; verlening'!AD166</f>
        <v>-</v>
      </c>
      <c r="BK166" s="171" t="s">
        <v>63</v>
      </c>
      <c r="BL166" s="171" t="s">
        <v>63</v>
      </c>
      <c r="BM166" s="66" t="s">
        <v>63</v>
      </c>
      <c r="BN166" s="23" t="s">
        <v>63</v>
      </c>
      <c r="BO166" s="178" t="str">
        <f t="shared" si="46"/>
        <v>-</v>
      </c>
      <c r="BP166" s="66" t="s">
        <v>63</v>
      </c>
      <c r="BQ166" s="23" t="s">
        <v>63</v>
      </c>
      <c r="BR166" s="183" t="str">
        <f t="shared" si="47"/>
        <v>-</v>
      </c>
    </row>
    <row r="167" spans="1:70" x14ac:dyDescent="0.25">
      <c r="A167" s="21">
        <v>163</v>
      </c>
      <c r="B167" s="21" t="s">
        <v>953</v>
      </c>
      <c r="C167" s="27" t="s">
        <v>955</v>
      </c>
      <c r="D167" s="30"/>
      <c r="E167" s="66">
        <v>6298</v>
      </c>
      <c r="F167" s="23">
        <f t="shared" si="52"/>
        <v>6298</v>
      </c>
      <c r="G167" s="67" t="s">
        <v>1696</v>
      </c>
      <c r="H167" s="66">
        <v>7077</v>
      </c>
      <c r="I167" s="23">
        <f t="shared" si="53"/>
        <v>7077</v>
      </c>
      <c r="J167" s="67" t="s">
        <v>1696</v>
      </c>
      <c r="K167" s="66">
        <v>6981</v>
      </c>
      <c r="L167" s="23">
        <f t="shared" si="54"/>
        <v>6981</v>
      </c>
      <c r="M167" s="67" t="s">
        <v>1696</v>
      </c>
      <c r="N167" s="23"/>
      <c r="O167" s="66">
        <v>9469</v>
      </c>
      <c r="P167" s="23">
        <v>9469</v>
      </c>
      <c r="Q167" s="23"/>
      <c r="R167" s="23"/>
      <c r="S167" s="67" t="s">
        <v>1696</v>
      </c>
      <c r="T167" s="66">
        <v>8947</v>
      </c>
      <c r="U167" s="23">
        <v>8947</v>
      </c>
      <c r="V167" s="23"/>
      <c r="W167" s="23"/>
      <c r="X167" s="67" t="s">
        <v>1696</v>
      </c>
      <c r="Y167" s="66">
        <v>9120</v>
      </c>
      <c r="Z167" s="23">
        <v>9120</v>
      </c>
      <c r="AA167" s="23"/>
      <c r="AB167" s="23"/>
      <c r="AC167" s="67" t="s">
        <v>1696</v>
      </c>
      <c r="AD167" s="66">
        <v>8048</v>
      </c>
      <c r="AE167" s="24">
        <v>8048</v>
      </c>
      <c r="AF167" s="23"/>
      <c r="AG167" s="23"/>
      <c r="AH167" s="67" t="s">
        <v>1696</v>
      </c>
      <c r="AI167" s="66">
        <v>9263</v>
      </c>
      <c r="AJ167" s="24">
        <v>2422</v>
      </c>
      <c r="AK167" s="23">
        <v>6841</v>
      </c>
      <c r="AL167" s="23"/>
      <c r="AM167" s="67" t="s">
        <v>1696</v>
      </c>
      <c r="AO167" s="66">
        <v>9174</v>
      </c>
      <c r="AP167" s="23">
        <v>9174</v>
      </c>
      <c r="AQ167" s="67" t="s">
        <v>1696</v>
      </c>
      <c r="AR167" s="66">
        <v>8937</v>
      </c>
      <c r="AS167" s="23">
        <v>8937</v>
      </c>
      <c r="AT167" s="67" t="s">
        <v>1696</v>
      </c>
      <c r="AU167" s="66">
        <v>10535</v>
      </c>
      <c r="AV167" s="23">
        <v>10535</v>
      </c>
      <c r="AW167" s="67" t="s">
        <v>1696</v>
      </c>
      <c r="AX167" s="66">
        <v>10618</v>
      </c>
      <c r="AY167" s="23">
        <v>10618</v>
      </c>
      <c r="AZ167" s="67" t="s">
        <v>1696</v>
      </c>
      <c r="BA167" s="66">
        <v>10338</v>
      </c>
      <c r="BB167" s="23">
        <v>10338</v>
      </c>
      <c r="BC167" s="67" t="s">
        <v>1696</v>
      </c>
      <c r="BD167" s="66">
        <f>'individ. emissies &amp; verlening'!AB167</f>
        <v>10101</v>
      </c>
      <c r="BE167" s="23">
        <v>10101</v>
      </c>
      <c r="BF167" s="67" t="s">
        <v>1696</v>
      </c>
      <c r="BG167" s="66">
        <f>'individ. emissies &amp; verlening'!AC167</f>
        <v>9211</v>
      </c>
      <c r="BH167" s="23">
        <v>9211</v>
      </c>
      <c r="BI167" s="23" t="s">
        <v>1696</v>
      </c>
      <c r="BJ167" s="66">
        <f>'individ. emissies &amp; verlening'!AD167</f>
        <v>7949</v>
      </c>
      <c r="BK167" s="171">
        <v>7949</v>
      </c>
      <c r="BL167" s="172" t="s">
        <v>1696</v>
      </c>
      <c r="BM167" s="66">
        <v>9350</v>
      </c>
      <c r="BN167" s="23">
        <v>9350</v>
      </c>
      <c r="BO167" s="178" t="str">
        <f t="shared" si="46"/>
        <v>ok</v>
      </c>
      <c r="BP167" s="66">
        <v>7966</v>
      </c>
      <c r="BQ167" s="23">
        <v>7966</v>
      </c>
      <c r="BR167" s="183" t="str">
        <f t="shared" si="47"/>
        <v>ok</v>
      </c>
    </row>
    <row r="168" spans="1:70" x14ac:dyDescent="0.25">
      <c r="A168" s="21">
        <v>164</v>
      </c>
      <c r="B168" s="21" t="s">
        <v>962</v>
      </c>
      <c r="C168" s="27" t="s">
        <v>963</v>
      </c>
      <c r="D168" s="30"/>
      <c r="E168" s="66">
        <v>7881</v>
      </c>
      <c r="F168" s="23">
        <f t="shared" si="52"/>
        <v>7881</v>
      </c>
      <c r="G168" s="67" t="s">
        <v>1696</v>
      </c>
      <c r="H168" s="66">
        <v>7863</v>
      </c>
      <c r="I168" s="23">
        <f t="shared" si="53"/>
        <v>7863</v>
      </c>
      <c r="J168" s="67" t="s">
        <v>1696</v>
      </c>
      <c r="K168" s="66">
        <v>7619</v>
      </c>
      <c r="L168" s="23">
        <f t="shared" si="54"/>
        <v>7619</v>
      </c>
      <c r="M168" s="67" t="s">
        <v>1696</v>
      </c>
      <c r="N168" s="23"/>
      <c r="O168" s="66">
        <v>5344</v>
      </c>
      <c r="P168" s="23">
        <v>5344</v>
      </c>
      <c r="Q168" s="23"/>
      <c r="R168" s="23"/>
      <c r="S168" s="67" t="s">
        <v>1696</v>
      </c>
      <c r="T168" s="66">
        <v>69</v>
      </c>
      <c r="U168" s="23">
        <v>69</v>
      </c>
      <c r="V168" s="23"/>
      <c r="W168" s="23"/>
      <c r="X168" s="67" t="s">
        <v>1696</v>
      </c>
      <c r="Y168" s="70" t="s">
        <v>188</v>
      </c>
      <c r="Z168" s="24" t="s">
        <v>63</v>
      </c>
      <c r="AA168" s="24" t="s">
        <v>63</v>
      </c>
      <c r="AB168" s="24" t="s">
        <v>63</v>
      </c>
      <c r="AC168" s="69" t="s">
        <v>63</v>
      </c>
      <c r="AD168" s="70" t="s">
        <v>63</v>
      </c>
      <c r="AE168" s="24" t="s">
        <v>63</v>
      </c>
      <c r="AF168" s="24" t="s">
        <v>63</v>
      </c>
      <c r="AG168" s="24" t="s">
        <v>63</v>
      </c>
      <c r="AH168" s="69" t="s">
        <v>63</v>
      </c>
      <c r="AI168" s="70" t="s">
        <v>63</v>
      </c>
      <c r="AJ168" s="23" t="s">
        <v>63</v>
      </c>
      <c r="AK168" s="23" t="s">
        <v>63</v>
      </c>
      <c r="AL168" s="23" t="s">
        <v>63</v>
      </c>
      <c r="AM168" s="69" t="s">
        <v>63</v>
      </c>
      <c r="AO168" s="68" t="s">
        <v>63</v>
      </c>
      <c r="AP168" s="24" t="s">
        <v>63</v>
      </c>
      <c r="AQ168" s="69" t="s">
        <v>63</v>
      </c>
      <c r="AR168" s="68" t="s">
        <v>63</v>
      </c>
      <c r="AS168" s="24" t="s">
        <v>63</v>
      </c>
      <c r="AT168" s="69" t="s">
        <v>63</v>
      </c>
      <c r="AU168" s="68" t="s">
        <v>63</v>
      </c>
      <c r="AV168" s="24" t="s">
        <v>63</v>
      </c>
      <c r="AW168" s="69" t="s">
        <v>63</v>
      </c>
      <c r="AX168" s="68" t="s">
        <v>63</v>
      </c>
      <c r="AY168" s="24" t="s">
        <v>63</v>
      </c>
      <c r="AZ168" s="69" t="s">
        <v>63</v>
      </c>
      <c r="BA168" s="68" t="s">
        <v>63</v>
      </c>
      <c r="BB168" s="24" t="s">
        <v>63</v>
      </c>
      <c r="BC168" s="69"/>
      <c r="BD168" s="66" t="str">
        <f>'individ. emissies &amp; verlening'!AB168</f>
        <v>-</v>
      </c>
      <c r="BE168" s="24" t="s">
        <v>63</v>
      </c>
      <c r="BF168" s="67" t="s">
        <v>63</v>
      </c>
      <c r="BG168" s="66" t="str">
        <f>'individ. emissies &amp; verlening'!AC168</f>
        <v>-</v>
      </c>
      <c r="BH168" s="23" t="s">
        <v>63</v>
      </c>
      <c r="BI168" s="23" t="s">
        <v>63</v>
      </c>
      <c r="BJ168" s="66" t="str">
        <f>'individ. emissies &amp; verlening'!AD168</f>
        <v>-</v>
      </c>
      <c r="BK168" s="171" t="s">
        <v>63</v>
      </c>
      <c r="BL168" s="172" t="s">
        <v>63</v>
      </c>
      <c r="BM168" s="66" t="s">
        <v>63</v>
      </c>
      <c r="BN168" s="23" t="s">
        <v>63</v>
      </c>
      <c r="BO168" s="178" t="str">
        <f t="shared" si="46"/>
        <v>-</v>
      </c>
      <c r="BP168" s="66" t="s">
        <v>63</v>
      </c>
      <c r="BQ168" s="23" t="s">
        <v>63</v>
      </c>
      <c r="BR168" s="183" t="str">
        <f t="shared" si="47"/>
        <v>-</v>
      </c>
    </row>
    <row r="169" spans="1:70" ht="12.75" customHeight="1" x14ac:dyDescent="0.25">
      <c r="A169" s="21">
        <v>165</v>
      </c>
      <c r="B169" s="21" t="s">
        <v>966</v>
      </c>
      <c r="C169" s="27" t="s">
        <v>968</v>
      </c>
      <c r="D169" s="30"/>
      <c r="E169" s="68" t="s">
        <v>63</v>
      </c>
      <c r="F169" s="23" t="str">
        <f t="shared" si="52"/>
        <v>-</v>
      </c>
      <c r="G169" s="69" t="s">
        <v>63</v>
      </c>
      <c r="H169" s="68" t="s">
        <v>63</v>
      </c>
      <c r="I169" s="23" t="str">
        <f t="shared" si="53"/>
        <v>-</v>
      </c>
      <c r="J169" s="69" t="str">
        <f t="shared" si="53"/>
        <v>-</v>
      </c>
      <c r="K169" s="68" t="s">
        <v>63</v>
      </c>
      <c r="L169" s="23" t="str">
        <f t="shared" si="54"/>
        <v>-</v>
      </c>
      <c r="M169" s="69" t="str">
        <f t="shared" si="54"/>
        <v>-</v>
      </c>
      <c r="N169" s="24"/>
      <c r="O169" s="68" t="s">
        <v>63</v>
      </c>
      <c r="P169" s="24" t="s">
        <v>63</v>
      </c>
      <c r="Q169" s="24" t="s">
        <v>63</v>
      </c>
      <c r="R169" s="24" t="s">
        <v>63</v>
      </c>
      <c r="S169" s="69" t="s">
        <v>63</v>
      </c>
      <c r="T169" s="68" t="s">
        <v>63</v>
      </c>
      <c r="U169" s="24" t="s">
        <v>63</v>
      </c>
      <c r="V169" s="24" t="s">
        <v>63</v>
      </c>
      <c r="W169" s="24" t="s">
        <v>63</v>
      </c>
      <c r="X169" s="69" t="s">
        <v>63</v>
      </c>
      <c r="Y169" s="68" t="s">
        <v>63</v>
      </c>
      <c r="Z169" s="24" t="s">
        <v>63</v>
      </c>
      <c r="AA169" s="24" t="s">
        <v>63</v>
      </c>
      <c r="AB169" s="24" t="s">
        <v>63</v>
      </c>
      <c r="AC169" s="69" t="s">
        <v>63</v>
      </c>
      <c r="AD169" s="68" t="s">
        <v>63</v>
      </c>
      <c r="AE169" s="24" t="s">
        <v>63</v>
      </c>
      <c r="AF169" s="24" t="s">
        <v>63</v>
      </c>
      <c r="AG169" s="24" t="s">
        <v>63</v>
      </c>
      <c r="AH169" s="69" t="s">
        <v>63</v>
      </c>
      <c r="AI169" s="68" t="s">
        <v>63</v>
      </c>
      <c r="AJ169" s="23" t="s">
        <v>63</v>
      </c>
      <c r="AK169" s="23" t="s">
        <v>63</v>
      </c>
      <c r="AL169" s="23" t="s">
        <v>63</v>
      </c>
      <c r="AM169" s="69" t="s">
        <v>63</v>
      </c>
      <c r="AO169" s="66">
        <v>8309</v>
      </c>
      <c r="AP169" s="23">
        <v>8309</v>
      </c>
      <c r="AQ169" s="67" t="s">
        <v>1696</v>
      </c>
      <c r="AR169" s="66">
        <v>7742</v>
      </c>
      <c r="AS169" s="23">
        <v>7742</v>
      </c>
      <c r="AT169" s="67" t="s">
        <v>1696</v>
      </c>
      <c r="AU169" s="66">
        <v>7978</v>
      </c>
      <c r="AV169" s="23">
        <v>7978</v>
      </c>
      <c r="AW169" s="67" t="s">
        <v>1696</v>
      </c>
      <c r="AX169" s="66">
        <v>8578</v>
      </c>
      <c r="AY169" s="23">
        <v>8578</v>
      </c>
      <c r="AZ169" s="67" t="s">
        <v>1696</v>
      </c>
      <c r="BA169" s="66">
        <v>7909</v>
      </c>
      <c r="BB169" s="23">
        <v>7909</v>
      </c>
      <c r="BC169" s="67" t="s">
        <v>1696</v>
      </c>
      <c r="BD169" s="66">
        <f>'individ. emissies &amp; verlening'!AB169</f>
        <v>8028</v>
      </c>
      <c r="BE169" s="23">
        <v>8028</v>
      </c>
      <c r="BF169" s="67" t="s">
        <v>1696</v>
      </c>
      <c r="BG169" s="66">
        <f>'individ. emissies &amp; verlening'!AC169</f>
        <v>7872</v>
      </c>
      <c r="BH169" s="23">
        <v>7872</v>
      </c>
      <c r="BI169" s="23" t="s">
        <v>1696</v>
      </c>
      <c r="BJ169" s="66">
        <f>'individ. emissies &amp; verlening'!AD169</f>
        <v>6254</v>
      </c>
      <c r="BK169" s="171">
        <v>6254</v>
      </c>
      <c r="BL169" s="172" t="s">
        <v>1696</v>
      </c>
      <c r="BM169" s="66">
        <v>6950</v>
      </c>
      <c r="BN169" s="23">
        <v>6950</v>
      </c>
      <c r="BO169" s="178" t="str">
        <f t="shared" si="46"/>
        <v>ok</v>
      </c>
      <c r="BP169" s="66">
        <v>6001</v>
      </c>
      <c r="BQ169" s="23">
        <v>6001</v>
      </c>
      <c r="BR169" s="183" t="str">
        <f t="shared" si="47"/>
        <v>ok</v>
      </c>
    </row>
    <row r="170" spans="1:70" x14ac:dyDescent="0.25">
      <c r="A170" s="21">
        <v>166</v>
      </c>
      <c r="B170" s="21" t="s">
        <v>973</v>
      </c>
      <c r="C170" s="27" t="s">
        <v>975</v>
      </c>
      <c r="D170" s="30"/>
      <c r="E170" s="66">
        <v>8830</v>
      </c>
      <c r="F170" s="23">
        <f t="shared" si="52"/>
        <v>8830</v>
      </c>
      <c r="G170" s="67" t="s">
        <v>1696</v>
      </c>
      <c r="H170" s="66">
        <v>8392</v>
      </c>
      <c r="I170" s="23">
        <f t="shared" si="53"/>
        <v>8392</v>
      </c>
      <c r="J170" s="67" t="s">
        <v>1696</v>
      </c>
      <c r="K170" s="66">
        <v>8280</v>
      </c>
      <c r="L170" s="23">
        <f t="shared" si="54"/>
        <v>8280</v>
      </c>
      <c r="M170" s="67" t="s">
        <v>1696</v>
      </c>
      <c r="N170" s="23"/>
      <c r="O170" s="66">
        <v>10433</v>
      </c>
      <c r="P170" s="23">
        <v>10433</v>
      </c>
      <c r="Q170" s="23"/>
      <c r="R170" s="23"/>
      <c r="S170" s="67" t="s">
        <v>1696</v>
      </c>
      <c r="T170" s="66">
        <v>8566</v>
      </c>
      <c r="U170" s="23">
        <v>8566</v>
      </c>
      <c r="V170" s="23"/>
      <c r="W170" s="23"/>
      <c r="X170" s="67" t="s">
        <v>1696</v>
      </c>
      <c r="Y170" s="66">
        <v>10085</v>
      </c>
      <c r="Z170" s="23">
        <v>10085</v>
      </c>
      <c r="AA170" s="23"/>
      <c r="AB170" s="23"/>
      <c r="AC170" s="67" t="s">
        <v>1696</v>
      </c>
      <c r="AD170" s="66">
        <v>10447</v>
      </c>
      <c r="AE170" s="24">
        <v>4075</v>
      </c>
      <c r="AF170" s="23">
        <v>6372</v>
      </c>
      <c r="AG170" s="23"/>
      <c r="AH170" s="67" t="s">
        <v>1696</v>
      </c>
      <c r="AI170" s="66">
        <v>9559</v>
      </c>
      <c r="AJ170" s="24">
        <v>9559</v>
      </c>
      <c r="AK170" s="23"/>
      <c r="AL170" s="23"/>
      <c r="AM170" s="67" t="s">
        <v>1696</v>
      </c>
      <c r="AO170" s="66">
        <v>8946</v>
      </c>
      <c r="AP170" s="23">
        <v>8946</v>
      </c>
      <c r="AQ170" s="67" t="s">
        <v>1696</v>
      </c>
      <c r="AR170" s="66">
        <v>9262</v>
      </c>
      <c r="AS170" s="23">
        <v>9262</v>
      </c>
      <c r="AT170" s="67" t="s">
        <v>1696</v>
      </c>
      <c r="AU170" s="66">
        <v>9998</v>
      </c>
      <c r="AV170" s="23">
        <v>9998</v>
      </c>
      <c r="AW170" s="67" t="s">
        <v>1696</v>
      </c>
      <c r="AX170" s="66">
        <v>9919</v>
      </c>
      <c r="AY170" s="23">
        <v>9919</v>
      </c>
      <c r="AZ170" s="67" t="s">
        <v>1696</v>
      </c>
      <c r="BA170" s="66">
        <v>10561</v>
      </c>
      <c r="BB170" s="23">
        <v>10561</v>
      </c>
      <c r="BC170" s="67" t="s">
        <v>1696</v>
      </c>
      <c r="BD170" s="66">
        <f>'individ. emissies &amp; verlening'!AB170</f>
        <v>10484</v>
      </c>
      <c r="BE170" s="23">
        <v>10484</v>
      </c>
      <c r="BF170" s="67" t="s">
        <v>1696</v>
      </c>
      <c r="BG170" s="66">
        <f>'individ. emissies &amp; verlening'!AC170</f>
        <v>9760</v>
      </c>
      <c r="BH170" s="23">
        <v>9760</v>
      </c>
      <c r="BI170" s="23" t="s">
        <v>1696</v>
      </c>
      <c r="BJ170" s="66">
        <f>'individ. emissies &amp; verlening'!AD170</f>
        <v>8544</v>
      </c>
      <c r="BK170" s="171">
        <v>8544</v>
      </c>
      <c r="BL170" s="172" t="s">
        <v>1696</v>
      </c>
      <c r="BM170" s="66">
        <v>9974</v>
      </c>
      <c r="BN170" s="23">
        <v>9974</v>
      </c>
      <c r="BO170" s="178" t="str">
        <f t="shared" si="46"/>
        <v>ok</v>
      </c>
      <c r="BP170" s="66">
        <v>9886</v>
      </c>
      <c r="BQ170" s="23">
        <v>9886</v>
      </c>
      <c r="BR170" s="183" t="str">
        <f t="shared" si="47"/>
        <v>ok</v>
      </c>
    </row>
    <row r="171" spans="1:70" ht="12.75" customHeight="1" x14ac:dyDescent="0.25">
      <c r="A171" s="21">
        <v>167</v>
      </c>
      <c r="B171" s="21" t="s">
        <v>980</v>
      </c>
      <c r="C171" s="27" t="s">
        <v>982</v>
      </c>
      <c r="D171" s="30"/>
      <c r="E171" s="66">
        <v>8379</v>
      </c>
      <c r="F171" s="23">
        <f t="shared" si="52"/>
        <v>8379</v>
      </c>
      <c r="G171" s="67" t="s">
        <v>1696</v>
      </c>
      <c r="H171" s="66">
        <v>8187</v>
      </c>
      <c r="I171" s="23">
        <f t="shared" si="53"/>
        <v>8187</v>
      </c>
      <c r="J171" s="67" t="s">
        <v>1696</v>
      </c>
      <c r="K171" s="66">
        <v>8481</v>
      </c>
      <c r="L171" s="23">
        <f t="shared" si="54"/>
        <v>8481</v>
      </c>
      <c r="M171" s="67" t="s">
        <v>1696</v>
      </c>
      <c r="N171" s="23"/>
      <c r="O171" s="70" t="s">
        <v>62</v>
      </c>
      <c r="P171" s="24" t="s">
        <v>63</v>
      </c>
      <c r="Q171" s="24" t="s">
        <v>63</v>
      </c>
      <c r="R171" s="24" t="s">
        <v>63</v>
      </c>
      <c r="S171" s="67" t="s">
        <v>1696</v>
      </c>
      <c r="T171" s="70" t="s">
        <v>63</v>
      </c>
      <c r="U171" s="24" t="s">
        <v>63</v>
      </c>
      <c r="V171" s="24" t="s">
        <v>63</v>
      </c>
      <c r="W171" s="24" t="s">
        <v>63</v>
      </c>
      <c r="X171" s="67" t="s">
        <v>63</v>
      </c>
      <c r="Y171" s="68" t="s">
        <v>63</v>
      </c>
      <c r="Z171" s="24" t="s">
        <v>63</v>
      </c>
      <c r="AA171" s="24" t="s">
        <v>63</v>
      </c>
      <c r="AB171" s="24" t="s">
        <v>63</v>
      </c>
      <c r="AC171" s="69" t="s">
        <v>63</v>
      </c>
      <c r="AD171" s="68" t="s">
        <v>63</v>
      </c>
      <c r="AE171" s="24" t="s">
        <v>63</v>
      </c>
      <c r="AF171" s="24" t="s">
        <v>63</v>
      </c>
      <c r="AG171" s="24" t="s">
        <v>63</v>
      </c>
      <c r="AH171" s="69" t="s">
        <v>63</v>
      </c>
      <c r="AI171" s="68" t="s">
        <v>63</v>
      </c>
      <c r="AJ171" s="23" t="s">
        <v>63</v>
      </c>
      <c r="AK171" s="23" t="s">
        <v>63</v>
      </c>
      <c r="AL171" s="23" t="s">
        <v>63</v>
      </c>
      <c r="AM171" s="69" t="s">
        <v>63</v>
      </c>
      <c r="AO171" s="66">
        <v>9349</v>
      </c>
      <c r="AP171" s="23">
        <v>9349</v>
      </c>
      <c r="AQ171" s="67" t="s">
        <v>1696</v>
      </c>
      <c r="AR171" s="66">
        <v>9012</v>
      </c>
      <c r="AS171" s="23">
        <v>9012</v>
      </c>
      <c r="AT171" s="67" t="s">
        <v>1696</v>
      </c>
      <c r="AU171" s="66">
        <v>9587</v>
      </c>
      <c r="AV171" s="23">
        <v>9587</v>
      </c>
      <c r="AW171" s="67" t="s">
        <v>1696</v>
      </c>
      <c r="AX171" s="66">
        <v>9098</v>
      </c>
      <c r="AY171" s="23">
        <v>9098</v>
      </c>
      <c r="AZ171" s="67" t="s">
        <v>1696</v>
      </c>
      <c r="BA171" s="66">
        <v>8331</v>
      </c>
      <c r="BB171" s="23">
        <v>8331</v>
      </c>
      <c r="BC171" s="67" t="s">
        <v>1696</v>
      </c>
      <c r="BD171" s="66">
        <f>'individ. emissies &amp; verlening'!AB171</f>
        <v>7950</v>
      </c>
      <c r="BE171" s="23">
        <v>7950</v>
      </c>
      <c r="BF171" s="67" t="s">
        <v>1696</v>
      </c>
      <c r="BG171" s="66">
        <f>'individ. emissies &amp; verlening'!AC171</f>
        <v>7677</v>
      </c>
      <c r="BH171" s="23">
        <v>7677</v>
      </c>
      <c r="BI171" s="23" t="s">
        <v>1696</v>
      </c>
      <c r="BJ171" s="66">
        <f>'individ. emissies &amp; verlening'!AD171</f>
        <v>7230</v>
      </c>
      <c r="BK171" s="171">
        <v>7230</v>
      </c>
      <c r="BL171" s="172" t="s">
        <v>1696</v>
      </c>
      <c r="BM171" s="66">
        <v>8373</v>
      </c>
      <c r="BN171" s="23">
        <v>8373</v>
      </c>
      <c r="BO171" s="178" t="str">
        <f t="shared" si="46"/>
        <v>ok</v>
      </c>
      <c r="BP171" s="66">
        <v>8952</v>
      </c>
      <c r="BQ171" s="23">
        <v>8952</v>
      </c>
      <c r="BR171" s="183" t="str">
        <f t="shared" si="47"/>
        <v>ok</v>
      </c>
    </row>
    <row r="172" spans="1:70" x14ac:dyDescent="0.25">
      <c r="A172" s="21">
        <v>168</v>
      </c>
      <c r="B172" s="21" t="s">
        <v>987</v>
      </c>
      <c r="C172" s="27" t="s">
        <v>988</v>
      </c>
      <c r="D172" s="30"/>
      <c r="E172" s="66">
        <v>4757</v>
      </c>
      <c r="F172" s="23">
        <f t="shared" si="52"/>
        <v>4757</v>
      </c>
      <c r="G172" s="67" t="s">
        <v>1696</v>
      </c>
      <c r="H172" s="66">
        <v>5082</v>
      </c>
      <c r="I172" s="23">
        <f t="shared" si="53"/>
        <v>5082</v>
      </c>
      <c r="J172" s="67" t="s">
        <v>1696</v>
      </c>
      <c r="K172" s="66">
        <v>4701</v>
      </c>
      <c r="L172" s="23">
        <f t="shared" si="54"/>
        <v>4701</v>
      </c>
      <c r="M172" s="67" t="s">
        <v>1696</v>
      </c>
      <c r="N172" s="23"/>
      <c r="O172" s="66">
        <v>9720</v>
      </c>
      <c r="P172" s="23">
        <v>9720</v>
      </c>
      <c r="Q172" s="23"/>
      <c r="R172" s="23"/>
      <c r="S172" s="67" t="s">
        <v>1696</v>
      </c>
      <c r="T172" s="66">
        <v>4107</v>
      </c>
      <c r="U172" s="23">
        <v>4107</v>
      </c>
      <c r="V172" s="23"/>
      <c r="W172" s="23"/>
      <c r="X172" s="67" t="s">
        <v>1696</v>
      </c>
      <c r="Y172" s="66">
        <v>5167</v>
      </c>
      <c r="Z172" s="23">
        <v>167</v>
      </c>
      <c r="AA172" s="23"/>
      <c r="AB172" s="23">
        <v>5000</v>
      </c>
      <c r="AC172" s="67" t="s">
        <v>1696</v>
      </c>
      <c r="AD172" s="66">
        <v>3931</v>
      </c>
      <c r="AE172" s="24">
        <v>3931</v>
      </c>
      <c r="AF172" s="23"/>
      <c r="AG172" s="23"/>
      <c r="AH172" s="67" t="s">
        <v>1696</v>
      </c>
      <c r="AI172" s="66">
        <v>3826</v>
      </c>
      <c r="AJ172" s="24">
        <v>3826</v>
      </c>
      <c r="AK172" s="23"/>
      <c r="AL172" s="23"/>
      <c r="AM172" s="67" t="s">
        <v>1696</v>
      </c>
      <c r="AO172" s="66">
        <v>3469</v>
      </c>
      <c r="AP172" s="23">
        <v>3469</v>
      </c>
      <c r="AQ172" s="67" t="s">
        <v>1696</v>
      </c>
      <c r="AR172" s="66">
        <v>2430</v>
      </c>
      <c r="AS172" s="23">
        <v>2430</v>
      </c>
      <c r="AT172" s="67" t="s">
        <v>1696</v>
      </c>
      <c r="AU172" s="66">
        <v>2329</v>
      </c>
      <c r="AV172" s="23">
        <v>2329</v>
      </c>
      <c r="AW172" s="67" t="s">
        <v>1696</v>
      </c>
      <c r="AX172" s="66" t="s">
        <v>72</v>
      </c>
      <c r="AY172" s="24" t="s">
        <v>63</v>
      </c>
      <c r="AZ172" s="69" t="s">
        <v>63</v>
      </c>
      <c r="BA172" s="66" t="s">
        <v>63</v>
      </c>
      <c r="BB172" s="24" t="s">
        <v>63</v>
      </c>
      <c r="BC172" s="69"/>
      <c r="BD172" s="66" t="str">
        <f>'individ. emissies &amp; verlening'!AB172</f>
        <v>-</v>
      </c>
      <c r="BE172" s="24" t="s">
        <v>63</v>
      </c>
      <c r="BF172" s="67" t="s">
        <v>63</v>
      </c>
      <c r="BG172" s="66" t="str">
        <f>'individ. emissies &amp; verlening'!AC172</f>
        <v>-</v>
      </c>
      <c r="BH172" s="23" t="s">
        <v>63</v>
      </c>
      <c r="BI172" s="23" t="s">
        <v>63</v>
      </c>
      <c r="BJ172" s="66" t="str">
        <f>'individ. emissies &amp; verlening'!AD172</f>
        <v>-</v>
      </c>
      <c r="BK172" s="171" t="s">
        <v>63</v>
      </c>
      <c r="BL172" s="172" t="s">
        <v>63</v>
      </c>
      <c r="BM172" s="66" t="s">
        <v>63</v>
      </c>
      <c r="BN172" s="23" t="s">
        <v>63</v>
      </c>
      <c r="BO172" s="178" t="str">
        <f t="shared" si="46"/>
        <v>-</v>
      </c>
      <c r="BP172" s="66" t="s">
        <v>63</v>
      </c>
      <c r="BQ172" s="23" t="s">
        <v>63</v>
      </c>
      <c r="BR172" s="183" t="str">
        <f t="shared" si="47"/>
        <v>-</v>
      </c>
    </row>
    <row r="173" spans="1:70" ht="12.75" customHeight="1" x14ac:dyDescent="0.25">
      <c r="A173" s="21">
        <v>169</v>
      </c>
      <c r="B173" s="21" t="s">
        <v>992</v>
      </c>
      <c r="C173" s="27" t="s">
        <v>993</v>
      </c>
      <c r="D173" s="30"/>
      <c r="E173" s="66">
        <v>3007</v>
      </c>
      <c r="F173" s="23">
        <f t="shared" si="52"/>
        <v>3007</v>
      </c>
      <c r="G173" s="67" t="s">
        <v>1696</v>
      </c>
      <c r="H173" s="66">
        <v>0</v>
      </c>
      <c r="I173" s="23">
        <f t="shared" si="53"/>
        <v>0</v>
      </c>
      <c r="J173" s="67" t="s">
        <v>1696</v>
      </c>
      <c r="K173" s="66" t="s">
        <v>63</v>
      </c>
      <c r="L173" s="23" t="str">
        <f t="shared" si="54"/>
        <v>-</v>
      </c>
      <c r="M173" s="67" t="s">
        <v>1696</v>
      </c>
      <c r="N173" s="24"/>
      <c r="O173" s="70" t="s">
        <v>188</v>
      </c>
      <c r="P173" s="24" t="s">
        <v>63</v>
      </c>
      <c r="Q173" s="24" t="s">
        <v>63</v>
      </c>
      <c r="R173" s="24" t="s">
        <v>63</v>
      </c>
      <c r="S173" s="67" t="s">
        <v>1696</v>
      </c>
      <c r="T173" s="70" t="s">
        <v>63</v>
      </c>
      <c r="U173" s="24" t="s">
        <v>63</v>
      </c>
      <c r="V173" s="24" t="s">
        <v>63</v>
      </c>
      <c r="W173" s="24" t="s">
        <v>63</v>
      </c>
      <c r="X173" s="67" t="s">
        <v>63</v>
      </c>
      <c r="Y173" s="68" t="s">
        <v>63</v>
      </c>
      <c r="Z173" s="24" t="s">
        <v>63</v>
      </c>
      <c r="AA173" s="24" t="s">
        <v>63</v>
      </c>
      <c r="AB173" s="24" t="s">
        <v>63</v>
      </c>
      <c r="AC173" s="69" t="s">
        <v>63</v>
      </c>
      <c r="AD173" s="68" t="s">
        <v>63</v>
      </c>
      <c r="AE173" s="24" t="s">
        <v>63</v>
      </c>
      <c r="AF173" s="24" t="s">
        <v>63</v>
      </c>
      <c r="AG173" s="24" t="s">
        <v>63</v>
      </c>
      <c r="AH173" s="69" t="s">
        <v>63</v>
      </c>
      <c r="AI173" s="68" t="s">
        <v>63</v>
      </c>
      <c r="AJ173" s="23" t="s">
        <v>63</v>
      </c>
      <c r="AK173" s="23" t="s">
        <v>63</v>
      </c>
      <c r="AL173" s="23" t="s">
        <v>63</v>
      </c>
      <c r="AM173" s="69" t="s">
        <v>63</v>
      </c>
      <c r="AO173" s="68" t="s">
        <v>63</v>
      </c>
      <c r="AP173" s="24" t="s">
        <v>63</v>
      </c>
      <c r="AQ173" s="69" t="s">
        <v>63</v>
      </c>
      <c r="AR173" s="68" t="s">
        <v>63</v>
      </c>
      <c r="AS173" s="24" t="s">
        <v>63</v>
      </c>
      <c r="AT173" s="69" t="s">
        <v>63</v>
      </c>
      <c r="AU173" s="68" t="s">
        <v>63</v>
      </c>
      <c r="AV173" s="24" t="s">
        <v>63</v>
      </c>
      <c r="AW173" s="69" t="s">
        <v>63</v>
      </c>
      <c r="AX173" s="68" t="s">
        <v>63</v>
      </c>
      <c r="AY173" s="24" t="s">
        <v>63</v>
      </c>
      <c r="AZ173" s="69" t="s">
        <v>63</v>
      </c>
      <c r="BA173" s="68" t="s">
        <v>63</v>
      </c>
      <c r="BB173" s="24" t="s">
        <v>63</v>
      </c>
      <c r="BC173" s="69"/>
      <c r="BD173" s="66" t="str">
        <f>'individ. emissies &amp; verlening'!AB173</f>
        <v>-</v>
      </c>
      <c r="BE173" s="24" t="s">
        <v>63</v>
      </c>
      <c r="BF173" s="67" t="s">
        <v>63</v>
      </c>
      <c r="BG173" s="66" t="str">
        <f>'individ. emissies &amp; verlening'!AC173</f>
        <v>-</v>
      </c>
      <c r="BH173" s="23" t="s">
        <v>63</v>
      </c>
      <c r="BI173" s="23" t="s">
        <v>63</v>
      </c>
      <c r="BJ173" s="66" t="str">
        <f>'individ. emissies &amp; verlening'!AD173</f>
        <v>-</v>
      </c>
      <c r="BK173" s="171" t="s">
        <v>63</v>
      </c>
      <c r="BL173" s="172" t="s">
        <v>63</v>
      </c>
      <c r="BM173" s="66" t="s">
        <v>63</v>
      </c>
      <c r="BN173" s="23" t="s">
        <v>63</v>
      </c>
      <c r="BO173" s="178" t="str">
        <f t="shared" si="46"/>
        <v>-</v>
      </c>
      <c r="BP173" s="66" t="s">
        <v>63</v>
      </c>
      <c r="BQ173" s="23" t="s">
        <v>63</v>
      </c>
      <c r="BR173" s="183" t="str">
        <f t="shared" si="47"/>
        <v>-</v>
      </c>
    </row>
    <row r="174" spans="1:70" ht="12.75" customHeight="1" x14ac:dyDescent="0.25">
      <c r="A174" s="21">
        <v>170</v>
      </c>
      <c r="B174" s="21" t="s">
        <v>996</v>
      </c>
      <c r="C174" s="27" t="s">
        <v>997</v>
      </c>
      <c r="D174" s="30"/>
      <c r="E174" s="66">
        <v>11875</v>
      </c>
      <c r="F174" s="23">
        <f t="shared" si="52"/>
        <v>11875</v>
      </c>
      <c r="G174" s="67" t="s">
        <v>1696</v>
      </c>
      <c r="H174" s="66">
        <v>10898</v>
      </c>
      <c r="I174" s="23">
        <f t="shared" si="53"/>
        <v>10898</v>
      </c>
      <c r="J174" s="67" t="s">
        <v>1696</v>
      </c>
      <c r="K174" s="66">
        <v>10412</v>
      </c>
      <c r="L174" s="23">
        <f t="shared" si="54"/>
        <v>10412</v>
      </c>
      <c r="M174" s="67" t="s">
        <v>1696</v>
      </c>
      <c r="N174" s="23"/>
      <c r="O174" s="70" t="s">
        <v>62</v>
      </c>
      <c r="P174" s="24" t="s">
        <v>63</v>
      </c>
      <c r="Q174" s="24" t="s">
        <v>63</v>
      </c>
      <c r="R174" s="24" t="s">
        <v>63</v>
      </c>
      <c r="S174" s="67" t="s">
        <v>1696</v>
      </c>
      <c r="T174" s="70" t="s">
        <v>63</v>
      </c>
      <c r="U174" s="24" t="s">
        <v>63</v>
      </c>
      <c r="V174" s="24" t="s">
        <v>63</v>
      </c>
      <c r="W174" s="24" t="s">
        <v>63</v>
      </c>
      <c r="X174" s="67" t="s">
        <v>63</v>
      </c>
      <c r="Y174" s="68" t="s">
        <v>63</v>
      </c>
      <c r="Z174" s="24" t="s">
        <v>63</v>
      </c>
      <c r="AA174" s="24" t="s">
        <v>63</v>
      </c>
      <c r="AB174" s="24" t="s">
        <v>63</v>
      </c>
      <c r="AC174" s="69" t="s">
        <v>63</v>
      </c>
      <c r="AD174" s="68" t="s">
        <v>63</v>
      </c>
      <c r="AE174" s="24" t="s">
        <v>63</v>
      </c>
      <c r="AF174" s="24" t="s">
        <v>63</v>
      </c>
      <c r="AG174" s="24" t="s">
        <v>63</v>
      </c>
      <c r="AH174" s="69" t="s">
        <v>63</v>
      </c>
      <c r="AI174" s="68" t="s">
        <v>63</v>
      </c>
      <c r="AJ174" s="23" t="s">
        <v>63</v>
      </c>
      <c r="AK174" s="23" t="s">
        <v>63</v>
      </c>
      <c r="AL174" s="23" t="s">
        <v>63</v>
      </c>
      <c r="AM174" s="69" t="s">
        <v>63</v>
      </c>
      <c r="AO174" s="66">
        <v>10587</v>
      </c>
      <c r="AP174" s="23">
        <v>10587</v>
      </c>
      <c r="AQ174" s="67" t="s">
        <v>1696</v>
      </c>
      <c r="AR174" s="66">
        <v>10857</v>
      </c>
      <c r="AS174" s="23">
        <v>10857</v>
      </c>
      <c r="AT174" s="67" t="s">
        <v>1696</v>
      </c>
      <c r="AU174" s="66">
        <v>11537</v>
      </c>
      <c r="AV174" s="23">
        <v>11537</v>
      </c>
      <c r="AW174" s="67" t="s">
        <v>1696</v>
      </c>
      <c r="AX174" s="66">
        <v>11804</v>
      </c>
      <c r="AY174" s="23">
        <v>11804</v>
      </c>
      <c r="AZ174" s="67" t="s">
        <v>1696</v>
      </c>
      <c r="BA174" s="66">
        <v>11393</v>
      </c>
      <c r="BB174" s="23">
        <v>11393</v>
      </c>
      <c r="BC174" s="67" t="s">
        <v>1696</v>
      </c>
      <c r="BD174" s="66">
        <f>'individ. emissies &amp; verlening'!AB174</f>
        <v>10853</v>
      </c>
      <c r="BE174" s="23">
        <v>10853</v>
      </c>
      <c r="BF174" s="67" t="s">
        <v>1696</v>
      </c>
      <c r="BG174" s="66">
        <f>'individ. emissies &amp; verlening'!AC174</f>
        <v>10136</v>
      </c>
      <c r="BH174" s="23">
        <v>10136</v>
      </c>
      <c r="BI174" s="23" t="s">
        <v>1696</v>
      </c>
      <c r="BJ174" s="66">
        <f>'individ. emissies &amp; verlening'!AD174</f>
        <v>8452</v>
      </c>
      <c r="BK174" s="171">
        <v>8452</v>
      </c>
      <c r="BL174" s="172" t="s">
        <v>1696</v>
      </c>
      <c r="BM174" s="66">
        <v>9489</v>
      </c>
      <c r="BN174" s="23">
        <v>9489</v>
      </c>
      <c r="BO174" s="178" t="str">
        <f t="shared" si="46"/>
        <v>ok</v>
      </c>
      <c r="BP174" s="66" t="s">
        <v>72</v>
      </c>
      <c r="BQ174" s="23" t="s">
        <v>72</v>
      </c>
      <c r="BR174" s="183" t="str">
        <f t="shared" si="47"/>
        <v>ok</v>
      </c>
    </row>
    <row r="175" spans="1:70" ht="12.75" customHeight="1" x14ac:dyDescent="0.25">
      <c r="A175" s="21">
        <v>171</v>
      </c>
      <c r="B175" s="21" t="s">
        <v>1002</v>
      </c>
      <c r="C175" s="27" t="s">
        <v>1004</v>
      </c>
      <c r="D175" s="30"/>
      <c r="E175" s="66">
        <v>12307</v>
      </c>
      <c r="F175" s="23">
        <f t="shared" si="52"/>
        <v>12307</v>
      </c>
      <c r="G175" s="67" t="s">
        <v>1696</v>
      </c>
      <c r="H175" s="66">
        <v>15420</v>
      </c>
      <c r="I175" s="23">
        <f t="shared" si="53"/>
        <v>15420</v>
      </c>
      <c r="J175" s="67" t="s">
        <v>1696</v>
      </c>
      <c r="K175" s="66">
        <v>16765</v>
      </c>
      <c r="L175" s="23">
        <f t="shared" si="54"/>
        <v>16765</v>
      </c>
      <c r="M175" s="67" t="s">
        <v>1696</v>
      </c>
      <c r="N175" s="23"/>
      <c r="O175" s="70" t="s">
        <v>62</v>
      </c>
      <c r="P175" s="24" t="s">
        <v>63</v>
      </c>
      <c r="Q175" s="24" t="s">
        <v>63</v>
      </c>
      <c r="R175" s="24" t="s">
        <v>63</v>
      </c>
      <c r="S175" s="67" t="s">
        <v>1696</v>
      </c>
      <c r="T175" s="70" t="s">
        <v>63</v>
      </c>
      <c r="U175" s="24" t="s">
        <v>63</v>
      </c>
      <c r="V175" s="24" t="s">
        <v>63</v>
      </c>
      <c r="W175" s="24" t="s">
        <v>63</v>
      </c>
      <c r="X175" s="67" t="s">
        <v>63</v>
      </c>
      <c r="Y175" s="68" t="s">
        <v>63</v>
      </c>
      <c r="Z175" s="24" t="s">
        <v>63</v>
      </c>
      <c r="AA175" s="24" t="s">
        <v>63</v>
      </c>
      <c r="AB175" s="24" t="s">
        <v>63</v>
      </c>
      <c r="AC175" s="69" t="s">
        <v>63</v>
      </c>
      <c r="AD175" s="68" t="s">
        <v>63</v>
      </c>
      <c r="AE175" s="24" t="s">
        <v>63</v>
      </c>
      <c r="AF175" s="24" t="s">
        <v>63</v>
      </c>
      <c r="AG175" s="24" t="s">
        <v>63</v>
      </c>
      <c r="AH175" s="69" t="s">
        <v>63</v>
      </c>
      <c r="AI175" s="68" t="s">
        <v>63</v>
      </c>
      <c r="AJ175" s="23" t="s">
        <v>63</v>
      </c>
      <c r="AK175" s="23" t="s">
        <v>63</v>
      </c>
      <c r="AL175" s="23" t="s">
        <v>63</v>
      </c>
      <c r="AM175" s="69" t="s">
        <v>63</v>
      </c>
      <c r="AO175" s="66">
        <v>12598</v>
      </c>
      <c r="AP175" s="23">
        <v>12598</v>
      </c>
      <c r="AQ175" s="67" t="s">
        <v>1696</v>
      </c>
      <c r="AR175" s="66">
        <v>12680</v>
      </c>
      <c r="AS175" s="23">
        <v>12680</v>
      </c>
      <c r="AT175" s="67" t="s">
        <v>1696</v>
      </c>
      <c r="AU175" s="66">
        <v>13301</v>
      </c>
      <c r="AV175" s="23">
        <v>13301</v>
      </c>
      <c r="AW175" s="67" t="s">
        <v>1696</v>
      </c>
      <c r="AX175" s="66">
        <v>13338</v>
      </c>
      <c r="AY175" s="23">
        <v>13338</v>
      </c>
      <c r="AZ175" s="67" t="s">
        <v>1696</v>
      </c>
      <c r="BA175" s="66">
        <v>13225</v>
      </c>
      <c r="BB175" s="23">
        <v>13225</v>
      </c>
      <c r="BC175" s="67" t="s">
        <v>1696</v>
      </c>
      <c r="BD175" s="66">
        <f>'individ. emissies &amp; verlening'!AB175</f>
        <v>14945</v>
      </c>
      <c r="BE175" s="23">
        <v>14945</v>
      </c>
      <c r="BF175" s="67" t="s">
        <v>1696</v>
      </c>
      <c r="BG175" s="66">
        <f>'individ. emissies &amp; verlening'!AC175</f>
        <v>14807</v>
      </c>
      <c r="BH175" s="23">
        <v>14807</v>
      </c>
      <c r="BI175" s="23" t="s">
        <v>1696</v>
      </c>
      <c r="BJ175" s="66">
        <f>'individ. emissies &amp; verlening'!AD175</f>
        <v>12143</v>
      </c>
      <c r="BK175" s="171">
        <v>12143</v>
      </c>
      <c r="BL175" s="172" t="s">
        <v>1696</v>
      </c>
      <c r="BM175" s="66">
        <v>13432</v>
      </c>
      <c r="BN175" s="23">
        <v>13432</v>
      </c>
      <c r="BO175" s="178" t="str">
        <f t="shared" si="46"/>
        <v>ok</v>
      </c>
      <c r="BP175" s="66">
        <v>10664</v>
      </c>
      <c r="BQ175" s="23">
        <v>10664</v>
      </c>
      <c r="BR175" s="183" t="str">
        <f t="shared" si="47"/>
        <v>ok</v>
      </c>
    </row>
    <row r="176" spans="1:70" x14ac:dyDescent="0.25">
      <c r="A176" s="21">
        <v>172</v>
      </c>
      <c r="B176" s="21" t="s">
        <v>1007</v>
      </c>
      <c r="C176" s="27" t="s">
        <v>1008</v>
      </c>
      <c r="D176" s="30"/>
      <c r="E176" s="66">
        <v>7779</v>
      </c>
      <c r="F176" s="23">
        <f t="shared" si="52"/>
        <v>7779</v>
      </c>
      <c r="G176" s="67" t="s">
        <v>1696</v>
      </c>
      <c r="H176" s="66">
        <v>6701</v>
      </c>
      <c r="I176" s="23">
        <f t="shared" si="53"/>
        <v>6701</v>
      </c>
      <c r="J176" s="67" t="s">
        <v>1696</v>
      </c>
      <c r="K176" s="66">
        <v>5798</v>
      </c>
      <c r="L176" s="23">
        <f t="shared" si="54"/>
        <v>5798</v>
      </c>
      <c r="M176" s="67" t="s">
        <v>1696</v>
      </c>
      <c r="N176" s="23"/>
      <c r="O176" s="66">
        <v>6594</v>
      </c>
      <c r="P176" s="23">
        <v>6594</v>
      </c>
      <c r="Q176" s="23"/>
      <c r="R176" s="23"/>
      <c r="S176" s="67" t="s">
        <v>1696</v>
      </c>
      <c r="T176" s="66">
        <v>6348</v>
      </c>
      <c r="U176" s="23">
        <v>6348</v>
      </c>
      <c r="V176" s="23"/>
      <c r="W176" s="23"/>
      <c r="X176" s="67" t="s">
        <v>1696</v>
      </c>
      <c r="Y176" s="66">
        <v>6456</v>
      </c>
      <c r="Z176" s="23">
        <v>6456</v>
      </c>
      <c r="AA176" s="23"/>
      <c r="AB176" s="23"/>
      <c r="AC176" s="67" t="s">
        <v>1696</v>
      </c>
      <c r="AD176" s="66">
        <v>5035</v>
      </c>
      <c r="AE176" s="24">
        <v>5035</v>
      </c>
      <c r="AF176" s="23"/>
      <c r="AG176" s="23"/>
      <c r="AH176" s="67" t="s">
        <v>1696</v>
      </c>
      <c r="AI176" s="66">
        <v>2948</v>
      </c>
      <c r="AJ176" s="24">
        <v>0</v>
      </c>
      <c r="AK176" s="23">
        <v>2948</v>
      </c>
      <c r="AL176" s="23"/>
      <c r="AM176" s="67" t="s">
        <v>1696</v>
      </c>
      <c r="AO176" s="66">
        <v>2347</v>
      </c>
      <c r="AP176" s="23">
        <v>2347</v>
      </c>
      <c r="AQ176" s="67" t="s">
        <v>1696</v>
      </c>
      <c r="AR176" s="66" t="s">
        <v>72</v>
      </c>
      <c r="AS176" s="24" t="s">
        <v>63</v>
      </c>
      <c r="AT176" s="69" t="s">
        <v>63</v>
      </c>
      <c r="AU176" s="66" t="s">
        <v>63</v>
      </c>
      <c r="AV176" s="24" t="s">
        <v>63</v>
      </c>
      <c r="AW176" s="69" t="s">
        <v>63</v>
      </c>
      <c r="AX176" s="66" t="s">
        <v>72</v>
      </c>
      <c r="AY176" s="24" t="s">
        <v>63</v>
      </c>
      <c r="AZ176" s="69" t="s">
        <v>63</v>
      </c>
      <c r="BA176" s="66" t="s">
        <v>63</v>
      </c>
      <c r="BB176" s="24" t="s">
        <v>63</v>
      </c>
      <c r="BC176" s="69"/>
      <c r="BD176" s="66" t="str">
        <f>'individ. emissies &amp; verlening'!AB176</f>
        <v>-</v>
      </c>
      <c r="BE176" s="24" t="s">
        <v>63</v>
      </c>
      <c r="BF176" s="67" t="s">
        <v>63</v>
      </c>
      <c r="BG176" s="66" t="str">
        <f>'individ. emissies &amp; verlening'!AC176</f>
        <v>-</v>
      </c>
      <c r="BH176" s="23" t="s">
        <v>63</v>
      </c>
      <c r="BI176" s="23" t="s">
        <v>63</v>
      </c>
      <c r="BJ176" s="66" t="str">
        <f>'individ. emissies &amp; verlening'!AD176</f>
        <v>-</v>
      </c>
      <c r="BK176" s="171" t="s">
        <v>63</v>
      </c>
      <c r="BL176" s="171" t="s">
        <v>63</v>
      </c>
      <c r="BM176" s="66" t="s">
        <v>63</v>
      </c>
      <c r="BN176" s="23" t="s">
        <v>63</v>
      </c>
      <c r="BO176" s="178" t="str">
        <f t="shared" si="46"/>
        <v>-</v>
      </c>
      <c r="BP176" s="66" t="s">
        <v>63</v>
      </c>
      <c r="BQ176" s="23" t="s">
        <v>63</v>
      </c>
      <c r="BR176" s="183" t="str">
        <f t="shared" si="47"/>
        <v>-</v>
      </c>
    </row>
    <row r="177" spans="1:70" x14ac:dyDescent="0.25">
      <c r="A177" s="21">
        <v>173</v>
      </c>
      <c r="B177" s="21" t="s">
        <v>1011</v>
      </c>
      <c r="C177" s="27" t="s">
        <v>1013</v>
      </c>
      <c r="D177" s="30"/>
      <c r="E177" s="66">
        <v>5903</v>
      </c>
      <c r="F177" s="23">
        <f t="shared" si="52"/>
        <v>5903</v>
      </c>
      <c r="G177" s="67" t="s">
        <v>1696</v>
      </c>
      <c r="H177" s="66">
        <v>5817</v>
      </c>
      <c r="I177" s="23">
        <f t="shared" si="53"/>
        <v>5817</v>
      </c>
      <c r="J177" s="67" t="s">
        <v>1696</v>
      </c>
      <c r="K177" s="66">
        <v>5032</v>
      </c>
      <c r="L177" s="23">
        <f t="shared" si="54"/>
        <v>5032</v>
      </c>
      <c r="M177" s="67" t="s">
        <v>1696</v>
      </c>
      <c r="N177" s="23"/>
      <c r="O177" s="66">
        <v>6896</v>
      </c>
      <c r="P177" s="23">
        <v>6896</v>
      </c>
      <c r="Q177" s="23"/>
      <c r="R177" s="23"/>
      <c r="S177" s="67" t="s">
        <v>1696</v>
      </c>
      <c r="T177" s="66">
        <v>4946</v>
      </c>
      <c r="U177" s="23">
        <v>4946</v>
      </c>
      <c r="V177" s="23"/>
      <c r="W177" s="23"/>
      <c r="X177" s="67" t="s">
        <v>1696</v>
      </c>
      <c r="Y177" s="66">
        <v>5293</v>
      </c>
      <c r="Z177" s="23">
        <v>5293</v>
      </c>
      <c r="AA177" s="23"/>
      <c r="AB177" s="23"/>
      <c r="AC177" s="67" t="s">
        <v>1696</v>
      </c>
      <c r="AD177" s="66">
        <v>4876</v>
      </c>
      <c r="AE177" s="24">
        <v>1168</v>
      </c>
      <c r="AF177" s="23"/>
      <c r="AG177" s="23">
        <v>3708</v>
      </c>
      <c r="AH177" s="67" t="s">
        <v>1696</v>
      </c>
      <c r="AI177" s="66">
        <v>4499</v>
      </c>
      <c r="AJ177" s="24">
        <v>4499</v>
      </c>
      <c r="AK177" s="23"/>
      <c r="AL177" s="23"/>
      <c r="AM177" s="67" t="s">
        <v>1696</v>
      </c>
      <c r="AO177" s="66">
        <v>4572</v>
      </c>
      <c r="AP177" s="23">
        <v>4572</v>
      </c>
      <c r="AQ177" s="67" t="s">
        <v>1696</v>
      </c>
      <c r="AR177" s="66">
        <v>4430</v>
      </c>
      <c r="AS177" s="23">
        <v>4430</v>
      </c>
      <c r="AT177" s="67" t="s">
        <v>1696</v>
      </c>
      <c r="AU177" s="66">
        <v>4884</v>
      </c>
      <c r="AV177" s="23">
        <v>4884</v>
      </c>
      <c r="AW177" s="67" t="s">
        <v>1696</v>
      </c>
      <c r="AX177" s="66">
        <v>5064</v>
      </c>
      <c r="AY177" s="23">
        <v>5064</v>
      </c>
      <c r="AZ177" s="67" t="s">
        <v>1696</v>
      </c>
      <c r="BA177" s="66">
        <v>5116</v>
      </c>
      <c r="BB177" s="23">
        <v>5116</v>
      </c>
      <c r="BC177" s="67" t="s">
        <v>1696</v>
      </c>
      <c r="BD177" s="66">
        <f>'individ. emissies &amp; verlening'!AB177</f>
        <v>5489</v>
      </c>
      <c r="BE177" s="23">
        <v>5489</v>
      </c>
      <c r="BF177" s="67" t="s">
        <v>1696</v>
      </c>
      <c r="BG177" s="66">
        <f>'individ. emissies &amp; verlening'!AC177</f>
        <v>5794</v>
      </c>
      <c r="BH177" s="23">
        <v>5794</v>
      </c>
      <c r="BI177" s="23" t="s">
        <v>1696</v>
      </c>
      <c r="BJ177" s="66">
        <f>'individ. emissies &amp; verlening'!AD177</f>
        <v>5506</v>
      </c>
      <c r="BK177" s="171">
        <v>5506</v>
      </c>
      <c r="BL177" s="172" t="s">
        <v>1696</v>
      </c>
      <c r="BM177" s="66">
        <v>6062</v>
      </c>
      <c r="BN177" s="23">
        <v>6062</v>
      </c>
      <c r="BO177" s="178" t="str">
        <f t="shared" si="46"/>
        <v>ok</v>
      </c>
      <c r="BP177" s="66">
        <v>5653</v>
      </c>
      <c r="BQ177" s="23">
        <v>5653</v>
      </c>
      <c r="BR177" s="183" t="str">
        <f t="shared" si="47"/>
        <v>ok</v>
      </c>
    </row>
    <row r="178" spans="1:70" ht="12.75" customHeight="1" x14ac:dyDescent="0.25">
      <c r="A178" s="21">
        <v>174</v>
      </c>
      <c r="B178" s="21" t="s">
        <v>1018</v>
      </c>
      <c r="C178" s="27" t="s">
        <v>1019</v>
      </c>
      <c r="D178" s="30"/>
      <c r="E178" s="66">
        <v>2920</v>
      </c>
      <c r="F178" s="23">
        <f t="shared" si="52"/>
        <v>2920</v>
      </c>
      <c r="G178" s="67" t="s">
        <v>1696</v>
      </c>
      <c r="H178" s="66">
        <v>2818</v>
      </c>
      <c r="I178" s="23">
        <f t="shared" si="53"/>
        <v>2818</v>
      </c>
      <c r="J178" s="67" t="s">
        <v>1696</v>
      </c>
      <c r="K178" s="66">
        <v>0</v>
      </c>
      <c r="L178" s="23">
        <f t="shared" si="54"/>
        <v>0</v>
      </c>
      <c r="M178" s="67" t="s">
        <v>1696</v>
      </c>
      <c r="N178" s="23"/>
      <c r="O178" s="70" t="s">
        <v>188</v>
      </c>
      <c r="P178" s="24" t="s">
        <v>63</v>
      </c>
      <c r="Q178" s="24" t="s">
        <v>63</v>
      </c>
      <c r="R178" s="24" t="s">
        <v>63</v>
      </c>
      <c r="S178" s="67" t="s">
        <v>1696</v>
      </c>
      <c r="T178" s="70" t="s">
        <v>63</v>
      </c>
      <c r="U178" s="24" t="s">
        <v>63</v>
      </c>
      <c r="V178" s="24" t="s">
        <v>63</v>
      </c>
      <c r="W178" s="24" t="s">
        <v>63</v>
      </c>
      <c r="X178" s="67" t="s">
        <v>63</v>
      </c>
      <c r="Y178" s="68" t="s">
        <v>63</v>
      </c>
      <c r="Z178" s="24" t="s">
        <v>63</v>
      </c>
      <c r="AA178" s="24" t="s">
        <v>63</v>
      </c>
      <c r="AB178" s="24" t="s">
        <v>63</v>
      </c>
      <c r="AC178" s="69" t="s">
        <v>63</v>
      </c>
      <c r="AD178" s="68" t="s">
        <v>63</v>
      </c>
      <c r="AE178" s="24" t="s">
        <v>63</v>
      </c>
      <c r="AF178" s="24" t="s">
        <v>63</v>
      </c>
      <c r="AG178" s="24" t="s">
        <v>63</v>
      </c>
      <c r="AH178" s="69" t="s">
        <v>63</v>
      </c>
      <c r="AI178" s="68" t="s">
        <v>63</v>
      </c>
      <c r="AJ178" s="23" t="s">
        <v>63</v>
      </c>
      <c r="AK178" s="23" t="s">
        <v>63</v>
      </c>
      <c r="AL178" s="23" t="s">
        <v>63</v>
      </c>
      <c r="AM178" s="69" t="s">
        <v>63</v>
      </c>
      <c r="AO178" s="68" t="s">
        <v>63</v>
      </c>
      <c r="AP178" s="24" t="s">
        <v>63</v>
      </c>
      <c r="AQ178" s="69" t="s">
        <v>63</v>
      </c>
      <c r="AR178" s="68" t="s">
        <v>63</v>
      </c>
      <c r="AS178" s="24" t="s">
        <v>63</v>
      </c>
      <c r="AT178" s="69" t="s">
        <v>63</v>
      </c>
      <c r="AU178" s="68" t="s">
        <v>63</v>
      </c>
      <c r="AV178" s="24" t="s">
        <v>63</v>
      </c>
      <c r="AW178" s="69" t="s">
        <v>63</v>
      </c>
      <c r="AX178" s="68" t="s">
        <v>63</v>
      </c>
      <c r="AY178" s="24" t="s">
        <v>63</v>
      </c>
      <c r="AZ178" s="69" t="s">
        <v>63</v>
      </c>
      <c r="BA178" s="68" t="s">
        <v>63</v>
      </c>
      <c r="BB178" s="24" t="s">
        <v>63</v>
      </c>
      <c r="BC178" s="69"/>
      <c r="BD178" s="66" t="str">
        <f>'individ. emissies &amp; verlening'!AB178</f>
        <v>-</v>
      </c>
      <c r="BE178" s="24" t="s">
        <v>63</v>
      </c>
      <c r="BF178" s="67" t="s">
        <v>63</v>
      </c>
      <c r="BG178" s="66" t="str">
        <f>'individ. emissies &amp; verlening'!AC178</f>
        <v>-</v>
      </c>
      <c r="BH178" s="23" t="s">
        <v>63</v>
      </c>
      <c r="BI178" s="23" t="s">
        <v>63</v>
      </c>
      <c r="BJ178" s="66" t="str">
        <f>'individ. emissies &amp; verlening'!AD178</f>
        <v>-</v>
      </c>
      <c r="BK178" s="171" t="s">
        <v>63</v>
      </c>
      <c r="BL178" s="172" t="s">
        <v>63</v>
      </c>
      <c r="BM178" s="66" t="s">
        <v>63</v>
      </c>
      <c r="BN178" s="23" t="s">
        <v>63</v>
      </c>
      <c r="BO178" s="178" t="str">
        <f t="shared" si="46"/>
        <v>-</v>
      </c>
      <c r="BP178" s="66" t="s">
        <v>63</v>
      </c>
      <c r="BQ178" s="23" t="s">
        <v>63</v>
      </c>
      <c r="BR178" s="183" t="str">
        <f t="shared" si="47"/>
        <v>-</v>
      </c>
    </row>
    <row r="179" spans="1:70" ht="12.75" customHeight="1" x14ac:dyDescent="0.25">
      <c r="A179" s="21">
        <v>175</v>
      </c>
      <c r="B179" s="21" t="s">
        <v>1022</v>
      </c>
      <c r="C179" s="27" t="s">
        <v>1024</v>
      </c>
      <c r="D179" s="30"/>
      <c r="E179" s="68" t="s">
        <v>63</v>
      </c>
      <c r="F179" s="23" t="str">
        <f t="shared" si="52"/>
        <v>-</v>
      </c>
      <c r="G179" s="69" t="s">
        <v>63</v>
      </c>
      <c r="H179" s="68" t="s">
        <v>63</v>
      </c>
      <c r="I179" s="23" t="str">
        <f t="shared" si="53"/>
        <v>-</v>
      </c>
      <c r="J179" s="69" t="str">
        <f t="shared" si="53"/>
        <v>-</v>
      </c>
      <c r="K179" s="68" t="s">
        <v>63</v>
      </c>
      <c r="L179" s="23" t="str">
        <f t="shared" si="54"/>
        <v>-</v>
      </c>
      <c r="M179" s="69" t="str">
        <f t="shared" si="54"/>
        <v>-</v>
      </c>
      <c r="N179" s="24"/>
      <c r="O179" s="68" t="s">
        <v>63</v>
      </c>
      <c r="P179" s="24" t="s">
        <v>63</v>
      </c>
      <c r="Q179" s="24" t="s">
        <v>63</v>
      </c>
      <c r="R179" s="24" t="s">
        <v>63</v>
      </c>
      <c r="S179" s="69" t="s">
        <v>63</v>
      </c>
      <c r="T179" s="68" t="s">
        <v>63</v>
      </c>
      <c r="U179" s="24" t="s">
        <v>63</v>
      </c>
      <c r="V179" s="24" t="s">
        <v>63</v>
      </c>
      <c r="W179" s="24" t="s">
        <v>63</v>
      </c>
      <c r="X179" s="69" t="s">
        <v>63</v>
      </c>
      <c r="Y179" s="68" t="s">
        <v>63</v>
      </c>
      <c r="Z179" s="24" t="s">
        <v>63</v>
      </c>
      <c r="AA179" s="24" t="s">
        <v>63</v>
      </c>
      <c r="AB179" s="24" t="s">
        <v>63</v>
      </c>
      <c r="AC179" s="69" t="s">
        <v>63</v>
      </c>
      <c r="AD179" s="68" t="s">
        <v>63</v>
      </c>
      <c r="AE179" s="24" t="s">
        <v>63</v>
      </c>
      <c r="AF179" s="24" t="s">
        <v>63</v>
      </c>
      <c r="AG179" s="24" t="s">
        <v>63</v>
      </c>
      <c r="AH179" s="69" t="s">
        <v>63</v>
      </c>
      <c r="AI179" s="68" t="s">
        <v>63</v>
      </c>
      <c r="AJ179" s="23" t="s">
        <v>63</v>
      </c>
      <c r="AK179" s="23" t="s">
        <v>63</v>
      </c>
      <c r="AL179" s="23" t="s">
        <v>63</v>
      </c>
      <c r="AM179" s="69" t="s">
        <v>63</v>
      </c>
      <c r="AO179" s="68" t="s">
        <v>63</v>
      </c>
      <c r="AP179" s="24" t="s">
        <v>63</v>
      </c>
      <c r="AQ179" s="69" t="s">
        <v>63</v>
      </c>
      <c r="AR179" s="68" t="s">
        <v>63</v>
      </c>
      <c r="AS179" s="24" t="s">
        <v>63</v>
      </c>
      <c r="AT179" s="69" t="s">
        <v>63</v>
      </c>
      <c r="AU179" s="68">
        <v>6448</v>
      </c>
      <c r="AV179" s="24">
        <v>6448</v>
      </c>
      <c r="AW179" s="69" t="s">
        <v>1696</v>
      </c>
      <c r="AX179" s="66">
        <v>5795</v>
      </c>
      <c r="AY179" s="24">
        <v>5795</v>
      </c>
      <c r="AZ179" s="67" t="s">
        <v>1696</v>
      </c>
      <c r="BA179" s="66">
        <v>5346</v>
      </c>
      <c r="BB179" s="23">
        <v>5346</v>
      </c>
      <c r="BC179" s="67" t="s">
        <v>1696</v>
      </c>
      <c r="BD179" s="66">
        <f>'individ. emissies &amp; verlening'!AB179</f>
        <v>4786</v>
      </c>
      <c r="BE179" s="23">
        <v>4786</v>
      </c>
      <c r="BF179" s="67" t="s">
        <v>1696</v>
      </c>
      <c r="BG179" s="66">
        <f>'individ. emissies &amp; verlening'!AC179</f>
        <v>4778</v>
      </c>
      <c r="BH179" s="23">
        <v>4778</v>
      </c>
      <c r="BI179" s="23" t="s">
        <v>1696</v>
      </c>
      <c r="BJ179" s="66">
        <f>'individ. emissies &amp; verlening'!AD179</f>
        <v>3731</v>
      </c>
      <c r="BK179" s="171">
        <v>3731</v>
      </c>
      <c r="BL179" s="172" t="s">
        <v>1696</v>
      </c>
      <c r="BM179" s="66" t="s">
        <v>63</v>
      </c>
      <c r="BN179" s="23" t="s">
        <v>63</v>
      </c>
      <c r="BO179" s="178" t="str">
        <f t="shared" si="46"/>
        <v>-</v>
      </c>
      <c r="BP179" s="66" t="s">
        <v>63</v>
      </c>
      <c r="BQ179" s="23" t="s">
        <v>63</v>
      </c>
      <c r="BR179" s="183" t="str">
        <f t="shared" si="47"/>
        <v>-</v>
      </c>
    </row>
    <row r="180" spans="1:70" x14ac:dyDescent="0.25">
      <c r="A180" s="21">
        <v>176</v>
      </c>
      <c r="B180" s="21" t="s">
        <v>1028</v>
      </c>
      <c r="C180" s="27" t="s">
        <v>1029</v>
      </c>
      <c r="D180" s="30"/>
      <c r="E180" s="66">
        <v>24603</v>
      </c>
      <c r="F180" s="23">
        <f t="shared" si="52"/>
        <v>24603</v>
      </c>
      <c r="G180" s="67" t="s">
        <v>1696</v>
      </c>
      <c r="H180" s="66">
        <v>25386</v>
      </c>
      <c r="I180" s="23">
        <f t="shared" si="53"/>
        <v>25386</v>
      </c>
      <c r="J180" s="67" t="s">
        <v>1696</v>
      </c>
      <c r="K180" s="66">
        <v>21990</v>
      </c>
      <c r="L180" s="23">
        <f t="shared" si="54"/>
        <v>21990</v>
      </c>
      <c r="M180" s="67" t="s">
        <v>1696</v>
      </c>
      <c r="N180" s="23"/>
      <c r="O180" s="66">
        <v>17891</v>
      </c>
      <c r="P180" s="23">
        <v>17891</v>
      </c>
      <c r="Q180" s="23"/>
      <c r="R180" s="23"/>
      <c r="S180" s="67" t="s">
        <v>1696</v>
      </c>
      <c r="T180" s="66">
        <v>11072</v>
      </c>
      <c r="U180" s="23">
        <v>11072</v>
      </c>
      <c r="V180" s="23"/>
      <c r="W180" s="23"/>
      <c r="X180" s="67" t="s">
        <v>1696</v>
      </c>
      <c r="Y180" s="66">
        <v>11430</v>
      </c>
      <c r="Z180" s="23">
        <v>11573</v>
      </c>
      <c r="AA180" s="23"/>
      <c r="AB180" s="23"/>
      <c r="AC180" s="67" t="s">
        <v>1696</v>
      </c>
      <c r="AD180" s="66">
        <v>12149</v>
      </c>
      <c r="AE180" s="24">
        <v>12006</v>
      </c>
      <c r="AF180" s="23"/>
      <c r="AG180" s="23"/>
      <c r="AH180" s="67" t="s">
        <v>1708</v>
      </c>
      <c r="AI180" s="66">
        <v>7366</v>
      </c>
      <c r="AJ180" s="24">
        <v>739</v>
      </c>
      <c r="AK180" s="23">
        <v>6627</v>
      </c>
      <c r="AL180" s="23"/>
      <c r="AM180" s="67" t="s">
        <v>1696</v>
      </c>
      <c r="AO180" s="68" t="s">
        <v>188</v>
      </c>
      <c r="AP180" s="24" t="s">
        <v>63</v>
      </c>
      <c r="AQ180" s="69" t="s">
        <v>63</v>
      </c>
      <c r="AR180" s="68" t="s">
        <v>63</v>
      </c>
      <c r="AS180" s="24" t="s">
        <v>63</v>
      </c>
      <c r="AT180" s="69" t="s">
        <v>63</v>
      </c>
      <c r="AU180" s="68" t="s">
        <v>63</v>
      </c>
      <c r="AV180" s="24" t="s">
        <v>63</v>
      </c>
      <c r="AW180" s="69" t="s">
        <v>63</v>
      </c>
      <c r="AX180" s="68" t="s">
        <v>63</v>
      </c>
      <c r="AY180" s="24" t="s">
        <v>63</v>
      </c>
      <c r="AZ180" s="69" t="s">
        <v>63</v>
      </c>
      <c r="BA180" s="68" t="s">
        <v>63</v>
      </c>
      <c r="BB180" s="24" t="s">
        <v>63</v>
      </c>
      <c r="BC180" s="69"/>
      <c r="BD180" s="66" t="str">
        <f>'individ. emissies &amp; verlening'!AB180</f>
        <v>-</v>
      </c>
      <c r="BE180" s="24" t="s">
        <v>63</v>
      </c>
      <c r="BF180" s="67" t="s">
        <v>63</v>
      </c>
      <c r="BG180" s="66" t="str">
        <f>'individ. emissies &amp; verlening'!AC180</f>
        <v>-</v>
      </c>
      <c r="BH180" s="23" t="s">
        <v>63</v>
      </c>
      <c r="BI180" s="23" t="s">
        <v>63</v>
      </c>
      <c r="BJ180" s="66" t="str">
        <f>'individ. emissies &amp; verlening'!AD180</f>
        <v>-</v>
      </c>
      <c r="BK180" s="171" t="s">
        <v>63</v>
      </c>
      <c r="BL180" s="172" t="s">
        <v>63</v>
      </c>
      <c r="BM180" s="66" t="s">
        <v>63</v>
      </c>
      <c r="BN180" s="23" t="s">
        <v>63</v>
      </c>
      <c r="BO180" s="178" t="str">
        <f t="shared" si="46"/>
        <v>-</v>
      </c>
      <c r="BP180" s="66" t="s">
        <v>63</v>
      </c>
      <c r="BQ180" s="23" t="s">
        <v>63</v>
      </c>
      <c r="BR180" s="183" t="str">
        <f t="shared" si="47"/>
        <v>-</v>
      </c>
    </row>
    <row r="181" spans="1:70" x14ac:dyDescent="0.25">
      <c r="A181" s="21">
        <v>177</v>
      </c>
      <c r="B181" s="21" t="s">
        <v>1032</v>
      </c>
      <c r="C181" s="27" t="s">
        <v>1034</v>
      </c>
      <c r="D181" s="30"/>
      <c r="E181" s="66">
        <v>61290</v>
      </c>
      <c r="F181" s="23">
        <f t="shared" si="52"/>
        <v>61290</v>
      </c>
      <c r="G181" s="67" t="s">
        <v>1696</v>
      </c>
      <c r="H181" s="66">
        <v>53874</v>
      </c>
      <c r="I181" s="23">
        <f t="shared" si="53"/>
        <v>53874</v>
      </c>
      <c r="J181" s="67" t="s">
        <v>1696</v>
      </c>
      <c r="K181" s="66">
        <v>55507</v>
      </c>
      <c r="L181" s="23">
        <f t="shared" si="54"/>
        <v>55507</v>
      </c>
      <c r="M181" s="67" t="s">
        <v>1696</v>
      </c>
      <c r="N181" s="23"/>
      <c r="O181" s="66">
        <v>62411</v>
      </c>
      <c r="P181" s="23">
        <v>30386</v>
      </c>
      <c r="Q181" s="23"/>
      <c r="R181" s="23">
        <v>32025</v>
      </c>
      <c r="S181" s="67" t="s">
        <v>1696</v>
      </c>
      <c r="T181" s="66">
        <v>56041</v>
      </c>
      <c r="U181" s="23">
        <v>56041</v>
      </c>
      <c r="V181" s="23"/>
      <c r="W181" s="23"/>
      <c r="X181" s="67" t="s">
        <v>1696</v>
      </c>
      <c r="Y181" s="66">
        <v>57379</v>
      </c>
      <c r="Z181" s="23">
        <v>57379</v>
      </c>
      <c r="AA181" s="23"/>
      <c r="AB181" s="23"/>
      <c r="AC181" s="67" t="s">
        <v>1696</v>
      </c>
      <c r="AD181" s="66">
        <v>61164</v>
      </c>
      <c r="AE181" s="24">
        <v>61164</v>
      </c>
      <c r="AF181" s="23"/>
      <c r="AG181" s="23"/>
      <c r="AH181" s="67" t="s">
        <v>1696</v>
      </c>
      <c r="AI181" s="66">
        <v>71982</v>
      </c>
      <c r="AJ181" s="24">
        <v>71982</v>
      </c>
      <c r="AK181" s="23"/>
      <c r="AL181" s="23"/>
      <c r="AM181" s="67" t="s">
        <v>1696</v>
      </c>
      <c r="AO181" s="66">
        <v>73983</v>
      </c>
      <c r="AP181" s="23">
        <v>73983</v>
      </c>
      <c r="AQ181" s="67" t="s">
        <v>1696</v>
      </c>
      <c r="AR181" s="66">
        <v>69208</v>
      </c>
      <c r="AS181" s="23">
        <v>69208</v>
      </c>
      <c r="AT181" s="67" t="s">
        <v>1696</v>
      </c>
      <c r="AU181" s="66">
        <v>49027</v>
      </c>
      <c r="AV181" s="23">
        <v>49027</v>
      </c>
      <c r="AW181" s="67" t="s">
        <v>1696</v>
      </c>
      <c r="AX181" s="66">
        <v>49500</v>
      </c>
      <c r="AY181" s="23">
        <v>49500</v>
      </c>
      <c r="AZ181" s="67" t="s">
        <v>1696</v>
      </c>
      <c r="BA181" s="66">
        <v>51468</v>
      </c>
      <c r="BB181" s="23">
        <v>51468</v>
      </c>
      <c r="BC181" s="67" t="s">
        <v>1696</v>
      </c>
      <c r="BD181" s="66">
        <f>'individ. emissies &amp; verlening'!AB181</f>
        <v>54669</v>
      </c>
      <c r="BE181" s="23">
        <v>54669</v>
      </c>
      <c r="BF181" s="67" t="s">
        <v>1696</v>
      </c>
      <c r="BG181" s="66">
        <f>'individ. emissies &amp; verlening'!AC181</f>
        <v>59391</v>
      </c>
      <c r="BH181" s="23">
        <v>59391</v>
      </c>
      <c r="BI181" s="23" t="s">
        <v>1696</v>
      </c>
      <c r="BJ181" s="66">
        <f>'individ. emissies &amp; verlening'!AD181</f>
        <v>59917</v>
      </c>
      <c r="BK181" s="171">
        <v>59917</v>
      </c>
      <c r="BL181" s="172" t="s">
        <v>1696</v>
      </c>
      <c r="BM181" s="66">
        <v>65460</v>
      </c>
      <c r="BN181" s="23">
        <v>65460</v>
      </c>
      <c r="BO181" s="178" t="str">
        <f t="shared" si="46"/>
        <v>ok</v>
      </c>
      <c r="BP181" s="66">
        <v>59290</v>
      </c>
      <c r="BQ181" s="23">
        <v>59290</v>
      </c>
      <c r="BR181" s="183" t="str">
        <f t="shared" si="47"/>
        <v>ok</v>
      </c>
    </row>
    <row r="182" spans="1:70" x14ac:dyDescent="0.25">
      <c r="A182" s="21">
        <v>178</v>
      </c>
      <c r="B182" s="21" t="s">
        <v>1038</v>
      </c>
      <c r="C182" s="27" t="s">
        <v>1039</v>
      </c>
      <c r="D182" s="30"/>
      <c r="E182" s="66">
        <v>6795</v>
      </c>
      <c r="F182" s="23">
        <f t="shared" si="52"/>
        <v>6795</v>
      </c>
      <c r="G182" s="67" t="s">
        <v>1696</v>
      </c>
      <c r="H182" s="66">
        <v>7222</v>
      </c>
      <c r="I182" s="23">
        <f t="shared" si="53"/>
        <v>7222</v>
      </c>
      <c r="J182" s="67" t="s">
        <v>1696</v>
      </c>
      <c r="K182" s="66">
        <v>6554</v>
      </c>
      <c r="L182" s="23">
        <f t="shared" si="54"/>
        <v>6554</v>
      </c>
      <c r="M182" s="67" t="s">
        <v>1696</v>
      </c>
      <c r="N182" s="23"/>
      <c r="O182" s="66">
        <v>11995</v>
      </c>
      <c r="P182" s="23">
        <v>9795</v>
      </c>
      <c r="Q182" s="23"/>
      <c r="R182" s="23">
        <v>2200</v>
      </c>
      <c r="S182" s="67" t="s">
        <v>1696</v>
      </c>
      <c r="T182" s="66">
        <v>10071</v>
      </c>
      <c r="U182" s="23">
        <v>7871</v>
      </c>
      <c r="V182" s="23"/>
      <c r="W182" s="23">
        <v>2200</v>
      </c>
      <c r="X182" s="67" t="s">
        <v>1696</v>
      </c>
      <c r="Y182" s="66">
        <v>10566</v>
      </c>
      <c r="Z182" s="23">
        <v>8366</v>
      </c>
      <c r="AA182" s="23"/>
      <c r="AB182" s="23">
        <v>2200</v>
      </c>
      <c r="AC182" s="67" t="s">
        <v>1696</v>
      </c>
      <c r="AD182" s="66">
        <v>9393</v>
      </c>
      <c r="AE182" s="24">
        <v>7193</v>
      </c>
      <c r="AF182" s="23"/>
      <c r="AG182" s="23">
        <v>2200</v>
      </c>
      <c r="AH182" s="67" t="s">
        <v>1696</v>
      </c>
      <c r="AI182" s="66">
        <v>9505</v>
      </c>
      <c r="AJ182" s="24">
        <v>7305</v>
      </c>
      <c r="AK182" s="23"/>
      <c r="AL182" s="23">
        <v>2200</v>
      </c>
      <c r="AM182" s="67" t="s">
        <v>1696</v>
      </c>
      <c r="AO182" s="66">
        <v>3402</v>
      </c>
      <c r="AP182" s="23">
        <v>3402</v>
      </c>
      <c r="AQ182" s="67" t="s">
        <v>1696</v>
      </c>
      <c r="AR182" s="66">
        <v>5452</v>
      </c>
      <c r="AS182" s="23">
        <v>5452</v>
      </c>
      <c r="AT182" s="67" t="s">
        <v>1696</v>
      </c>
      <c r="AU182" s="66" t="s">
        <v>72</v>
      </c>
      <c r="AV182" s="23" t="s">
        <v>63</v>
      </c>
      <c r="AW182" s="67" t="s">
        <v>63</v>
      </c>
      <c r="AX182" s="68" t="s">
        <v>63</v>
      </c>
      <c r="AY182" s="24" t="s">
        <v>63</v>
      </c>
      <c r="AZ182" s="69" t="s">
        <v>63</v>
      </c>
      <c r="BA182" s="68" t="s">
        <v>63</v>
      </c>
      <c r="BB182" s="24" t="s">
        <v>63</v>
      </c>
      <c r="BC182" s="69"/>
      <c r="BD182" s="66" t="str">
        <f>'individ. emissies &amp; verlening'!AB182</f>
        <v>-</v>
      </c>
      <c r="BE182" s="24" t="s">
        <v>63</v>
      </c>
      <c r="BF182" s="67" t="s">
        <v>63</v>
      </c>
      <c r="BG182" s="66" t="str">
        <f>'individ. emissies &amp; verlening'!AC182</f>
        <v>-</v>
      </c>
      <c r="BH182" s="23" t="s">
        <v>63</v>
      </c>
      <c r="BI182" s="23" t="s">
        <v>63</v>
      </c>
      <c r="BJ182" s="66" t="str">
        <f>'individ. emissies &amp; verlening'!AD182</f>
        <v>-</v>
      </c>
      <c r="BK182" s="172" t="s">
        <v>63</v>
      </c>
      <c r="BL182" s="172" t="s">
        <v>63</v>
      </c>
      <c r="BM182" s="66" t="s">
        <v>63</v>
      </c>
      <c r="BN182" s="23" t="s">
        <v>63</v>
      </c>
      <c r="BO182" s="178" t="str">
        <f t="shared" si="46"/>
        <v>-</v>
      </c>
      <c r="BP182" s="66" t="s">
        <v>63</v>
      </c>
      <c r="BQ182" s="23" t="s">
        <v>63</v>
      </c>
      <c r="BR182" s="183" t="str">
        <f t="shared" si="47"/>
        <v>-</v>
      </c>
    </row>
    <row r="183" spans="1:70" ht="12.75" customHeight="1" x14ac:dyDescent="0.25">
      <c r="A183" s="21">
        <v>179</v>
      </c>
      <c r="B183" s="21" t="s">
        <v>1041</v>
      </c>
      <c r="C183" s="27" t="s">
        <v>1042</v>
      </c>
      <c r="D183" s="30"/>
      <c r="E183" s="66">
        <v>4406</v>
      </c>
      <c r="F183" s="23">
        <f t="shared" si="52"/>
        <v>4406</v>
      </c>
      <c r="G183" s="67" t="s">
        <v>1696</v>
      </c>
      <c r="H183" s="66">
        <v>4492</v>
      </c>
      <c r="I183" s="23">
        <f t="shared" si="53"/>
        <v>4492</v>
      </c>
      <c r="J183" s="67" t="s">
        <v>1696</v>
      </c>
      <c r="K183" s="66">
        <v>3989</v>
      </c>
      <c r="L183" s="23">
        <f t="shared" si="54"/>
        <v>3989</v>
      </c>
      <c r="M183" s="67" t="s">
        <v>1696</v>
      </c>
      <c r="N183" s="23"/>
      <c r="O183" s="70" t="s">
        <v>62</v>
      </c>
      <c r="P183" s="24" t="s">
        <v>63</v>
      </c>
      <c r="Q183" s="24" t="s">
        <v>63</v>
      </c>
      <c r="R183" s="24" t="s">
        <v>63</v>
      </c>
      <c r="S183" s="67" t="s">
        <v>1696</v>
      </c>
      <c r="T183" s="70" t="s">
        <v>63</v>
      </c>
      <c r="U183" s="24" t="s">
        <v>63</v>
      </c>
      <c r="V183" s="24" t="s">
        <v>63</v>
      </c>
      <c r="W183" s="24" t="s">
        <v>63</v>
      </c>
      <c r="X183" s="67" t="s">
        <v>63</v>
      </c>
      <c r="Y183" s="68" t="s">
        <v>63</v>
      </c>
      <c r="Z183" s="24" t="s">
        <v>63</v>
      </c>
      <c r="AA183" s="24" t="s">
        <v>63</v>
      </c>
      <c r="AB183" s="24" t="s">
        <v>63</v>
      </c>
      <c r="AC183" s="69" t="s">
        <v>63</v>
      </c>
      <c r="AD183" s="68" t="s">
        <v>63</v>
      </c>
      <c r="AE183" s="24" t="s">
        <v>63</v>
      </c>
      <c r="AF183" s="24" t="s">
        <v>63</v>
      </c>
      <c r="AG183" s="24" t="s">
        <v>63</v>
      </c>
      <c r="AH183" s="69" t="s">
        <v>63</v>
      </c>
      <c r="AI183" s="68" t="s">
        <v>63</v>
      </c>
      <c r="AJ183" s="23" t="s">
        <v>63</v>
      </c>
      <c r="AK183" s="23" t="s">
        <v>63</v>
      </c>
      <c r="AL183" s="23" t="s">
        <v>63</v>
      </c>
      <c r="AM183" s="69" t="s">
        <v>63</v>
      </c>
      <c r="AO183" s="68" t="s">
        <v>63</v>
      </c>
      <c r="AP183" s="24" t="s">
        <v>63</v>
      </c>
      <c r="AQ183" s="69" t="s">
        <v>63</v>
      </c>
      <c r="AR183" s="68" t="s">
        <v>63</v>
      </c>
      <c r="AS183" s="24" t="s">
        <v>63</v>
      </c>
      <c r="AT183" s="69" t="s">
        <v>63</v>
      </c>
      <c r="AU183" s="68" t="s">
        <v>63</v>
      </c>
      <c r="AV183" s="24" t="s">
        <v>63</v>
      </c>
      <c r="AW183" s="69" t="s">
        <v>63</v>
      </c>
      <c r="AX183" s="68" t="s">
        <v>63</v>
      </c>
      <c r="AY183" s="24" t="s">
        <v>63</v>
      </c>
      <c r="AZ183" s="69" t="s">
        <v>63</v>
      </c>
      <c r="BA183" s="68" t="s">
        <v>63</v>
      </c>
      <c r="BB183" s="24" t="s">
        <v>63</v>
      </c>
      <c r="BC183" s="69"/>
      <c r="BD183" s="66" t="str">
        <f>'individ. emissies &amp; verlening'!AB183</f>
        <v>-</v>
      </c>
      <c r="BE183" s="24" t="s">
        <v>63</v>
      </c>
      <c r="BF183" s="67" t="s">
        <v>63</v>
      </c>
      <c r="BG183" s="66" t="str">
        <f>'individ. emissies &amp; verlening'!AC183</f>
        <v>-</v>
      </c>
      <c r="BH183" s="23" t="s">
        <v>63</v>
      </c>
      <c r="BI183" s="23" t="s">
        <v>63</v>
      </c>
      <c r="BJ183" s="66" t="str">
        <f>'individ. emissies &amp; verlening'!AD183</f>
        <v>-</v>
      </c>
      <c r="BK183" s="171" t="s">
        <v>63</v>
      </c>
      <c r="BL183" s="171" t="s">
        <v>63</v>
      </c>
      <c r="BM183" s="66" t="s">
        <v>63</v>
      </c>
      <c r="BN183" s="23" t="s">
        <v>63</v>
      </c>
      <c r="BO183" s="178" t="str">
        <f t="shared" si="46"/>
        <v>-</v>
      </c>
      <c r="BP183" s="66" t="s">
        <v>63</v>
      </c>
      <c r="BQ183" s="23" t="s">
        <v>63</v>
      </c>
      <c r="BR183" s="183" t="str">
        <f t="shared" si="47"/>
        <v>-</v>
      </c>
    </row>
    <row r="184" spans="1:70" ht="12.75" customHeight="1" x14ac:dyDescent="0.25">
      <c r="A184" s="21">
        <v>180</v>
      </c>
      <c r="B184" s="21" t="s">
        <v>1045</v>
      </c>
      <c r="C184" s="27" t="s">
        <v>1047</v>
      </c>
      <c r="D184" s="30"/>
      <c r="E184" s="68" t="s">
        <v>63</v>
      </c>
      <c r="F184" s="23" t="str">
        <f t="shared" si="52"/>
        <v>-</v>
      </c>
      <c r="G184" s="69" t="s">
        <v>63</v>
      </c>
      <c r="H184" s="68" t="s">
        <v>63</v>
      </c>
      <c r="I184" s="23" t="str">
        <f t="shared" si="53"/>
        <v>-</v>
      </c>
      <c r="J184" s="69" t="str">
        <f t="shared" si="53"/>
        <v>-</v>
      </c>
      <c r="K184" s="68" t="s">
        <v>63</v>
      </c>
      <c r="L184" s="23" t="str">
        <f t="shared" si="54"/>
        <v>-</v>
      </c>
      <c r="M184" s="69" t="str">
        <f t="shared" si="54"/>
        <v>-</v>
      </c>
      <c r="N184" s="24"/>
      <c r="O184" s="68" t="s">
        <v>63</v>
      </c>
      <c r="P184" s="24" t="s">
        <v>63</v>
      </c>
      <c r="Q184" s="24" t="s">
        <v>63</v>
      </c>
      <c r="R184" s="24" t="s">
        <v>63</v>
      </c>
      <c r="S184" s="69" t="s">
        <v>63</v>
      </c>
      <c r="T184" s="68" t="s">
        <v>63</v>
      </c>
      <c r="U184" s="24" t="s">
        <v>63</v>
      </c>
      <c r="V184" s="24" t="s">
        <v>63</v>
      </c>
      <c r="W184" s="24" t="s">
        <v>63</v>
      </c>
      <c r="X184" s="69" t="s">
        <v>63</v>
      </c>
      <c r="Y184" s="68" t="s">
        <v>63</v>
      </c>
      <c r="Z184" s="24" t="s">
        <v>63</v>
      </c>
      <c r="AA184" s="24" t="s">
        <v>63</v>
      </c>
      <c r="AB184" s="24" t="s">
        <v>63</v>
      </c>
      <c r="AC184" s="69" t="s">
        <v>63</v>
      </c>
      <c r="AD184" s="68" t="s">
        <v>63</v>
      </c>
      <c r="AE184" s="24" t="s">
        <v>63</v>
      </c>
      <c r="AF184" s="24" t="s">
        <v>63</v>
      </c>
      <c r="AG184" s="24" t="s">
        <v>63</v>
      </c>
      <c r="AH184" s="69" t="s">
        <v>63</v>
      </c>
      <c r="AI184" s="68" t="s">
        <v>63</v>
      </c>
      <c r="AJ184" s="23" t="s">
        <v>63</v>
      </c>
      <c r="AK184" s="23" t="s">
        <v>63</v>
      </c>
      <c r="AL184" s="23" t="s">
        <v>63</v>
      </c>
      <c r="AM184" s="69" t="s">
        <v>63</v>
      </c>
      <c r="AO184" s="68" t="s">
        <v>63</v>
      </c>
      <c r="AP184" s="24" t="s">
        <v>63</v>
      </c>
      <c r="AQ184" s="69" t="s">
        <v>63</v>
      </c>
      <c r="AR184" s="66">
        <v>7006</v>
      </c>
      <c r="AS184" s="23">
        <v>7006</v>
      </c>
      <c r="AT184" s="67" t="s">
        <v>1696</v>
      </c>
      <c r="AU184" s="66">
        <v>7253</v>
      </c>
      <c r="AV184" s="23">
        <v>7253</v>
      </c>
      <c r="AW184" s="67" t="s">
        <v>1696</v>
      </c>
      <c r="AX184" s="66">
        <v>7785</v>
      </c>
      <c r="AY184" s="23">
        <v>7785</v>
      </c>
      <c r="AZ184" s="67" t="s">
        <v>1696</v>
      </c>
      <c r="BA184" s="66">
        <v>7410</v>
      </c>
      <c r="BB184" s="23">
        <v>7410</v>
      </c>
      <c r="BC184" s="67" t="s">
        <v>1696</v>
      </c>
      <c r="BD184" s="66">
        <f>'individ. emissies &amp; verlening'!AB184</f>
        <v>3649</v>
      </c>
      <c r="BE184" s="23">
        <v>3649</v>
      </c>
      <c r="BF184" s="67" t="s">
        <v>1696</v>
      </c>
      <c r="BG184" s="66">
        <f>'individ. emissies &amp; verlening'!AC184</f>
        <v>2096</v>
      </c>
      <c r="BH184" s="23">
        <v>2096</v>
      </c>
      <c r="BI184" s="23" t="s">
        <v>1696</v>
      </c>
      <c r="BJ184" s="66">
        <f>'individ. emissies &amp; verlening'!AD184</f>
        <v>1102</v>
      </c>
      <c r="BK184" s="171">
        <v>1102</v>
      </c>
      <c r="BL184" s="172" t="s">
        <v>1696</v>
      </c>
      <c r="BM184" s="66" t="s">
        <v>63</v>
      </c>
      <c r="BN184" s="23" t="s">
        <v>63</v>
      </c>
      <c r="BO184" s="178" t="str">
        <f t="shared" si="46"/>
        <v>-</v>
      </c>
      <c r="BP184" s="66" t="s">
        <v>63</v>
      </c>
      <c r="BQ184" s="23" t="s">
        <v>63</v>
      </c>
      <c r="BR184" s="183" t="str">
        <f t="shared" si="47"/>
        <v>-</v>
      </c>
    </row>
    <row r="185" spans="1:70" x14ac:dyDescent="0.25">
      <c r="A185" s="21">
        <v>181</v>
      </c>
      <c r="B185" s="21" t="s">
        <v>1052</v>
      </c>
      <c r="C185" s="155" t="s">
        <v>1054</v>
      </c>
      <c r="D185" s="30"/>
      <c r="E185" s="66">
        <v>52991</v>
      </c>
      <c r="F185" s="23">
        <f t="shared" si="52"/>
        <v>52991</v>
      </c>
      <c r="G185" s="67" t="s">
        <v>1696</v>
      </c>
      <c r="H185" s="66">
        <v>65765</v>
      </c>
      <c r="I185" s="23">
        <f t="shared" si="53"/>
        <v>65765</v>
      </c>
      <c r="J185" s="67" t="s">
        <v>1696</v>
      </c>
      <c r="K185" s="66">
        <v>70077</v>
      </c>
      <c r="L185" s="23">
        <f t="shared" si="54"/>
        <v>70077</v>
      </c>
      <c r="M185" s="67" t="s">
        <v>1696</v>
      </c>
      <c r="N185" s="23"/>
      <c r="O185" s="66">
        <v>60761</v>
      </c>
      <c r="P185" s="23">
        <v>53438</v>
      </c>
      <c r="Q185" s="23"/>
      <c r="R185" s="23">
        <v>7323</v>
      </c>
      <c r="S185" s="67" t="s">
        <v>1696</v>
      </c>
      <c r="T185" s="66">
        <v>41955</v>
      </c>
      <c r="U185" s="23">
        <v>34635</v>
      </c>
      <c r="V185" s="23"/>
      <c r="W185" s="23">
        <v>7320</v>
      </c>
      <c r="X185" s="67" t="s">
        <v>1696</v>
      </c>
      <c r="Y185" s="66">
        <v>51219</v>
      </c>
      <c r="Z185" s="23">
        <v>43900</v>
      </c>
      <c r="AA185" s="23">
        <v>7319</v>
      </c>
      <c r="AB185" s="23"/>
      <c r="AC185" s="67" t="s">
        <v>1696</v>
      </c>
      <c r="AD185" s="66">
        <v>49380</v>
      </c>
      <c r="AE185" s="24">
        <v>42061</v>
      </c>
      <c r="AF185" s="23">
        <v>7319</v>
      </c>
      <c r="AG185" s="23"/>
      <c r="AH185" s="67" t="s">
        <v>1696</v>
      </c>
      <c r="AI185" s="66">
        <v>42386</v>
      </c>
      <c r="AJ185" s="24">
        <v>35052</v>
      </c>
      <c r="AK185" s="23">
        <v>7334</v>
      </c>
      <c r="AL185" s="23"/>
      <c r="AM185" s="67" t="s">
        <v>1696</v>
      </c>
      <c r="AO185" s="66">
        <v>41412</v>
      </c>
      <c r="AP185" s="23">
        <v>41412</v>
      </c>
      <c r="AQ185" s="67" t="s">
        <v>1696</v>
      </c>
      <c r="AR185" s="66">
        <v>51868</v>
      </c>
      <c r="AS185" s="23">
        <v>51868</v>
      </c>
      <c r="AT185" s="67" t="s">
        <v>1696</v>
      </c>
      <c r="AU185" s="66">
        <v>52468</v>
      </c>
      <c r="AV185" s="23">
        <v>52468</v>
      </c>
      <c r="AW185" s="67" t="s">
        <v>1696</v>
      </c>
      <c r="AX185" s="66">
        <v>41829</v>
      </c>
      <c r="AY185" s="23">
        <v>41829</v>
      </c>
      <c r="AZ185" s="67" t="s">
        <v>1696</v>
      </c>
      <c r="BA185" s="66">
        <v>53525</v>
      </c>
      <c r="BB185" s="23">
        <v>53525</v>
      </c>
      <c r="BC185" s="67" t="s">
        <v>1696</v>
      </c>
      <c r="BD185" s="66">
        <f>'individ. emissies &amp; verlening'!AB185</f>
        <v>57640</v>
      </c>
      <c r="BE185" s="23">
        <v>57640</v>
      </c>
      <c r="BF185" s="67" t="s">
        <v>1696</v>
      </c>
      <c r="BG185" s="66">
        <f>'individ. emissies &amp; verlening'!AC185</f>
        <v>59948</v>
      </c>
      <c r="BH185" s="23">
        <v>59948</v>
      </c>
      <c r="BI185" s="23" t="s">
        <v>1696</v>
      </c>
      <c r="BJ185" s="66">
        <f>'individ. emissies &amp; verlening'!AD185</f>
        <v>46232</v>
      </c>
      <c r="BK185" s="171">
        <v>46232</v>
      </c>
      <c r="BL185" s="172" t="s">
        <v>1696</v>
      </c>
      <c r="BM185" s="66">
        <v>55562</v>
      </c>
      <c r="BN185" s="23">
        <v>55562</v>
      </c>
      <c r="BO185" s="178" t="str">
        <f t="shared" si="46"/>
        <v>ok</v>
      </c>
      <c r="BP185" s="66">
        <v>55923</v>
      </c>
      <c r="BQ185" s="23">
        <v>55923</v>
      </c>
      <c r="BR185" s="183" t="str">
        <f t="shared" si="47"/>
        <v>ok</v>
      </c>
    </row>
    <row r="186" spans="1:70" x14ac:dyDescent="0.25">
      <c r="A186" s="21">
        <v>182</v>
      </c>
      <c r="B186" s="21" t="s">
        <v>1060</v>
      </c>
      <c r="C186" s="155" t="s">
        <v>1062</v>
      </c>
      <c r="D186" s="30"/>
      <c r="E186" s="66">
        <v>61059</v>
      </c>
      <c r="F186" s="23">
        <f t="shared" si="52"/>
        <v>61059</v>
      </c>
      <c r="G186" s="67" t="s">
        <v>1696</v>
      </c>
      <c r="H186" s="66">
        <v>58573</v>
      </c>
      <c r="I186" s="23">
        <f t="shared" si="53"/>
        <v>58573</v>
      </c>
      <c r="J186" s="67" t="s">
        <v>1696</v>
      </c>
      <c r="K186" s="66">
        <v>58328</v>
      </c>
      <c r="L186" s="23">
        <f t="shared" si="54"/>
        <v>58328</v>
      </c>
      <c r="M186" s="67" t="s">
        <v>1696</v>
      </c>
      <c r="N186" s="23"/>
      <c r="O186" s="66">
        <v>29840</v>
      </c>
      <c r="P186" s="23">
        <v>23123</v>
      </c>
      <c r="Q186" s="23"/>
      <c r="R186" s="23">
        <v>6717</v>
      </c>
      <c r="S186" s="67" t="s">
        <v>1696</v>
      </c>
      <c r="T186" s="66">
        <v>20841</v>
      </c>
      <c r="U186" s="23">
        <v>20841</v>
      </c>
      <c r="V186" s="23"/>
      <c r="W186" s="23"/>
      <c r="X186" s="67" t="s">
        <v>1696</v>
      </c>
      <c r="Y186" s="66">
        <v>19991</v>
      </c>
      <c r="Z186" s="23">
        <v>13277</v>
      </c>
      <c r="AA186" s="23">
        <v>6714</v>
      </c>
      <c r="AB186" s="23"/>
      <c r="AC186" s="67" t="s">
        <v>1696</v>
      </c>
      <c r="AD186" s="66">
        <v>28378</v>
      </c>
      <c r="AE186" s="24">
        <v>21664</v>
      </c>
      <c r="AF186" s="23">
        <v>6714</v>
      </c>
      <c r="AG186" s="23"/>
      <c r="AH186" s="67" t="s">
        <v>1696</v>
      </c>
      <c r="AI186" s="66">
        <v>21126</v>
      </c>
      <c r="AJ186" s="24">
        <v>7684</v>
      </c>
      <c r="AK186" s="23">
        <v>13442</v>
      </c>
      <c r="AL186" s="23"/>
      <c r="AM186" s="67" t="s">
        <v>1696</v>
      </c>
      <c r="AO186" s="66">
        <v>21322</v>
      </c>
      <c r="AP186" s="23">
        <v>21322</v>
      </c>
      <c r="AQ186" s="67" t="s">
        <v>1696</v>
      </c>
      <c r="AR186" s="66">
        <v>26860</v>
      </c>
      <c r="AS186" s="23">
        <v>26860</v>
      </c>
      <c r="AT186" s="67" t="s">
        <v>1696</v>
      </c>
      <c r="AU186" s="66">
        <v>28608</v>
      </c>
      <c r="AV186" s="23">
        <v>28608</v>
      </c>
      <c r="AW186" s="67" t="s">
        <v>1696</v>
      </c>
      <c r="AX186" s="66">
        <v>23984</v>
      </c>
      <c r="AY186" s="23">
        <v>23984</v>
      </c>
      <c r="AZ186" s="67" t="s">
        <v>1696</v>
      </c>
      <c r="BA186" s="66">
        <v>24595</v>
      </c>
      <c r="BB186" s="23">
        <v>24595</v>
      </c>
      <c r="BC186" s="67" t="s">
        <v>1696</v>
      </c>
      <c r="BD186" s="66">
        <f>'individ. emissies &amp; verlening'!AB186</f>
        <v>30530</v>
      </c>
      <c r="BE186" s="23">
        <v>30530</v>
      </c>
      <c r="BF186" s="67" t="s">
        <v>1696</v>
      </c>
      <c r="BG186" s="66">
        <f>'individ. emissies &amp; verlening'!AC186</f>
        <v>30273</v>
      </c>
      <c r="BH186" s="23">
        <v>30273</v>
      </c>
      <c r="BI186" s="23" t="s">
        <v>1696</v>
      </c>
      <c r="BJ186" s="66">
        <f>'individ. emissies &amp; verlening'!AD186</f>
        <v>32005</v>
      </c>
      <c r="BK186" s="171">
        <v>32005</v>
      </c>
      <c r="BL186" s="172" t="s">
        <v>1696</v>
      </c>
      <c r="BM186" s="66">
        <v>32146</v>
      </c>
      <c r="BN186" s="23">
        <v>32146</v>
      </c>
      <c r="BO186" s="178" t="str">
        <f t="shared" si="46"/>
        <v>ok</v>
      </c>
      <c r="BP186" s="66">
        <v>34465</v>
      </c>
      <c r="BQ186" s="23">
        <v>34465</v>
      </c>
      <c r="BR186" s="183" t="str">
        <f t="shared" si="47"/>
        <v>ok</v>
      </c>
    </row>
    <row r="187" spans="1:70" x14ac:dyDescent="0.25">
      <c r="A187" s="21">
        <v>183</v>
      </c>
      <c r="B187" s="21" t="s">
        <v>1066</v>
      </c>
      <c r="C187" s="155" t="s">
        <v>1068</v>
      </c>
      <c r="D187" s="30"/>
      <c r="E187" s="66">
        <v>26597</v>
      </c>
      <c r="F187" s="23">
        <f t="shared" si="52"/>
        <v>26597</v>
      </c>
      <c r="G187" s="67" t="s">
        <v>1696</v>
      </c>
      <c r="H187" s="66">
        <v>29579</v>
      </c>
      <c r="I187" s="23">
        <f t="shared" si="53"/>
        <v>29579</v>
      </c>
      <c r="J187" s="67" t="s">
        <v>1696</v>
      </c>
      <c r="K187" s="66">
        <v>30854</v>
      </c>
      <c r="L187" s="23">
        <f t="shared" si="54"/>
        <v>30854</v>
      </c>
      <c r="M187" s="67" t="s">
        <v>1696</v>
      </c>
      <c r="N187" s="23"/>
      <c r="O187" s="66">
        <v>27637</v>
      </c>
      <c r="P187" s="23">
        <v>25065</v>
      </c>
      <c r="Q187" s="23"/>
      <c r="R187" s="23">
        <v>2572</v>
      </c>
      <c r="S187" s="67" t="s">
        <v>1696</v>
      </c>
      <c r="T187" s="66">
        <v>25416</v>
      </c>
      <c r="U187" s="23">
        <v>22845</v>
      </c>
      <c r="V187" s="23"/>
      <c r="W187" s="23">
        <v>2571</v>
      </c>
      <c r="X187" s="67" t="s">
        <v>1696</v>
      </c>
      <c r="Y187" s="66">
        <v>19889</v>
      </c>
      <c r="Z187" s="23">
        <v>17318</v>
      </c>
      <c r="AA187" s="23">
        <v>2571</v>
      </c>
      <c r="AB187" s="23"/>
      <c r="AC187" s="67" t="s">
        <v>1696</v>
      </c>
      <c r="AD187" s="66">
        <v>19826</v>
      </c>
      <c r="AE187" s="24">
        <v>17255</v>
      </c>
      <c r="AF187" s="23">
        <v>2571</v>
      </c>
      <c r="AG187" s="23"/>
      <c r="AH187" s="67" t="s">
        <v>1696</v>
      </c>
      <c r="AI187" s="66">
        <v>24042</v>
      </c>
      <c r="AJ187" s="24">
        <v>21468</v>
      </c>
      <c r="AK187" s="23">
        <v>2574</v>
      </c>
      <c r="AL187" s="23"/>
      <c r="AM187" s="67" t="s">
        <v>1696</v>
      </c>
      <c r="AO187" s="66">
        <v>17198</v>
      </c>
      <c r="AP187" s="23">
        <v>17198</v>
      </c>
      <c r="AQ187" s="67" t="s">
        <v>1696</v>
      </c>
      <c r="AR187" s="66">
        <v>20970</v>
      </c>
      <c r="AS187" s="23">
        <v>20970</v>
      </c>
      <c r="AT187" s="67" t="s">
        <v>1696</v>
      </c>
      <c r="AU187" s="66">
        <v>20400</v>
      </c>
      <c r="AV187" s="23">
        <v>20400</v>
      </c>
      <c r="AW187" s="67" t="s">
        <v>1696</v>
      </c>
      <c r="AX187" s="66">
        <v>19415</v>
      </c>
      <c r="AY187" s="23">
        <v>19415</v>
      </c>
      <c r="AZ187" s="67" t="s">
        <v>1696</v>
      </c>
      <c r="BA187" s="66">
        <v>25571</v>
      </c>
      <c r="BB187" s="23">
        <v>25571</v>
      </c>
      <c r="BC187" s="67" t="s">
        <v>1696</v>
      </c>
      <c r="BD187" s="66">
        <f>'individ. emissies &amp; verlening'!AB187</f>
        <v>23110</v>
      </c>
      <c r="BE187" s="23">
        <v>23110</v>
      </c>
      <c r="BF187" s="67" t="s">
        <v>1696</v>
      </c>
      <c r="BG187" s="66">
        <f>'individ. emissies &amp; verlening'!AC187</f>
        <v>27464</v>
      </c>
      <c r="BH187" s="23">
        <v>27464</v>
      </c>
      <c r="BI187" s="23" t="s">
        <v>1696</v>
      </c>
      <c r="BJ187" s="66">
        <f>'individ. emissies &amp; verlening'!AD187</f>
        <v>24785</v>
      </c>
      <c r="BK187" s="172">
        <v>24785</v>
      </c>
      <c r="BL187" s="172" t="s">
        <v>1696</v>
      </c>
      <c r="BM187" s="66">
        <v>18288</v>
      </c>
      <c r="BN187" s="23">
        <v>18288</v>
      </c>
      <c r="BO187" s="178" t="str">
        <f t="shared" si="46"/>
        <v>ok</v>
      </c>
      <c r="BP187" s="66">
        <v>22144</v>
      </c>
      <c r="BQ187" s="23">
        <v>22144</v>
      </c>
      <c r="BR187" s="183" t="str">
        <f t="shared" si="47"/>
        <v>ok</v>
      </c>
    </row>
    <row r="188" spans="1:70" x14ac:dyDescent="0.25">
      <c r="A188" s="21">
        <v>184</v>
      </c>
      <c r="B188" s="21" t="s">
        <v>1071</v>
      </c>
      <c r="C188" s="155" t="s">
        <v>1073</v>
      </c>
      <c r="D188" s="30"/>
      <c r="E188" s="66">
        <v>20111</v>
      </c>
      <c r="F188" s="23">
        <f t="shared" si="52"/>
        <v>20111</v>
      </c>
      <c r="G188" s="67" t="s">
        <v>1696</v>
      </c>
      <c r="H188" s="66">
        <v>14363</v>
      </c>
      <c r="I188" s="23">
        <f t="shared" si="53"/>
        <v>14363</v>
      </c>
      <c r="J188" s="67" t="s">
        <v>1696</v>
      </c>
      <c r="K188" s="66">
        <v>12937</v>
      </c>
      <c r="L188" s="23">
        <f t="shared" si="54"/>
        <v>12937</v>
      </c>
      <c r="M188" s="67" t="s">
        <v>1696</v>
      </c>
      <c r="N188" s="23"/>
      <c r="O188" s="66">
        <v>10762</v>
      </c>
      <c r="P188" s="23">
        <v>9528</v>
      </c>
      <c r="Q188" s="23"/>
      <c r="R188" s="23">
        <v>1234</v>
      </c>
      <c r="S188" s="67" t="s">
        <v>1696</v>
      </c>
      <c r="T188" s="66">
        <v>6706</v>
      </c>
      <c r="U188" s="23">
        <v>5473</v>
      </c>
      <c r="V188" s="23"/>
      <c r="W188" s="23">
        <v>1233</v>
      </c>
      <c r="X188" s="67" t="s">
        <v>1696</v>
      </c>
      <c r="Y188" s="66">
        <v>6935</v>
      </c>
      <c r="Z188" s="23">
        <v>5702</v>
      </c>
      <c r="AA188" s="23">
        <v>1233</v>
      </c>
      <c r="AB188" s="23"/>
      <c r="AC188" s="67" t="s">
        <v>1696</v>
      </c>
      <c r="AD188" s="66">
        <v>6929</v>
      </c>
      <c r="AE188" s="24">
        <v>5696</v>
      </c>
      <c r="AF188" s="23">
        <v>1233</v>
      </c>
      <c r="AG188" s="23"/>
      <c r="AH188" s="67" t="s">
        <v>1696</v>
      </c>
      <c r="AI188" s="66">
        <v>5765</v>
      </c>
      <c r="AJ188" s="24">
        <v>4528</v>
      </c>
      <c r="AK188" s="23">
        <v>1237</v>
      </c>
      <c r="AL188" s="23"/>
      <c r="AM188" s="67" t="s">
        <v>1696</v>
      </c>
      <c r="AO188" s="66">
        <v>5347</v>
      </c>
      <c r="AP188" s="23">
        <v>5347</v>
      </c>
      <c r="AQ188" s="67" t="s">
        <v>1696</v>
      </c>
      <c r="AR188" s="66">
        <v>5288</v>
      </c>
      <c r="AS188" s="23">
        <v>5288</v>
      </c>
      <c r="AT188" s="67" t="s">
        <v>1696</v>
      </c>
      <c r="AU188" s="66">
        <v>4910</v>
      </c>
      <c r="AV188" s="23">
        <v>4910</v>
      </c>
      <c r="AW188" s="67" t="s">
        <v>1696</v>
      </c>
      <c r="AX188" s="66">
        <v>6091</v>
      </c>
      <c r="AY188" s="23">
        <v>6091</v>
      </c>
      <c r="AZ188" s="67" t="s">
        <v>1696</v>
      </c>
      <c r="BA188" s="66">
        <v>5979</v>
      </c>
      <c r="BB188" s="23">
        <v>5979</v>
      </c>
      <c r="BC188" s="67" t="s">
        <v>1696</v>
      </c>
      <c r="BD188" s="66">
        <f>'individ. emissies &amp; verlening'!AB188</f>
        <v>5731</v>
      </c>
      <c r="BE188" s="23">
        <v>5731</v>
      </c>
      <c r="BF188" s="67" t="s">
        <v>1696</v>
      </c>
      <c r="BG188" s="66">
        <f>'individ. emissies &amp; verlening'!AC188</f>
        <v>6436</v>
      </c>
      <c r="BH188" s="23">
        <v>6436</v>
      </c>
      <c r="BI188" s="23" t="s">
        <v>1696</v>
      </c>
      <c r="BJ188" s="66">
        <f>'individ. emissies &amp; verlening'!AD188</f>
        <v>6491</v>
      </c>
      <c r="BK188" s="171">
        <v>6491</v>
      </c>
      <c r="BL188" s="172" t="s">
        <v>1696</v>
      </c>
      <c r="BM188" s="66">
        <v>6794</v>
      </c>
      <c r="BN188" s="23">
        <v>6794</v>
      </c>
      <c r="BO188" s="178" t="str">
        <f t="shared" si="46"/>
        <v>ok</v>
      </c>
      <c r="BP188" s="66">
        <v>6592</v>
      </c>
      <c r="BQ188" s="23">
        <v>6592</v>
      </c>
      <c r="BR188" s="183" t="str">
        <f t="shared" si="47"/>
        <v>ok</v>
      </c>
    </row>
    <row r="189" spans="1:70" x14ac:dyDescent="0.25">
      <c r="A189" s="21">
        <v>185</v>
      </c>
      <c r="B189" s="21" t="s">
        <v>1077</v>
      </c>
      <c r="C189" s="155" t="s">
        <v>1078</v>
      </c>
      <c r="D189" s="30"/>
      <c r="E189" s="66">
        <v>7277</v>
      </c>
      <c r="F189" s="23">
        <f t="shared" si="52"/>
        <v>7277</v>
      </c>
      <c r="G189" s="67" t="s">
        <v>1696</v>
      </c>
      <c r="H189" s="66">
        <v>8286</v>
      </c>
      <c r="I189" s="23">
        <f t="shared" si="53"/>
        <v>8286</v>
      </c>
      <c r="J189" s="67" t="s">
        <v>1696</v>
      </c>
      <c r="K189" s="66">
        <v>7770</v>
      </c>
      <c r="L189" s="23">
        <f t="shared" si="54"/>
        <v>7770</v>
      </c>
      <c r="M189" s="67" t="s">
        <v>1696</v>
      </c>
      <c r="N189" s="23"/>
      <c r="O189" s="66">
        <v>6336</v>
      </c>
      <c r="P189" s="23">
        <v>5445</v>
      </c>
      <c r="Q189" s="23"/>
      <c r="R189" s="23">
        <v>891</v>
      </c>
      <c r="S189" s="67" t="s">
        <v>1696</v>
      </c>
      <c r="T189" s="66">
        <v>37</v>
      </c>
      <c r="U189" s="23">
        <v>0</v>
      </c>
      <c r="V189" s="23"/>
      <c r="W189" s="23">
        <v>37</v>
      </c>
      <c r="X189" s="67" t="s">
        <v>1696</v>
      </c>
      <c r="Y189" s="66">
        <v>0</v>
      </c>
      <c r="Z189" s="23">
        <v>0</v>
      </c>
      <c r="AA189" s="23"/>
      <c r="AB189" s="23"/>
      <c r="AC189" s="67" t="s">
        <v>1696</v>
      </c>
      <c r="AD189" s="66" t="s">
        <v>188</v>
      </c>
      <c r="AE189" s="24" t="s">
        <v>63</v>
      </c>
      <c r="AF189" s="24" t="s">
        <v>63</v>
      </c>
      <c r="AG189" s="24" t="s">
        <v>63</v>
      </c>
      <c r="AH189" s="69" t="s">
        <v>63</v>
      </c>
      <c r="AI189" s="66" t="s">
        <v>63</v>
      </c>
      <c r="AJ189" s="23" t="s">
        <v>63</v>
      </c>
      <c r="AK189" s="23" t="s">
        <v>63</v>
      </c>
      <c r="AL189" s="23" t="s">
        <v>63</v>
      </c>
      <c r="AM189" s="69" t="s">
        <v>63</v>
      </c>
      <c r="AO189" s="68" t="s">
        <v>63</v>
      </c>
      <c r="AP189" s="24" t="s">
        <v>63</v>
      </c>
      <c r="AQ189" s="69" t="s">
        <v>63</v>
      </c>
      <c r="AR189" s="68" t="s">
        <v>63</v>
      </c>
      <c r="AS189" s="24" t="s">
        <v>63</v>
      </c>
      <c r="AT189" s="69" t="s">
        <v>63</v>
      </c>
      <c r="AU189" s="68" t="s">
        <v>63</v>
      </c>
      <c r="AV189" s="24" t="s">
        <v>63</v>
      </c>
      <c r="AW189" s="69" t="s">
        <v>63</v>
      </c>
      <c r="AX189" s="68" t="s">
        <v>63</v>
      </c>
      <c r="AY189" s="24" t="s">
        <v>63</v>
      </c>
      <c r="AZ189" s="69" t="s">
        <v>63</v>
      </c>
      <c r="BA189" s="68" t="s">
        <v>63</v>
      </c>
      <c r="BB189" s="24" t="s">
        <v>63</v>
      </c>
      <c r="BC189" s="69"/>
      <c r="BD189" s="66" t="str">
        <f>'individ. emissies &amp; verlening'!AB189</f>
        <v>-</v>
      </c>
      <c r="BE189" s="24" t="s">
        <v>63</v>
      </c>
      <c r="BF189" s="67" t="s">
        <v>63</v>
      </c>
      <c r="BG189" s="66" t="str">
        <f>'individ. emissies &amp; verlening'!AC189</f>
        <v>-</v>
      </c>
      <c r="BH189" s="23" t="s">
        <v>63</v>
      </c>
      <c r="BI189" s="23" t="s">
        <v>63</v>
      </c>
      <c r="BJ189" s="66" t="str">
        <f>'individ. emissies &amp; verlening'!AD189</f>
        <v>-</v>
      </c>
      <c r="BK189" s="171" t="s">
        <v>63</v>
      </c>
      <c r="BL189" s="172" t="s">
        <v>63</v>
      </c>
      <c r="BM189" s="66" t="s">
        <v>63</v>
      </c>
      <c r="BN189" s="23" t="s">
        <v>63</v>
      </c>
      <c r="BO189" s="178" t="str">
        <f t="shared" si="46"/>
        <v>-</v>
      </c>
      <c r="BP189" s="66" t="s">
        <v>63</v>
      </c>
      <c r="BQ189" s="23" t="s">
        <v>63</v>
      </c>
      <c r="BR189" s="183" t="str">
        <f t="shared" si="47"/>
        <v>-</v>
      </c>
    </row>
    <row r="190" spans="1:70" x14ac:dyDescent="0.25">
      <c r="A190" s="21">
        <v>186</v>
      </c>
      <c r="B190" s="21" t="s">
        <v>1081</v>
      </c>
      <c r="C190" s="27" t="s">
        <v>1082</v>
      </c>
      <c r="D190" s="30"/>
      <c r="E190" s="66">
        <v>11546</v>
      </c>
      <c r="F190" s="23">
        <f t="shared" si="52"/>
        <v>11546</v>
      </c>
      <c r="G190" s="67" t="s">
        <v>1696</v>
      </c>
      <c r="H190" s="66">
        <v>5373</v>
      </c>
      <c r="I190" s="23">
        <f t="shared" si="53"/>
        <v>5373</v>
      </c>
      <c r="J190" s="67" t="s">
        <v>1696</v>
      </c>
      <c r="K190" s="66">
        <v>4943</v>
      </c>
      <c r="L190" s="23">
        <f t="shared" si="54"/>
        <v>4943</v>
      </c>
      <c r="M190" s="67" t="s">
        <v>1696</v>
      </c>
      <c r="N190" s="23"/>
      <c r="O190" s="66">
        <v>5078</v>
      </c>
      <c r="P190" s="23">
        <v>3968</v>
      </c>
      <c r="Q190" s="23"/>
      <c r="R190" s="23">
        <v>1110</v>
      </c>
      <c r="S190" s="67" t="s">
        <v>1696</v>
      </c>
      <c r="T190" s="66">
        <v>4984</v>
      </c>
      <c r="U190" s="23">
        <v>3874</v>
      </c>
      <c r="V190" s="23"/>
      <c r="W190" s="23">
        <v>1110</v>
      </c>
      <c r="X190" s="67" t="s">
        <v>1696</v>
      </c>
      <c r="Y190" s="66">
        <v>4026</v>
      </c>
      <c r="Z190" s="23">
        <v>2916</v>
      </c>
      <c r="AA190" s="23">
        <v>1110</v>
      </c>
      <c r="AB190" s="23"/>
      <c r="AC190" s="67" t="s">
        <v>1696</v>
      </c>
      <c r="AD190" s="66">
        <v>4786</v>
      </c>
      <c r="AE190" s="24">
        <v>3676</v>
      </c>
      <c r="AF190" s="23">
        <v>1110</v>
      </c>
      <c r="AG190" s="23"/>
      <c r="AH190" s="67" t="s">
        <v>1696</v>
      </c>
      <c r="AI190" s="66">
        <v>4528</v>
      </c>
      <c r="AJ190" s="24">
        <v>3416</v>
      </c>
      <c r="AK190" s="23">
        <v>1112</v>
      </c>
      <c r="AL190" s="23"/>
      <c r="AM190" s="67" t="s">
        <v>1696</v>
      </c>
      <c r="AO190" s="66">
        <v>4035</v>
      </c>
      <c r="AP190" s="23">
        <v>4035</v>
      </c>
      <c r="AQ190" s="67" t="s">
        <v>1696</v>
      </c>
      <c r="AR190" s="66">
        <v>4053</v>
      </c>
      <c r="AS190" s="23">
        <v>4053</v>
      </c>
      <c r="AT190" s="67" t="s">
        <v>1696</v>
      </c>
      <c r="AU190" s="66">
        <v>3809</v>
      </c>
      <c r="AV190" s="23">
        <v>3809</v>
      </c>
      <c r="AW190" s="67" t="s">
        <v>1696</v>
      </c>
      <c r="AX190" s="66">
        <v>3698</v>
      </c>
      <c r="AY190" s="23">
        <v>3698</v>
      </c>
      <c r="AZ190" s="67" t="s">
        <v>1696</v>
      </c>
      <c r="BA190" s="66">
        <v>4392</v>
      </c>
      <c r="BB190" s="23">
        <v>4392</v>
      </c>
      <c r="BC190" s="67" t="s">
        <v>1696</v>
      </c>
      <c r="BD190" s="66">
        <f>'individ. emissies &amp; verlening'!AB190</f>
        <v>3994</v>
      </c>
      <c r="BE190" s="23">
        <v>3994</v>
      </c>
      <c r="BF190" s="67" t="s">
        <v>1696</v>
      </c>
      <c r="BG190" s="66" t="str">
        <f>'individ. emissies &amp; verlening'!AC190</f>
        <v>&lt; 75 t/d</v>
      </c>
      <c r="BH190" s="23" t="s">
        <v>63</v>
      </c>
      <c r="BI190" s="23" t="s">
        <v>1696</v>
      </c>
      <c r="BJ190" s="66" t="str">
        <f>'individ. emissies &amp; verlening'!AD190</f>
        <v>-</v>
      </c>
      <c r="BK190" s="171" t="s">
        <v>63</v>
      </c>
      <c r="BL190" s="172" t="s">
        <v>63</v>
      </c>
      <c r="BM190" s="66" t="s">
        <v>63</v>
      </c>
      <c r="BN190" s="23" t="s">
        <v>63</v>
      </c>
      <c r="BO190" s="178" t="str">
        <f t="shared" si="46"/>
        <v>-</v>
      </c>
      <c r="BP190" s="66" t="s">
        <v>63</v>
      </c>
      <c r="BQ190" s="23" t="s">
        <v>63</v>
      </c>
      <c r="BR190" s="183" t="str">
        <f t="shared" si="47"/>
        <v>-</v>
      </c>
    </row>
    <row r="191" spans="1:70" x14ac:dyDescent="0.25">
      <c r="A191" s="21">
        <v>187</v>
      </c>
      <c r="B191" s="21" t="s">
        <v>1086</v>
      </c>
      <c r="C191" s="155" t="s">
        <v>1087</v>
      </c>
      <c r="D191" s="30"/>
      <c r="E191" s="66">
        <v>16118</v>
      </c>
      <c r="F191" s="23">
        <f t="shared" si="52"/>
        <v>16118</v>
      </c>
      <c r="G191" s="67" t="s">
        <v>1696</v>
      </c>
      <c r="H191" s="66">
        <v>14188</v>
      </c>
      <c r="I191" s="23">
        <f t="shared" si="53"/>
        <v>14188</v>
      </c>
      <c r="J191" s="67" t="s">
        <v>1696</v>
      </c>
      <c r="K191" s="66">
        <v>14237</v>
      </c>
      <c r="L191" s="23">
        <f t="shared" si="54"/>
        <v>14237</v>
      </c>
      <c r="M191" s="67" t="s">
        <v>1696</v>
      </c>
      <c r="N191" s="23"/>
      <c r="O191" s="66">
        <v>286</v>
      </c>
      <c r="P191" s="23">
        <v>0</v>
      </c>
      <c r="Q191" s="23"/>
      <c r="R191" s="23">
        <v>286</v>
      </c>
      <c r="S191" s="67" t="s">
        <v>1696</v>
      </c>
      <c r="T191" s="66">
        <v>0</v>
      </c>
      <c r="U191" s="23">
        <v>0</v>
      </c>
      <c r="V191" s="23"/>
      <c r="W191" s="23"/>
      <c r="X191" s="67" t="s">
        <v>1696</v>
      </c>
      <c r="Y191" s="70" t="s">
        <v>188</v>
      </c>
      <c r="Z191" s="24" t="s">
        <v>63</v>
      </c>
      <c r="AA191" s="24" t="s">
        <v>63</v>
      </c>
      <c r="AB191" s="24" t="s">
        <v>63</v>
      </c>
      <c r="AC191" s="69" t="s">
        <v>63</v>
      </c>
      <c r="AD191" s="70" t="s">
        <v>63</v>
      </c>
      <c r="AE191" s="24" t="s">
        <v>63</v>
      </c>
      <c r="AF191" s="24" t="s">
        <v>63</v>
      </c>
      <c r="AG191" s="24" t="s">
        <v>63</v>
      </c>
      <c r="AH191" s="69" t="s">
        <v>63</v>
      </c>
      <c r="AI191" s="70" t="s">
        <v>63</v>
      </c>
      <c r="AJ191" s="23" t="s">
        <v>63</v>
      </c>
      <c r="AK191" s="23" t="s">
        <v>63</v>
      </c>
      <c r="AL191" s="23" t="s">
        <v>63</v>
      </c>
      <c r="AM191" s="69" t="s">
        <v>63</v>
      </c>
      <c r="AO191" s="68" t="s">
        <v>63</v>
      </c>
      <c r="AP191" s="24" t="s">
        <v>63</v>
      </c>
      <c r="AQ191" s="69" t="s">
        <v>63</v>
      </c>
      <c r="AR191" s="68" t="s">
        <v>63</v>
      </c>
      <c r="AS191" s="24" t="s">
        <v>63</v>
      </c>
      <c r="AT191" s="69" t="s">
        <v>63</v>
      </c>
      <c r="AU191" s="68" t="s">
        <v>63</v>
      </c>
      <c r="AV191" s="24" t="s">
        <v>63</v>
      </c>
      <c r="AW191" s="69" t="s">
        <v>63</v>
      </c>
      <c r="AX191" s="68" t="s">
        <v>63</v>
      </c>
      <c r="AY191" s="24" t="s">
        <v>63</v>
      </c>
      <c r="AZ191" s="69" t="s">
        <v>63</v>
      </c>
      <c r="BA191" s="68" t="s">
        <v>63</v>
      </c>
      <c r="BB191" s="24" t="s">
        <v>63</v>
      </c>
      <c r="BC191" s="69"/>
      <c r="BD191" s="66" t="str">
        <f>'individ. emissies &amp; verlening'!AB191</f>
        <v>-</v>
      </c>
      <c r="BE191" s="24" t="s">
        <v>63</v>
      </c>
      <c r="BF191" s="67" t="s">
        <v>63</v>
      </c>
      <c r="BG191" s="66" t="str">
        <f>'individ. emissies &amp; verlening'!AC191</f>
        <v>-</v>
      </c>
      <c r="BH191" s="23" t="s">
        <v>63</v>
      </c>
      <c r="BI191" s="23" t="s">
        <v>63</v>
      </c>
      <c r="BJ191" s="66" t="str">
        <f>'individ. emissies &amp; verlening'!AD191</f>
        <v>-</v>
      </c>
      <c r="BK191" s="171" t="s">
        <v>63</v>
      </c>
      <c r="BL191" s="172" t="s">
        <v>63</v>
      </c>
      <c r="BM191" s="66" t="s">
        <v>63</v>
      </c>
      <c r="BN191" s="23" t="s">
        <v>63</v>
      </c>
      <c r="BO191" s="178" t="str">
        <f t="shared" si="46"/>
        <v>-</v>
      </c>
      <c r="BP191" s="66" t="s">
        <v>63</v>
      </c>
      <c r="BQ191" s="23" t="s">
        <v>63</v>
      </c>
      <c r="BR191" s="183" t="str">
        <f t="shared" si="47"/>
        <v>-</v>
      </c>
    </row>
    <row r="192" spans="1:70" x14ac:dyDescent="0.25">
      <c r="A192" s="21">
        <v>188</v>
      </c>
      <c r="B192" s="21" t="s">
        <v>1090</v>
      </c>
      <c r="C192" s="155" t="s">
        <v>1091</v>
      </c>
      <c r="D192" s="30"/>
      <c r="E192" s="66">
        <v>23783</v>
      </c>
      <c r="F192" s="23">
        <f t="shared" si="52"/>
        <v>23783</v>
      </c>
      <c r="G192" s="67" t="s">
        <v>1696</v>
      </c>
      <c r="H192" s="66">
        <v>22583</v>
      </c>
      <c r="I192" s="23">
        <f t="shared" si="53"/>
        <v>22583</v>
      </c>
      <c r="J192" s="67" t="s">
        <v>1696</v>
      </c>
      <c r="K192" s="66">
        <v>20762</v>
      </c>
      <c r="L192" s="23">
        <f t="shared" si="54"/>
        <v>20762</v>
      </c>
      <c r="M192" s="67" t="s">
        <v>1696</v>
      </c>
      <c r="N192" s="23"/>
      <c r="O192" s="66">
        <v>27433</v>
      </c>
      <c r="P192" s="23">
        <v>25364</v>
      </c>
      <c r="Q192" s="23"/>
      <c r="R192" s="23">
        <v>2069</v>
      </c>
      <c r="S192" s="67" t="s">
        <v>1696</v>
      </c>
      <c r="T192" s="66">
        <v>25946</v>
      </c>
      <c r="U192" s="23">
        <v>20483</v>
      </c>
      <c r="V192" s="23"/>
      <c r="W192" s="23">
        <v>5463</v>
      </c>
      <c r="X192" s="67" t="s">
        <v>1696</v>
      </c>
      <c r="Y192" s="66">
        <v>16957</v>
      </c>
      <c r="Z192" s="23">
        <v>14889</v>
      </c>
      <c r="AA192" s="23">
        <v>2068</v>
      </c>
      <c r="AB192" s="23"/>
      <c r="AC192" s="67" t="s">
        <v>1696</v>
      </c>
      <c r="AD192" s="66">
        <v>20395</v>
      </c>
      <c r="AE192" s="24">
        <v>19655</v>
      </c>
      <c r="AF192" s="23">
        <v>740</v>
      </c>
      <c r="AG192" s="23"/>
      <c r="AH192" s="67" t="s">
        <v>1696</v>
      </c>
      <c r="AI192" s="66">
        <v>16849</v>
      </c>
      <c r="AJ192" s="24">
        <v>16844</v>
      </c>
      <c r="AK192" s="23">
        <v>5</v>
      </c>
      <c r="AL192" s="23"/>
      <c r="AM192" s="67" t="s">
        <v>1696</v>
      </c>
      <c r="AO192" s="66">
        <v>15918</v>
      </c>
      <c r="AP192" s="23">
        <v>15918</v>
      </c>
      <c r="AQ192" s="67" t="s">
        <v>1696</v>
      </c>
      <c r="AR192" s="66">
        <v>14614</v>
      </c>
      <c r="AS192" s="23">
        <v>14614</v>
      </c>
      <c r="AT192" s="67" t="s">
        <v>1696</v>
      </c>
      <c r="AU192" s="66">
        <v>12912</v>
      </c>
      <c r="AV192" s="23">
        <v>12912</v>
      </c>
      <c r="AW192" s="67" t="s">
        <v>1696</v>
      </c>
      <c r="AX192" s="66">
        <v>0</v>
      </c>
      <c r="AY192" s="23">
        <v>0</v>
      </c>
      <c r="AZ192" s="67" t="s">
        <v>1696</v>
      </c>
      <c r="BA192" s="66" t="s">
        <v>63</v>
      </c>
      <c r="BB192" s="24" t="s">
        <v>63</v>
      </c>
      <c r="BC192" s="67"/>
      <c r="BD192" s="66" t="str">
        <f>'individ. emissies &amp; verlening'!AB192</f>
        <v>-</v>
      </c>
      <c r="BE192" s="24" t="s">
        <v>63</v>
      </c>
      <c r="BF192" s="67" t="s">
        <v>63</v>
      </c>
      <c r="BG192" s="66" t="str">
        <f>'individ. emissies &amp; verlening'!AC192</f>
        <v>-</v>
      </c>
      <c r="BH192" s="23" t="s">
        <v>63</v>
      </c>
      <c r="BI192" s="23" t="s">
        <v>63</v>
      </c>
      <c r="BJ192" s="66" t="str">
        <f>'individ. emissies &amp; verlening'!AD192</f>
        <v>-</v>
      </c>
      <c r="BK192" s="171" t="s">
        <v>63</v>
      </c>
      <c r="BL192" s="171" t="s">
        <v>63</v>
      </c>
      <c r="BM192" s="66" t="s">
        <v>63</v>
      </c>
      <c r="BN192" s="23" t="s">
        <v>63</v>
      </c>
      <c r="BO192" s="178" t="str">
        <f t="shared" si="46"/>
        <v>-</v>
      </c>
      <c r="BP192" s="66" t="s">
        <v>63</v>
      </c>
      <c r="BQ192" s="23" t="s">
        <v>63</v>
      </c>
      <c r="BR192" s="183" t="str">
        <f t="shared" si="47"/>
        <v>-</v>
      </c>
    </row>
    <row r="193" spans="1:70" x14ac:dyDescent="0.25">
      <c r="A193" s="21">
        <v>189</v>
      </c>
      <c r="B193" s="21" t="s">
        <v>1093</v>
      </c>
      <c r="C193" s="155" t="s">
        <v>1095</v>
      </c>
      <c r="D193" s="30"/>
      <c r="E193" s="66">
        <v>21846</v>
      </c>
      <c r="F193" s="23">
        <f t="shared" si="52"/>
        <v>21846</v>
      </c>
      <c r="G193" s="67" t="s">
        <v>1696</v>
      </c>
      <c r="H193" s="66">
        <v>25606</v>
      </c>
      <c r="I193" s="23">
        <f t="shared" si="53"/>
        <v>25606</v>
      </c>
      <c r="J193" s="67" t="s">
        <v>1696</v>
      </c>
      <c r="K193" s="66">
        <v>19153</v>
      </c>
      <c r="L193" s="23">
        <f t="shared" si="54"/>
        <v>19153</v>
      </c>
      <c r="M193" s="67" t="s">
        <v>1696</v>
      </c>
      <c r="N193" s="23"/>
      <c r="O193" s="66">
        <v>29944</v>
      </c>
      <c r="P193" s="23">
        <v>26777</v>
      </c>
      <c r="Q193" s="23"/>
      <c r="R193" s="23">
        <v>3167</v>
      </c>
      <c r="S193" s="67" t="s">
        <v>1696</v>
      </c>
      <c r="T193" s="66">
        <v>28929</v>
      </c>
      <c r="U193" s="23">
        <v>24713</v>
      </c>
      <c r="V193" s="23"/>
      <c r="W193" s="23">
        <v>4216</v>
      </c>
      <c r="X193" s="67" t="s">
        <v>1696</v>
      </c>
      <c r="Y193" s="66">
        <v>23005</v>
      </c>
      <c r="Z193" s="23">
        <v>18789</v>
      </c>
      <c r="AA193" s="23">
        <v>4216</v>
      </c>
      <c r="AB193" s="23"/>
      <c r="AC193" s="67" t="s">
        <v>1696</v>
      </c>
      <c r="AD193" s="66">
        <v>25805</v>
      </c>
      <c r="AE193" s="24">
        <v>21589</v>
      </c>
      <c r="AF193" s="23">
        <v>4216</v>
      </c>
      <c r="AG193" s="23"/>
      <c r="AH193" s="67" t="s">
        <v>1696</v>
      </c>
      <c r="AI193" s="66">
        <v>23736</v>
      </c>
      <c r="AJ193" s="24">
        <v>19382</v>
      </c>
      <c r="AK193" s="23">
        <v>4354</v>
      </c>
      <c r="AL193" s="23"/>
      <c r="AM193" s="67" t="s">
        <v>1696</v>
      </c>
      <c r="AO193" s="66">
        <v>27255</v>
      </c>
      <c r="AP193" s="23">
        <v>27255</v>
      </c>
      <c r="AQ193" s="67" t="s">
        <v>1696</v>
      </c>
      <c r="AR193" s="66">
        <v>33987</v>
      </c>
      <c r="AS193" s="23">
        <v>33987</v>
      </c>
      <c r="AT193" s="67" t="s">
        <v>1696</v>
      </c>
      <c r="AU193" s="66">
        <v>38157</v>
      </c>
      <c r="AV193" s="23">
        <v>38157</v>
      </c>
      <c r="AW193" s="67" t="s">
        <v>1696</v>
      </c>
      <c r="AX193" s="66">
        <v>37616</v>
      </c>
      <c r="AY193" s="23">
        <v>37616</v>
      </c>
      <c r="AZ193" s="67" t="s">
        <v>1696</v>
      </c>
      <c r="BA193" s="66">
        <v>36223</v>
      </c>
      <c r="BB193" s="23">
        <v>36223</v>
      </c>
      <c r="BC193" s="67" t="s">
        <v>1696</v>
      </c>
      <c r="BD193" s="66">
        <f>'individ. emissies &amp; verlening'!AB193</f>
        <v>33775</v>
      </c>
      <c r="BE193" s="23">
        <v>33775</v>
      </c>
      <c r="BF193" s="67" t="s">
        <v>1696</v>
      </c>
      <c r="BG193" s="66">
        <f>'individ. emissies &amp; verlening'!AC193</f>
        <v>41206</v>
      </c>
      <c r="BH193" s="23">
        <v>41206</v>
      </c>
      <c r="BI193" s="23" t="s">
        <v>1696</v>
      </c>
      <c r="BJ193" s="66">
        <f>'individ. emissies &amp; verlening'!AD193</f>
        <v>40581</v>
      </c>
      <c r="BK193" s="171">
        <v>40581</v>
      </c>
      <c r="BL193" s="172" t="s">
        <v>1696</v>
      </c>
      <c r="BM193" s="66">
        <v>42565</v>
      </c>
      <c r="BN193" s="23">
        <v>42565</v>
      </c>
      <c r="BO193" s="178" t="str">
        <f t="shared" si="46"/>
        <v>ok</v>
      </c>
      <c r="BP193" s="66">
        <v>45180</v>
      </c>
      <c r="BQ193" s="23">
        <v>45180</v>
      </c>
      <c r="BR193" s="183" t="str">
        <f t="shared" si="47"/>
        <v>ok</v>
      </c>
    </row>
    <row r="194" spans="1:70" x14ac:dyDescent="0.25">
      <c r="A194" s="21">
        <v>190</v>
      </c>
      <c r="B194" s="21" t="s">
        <v>1099</v>
      </c>
      <c r="C194" s="27" t="s">
        <v>1101</v>
      </c>
      <c r="D194" s="30"/>
      <c r="E194" s="66">
        <v>16358</v>
      </c>
      <c r="F194" s="23">
        <f t="shared" si="52"/>
        <v>16358</v>
      </c>
      <c r="G194" s="67" t="s">
        <v>1696</v>
      </c>
      <c r="H194" s="66">
        <v>14926</v>
      </c>
      <c r="I194" s="23">
        <f t="shared" si="53"/>
        <v>14926</v>
      </c>
      <c r="J194" s="67" t="s">
        <v>1696</v>
      </c>
      <c r="K194" s="66">
        <v>14246</v>
      </c>
      <c r="L194" s="23">
        <f t="shared" si="54"/>
        <v>14246</v>
      </c>
      <c r="M194" s="67" t="s">
        <v>1696</v>
      </c>
      <c r="N194" s="23"/>
      <c r="O194" s="66">
        <v>14297</v>
      </c>
      <c r="P194" s="23">
        <v>14297</v>
      </c>
      <c r="Q194" s="23"/>
      <c r="R194" s="23"/>
      <c r="S194" s="67" t="s">
        <v>1696</v>
      </c>
      <c r="T194" s="66">
        <v>10331</v>
      </c>
      <c r="U194" s="23">
        <v>10331</v>
      </c>
      <c r="V194" s="23"/>
      <c r="W194" s="23"/>
      <c r="X194" s="67" t="s">
        <v>1696</v>
      </c>
      <c r="Y194" s="66">
        <v>9395</v>
      </c>
      <c r="Z194" s="23">
        <v>9395</v>
      </c>
      <c r="AA194" s="23"/>
      <c r="AB194" s="23"/>
      <c r="AC194" s="67" t="s">
        <v>1696</v>
      </c>
      <c r="AD194" s="66">
        <v>11643</v>
      </c>
      <c r="AE194" s="24">
        <v>4283</v>
      </c>
      <c r="AF194" s="23">
        <v>7360</v>
      </c>
      <c r="AG194" s="23"/>
      <c r="AH194" s="67" t="s">
        <v>1696</v>
      </c>
      <c r="AI194" s="66">
        <v>9125</v>
      </c>
      <c r="AJ194" s="24">
        <v>7282</v>
      </c>
      <c r="AK194" s="23"/>
      <c r="AL194" s="23">
        <v>1843</v>
      </c>
      <c r="AM194" s="67" t="s">
        <v>1696</v>
      </c>
      <c r="AO194" s="66">
        <v>8281</v>
      </c>
      <c r="AP194" s="23">
        <v>8281</v>
      </c>
      <c r="AQ194" s="67" t="s">
        <v>1696</v>
      </c>
      <c r="AR194" s="66">
        <v>11558</v>
      </c>
      <c r="AS194" s="23">
        <v>11558</v>
      </c>
      <c r="AT194" s="67" t="s">
        <v>1696</v>
      </c>
      <c r="AU194" s="66">
        <v>12208</v>
      </c>
      <c r="AV194" s="23">
        <v>12208</v>
      </c>
      <c r="AW194" s="67" t="s">
        <v>1696</v>
      </c>
      <c r="AX194" s="66">
        <v>6793</v>
      </c>
      <c r="AY194" s="23">
        <v>6793</v>
      </c>
      <c r="AZ194" s="67" t="s">
        <v>1696</v>
      </c>
      <c r="BA194" s="66">
        <v>10493</v>
      </c>
      <c r="BB194" s="23">
        <v>10493</v>
      </c>
      <c r="BC194" s="67" t="s">
        <v>1696</v>
      </c>
      <c r="BD194" s="66">
        <f>'individ. emissies &amp; verlening'!AB194</f>
        <v>13055</v>
      </c>
      <c r="BE194" s="23">
        <v>13055</v>
      </c>
      <c r="BF194" s="67" t="s">
        <v>1696</v>
      </c>
      <c r="BG194" s="66">
        <f>'individ. emissies &amp; verlening'!AC194</f>
        <v>13058</v>
      </c>
      <c r="BH194" s="23">
        <v>13058</v>
      </c>
      <c r="BI194" s="23" t="s">
        <v>1696</v>
      </c>
      <c r="BJ194" s="66">
        <f>'individ. emissies &amp; verlening'!AD194</f>
        <v>16108</v>
      </c>
      <c r="BK194" s="171">
        <v>16108</v>
      </c>
      <c r="BL194" s="172" t="s">
        <v>1696</v>
      </c>
      <c r="BM194" s="66">
        <v>16096</v>
      </c>
      <c r="BN194" s="23">
        <v>16096</v>
      </c>
      <c r="BO194" s="178" t="str">
        <f t="shared" si="46"/>
        <v>ok</v>
      </c>
      <c r="BP194" s="66">
        <v>13949</v>
      </c>
      <c r="BQ194" s="23">
        <v>13949</v>
      </c>
      <c r="BR194" s="183" t="str">
        <f t="shared" si="47"/>
        <v>ok</v>
      </c>
    </row>
    <row r="195" spans="1:70" x14ac:dyDescent="0.25">
      <c r="A195" s="21">
        <v>191</v>
      </c>
      <c r="B195" s="21" t="s">
        <v>1104</v>
      </c>
      <c r="C195" s="27" t="s">
        <v>1106</v>
      </c>
      <c r="D195" s="30"/>
      <c r="E195" s="66">
        <v>5434</v>
      </c>
      <c r="F195" s="23">
        <f t="shared" si="52"/>
        <v>5434</v>
      </c>
      <c r="G195" s="67" t="s">
        <v>1696</v>
      </c>
      <c r="H195" s="66">
        <v>6132</v>
      </c>
      <c r="I195" s="23">
        <f t="shared" si="53"/>
        <v>6132</v>
      </c>
      <c r="J195" s="67" t="s">
        <v>1696</v>
      </c>
      <c r="K195" s="66">
        <v>7029</v>
      </c>
      <c r="L195" s="23">
        <f t="shared" si="54"/>
        <v>7029</v>
      </c>
      <c r="M195" s="67" t="s">
        <v>1696</v>
      </c>
      <c r="N195" s="23"/>
      <c r="O195" s="66">
        <v>6853</v>
      </c>
      <c r="P195" s="23">
        <v>6853</v>
      </c>
      <c r="Q195" s="23"/>
      <c r="R195" s="23"/>
      <c r="S195" s="67" t="s">
        <v>1696</v>
      </c>
      <c r="T195" s="66">
        <v>7021</v>
      </c>
      <c r="U195" s="23">
        <v>7021</v>
      </c>
      <c r="V195" s="23"/>
      <c r="W195" s="23"/>
      <c r="X195" s="67" t="s">
        <v>1696</v>
      </c>
      <c r="Y195" s="66">
        <v>7117</v>
      </c>
      <c r="Z195" s="23">
        <v>1752</v>
      </c>
      <c r="AA195" s="23"/>
      <c r="AB195" s="23">
        <v>5365</v>
      </c>
      <c r="AC195" s="67" t="s">
        <v>1696</v>
      </c>
      <c r="AD195" s="66">
        <v>6117</v>
      </c>
      <c r="AE195" s="24">
        <v>6117</v>
      </c>
      <c r="AF195" s="23"/>
      <c r="AG195" s="23"/>
      <c r="AH195" s="67" t="s">
        <v>1696</v>
      </c>
      <c r="AI195" s="66">
        <v>4842</v>
      </c>
      <c r="AJ195" s="24">
        <v>4842</v>
      </c>
      <c r="AK195" s="23"/>
      <c r="AL195" s="23"/>
      <c r="AM195" s="67" t="s">
        <v>1696</v>
      </c>
      <c r="AO195" s="66">
        <v>4142</v>
      </c>
      <c r="AP195" s="23">
        <v>4142</v>
      </c>
      <c r="AQ195" s="67" t="s">
        <v>1696</v>
      </c>
      <c r="AR195" s="66">
        <v>4228</v>
      </c>
      <c r="AS195" s="23">
        <v>4228</v>
      </c>
      <c r="AT195" s="67" t="s">
        <v>1696</v>
      </c>
      <c r="AU195" s="66">
        <v>4485</v>
      </c>
      <c r="AV195" s="23">
        <v>4485</v>
      </c>
      <c r="AW195" s="67" t="s">
        <v>1696</v>
      </c>
      <c r="AX195" s="66">
        <v>4966</v>
      </c>
      <c r="AY195" s="23">
        <v>4966</v>
      </c>
      <c r="AZ195" s="67" t="s">
        <v>1696</v>
      </c>
      <c r="BA195" s="66">
        <v>5643</v>
      </c>
      <c r="BB195" s="23">
        <v>5643</v>
      </c>
      <c r="BC195" s="67" t="s">
        <v>1696</v>
      </c>
      <c r="BD195" s="66">
        <f>'individ. emissies &amp; verlening'!AB195</f>
        <v>5091</v>
      </c>
      <c r="BE195" s="23">
        <v>5091</v>
      </c>
      <c r="BF195" s="67" t="s">
        <v>1696</v>
      </c>
      <c r="BG195" s="66">
        <f>'individ. emissies &amp; verlening'!AC195</f>
        <v>6057</v>
      </c>
      <c r="BH195" s="23">
        <v>6057</v>
      </c>
      <c r="BI195" s="23" t="s">
        <v>1696</v>
      </c>
      <c r="BJ195" s="66">
        <f>'individ. emissies &amp; verlening'!AD195</f>
        <v>6067</v>
      </c>
      <c r="BK195" s="171">
        <v>6067</v>
      </c>
      <c r="BL195" s="172" t="s">
        <v>1696</v>
      </c>
      <c r="BM195" s="66">
        <v>6783</v>
      </c>
      <c r="BN195" s="23">
        <v>6783</v>
      </c>
      <c r="BO195" s="178" t="str">
        <f t="shared" si="46"/>
        <v>ok</v>
      </c>
      <c r="BP195" s="66">
        <v>6559</v>
      </c>
      <c r="BQ195" s="23">
        <v>6559</v>
      </c>
      <c r="BR195" s="183" t="str">
        <f t="shared" si="47"/>
        <v>ok</v>
      </c>
    </row>
    <row r="196" spans="1:70" x14ac:dyDescent="0.25">
      <c r="A196" s="21">
        <v>192</v>
      </c>
      <c r="B196" s="21" t="s">
        <v>1111</v>
      </c>
      <c r="C196" s="27" t="s">
        <v>1113</v>
      </c>
      <c r="D196" s="30"/>
      <c r="E196" s="66">
        <v>33069</v>
      </c>
      <c r="F196" s="23">
        <f t="shared" si="52"/>
        <v>33069</v>
      </c>
      <c r="G196" s="67" t="s">
        <v>1696</v>
      </c>
      <c r="H196" s="66">
        <v>34110</v>
      </c>
      <c r="I196" s="23">
        <f t="shared" si="53"/>
        <v>34110</v>
      </c>
      <c r="J196" s="67" t="s">
        <v>1696</v>
      </c>
      <c r="K196" s="66">
        <v>31965</v>
      </c>
      <c r="L196" s="23">
        <f t="shared" si="54"/>
        <v>31965</v>
      </c>
      <c r="M196" s="67" t="s">
        <v>1696</v>
      </c>
      <c r="N196" s="23"/>
      <c r="O196" s="66">
        <v>31325</v>
      </c>
      <c r="P196" s="23">
        <v>31325</v>
      </c>
      <c r="Q196" s="23"/>
      <c r="R196" s="23"/>
      <c r="S196" s="67" t="s">
        <v>1696</v>
      </c>
      <c r="T196" s="66">
        <v>28889</v>
      </c>
      <c r="U196" s="23">
        <v>28889</v>
      </c>
      <c r="V196" s="23"/>
      <c r="W196" s="23"/>
      <c r="X196" s="67" t="s">
        <v>1696</v>
      </c>
      <c r="Y196" s="66">
        <v>27668</v>
      </c>
      <c r="Z196" s="23">
        <v>27668</v>
      </c>
      <c r="AA196" s="23"/>
      <c r="AB196" s="23"/>
      <c r="AC196" s="67" t="s">
        <v>1696</v>
      </c>
      <c r="AD196" s="66">
        <v>29145</v>
      </c>
      <c r="AE196" s="24">
        <v>29145</v>
      </c>
      <c r="AF196" s="23"/>
      <c r="AG196" s="23"/>
      <c r="AH196" s="67" t="s">
        <v>1696</v>
      </c>
      <c r="AI196" s="66">
        <v>27714</v>
      </c>
      <c r="AJ196" s="24">
        <v>9136</v>
      </c>
      <c r="AK196" s="23">
        <v>18578</v>
      </c>
      <c r="AL196" s="23"/>
      <c r="AM196" s="67" t="s">
        <v>1696</v>
      </c>
      <c r="AO196" s="66">
        <v>26094</v>
      </c>
      <c r="AP196" s="23">
        <v>26094</v>
      </c>
      <c r="AQ196" s="67" t="s">
        <v>1696</v>
      </c>
      <c r="AR196" s="66">
        <v>29010</v>
      </c>
      <c r="AS196" s="23">
        <v>29010</v>
      </c>
      <c r="AT196" s="67" t="s">
        <v>1696</v>
      </c>
      <c r="AU196" s="66">
        <v>31755</v>
      </c>
      <c r="AV196" s="23">
        <v>31755</v>
      </c>
      <c r="AW196" s="67" t="s">
        <v>1696</v>
      </c>
      <c r="AX196" s="66">
        <v>29572</v>
      </c>
      <c r="AY196" s="23">
        <v>29572</v>
      </c>
      <c r="AZ196" s="67" t="s">
        <v>1696</v>
      </c>
      <c r="BA196" s="66">
        <v>29848</v>
      </c>
      <c r="BB196" s="23">
        <v>29848</v>
      </c>
      <c r="BC196" s="67" t="s">
        <v>1696</v>
      </c>
      <c r="BD196" s="66">
        <f>'individ. emissies &amp; verlening'!AB196</f>
        <v>33447</v>
      </c>
      <c r="BE196" s="23">
        <v>33447</v>
      </c>
      <c r="BF196" s="67" t="s">
        <v>1696</v>
      </c>
      <c r="BG196" s="66">
        <f>'individ. emissies &amp; verlening'!AC196</f>
        <v>34367</v>
      </c>
      <c r="BH196" s="23">
        <v>34367</v>
      </c>
      <c r="BI196" s="23" t="s">
        <v>1696</v>
      </c>
      <c r="BJ196" s="66">
        <f>'individ. emissies &amp; verlening'!AD196</f>
        <v>38369</v>
      </c>
      <c r="BK196" s="171">
        <v>38369</v>
      </c>
      <c r="BL196" s="172" t="s">
        <v>1696</v>
      </c>
      <c r="BM196" s="66">
        <v>39376</v>
      </c>
      <c r="BN196" s="23">
        <v>39376</v>
      </c>
      <c r="BO196" s="178" t="str">
        <f t="shared" si="46"/>
        <v>ok</v>
      </c>
      <c r="BP196" s="66">
        <v>37205</v>
      </c>
      <c r="BQ196" s="23">
        <v>37205</v>
      </c>
      <c r="BR196" s="183" t="str">
        <f t="shared" si="47"/>
        <v>ok</v>
      </c>
    </row>
    <row r="197" spans="1:70" x14ac:dyDescent="0.25">
      <c r="A197" s="21">
        <v>193</v>
      </c>
      <c r="B197" s="21" t="s">
        <v>1118</v>
      </c>
      <c r="C197" s="27" t="s">
        <v>1119</v>
      </c>
      <c r="D197" s="30"/>
      <c r="E197" s="66">
        <v>4633</v>
      </c>
      <c r="F197" s="23">
        <f t="shared" si="52"/>
        <v>4633</v>
      </c>
      <c r="G197" s="67" t="s">
        <v>1696</v>
      </c>
      <c r="H197" s="66">
        <v>4320</v>
      </c>
      <c r="I197" s="23">
        <f t="shared" si="53"/>
        <v>4320</v>
      </c>
      <c r="J197" s="67" t="s">
        <v>1696</v>
      </c>
      <c r="K197" s="66">
        <v>4614</v>
      </c>
      <c r="L197" s="23">
        <f t="shared" si="54"/>
        <v>4614</v>
      </c>
      <c r="M197" s="67" t="s">
        <v>1696</v>
      </c>
      <c r="N197" s="23"/>
      <c r="O197" s="66">
        <v>4226</v>
      </c>
      <c r="P197" s="23">
        <v>4226</v>
      </c>
      <c r="Q197" s="23"/>
      <c r="R197" s="23"/>
      <c r="S197" s="67" t="s">
        <v>1696</v>
      </c>
      <c r="T197" s="66">
        <v>2708</v>
      </c>
      <c r="U197" s="23">
        <v>2708</v>
      </c>
      <c r="V197" s="23"/>
      <c r="W197" s="23"/>
      <c r="X197" s="67" t="s">
        <v>1696</v>
      </c>
      <c r="Y197" s="66">
        <v>2964</v>
      </c>
      <c r="Z197" s="23">
        <v>2964</v>
      </c>
      <c r="AA197" s="23"/>
      <c r="AB197" s="23"/>
      <c r="AC197" s="67" t="s">
        <v>1696</v>
      </c>
      <c r="AD197" s="66">
        <v>2641</v>
      </c>
      <c r="AE197" s="24">
        <v>2641</v>
      </c>
      <c r="AF197" s="23"/>
      <c r="AG197" s="23"/>
      <c r="AH197" s="67" t="s">
        <v>1696</v>
      </c>
      <c r="AI197" s="66">
        <v>0</v>
      </c>
      <c r="AJ197" s="24">
        <v>0</v>
      </c>
      <c r="AK197" s="23"/>
      <c r="AL197" s="23"/>
      <c r="AM197" s="67" t="s">
        <v>1696</v>
      </c>
      <c r="AO197" s="68" t="s">
        <v>188</v>
      </c>
      <c r="AP197" s="24" t="s">
        <v>63</v>
      </c>
      <c r="AQ197" s="69" t="s">
        <v>63</v>
      </c>
      <c r="AR197" s="68" t="s">
        <v>63</v>
      </c>
      <c r="AS197" s="24" t="s">
        <v>63</v>
      </c>
      <c r="AT197" s="69" t="s">
        <v>63</v>
      </c>
      <c r="AU197" s="68" t="s">
        <v>63</v>
      </c>
      <c r="AV197" s="24" t="s">
        <v>63</v>
      </c>
      <c r="AW197" s="69" t="s">
        <v>63</v>
      </c>
      <c r="AX197" s="68" t="s">
        <v>63</v>
      </c>
      <c r="AY197" s="24" t="s">
        <v>63</v>
      </c>
      <c r="AZ197" s="69" t="s">
        <v>63</v>
      </c>
      <c r="BA197" s="68" t="s">
        <v>63</v>
      </c>
      <c r="BB197" s="24" t="s">
        <v>63</v>
      </c>
      <c r="BC197" s="69"/>
      <c r="BD197" s="66" t="str">
        <f>'individ. emissies &amp; verlening'!AB197</f>
        <v>-</v>
      </c>
      <c r="BE197" s="24" t="s">
        <v>63</v>
      </c>
      <c r="BF197" s="67" t="s">
        <v>63</v>
      </c>
      <c r="BG197" s="66" t="str">
        <f>'individ. emissies &amp; verlening'!AC197</f>
        <v>-</v>
      </c>
      <c r="BH197" s="23" t="s">
        <v>63</v>
      </c>
      <c r="BI197" s="23" t="s">
        <v>63</v>
      </c>
      <c r="BJ197" s="66" t="str">
        <f>'individ. emissies &amp; verlening'!AD197</f>
        <v>-</v>
      </c>
      <c r="BK197" s="171" t="s">
        <v>63</v>
      </c>
      <c r="BL197" s="172" t="s">
        <v>63</v>
      </c>
      <c r="BM197" s="66" t="s">
        <v>63</v>
      </c>
      <c r="BN197" s="23" t="s">
        <v>63</v>
      </c>
      <c r="BO197" s="178" t="str">
        <f t="shared" si="46"/>
        <v>-</v>
      </c>
      <c r="BP197" s="66" t="s">
        <v>63</v>
      </c>
      <c r="BQ197" s="23" t="s">
        <v>63</v>
      </c>
      <c r="BR197" s="183" t="str">
        <f t="shared" si="47"/>
        <v>-</v>
      </c>
    </row>
    <row r="198" spans="1:70" x14ac:dyDescent="0.25">
      <c r="A198" s="21">
        <v>194</v>
      </c>
      <c r="B198" s="21" t="s">
        <v>1122</v>
      </c>
      <c r="C198" s="27" t="s">
        <v>1124</v>
      </c>
      <c r="D198" s="30"/>
      <c r="E198" s="66">
        <v>30330</v>
      </c>
      <c r="F198" s="23">
        <f t="shared" si="52"/>
        <v>30330</v>
      </c>
      <c r="G198" s="67" t="s">
        <v>1696</v>
      </c>
      <c r="H198" s="66">
        <v>32310</v>
      </c>
      <c r="I198" s="23">
        <f t="shared" si="53"/>
        <v>32310</v>
      </c>
      <c r="J198" s="67" t="s">
        <v>1696</v>
      </c>
      <c r="K198" s="66">
        <v>31479</v>
      </c>
      <c r="L198" s="23">
        <f t="shared" si="54"/>
        <v>31479</v>
      </c>
      <c r="M198" s="67" t="s">
        <v>1696</v>
      </c>
      <c r="N198" s="23"/>
      <c r="O198" s="66">
        <v>29274</v>
      </c>
      <c r="P198" s="23">
        <v>29274</v>
      </c>
      <c r="Q198" s="23"/>
      <c r="R198" s="23"/>
      <c r="S198" s="67" t="s">
        <v>1696</v>
      </c>
      <c r="T198" s="66">
        <v>27355</v>
      </c>
      <c r="U198" s="23">
        <v>27355</v>
      </c>
      <c r="V198" s="23"/>
      <c r="W198" s="23"/>
      <c r="X198" s="67" t="s">
        <v>1696</v>
      </c>
      <c r="Y198" s="66">
        <v>21842</v>
      </c>
      <c r="Z198" s="23">
        <v>21842</v>
      </c>
      <c r="AA198" s="23"/>
      <c r="AB198" s="23"/>
      <c r="AC198" s="67" t="s">
        <v>1696</v>
      </c>
      <c r="AD198" s="66">
        <v>26620</v>
      </c>
      <c r="AE198" s="24">
        <v>26620</v>
      </c>
      <c r="AF198" s="23"/>
      <c r="AG198" s="23"/>
      <c r="AH198" s="67" t="s">
        <v>1696</v>
      </c>
      <c r="AI198" s="66">
        <v>24808</v>
      </c>
      <c r="AJ198" s="24">
        <v>8060</v>
      </c>
      <c r="AK198" s="23">
        <v>16748</v>
      </c>
      <c r="AL198" s="23"/>
      <c r="AM198" s="67" t="s">
        <v>1696</v>
      </c>
      <c r="AO198" s="66">
        <v>20859</v>
      </c>
      <c r="AP198" s="23">
        <v>20859</v>
      </c>
      <c r="AQ198" s="67" t="s">
        <v>1696</v>
      </c>
      <c r="AR198" s="66">
        <v>26308</v>
      </c>
      <c r="AS198" s="23">
        <v>26308</v>
      </c>
      <c r="AT198" s="67" t="s">
        <v>1696</v>
      </c>
      <c r="AU198" s="66">
        <v>27569</v>
      </c>
      <c r="AV198" s="23">
        <v>27569</v>
      </c>
      <c r="AW198" s="67" t="s">
        <v>1696</v>
      </c>
      <c r="AX198" s="66">
        <v>27808</v>
      </c>
      <c r="AY198" s="23">
        <v>27808</v>
      </c>
      <c r="AZ198" s="67" t="s">
        <v>1696</v>
      </c>
      <c r="BA198" s="66">
        <v>28813</v>
      </c>
      <c r="BB198" s="23">
        <v>28813</v>
      </c>
      <c r="BC198" s="67" t="s">
        <v>1696</v>
      </c>
      <c r="BD198" s="66">
        <f>'individ. emissies &amp; verlening'!AB198</f>
        <v>28027</v>
      </c>
      <c r="BE198" s="23">
        <v>28027</v>
      </c>
      <c r="BF198" s="67" t="s">
        <v>1696</v>
      </c>
      <c r="BG198" s="66">
        <f>'individ. emissies &amp; verlening'!AC198</f>
        <v>28144</v>
      </c>
      <c r="BH198" s="23">
        <v>28144</v>
      </c>
      <c r="BI198" s="23" t="s">
        <v>1696</v>
      </c>
      <c r="BJ198" s="66">
        <f>'individ. emissies &amp; verlening'!AD198</f>
        <v>25731</v>
      </c>
      <c r="BK198" s="171">
        <v>25731</v>
      </c>
      <c r="BL198" s="172" t="s">
        <v>1696</v>
      </c>
      <c r="BM198" s="66">
        <v>28251</v>
      </c>
      <c r="BN198" s="23">
        <v>28251</v>
      </c>
      <c r="BO198" s="178" t="str">
        <f t="shared" ref="BO198:BO261" si="55">IF(BN198="-","-","ok")</f>
        <v>ok</v>
      </c>
      <c r="BP198" s="66">
        <v>26545</v>
      </c>
      <c r="BQ198" s="23">
        <v>26545</v>
      </c>
      <c r="BR198" s="183" t="str">
        <f t="shared" ref="BR198:BR261" si="56">IF(BQ198="-","-","ok")</f>
        <v>ok</v>
      </c>
    </row>
    <row r="199" spans="1:70" x14ac:dyDescent="0.25">
      <c r="A199" s="21">
        <v>195</v>
      </c>
      <c r="B199" s="21" t="s">
        <v>1128</v>
      </c>
      <c r="C199" s="155" t="s">
        <v>1129</v>
      </c>
      <c r="D199" s="30"/>
      <c r="E199" s="66">
        <v>23265</v>
      </c>
      <c r="F199" s="23">
        <f t="shared" si="52"/>
        <v>23265</v>
      </c>
      <c r="G199" s="67" t="s">
        <v>1696</v>
      </c>
      <c r="H199" s="66">
        <v>21281</v>
      </c>
      <c r="I199" s="23">
        <f t="shared" si="53"/>
        <v>21281</v>
      </c>
      <c r="J199" s="67" t="s">
        <v>1696</v>
      </c>
      <c r="K199" s="66">
        <v>12455</v>
      </c>
      <c r="L199" s="23">
        <f t="shared" si="54"/>
        <v>12455</v>
      </c>
      <c r="M199" s="67" t="s">
        <v>1696</v>
      </c>
      <c r="N199" s="23"/>
      <c r="O199" s="66">
        <v>21947</v>
      </c>
      <c r="P199" s="23">
        <v>18892</v>
      </c>
      <c r="Q199" s="23"/>
      <c r="R199" s="23">
        <v>3055</v>
      </c>
      <c r="S199" s="67" t="s">
        <v>1696</v>
      </c>
      <c r="T199" s="66">
        <v>24826</v>
      </c>
      <c r="U199" s="23">
        <v>24826</v>
      </c>
      <c r="V199" s="23"/>
      <c r="W199" s="23"/>
      <c r="X199" s="67" t="s">
        <v>1696</v>
      </c>
      <c r="Y199" s="66">
        <v>18580</v>
      </c>
      <c r="Z199" s="23">
        <v>15526</v>
      </c>
      <c r="AA199" s="23">
        <v>3054</v>
      </c>
      <c r="AB199" s="23"/>
      <c r="AC199" s="67" t="s">
        <v>1696</v>
      </c>
      <c r="AD199" s="66">
        <v>22563</v>
      </c>
      <c r="AE199" s="24">
        <v>19509</v>
      </c>
      <c r="AF199" s="23">
        <v>3054</v>
      </c>
      <c r="AG199" s="23"/>
      <c r="AH199" s="67" t="s">
        <v>1696</v>
      </c>
      <c r="AI199" s="66">
        <v>3</v>
      </c>
      <c r="AJ199" s="24">
        <v>0</v>
      </c>
      <c r="AK199" s="23">
        <v>3</v>
      </c>
      <c r="AL199" s="23"/>
      <c r="AM199" s="67" t="s">
        <v>1696</v>
      </c>
      <c r="AO199" s="66">
        <v>0</v>
      </c>
      <c r="AP199" s="23">
        <v>0</v>
      </c>
      <c r="AQ199" s="67" t="s">
        <v>1696</v>
      </c>
      <c r="AR199" s="68" t="s">
        <v>188</v>
      </c>
      <c r="AS199" s="24" t="s">
        <v>63</v>
      </c>
      <c r="AT199" s="69" t="s">
        <v>63</v>
      </c>
      <c r="AU199" s="68" t="s">
        <v>63</v>
      </c>
      <c r="AV199" s="24" t="s">
        <v>63</v>
      </c>
      <c r="AW199" s="69" t="s">
        <v>63</v>
      </c>
      <c r="AX199" s="68" t="s">
        <v>63</v>
      </c>
      <c r="AY199" s="24" t="s">
        <v>63</v>
      </c>
      <c r="AZ199" s="69" t="s">
        <v>63</v>
      </c>
      <c r="BA199" s="68" t="s">
        <v>63</v>
      </c>
      <c r="BB199" s="24" t="s">
        <v>63</v>
      </c>
      <c r="BC199" s="69"/>
      <c r="BD199" s="66" t="str">
        <f>'individ. emissies &amp; verlening'!AB199</f>
        <v>-</v>
      </c>
      <c r="BE199" s="24" t="s">
        <v>63</v>
      </c>
      <c r="BF199" s="67" t="s">
        <v>63</v>
      </c>
      <c r="BG199" s="66" t="str">
        <f>'individ. emissies &amp; verlening'!AC199</f>
        <v>-</v>
      </c>
      <c r="BH199" s="23" t="s">
        <v>63</v>
      </c>
      <c r="BI199" s="23" t="s">
        <v>63</v>
      </c>
      <c r="BJ199" s="66" t="str">
        <f>'individ. emissies &amp; verlening'!AD199</f>
        <v>-</v>
      </c>
      <c r="BK199" s="171" t="s">
        <v>63</v>
      </c>
      <c r="BL199" s="172" t="s">
        <v>63</v>
      </c>
      <c r="BM199" s="66" t="s">
        <v>63</v>
      </c>
      <c r="BN199" s="23" t="s">
        <v>63</v>
      </c>
      <c r="BO199" s="178" t="str">
        <f t="shared" si="55"/>
        <v>-</v>
      </c>
      <c r="BP199" s="66" t="s">
        <v>63</v>
      </c>
      <c r="BQ199" s="23" t="s">
        <v>63</v>
      </c>
      <c r="BR199" s="183" t="str">
        <f t="shared" si="56"/>
        <v>-</v>
      </c>
    </row>
    <row r="200" spans="1:70" x14ac:dyDescent="0.25">
      <c r="A200" s="21">
        <v>196</v>
      </c>
      <c r="B200" s="21" t="s">
        <v>1132</v>
      </c>
      <c r="C200" s="27" t="s">
        <v>1134</v>
      </c>
      <c r="D200" s="30"/>
      <c r="E200" s="66">
        <v>28585</v>
      </c>
      <c r="F200" s="23">
        <f t="shared" si="52"/>
        <v>28585</v>
      </c>
      <c r="G200" s="67" t="s">
        <v>1696</v>
      </c>
      <c r="H200" s="66">
        <v>30606</v>
      </c>
      <c r="I200" s="23">
        <f t="shared" si="53"/>
        <v>30606</v>
      </c>
      <c r="J200" s="67" t="s">
        <v>1696</v>
      </c>
      <c r="K200" s="66">
        <v>33648</v>
      </c>
      <c r="L200" s="23">
        <f t="shared" si="54"/>
        <v>33648</v>
      </c>
      <c r="M200" s="67" t="s">
        <v>1696</v>
      </c>
      <c r="N200" s="23"/>
      <c r="O200" s="66">
        <v>30406</v>
      </c>
      <c r="P200" s="23">
        <v>13327</v>
      </c>
      <c r="Q200" s="23"/>
      <c r="R200" s="23">
        <v>17079</v>
      </c>
      <c r="S200" s="67" t="s">
        <v>1696</v>
      </c>
      <c r="T200" s="66">
        <v>23729</v>
      </c>
      <c r="U200" s="23">
        <v>23729</v>
      </c>
      <c r="V200" s="23"/>
      <c r="W200" s="23"/>
      <c r="X200" s="67" t="s">
        <v>1696</v>
      </c>
      <c r="Y200" s="66">
        <v>23879</v>
      </c>
      <c r="Z200" s="23">
        <v>23879</v>
      </c>
      <c r="AA200" s="23"/>
      <c r="AB200" s="23"/>
      <c r="AC200" s="67" t="s">
        <v>1696</v>
      </c>
      <c r="AD200" s="66">
        <v>28780</v>
      </c>
      <c r="AE200" s="24">
        <v>28780</v>
      </c>
      <c r="AF200" s="23"/>
      <c r="AG200" s="23"/>
      <c r="AH200" s="67" t="s">
        <v>1696</v>
      </c>
      <c r="AI200" s="66">
        <v>27504</v>
      </c>
      <c r="AJ200" s="24">
        <v>27504</v>
      </c>
      <c r="AK200" s="23"/>
      <c r="AL200" s="23"/>
      <c r="AM200" s="67" t="s">
        <v>1696</v>
      </c>
      <c r="AO200" s="66">
        <v>23749</v>
      </c>
      <c r="AP200" s="23">
        <v>23749</v>
      </c>
      <c r="AQ200" s="67" t="s">
        <v>1696</v>
      </c>
      <c r="AR200" s="66">
        <v>27072</v>
      </c>
      <c r="AS200" s="23">
        <v>27072</v>
      </c>
      <c r="AT200" s="67" t="s">
        <v>1696</v>
      </c>
      <c r="AU200" s="66">
        <v>29866</v>
      </c>
      <c r="AV200" s="23">
        <v>29866</v>
      </c>
      <c r="AW200" s="67" t="s">
        <v>1696</v>
      </c>
      <c r="AX200" s="66">
        <v>29399</v>
      </c>
      <c r="AY200" s="23">
        <v>29399</v>
      </c>
      <c r="AZ200" s="67" t="s">
        <v>1696</v>
      </c>
      <c r="BA200" s="66">
        <v>31015</v>
      </c>
      <c r="BB200" s="23">
        <v>31015</v>
      </c>
      <c r="BC200" s="67" t="s">
        <v>1696</v>
      </c>
      <c r="BD200" s="66">
        <f>'individ. emissies &amp; verlening'!AB200</f>
        <v>29563</v>
      </c>
      <c r="BE200" s="23">
        <v>29563</v>
      </c>
      <c r="BF200" s="67" t="s">
        <v>1696</v>
      </c>
      <c r="BG200" s="66">
        <f>'individ. emissies &amp; verlening'!AC200</f>
        <v>29661</v>
      </c>
      <c r="BH200" s="23">
        <v>29661</v>
      </c>
      <c r="BI200" s="23" t="s">
        <v>1696</v>
      </c>
      <c r="BJ200" s="66">
        <f>'individ. emissies &amp; verlening'!AD200</f>
        <v>33297</v>
      </c>
      <c r="BK200" s="171">
        <v>33297</v>
      </c>
      <c r="BL200" s="172" t="s">
        <v>1696</v>
      </c>
      <c r="BM200" s="66">
        <v>35203</v>
      </c>
      <c r="BN200" s="23">
        <v>35203</v>
      </c>
      <c r="BO200" s="178" t="str">
        <f t="shared" si="55"/>
        <v>ok</v>
      </c>
      <c r="BP200" s="66">
        <v>30872</v>
      </c>
      <c r="BQ200" s="23">
        <v>30872</v>
      </c>
      <c r="BR200" s="183" t="str">
        <f t="shared" si="56"/>
        <v>ok</v>
      </c>
    </row>
    <row r="201" spans="1:70" x14ac:dyDescent="0.25">
      <c r="A201" s="21">
        <v>197</v>
      </c>
      <c r="B201" s="21" t="s">
        <v>1139</v>
      </c>
      <c r="C201" s="27" t="s">
        <v>1141</v>
      </c>
      <c r="D201" s="30"/>
      <c r="E201" s="66">
        <v>4693</v>
      </c>
      <c r="F201" s="23">
        <f t="shared" si="52"/>
        <v>4693</v>
      </c>
      <c r="G201" s="67" t="s">
        <v>1696</v>
      </c>
      <c r="H201" s="66">
        <v>4840</v>
      </c>
      <c r="I201" s="23">
        <f t="shared" si="53"/>
        <v>4840</v>
      </c>
      <c r="J201" s="67" t="s">
        <v>1696</v>
      </c>
      <c r="K201" s="66">
        <v>5204</v>
      </c>
      <c r="L201" s="23">
        <f t="shared" si="54"/>
        <v>5204</v>
      </c>
      <c r="M201" s="67" t="s">
        <v>1696</v>
      </c>
      <c r="N201" s="23"/>
      <c r="O201" s="66">
        <v>4986</v>
      </c>
      <c r="P201" s="23">
        <v>4986</v>
      </c>
      <c r="Q201" s="23"/>
      <c r="R201" s="23"/>
      <c r="S201" s="67" t="s">
        <v>1696</v>
      </c>
      <c r="T201" s="66">
        <v>4752</v>
      </c>
      <c r="U201" s="23">
        <v>4752</v>
      </c>
      <c r="V201" s="23"/>
      <c r="W201" s="23"/>
      <c r="X201" s="67" t="s">
        <v>1696</v>
      </c>
      <c r="Y201" s="66">
        <v>3533</v>
      </c>
      <c r="Z201" s="23">
        <v>3533</v>
      </c>
      <c r="AA201" s="23"/>
      <c r="AB201" s="23"/>
      <c r="AC201" s="67" t="s">
        <v>1696</v>
      </c>
      <c r="AD201" s="66">
        <v>4141</v>
      </c>
      <c r="AE201" s="24">
        <v>4141</v>
      </c>
      <c r="AF201" s="23"/>
      <c r="AG201" s="23"/>
      <c r="AH201" s="67" t="s">
        <v>1696</v>
      </c>
      <c r="AI201" s="66">
        <v>4495</v>
      </c>
      <c r="AJ201" s="24">
        <v>2087</v>
      </c>
      <c r="AK201" s="23">
        <v>2408</v>
      </c>
      <c r="AL201" s="23"/>
      <c r="AM201" s="67" t="s">
        <v>1696</v>
      </c>
      <c r="AO201" s="66">
        <v>3907</v>
      </c>
      <c r="AP201" s="23">
        <v>3907</v>
      </c>
      <c r="AQ201" s="67" t="s">
        <v>1696</v>
      </c>
      <c r="AR201" s="66">
        <v>3968</v>
      </c>
      <c r="AS201" s="23">
        <v>3968</v>
      </c>
      <c r="AT201" s="67" t="s">
        <v>1696</v>
      </c>
      <c r="AU201" s="66">
        <v>3711</v>
      </c>
      <c r="AV201" s="23">
        <v>3711</v>
      </c>
      <c r="AW201" s="67" t="s">
        <v>1696</v>
      </c>
      <c r="AX201" s="66">
        <v>3903</v>
      </c>
      <c r="AY201" s="23">
        <v>3903</v>
      </c>
      <c r="AZ201" s="67" t="s">
        <v>1696</v>
      </c>
      <c r="BA201" s="66">
        <v>3889</v>
      </c>
      <c r="BB201" s="23">
        <v>3889</v>
      </c>
      <c r="BC201" s="67" t="s">
        <v>1696</v>
      </c>
      <c r="BD201" s="66">
        <f>'individ. emissies &amp; verlening'!AB201</f>
        <v>4408</v>
      </c>
      <c r="BE201" s="23">
        <v>4408</v>
      </c>
      <c r="BF201" s="67" t="s">
        <v>1696</v>
      </c>
      <c r="BG201" s="66">
        <f>'individ. emissies &amp; verlening'!AC201</f>
        <v>4368</v>
      </c>
      <c r="BH201" s="23">
        <v>4368</v>
      </c>
      <c r="BI201" s="23" t="s">
        <v>1696</v>
      </c>
      <c r="BJ201" s="66">
        <f>'individ. emissies &amp; verlening'!AD201</f>
        <v>4183</v>
      </c>
      <c r="BK201" s="171">
        <v>4183</v>
      </c>
      <c r="BL201" s="172" t="s">
        <v>1696</v>
      </c>
      <c r="BM201" s="66">
        <v>3959</v>
      </c>
      <c r="BN201" s="23">
        <v>3959</v>
      </c>
      <c r="BO201" s="178" t="str">
        <f t="shared" si="55"/>
        <v>ok</v>
      </c>
      <c r="BP201" s="66">
        <v>4617</v>
      </c>
      <c r="BQ201" s="23">
        <v>4617</v>
      </c>
      <c r="BR201" s="183" t="str">
        <f t="shared" si="56"/>
        <v>ok</v>
      </c>
    </row>
    <row r="202" spans="1:70" x14ac:dyDescent="0.25">
      <c r="A202" s="21">
        <v>198</v>
      </c>
      <c r="B202" s="21" t="s">
        <v>1146</v>
      </c>
      <c r="C202" s="27" t="s">
        <v>1148</v>
      </c>
      <c r="D202" s="30"/>
      <c r="E202" s="66">
        <v>23603</v>
      </c>
      <c r="F202" s="23">
        <f t="shared" si="52"/>
        <v>23603</v>
      </c>
      <c r="G202" s="67" t="s">
        <v>1696</v>
      </c>
      <c r="H202" s="66">
        <v>23377</v>
      </c>
      <c r="I202" s="23">
        <f t="shared" si="53"/>
        <v>23377</v>
      </c>
      <c r="J202" s="67" t="s">
        <v>1696</v>
      </c>
      <c r="K202" s="66">
        <v>32723</v>
      </c>
      <c r="L202" s="23">
        <f t="shared" si="54"/>
        <v>32723</v>
      </c>
      <c r="M202" s="67" t="s">
        <v>1696</v>
      </c>
      <c r="N202" s="23"/>
      <c r="O202" s="66">
        <v>27694</v>
      </c>
      <c r="P202" s="23">
        <v>27694</v>
      </c>
      <c r="Q202" s="23"/>
      <c r="R202" s="23"/>
      <c r="S202" s="67" t="s">
        <v>1696</v>
      </c>
      <c r="T202" s="66">
        <v>24023</v>
      </c>
      <c r="U202" s="23">
        <v>24023</v>
      </c>
      <c r="V202" s="23"/>
      <c r="W202" s="23"/>
      <c r="X202" s="67" t="s">
        <v>1696</v>
      </c>
      <c r="Y202" s="66">
        <v>23739</v>
      </c>
      <c r="Z202" s="23">
        <v>23739</v>
      </c>
      <c r="AA202" s="23"/>
      <c r="AB202" s="23"/>
      <c r="AC202" s="67" t="s">
        <v>1696</v>
      </c>
      <c r="AD202" s="66">
        <v>25201</v>
      </c>
      <c r="AE202" s="24">
        <v>15201</v>
      </c>
      <c r="AF202" s="23"/>
      <c r="AG202" s="23">
        <v>10000</v>
      </c>
      <c r="AH202" s="67" t="s">
        <v>1696</v>
      </c>
      <c r="AI202" s="66">
        <v>26222</v>
      </c>
      <c r="AJ202" s="24">
        <v>16782</v>
      </c>
      <c r="AK202" s="23">
        <v>9440</v>
      </c>
      <c r="AL202" s="23"/>
      <c r="AM202" s="67" t="s">
        <v>1696</v>
      </c>
      <c r="AO202" s="66">
        <v>23343</v>
      </c>
      <c r="AP202" s="23">
        <v>23343</v>
      </c>
      <c r="AQ202" s="67" t="s">
        <v>1696</v>
      </c>
      <c r="AR202" s="66">
        <v>27759</v>
      </c>
      <c r="AS202" s="23">
        <v>27759</v>
      </c>
      <c r="AT202" s="67" t="s">
        <v>1696</v>
      </c>
      <c r="AU202" s="66">
        <v>29764</v>
      </c>
      <c r="AV202" s="23">
        <v>29764</v>
      </c>
      <c r="AW202" s="67" t="s">
        <v>1696</v>
      </c>
      <c r="AX202" s="66">
        <v>30764</v>
      </c>
      <c r="AY202" s="23">
        <v>30764</v>
      </c>
      <c r="AZ202" s="67" t="s">
        <v>1696</v>
      </c>
      <c r="BA202" s="66">
        <v>29821</v>
      </c>
      <c r="BB202" s="23">
        <v>29821</v>
      </c>
      <c r="BC202" s="67" t="s">
        <v>1696</v>
      </c>
      <c r="BD202" s="66">
        <f>'individ. emissies &amp; verlening'!AB202</f>
        <v>28511</v>
      </c>
      <c r="BE202" s="23">
        <v>28511</v>
      </c>
      <c r="BF202" s="67" t="s">
        <v>1696</v>
      </c>
      <c r="BG202" s="66">
        <f>'individ. emissies &amp; verlening'!AC202</f>
        <v>30128</v>
      </c>
      <c r="BH202" s="23">
        <v>30128</v>
      </c>
      <c r="BI202" s="23" t="s">
        <v>1696</v>
      </c>
      <c r="BJ202" s="66">
        <f>'individ. emissies &amp; verlening'!AD202</f>
        <v>26927</v>
      </c>
      <c r="BK202" s="171">
        <v>26927</v>
      </c>
      <c r="BL202" s="172" t="s">
        <v>1696</v>
      </c>
      <c r="BM202" s="66">
        <v>32857</v>
      </c>
      <c r="BN202" s="23">
        <v>32857</v>
      </c>
      <c r="BO202" s="178" t="str">
        <f t="shared" si="55"/>
        <v>ok</v>
      </c>
      <c r="BP202" s="66">
        <v>28966</v>
      </c>
      <c r="BQ202" s="23">
        <v>28966</v>
      </c>
      <c r="BR202" s="183" t="str">
        <f t="shared" si="56"/>
        <v>ok</v>
      </c>
    </row>
    <row r="203" spans="1:70" x14ac:dyDescent="0.25">
      <c r="A203" s="21">
        <v>199</v>
      </c>
      <c r="B203" s="21" t="s">
        <v>1152</v>
      </c>
      <c r="C203" s="27" t="s">
        <v>1153</v>
      </c>
      <c r="D203" s="30"/>
      <c r="E203" s="66">
        <v>5370</v>
      </c>
      <c r="F203" s="23">
        <f t="shared" si="52"/>
        <v>5370</v>
      </c>
      <c r="G203" s="67" t="s">
        <v>1696</v>
      </c>
      <c r="H203" s="66">
        <v>2432</v>
      </c>
      <c r="I203" s="23">
        <f t="shared" si="53"/>
        <v>2432</v>
      </c>
      <c r="J203" s="67" t="s">
        <v>1696</v>
      </c>
      <c r="K203" s="66">
        <v>0</v>
      </c>
      <c r="L203" s="23">
        <f t="shared" si="54"/>
        <v>0</v>
      </c>
      <c r="M203" s="67" t="s">
        <v>1696</v>
      </c>
      <c r="N203" s="23"/>
      <c r="O203" s="66">
        <v>705</v>
      </c>
      <c r="P203" s="23">
        <v>705</v>
      </c>
      <c r="Q203" s="23"/>
      <c r="R203" s="23"/>
      <c r="S203" s="67" t="s">
        <v>1696</v>
      </c>
      <c r="T203" s="66">
        <v>497</v>
      </c>
      <c r="U203" s="23">
        <v>497</v>
      </c>
      <c r="V203" s="23"/>
      <c r="W203" s="23"/>
      <c r="X203" s="67" t="s">
        <v>1696</v>
      </c>
      <c r="Y203" s="66">
        <v>5485</v>
      </c>
      <c r="Z203" s="23">
        <v>5485</v>
      </c>
      <c r="AA203" s="23"/>
      <c r="AB203" s="23"/>
      <c r="AC203" s="67" t="s">
        <v>1696</v>
      </c>
      <c r="AD203" s="66">
        <v>1192</v>
      </c>
      <c r="AE203" s="24">
        <v>1192</v>
      </c>
      <c r="AF203" s="23"/>
      <c r="AG203" s="23"/>
      <c r="AH203" s="67" t="s">
        <v>1696</v>
      </c>
      <c r="AI203" s="66">
        <v>3567</v>
      </c>
      <c r="AJ203" s="24">
        <v>0</v>
      </c>
      <c r="AK203" s="23">
        <v>1500</v>
      </c>
      <c r="AL203" s="23">
        <v>2067</v>
      </c>
      <c r="AM203" s="67" t="s">
        <v>1696</v>
      </c>
      <c r="AO203" s="66">
        <v>132</v>
      </c>
      <c r="AP203" s="23">
        <v>132</v>
      </c>
      <c r="AQ203" s="67" t="s">
        <v>1696</v>
      </c>
      <c r="AR203" s="66">
        <v>70</v>
      </c>
      <c r="AS203" s="23">
        <v>70</v>
      </c>
      <c r="AT203" s="67" t="s">
        <v>1696</v>
      </c>
      <c r="AU203" s="66" t="s">
        <v>188</v>
      </c>
      <c r="AV203" s="23" t="s">
        <v>63</v>
      </c>
      <c r="AW203" s="67" t="s">
        <v>63</v>
      </c>
      <c r="AX203" s="68" t="s">
        <v>63</v>
      </c>
      <c r="AY203" s="24" t="s">
        <v>63</v>
      </c>
      <c r="AZ203" s="69" t="s">
        <v>63</v>
      </c>
      <c r="BA203" s="68" t="s">
        <v>63</v>
      </c>
      <c r="BB203" s="24" t="s">
        <v>63</v>
      </c>
      <c r="BC203" s="69"/>
      <c r="BD203" s="66" t="str">
        <f>'individ. emissies &amp; verlening'!AB203</f>
        <v>-</v>
      </c>
      <c r="BE203" s="24" t="s">
        <v>63</v>
      </c>
      <c r="BF203" s="67" t="s">
        <v>63</v>
      </c>
      <c r="BG203" s="66" t="str">
        <f>'individ. emissies &amp; verlening'!AC203</f>
        <v>-</v>
      </c>
      <c r="BH203" s="23" t="s">
        <v>63</v>
      </c>
      <c r="BI203" s="23" t="s">
        <v>63</v>
      </c>
      <c r="BJ203" s="66" t="str">
        <f>'individ. emissies &amp; verlening'!AD203</f>
        <v>-</v>
      </c>
      <c r="BK203" s="171" t="s">
        <v>63</v>
      </c>
      <c r="BL203" s="172" t="s">
        <v>63</v>
      </c>
      <c r="BM203" s="66" t="s">
        <v>63</v>
      </c>
      <c r="BN203" s="23" t="s">
        <v>63</v>
      </c>
      <c r="BO203" s="178" t="str">
        <f t="shared" si="55"/>
        <v>-</v>
      </c>
      <c r="BP203" s="66" t="s">
        <v>63</v>
      </c>
      <c r="BQ203" s="23" t="s">
        <v>63</v>
      </c>
      <c r="BR203" s="183" t="str">
        <f t="shared" si="56"/>
        <v>-</v>
      </c>
    </row>
    <row r="204" spans="1:70" x14ac:dyDescent="0.25">
      <c r="A204" s="21">
        <v>200</v>
      </c>
      <c r="B204" s="21" t="s">
        <v>1156</v>
      </c>
      <c r="C204" s="27" t="s">
        <v>1158</v>
      </c>
      <c r="D204" s="30"/>
      <c r="E204" s="66">
        <v>29029</v>
      </c>
      <c r="F204" s="23">
        <f t="shared" si="52"/>
        <v>29029</v>
      </c>
      <c r="G204" s="67" t="s">
        <v>1696</v>
      </c>
      <c r="H204" s="66">
        <v>34130</v>
      </c>
      <c r="I204" s="23">
        <f t="shared" si="53"/>
        <v>34130</v>
      </c>
      <c r="J204" s="67" t="s">
        <v>1696</v>
      </c>
      <c r="K204" s="66">
        <v>34274</v>
      </c>
      <c r="L204" s="23">
        <f t="shared" si="54"/>
        <v>34274</v>
      </c>
      <c r="M204" s="67" t="s">
        <v>1696</v>
      </c>
      <c r="N204" s="23"/>
      <c r="O204" s="66">
        <v>31529</v>
      </c>
      <c r="P204" s="23">
        <v>27755</v>
      </c>
      <c r="Q204" s="23"/>
      <c r="R204" s="23">
        <v>3774</v>
      </c>
      <c r="S204" s="67" t="s">
        <v>1696</v>
      </c>
      <c r="T204" s="66">
        <v>20061</v>
      </c>
      <c r="U204" s="23">
        <v>6874</v>
      </c>
      <c r="V204" s="23"/>
      <c r="W204" s="23">
        <v>13187</v>
      </c>
      <c r="X204" s="67" t="s">
        <v>1696</v>
      </c>
      <c r="Y204" s="66">
        <v>17722</v>
      </c>
      <c r="Z204" s="23">
        <v>9870</v>
      </c>
      <c r="AA204" s="23">
        <v>7852</v>
      </c>
      <c r="AB204" s="23"/>
      <c r="AC204" s="67" t="s">
        <v>1696</v>
      </c>
      <c r="AD204" s="66">
        <v>25211</v>
      </c>
      <c r="AE204" s="24">
        <v>17309</v>
      </c>
      <c r="AF204" s="23">
        <v>7187</v>
      </c>
      <c r="AG204" s="23">
        <v>715</v>
      </c>
      <c r="AH204" s="67" t="s">
        <v>1696</v>
      </c>
      <c r="AI204" s="66">
        <v>28512</v>
      </c>
      <c r="AJ204" s="24">
        <v>28512</v>
      </c>
      <c r="AK204" s="23"/>
      <c r="AL204" s="23"/>
      <c r="AM204" s="67" t="s">
        <v>1696</v>
      </c>
      <c r="AO204" s="66">
        <v>24740</v>
      </c>
      <c r="AP204" s="23">
        <v>24740</v>
      </c>
      <c r="AQ204" s="67" t="s">
        <v>1696</v>
      </c>
      <c r="AR204" s="66">
        <v>21853</v>
      </c>
      <c r="AS204" s="23">
        <v>21853</v>
      </c>
      <c r="AT204" s="67" t="s">
        <v>1696</v>
      </c>
      <c r="AU204" s="66">
        <v>37230</v>
      </c>
      <c r="AV204" s="23">
        <v>37230</v>
      </c>
      <c r="AW204" s="67" t="s">
        <v>1696</v>
      </c>
      <c r="AX204" s="66">
        <v>31380</v>
      </c>
      <c r="AY204" s="23">
        <v>31380</v>
      </c>
      <c r="AZ204" s="67" t="s">
        <v>1696</v>
      </c>
      <c r="BA204" s="66">
        <v>35879</v>
      </c>
      <c r="BB204" s="23">
        <v>35879</v>
      </c>
      <c r="BC204" s="67" t="s">
        <v>1696</v>
      </c>
      <c r="BD204" s="66">
        <f>'individ. emissies &amp; verlening'!AB204</f>
        <v>32445</v>
      </c>
      <c r="BE204" s="23">
        <v>32445</v>
      </c>
      <c r="BF204" s="67" t="s">
        <v>1696</v>
      </c>
      <c r="BG204" s="66">
        <f>'individ. emissies &amp; verlening'!AC204</f>
        <v>29596</v>
      </c>
      <c r="BH204" s="23">
        <v>29596</v>
      </c>
      <c r="BI204" s="23" t="s">
        <v>1696</v>
      </c>
      <c r="BJ204" s="66">
        <f>'individ. emissies &amp; verlening'!AD204</f>
        <v>34700</v>
      </c>
      <c r="BK204" s="171">
        <v>34700</v>
      </c>
      <c r="BL204" s="172" t="s">
        <v>1696</v>
      </c>
      <c r="BM204" s="66">
        <v>28568</v>
      </c>
      <c r="BN204" s="23">
        <v>28568</v>
      </c>
      <c r="BO204" s="178" t="str">
        <f t="shared" si="55"/>
        <v>ok</v>
      </c>
      <c r="BP204" s="66">
        <v>26464</v>
      </c>
      <c r="BQ204" s="23">
        <v>26464</v>
      </c>
      <c r="BR204" s="183" t="str">
        <f t="shared" si="56"/>
        <v>ok</v>
      </c>
    </row>
    <row r="205" spans="1:70" x14ac:dyDescent="0.25">
      <c r="A205" s="21">
        <v>201</v>
      </c>
      <c r="B205" s="21" t="s">
        <v>1162</v>
      </c>
      <c r="C205" s="27" t="s">
        <v>1163</v>
      </c>
      <c r="D205" s="30"/>
      <c r="E205" s="66">
        <v>46346</v>
      </c>
      <c r="F205" s="23">
        <f t="shared" si="52"/>
        <v>46346</v>
      </c>
      <c r="G205" s="67" t="s">
        <v>1696</v>
      </c>
      <c r="H205" s="66">
        <v>46514</v>
      </c>
      <c r="I205" s="23">
        <f t="shared" si="53"/>
        <v>46514</v>
      </c>
      <c r="J205" s="67" t="s">
        <v>1696</v>
      </c>
      <c r="K205" s="66">
        <v>47982</v>
      </c>
      <c r="L205" s="23">
        <f t="shared" si="54"/>
        <v>47982</v>
      </c>
      <c r="M205" s="67" t="s">
        <v>1696</v>
      </c>
      <c r="N205" s="23"/>
      <c r="O205" s="66">
        <v>45677</v>
      </c>
      <c r="P205" s="23">
        <v>41411</v>
      </c>
      <c r="Q205" s="23"/>
      <c r="R205" s="23">
        <v>4266</v>
      </c>
      <c r="S205" s="67" t="s">
        <v>1696</v>
      </c>
      <c r="T205" s="66">
        <v>29492</v>
      </c>
      <c r="U205" s="23">
        <v>25228</v>
      </c>
      <c r="V205" s="23"/>
      <c r="W205" s="23">
        <v>4264</v>
      </c>
      <c r="X205" s="67" t="s">
        <v>1696</v>
      </c>
      <c r="Y205" s="66">
        <v>13961</v>
      </c>
      <c r="Z205" s="23">
        <v>9697</v>
      </c>
      <c r="AA205" s="23">
        <v>4264</v>
      </c>
      <c r="AB205" s="23"/>
      <c r="AC205" s="67" t="s">
        <v>1696</v>
      </c>
      <c r="AD205" s="66">
        <v>21</v>
      </c>
      <c r="AE205" s="24">
        <v>0</v>
      </c>
      <c r="AF205" s="23">
        <v>21</v>
      </c>
      <c r="AG205" s="23"/>
      <c r="AH205" s="67" t="s">
        <v>1696</v>
      </c>
      <c r="AI205" s="66">
        <v>2</v>
      </c>
      <c r="AJ205" s="24">
        <v>2</v>
      </c>
      <c r="AK205" s="23"/>
      <c r="AL205" s="23"/>
      <c r="AM205" s="67" t="s">
        <v>1696</v>
      </c>
      <c r="AO205" s="68" t="s">
        <v>188</v>
      </c>
      <c r="AP205" s="24" t="s">
        <v>63</v>
      </c>
      <c r="AQ205" s="69" t="s">
        <v>63</v>
      </c>
      <c r="AR205" s="68" t="s">
        <v>63</v>
      </c>
      <c r="AS205" s="24" t="s">
        <v>63</v>
      </c>
      <c r="AT205" s="69" t="s">
        <v>63</v>
      </c>
      <c r="AU205" s="68" t="s">
        <v>63</v>
      </c>
      <c r="AV205" s="24" t="s">
        <v>63</v>
      </c>
      <c r="AW205" s="69" t="s">
        <v>63</v>
      </c>
      <c r="AX205" s="68" t="s">
        <v>63</v>
      </c>
      <c r="AY205" s="24" t="s">
        <v>63</v>
      </c>
      <c r="AZ205" s="69" t="s">
        <v>63</v>
      </c>
      <c r="BA205" s="68" t="s">
        <v>63</v>
      </c>
      <c r="BB205" s="24" t="s">
        <v>63</v>
      </c>
      <c r="BC205" s="69"/>
      <c r="BD205" s="66" t="str">
        <f>'individ. emissies &amp; verlening'!AB205</f>
        <v>-</v>
      </c>
      <c r="BE205" s="24" t="s">
        <v>63</v>
      </c>
      <c r="BF205" s="67" t="s">
        <v>63</v>
      </c>
      <c r="BG205" s="66" t="str">
        <f>'individ. emissies &amp; verlening'!AC205</f>
        <v>-</v>
      </c>
      <c r="BH205" s="23" t="s">
        <v>63</v>
      </c>
      <c r="BI205" s="23" t="s">
        <v>63</v>
      </c>
      <c r="BJ205" s="66" t="str">
        <f>'individ. emissies &amp; verlening'!AD205</f>
        <v>-</v>
      </c>
      <c r="BK205" s="171" t="s">
        <v>63</v>
      </c>
      <c r="BL205" s="172" t="s">
        <v>63</v>
      </c>
      <c r="BM205" s="66" t="s">
        <v>63</v>
      </c>
      <c r="BN205" s="23" t="s">
        <v>63</v>
      </c>
      <c r="BO205" s="178" t="str">
        <f t="shared" si="55"/>
        <v>-</v>
      </c>
      <c r="BP205" s="66" t="s">
        <v>63</v>
      </c>
      <c r="BQ205" s="23" t="s">
        <v>63</v>
      </c>
      <c r="BR205" s="183" t="str">
        <f t="shared" si="56"/>
        <v>-</v>
      </c>
    </row>
    <row r="206" spans="1:70" ht="12.75" customHeight="1" x14ac:dyDescent="0.25">
      <c r="A206" s="21">
        <v>202</v>
      </c>
      <c r="B206" s="21" t="s">
        <v>1166</v>
      </c>
      <c r="C206" s="27" t="s">
        <v>1168</v>
      </c>
      <c r="D206" s="30"/>
      <c r="E206" s="68" t="s">
        <v>63</v>
      </c>
      <c r="F206" s="23" t="str">
        <f t="shared" si="52"/>
        <v>-</v>
      </c>
      <c r="G206" s="69" t="s">
        <v>63</v>
      </c>
      <c r="H206" s="68" t="s">
        <v>63</v>
      </c>
      <c r="I206" s="23" t="str">
        <f t="shared" si="53"/>
        <v>-</v>
      </c>
      <c r="J206" s="69" t="str">
        <f t="shared" si="53"/>
        <v>-</v>
      </c>
      <c r="K206" s="68" t="s">
        <v>63</v>
      </c>
      <c r="L206" s="23" t="str">
        <f t="shared" si="54"/>
        <v>-</v>
      </c>
      <c r="M206" s="69" t="str">
        <f t="shared" si="54"/>
        <v>-</v>
      </c>
      <c r="N206" s="24"/>
      <c r="O206" s="68" t="s">
        <v>63</v>
      </c>
      <c r="P206" s="24" t="s">
        <v>63</v>
      </c>
      <c r="Q206" s="24" t="s">
        <v>63</v>
      </c>
      <c r="R206" s="24" t="s">
        <v>63</v>
      </c>
      <c r="S206" s="69" t="s">
        <v>63</v>
      </c>
      <c r="T206" s="68" t="s">
        <v>63</v>
      </c>
      <c r="U206" s="24" t="s">
        <v>63</v>
      </c>
      <c r="V206" s="24" t="s">
        <v>63</v>
      </c>
      <c r="W206" s="24" t="s">
        <v>63</v>
      </c>
      <c r="X206" s="69" t="s">
        <v>63</v>
      </c>
      <c r="Y206" s="68" t="s">
        <v>63</v>
      </c>
      <c r="Z206" s="24" t="s">
        <v>63</v>
      </c>
      <c r="AA206" s="24" t="s">
        <v>63</v>
      </c>
      <c r="AB206" s="24" t="s">
        <v>63</v>
      </c>
      <c r="AC206" s="69" t="s">
        <v>63</v>
      </c>
      <c r="AD206" s="68" t="s">
        <v>63</v>
      </c>
      <c r="AE206" s="24" t="s">
        <v>63</v>
      </c>
      <c r="AF206" s="24" t="s">
        <v>63</v>
      </c>
      <c r="AG206" s="24" t="s">
        <v>63</v>
      </c>
      <c r="AH206" s="69" t="s">
        <v>63</v>
      </c>
      <c r="AI206" s="68">
        <v>12395</v>
      </c>
      <c r="AJ206" s="24">
        <v>12395</v>
      </c>
      <c r="AK206" s="23"/>
      <c r="AL206" s="23"/>
      <c r="AM206" s="67" t="s">
        <v>1696</v>
      </c>
      <c r="AO206" s="66">
        <v>20163</v>
      </c>
      <c r="AP206" s="23">
        <v>20163</v>
      </c>
      <c r="AQ206" s="67" t="s">
        <v>1696</v>
      </c>
      <c r="AR206" s="66">
        <v>23584</v>
      </c>
      <c r="AS206" s="23">
        <v>23584</v>
      </c>
      <c r="AT206" s="67" t="s">
        <v>1696</v>
      </c>
      <c r="AU206" s="66">
        <v>22144</v>
      </c>
      <c r="AV206" s="23">
        <v>22144</v>
      </c>
      <c r="AW206" s="67" t="s">
        <v>1696</v>
      </c>
      <c r="AX206" s="66">
        <v>27660</v>
      </c>
      <c r="AY206" s="23">
        <v>27660</v>
      </c>
      <c r="AZ206" s="67" t="s">
        <v>1696</v>
      </c>
      <c r="BA206" s="66">
        <v>21910</v>
      </c>
      <c r="BB206" s="23">
        <v>21910</v>
      </c>
      <c r="BC206" s="67" t="s">
        <v>1696</v>
      </c>
      <c r="BD206" s="66">
        <f>'individ. emissies &amp; verlening'!AB206</f>
        <v>20418</v>
      </c>
      <c r="BE206" s="23">
        <v>20418</v>
      </c>
      <c r="BF206" s="67" t="s">
        <v>1696</v>
      </c>
      <c r="BG206" s="66">
        <f>'individ. emissies &amp; verlening'!AC206</f>
        <v>22236</v>
      </c>
      <c r="BH206" s="23">
        <v>22236</v>
      </c>
      <c r="BI206" s="23" t="s">
        <v>1696</v>
      </c>
      <c r="BJ206" s="66">
        <f>'individ. emissies &amp; verlening'!AD206</f>
        <v>20457</v>
      </c>
      <c r="BK206" s="171">
        <v>20457</v>
      </c>
      <c r="BL206" s="172" t="s">
        <v>1696</v>
      </c>
      <c r="BM206" s="66">
        <v>20520</v>
      </c>
      <c r="BN206" s="23">
        <v>20520</v>
      </c>
      <c r="BO206" s="178" t="str">
        <f t="shared" si="55"/>
        <v>ok</v>
      </c>
      <c r="BP206" s="66">
        <v>15877</v>
      </c>
      <c r="BQ206" s="23">
        <v>15877</v>
      </c>
      <c r="BR206" s="183" t="str">
        <f t="shared" si="56"/>
        <v>ok</v>
      </c>
    </row>
    <row r="207" spans="1:70" x14ac:dyDescent="0.25">
      <c r="A207" s="21">
        <v>203</v>
      </c>
      <c r="B207" s="21" t="s">
        <v>1172</v>
      </c>
      <c r="C207" s="27" t="s">
        <v>1174</v>
      </c>
      <c r="D207" s="30"/>
      <c r="E207" s="68" t="s">
        <v>63</v>
      </c>
      <c r="F207" s="23" t="str">
        <f t="shared" si="52"/>
        <v>-</v>
      </c>
      <c r="G207" s="69" t="s">
        <v>63</v>
      </c>
      <c r="H207" s="68" t="s">
        <v>63</v>
      </c>
      <c r="I207" s="23" t="str">
        <f t="shared" si="53"/>
        <v>-</v>
      </c>
      <c r="J207" s="69" t="str">
        <f t="shared" si="53"/>
        <v>-</v>
      </c>
      <c r="K207" s="68" t="s">
        <v>63</v>
      </c>
      <c r="L207" s="23" t="str">
        <f t="shared" si="54"/>
        <v>-</v>
      </c>
      <c r="M207" s="69" t="str">
        <f t="shared" si="54"/>
        <v>-</v>
      </c>
      <c r="N207" s="24"/>
      <c r="O207" s="66">
        <v>56194</v>
      </c>
      <c r="P207" s="23">
        <v>32261</v>
      </c>
      <c r="Q207" s="23"/>
      <c r="R207" s="23">
        <v>23933</v>
      </c>
      <c r="S207" s="67" t="s">
        <v>1696</v>
      </c>
      <c r="T207" s="66">
        <v>48578</v>
      </c>
      <c r="U207" s="23">
        <v>48578</v>
      </c>
      <c r="V207" s="23"/>
      <c r="W207" s="23"/>
      <c r="X207" s="67" t="s">
        <v>1696</v>
      </c>
      <c r="Y207" s="66">
        <v>45429</v>
      </c>
      <c r="Z207" s="23">
        <v>45429</v>
      </c>
      <c r="AA207" s="23"/>
      <c r="AB207" s="23"/>
      <c r="AC207" s="67" t="s">
        <v>1696</v>
      </c>
      <c r="AD207" s="66">
        <v>60796</v>
      </c>
      <c r="AE207" s="24">
        <v>60796</v>
      </c>
      <c r="AF207" s="23"/>
      <c r="AG207" s="23"/>
      <c r="AH207" s="67" t="s">
        <v>1696</v>
      </c>
      <c r="AI207" s="66">
        <v>49313</v>
      </c>
      <c r="AJ207" s="24">
        <v>43860</v>
      </c>
      <c r="AK207" s="23"/>
      <c r="AL207" s="23">
        <v>5453</v>
      </c>
      <c r="AM207" s="67" t="s">
        <v>1696</v>
      </c>
      <c r="AO207" s="66">
        <v>63543</v>
      </c>
      <c r="AP207" s="23">
        <v>63543</v>
      </c>
      <c r="AQ207" s="67" t="s">
        <v>1696</v>
      </c>
      <c r="AR207" s="66">
        <v>55791</v>
      </c>
      <c r="AS207" s="23">
        <v>55791</v>
      </c>
      <c r="AT207" s="67" t="s">
        <v>1696</v>
      </c>
      <c r="AU207" s="66">
        <v>47980</v>
      </c>
      <c r="AV207" s="23">
        <v>47980</v>
      </c>
      <c r="AW207" s="67" t="s">
        <v>1696</v>
      </c>
      <c r="AX207" s="66">
        <v>66793</v>
      </c>
      <c r="AY207" s="23">
        <v>66793</v>
      </c>
      <c r="AZ207" s="67" t="s">
        <v>1696</v>
      </c>
      <c r="BA207" s="66">
        <v>63928</v>
      </c>
      <c r="BB207" s="23">
        <v>63928</v>
      </c>
      <c r="BC207" s="67" t="s">
        <v>1696</v>
      </c>
      <c r="BD207" s="66">
        <f>'individ. emissies &amp; verlening'!AB207</f>
        <v>51850</v>
      </c>
      <c r="BE207" s="23">
        <v>51850</v>
      </c>
      <c r="BF207" s="67" t="s">
        <v>1696</v>
      </c>
      <c r="BG207" s="66">
        <f>'individ. emissies &amp; verlening'!AC207</f>
        <v>48673</v>
      </c>
      <c r="BH207" s="23">
        <v>48673</v>
      </c>
      <c r="BI207" s="23" t="s">
        <v>1696</v>
      </c>
      <c r="BJ207" s="66">
        <f>'individ. emissies &amp; verlening'!AD207</f>
        <v>44575</v>
      </c>
      <c r="BK207" s="171">
        <v>44575</v>
      </c>
      <c r="BL207" s="172" t="s">
        <v>1696</v>
      </c>
      <c r="BM207" s="66">
        <v>44687</v>
      </c>
      <c r="BN207" s="23">
        <v>44687</v>
      </c>
      <c r="BO207" s="178" t="str">
        <f t="shared" si="55"/>
        <v>ok</v>
      </c>
      <c r="BP207" s="66">
        <v>58839</v>
      </c>
      <c r="BQ207" s="23">
        <v>58839</v>
      </c>
      <c r="BR207" s="183" t="str">
        <f t="shared" si="56"/>
        <v>ok</v>
      </c>
    </row>
    <row r="208" spans="1:70" x14ac:dyDescent="0.25">
      <c r="A208" s="21">
        <v>204</v>
      </c>
      <c r="B208" s="21" t="s">
        <v>1180</v>
      </c>
      <c r="C208" s="155" t="s">
        <v>1182</v>
      </c>
      <c r="D208" s="30"/>
      <c r="E208" s="66">
        <v>33764</v>
      </c>
      <c r="F208" s="23">
        <f t="shared" si="52"/>
        <v>33764</v>
      </c>
      <c r="G208" s="67" t="s">
        <v>1696</v>
      </c>
      <c r="H208" s="66">
        <v>33496</v>
      </c>
      <c r="I208" s="23">
        <f t="shared" si="53"/>
        <v>33496</v>
      </c>
      <c r="J208" s="67" t="s">
        <v>1696</v>
      </c>
      <c r="K208" s="66">
        <v>34325</v>
      </c>
      <c r="L208" s="23">
        <f t="shared" si="54"/>
        <v>34325</v>
      </c>
      <c r="M208" s="67" t="s">
        <v>1696</v>
      </c>
      <c r="N208" s="23"/>
      <c r="O208" s="66">
        <v>30976</v>
      </c>
      <c r="P208" s="23">
        <v>26384</v>
      </c>
      <c r="Q208" s="23"/>
      <c r="R208" s="23">
        <v>4592</v>
      </c>
      <c r="S208" s="67" t="s">
        <v>1696</v>
      </c>
      <c r="T208" s="66">
        <v>26580</v>
      </c>
      <c r="U208" s="23">
        <v>21991</v>
      </c>
      <c r="V208" s="23"/>
      <c r="W208" s="23">
        <v>4589</v>
      </c>
      <c r="X208" s="67" t="s">
        <v>1696</v>
      </c>
      <c r="Y208" s="66">
        <v>27509</v>
      </c>
      <c r="Z208" s="23">
        <v>22920</v>
      </c>
      <c r="AA208" s="23">
        <v>4589</v>
      </c>
      <c r="AB208" s="23"/>
      <c r="AC208" s="67" t="s">
        <v>1696</v>
      </c>
      <c r="AD208" s="66">
        <v>27470</v>
      </c>
      <c r="AE208" s="24">
        <v>22881</v>
      </c>
      <c r="AF208" s="23">
        <v>4589</v>
      </c>
      <c r="AG208" s="23"/>
      <c r="AH208" s="67" t="s">
        <v>1696</v>
      </c>
      <c r="AI208" s="66">
        <v>26481</v>
      </c>
      <c r="AJ208" s="24">
        <v>21882</v>
      </c>
      <c r="AK208" s="23">
        <v>4599</v>
      </c>
      <c r="AL208" s="23"/>
      <c r="AM208" s="67" t="s">
        <v>1696</v>
      </c>
      <c r="AO208" s="66">
        <v>22888</v>
      </c>
      <c r="AP208" s="23">
        <v>22888</v>
      </c>
      <c r="AQ208" s="67" t="s">
        <v>1696</v>
      </c>
      <c r="AR208" s="66">
        <v>24262</v>
      </c>
      <c r="AS208" s="23">
        <v>24262</v>
      </c>
      <c r="AT208" s="67" t="s">
        <v>1696</v>
      </c>
      <c r="AU208" s="66">
        <v>22875</v>
      </c>
      <c r="AV208" s="23">
        <v>22875</v>
      </c>
      <c r="AW208" s="67" t="s">
        <v>1696</v>
      </c>
      <c r="AX208" s="66">
        <v>19969</v>
      </c>
      <c r="AY208" s="23">
        <v>19969</v>
      </c>
      <c r="AZ208" s="67" t="s">
        <v>1696</v>
      </c>
      <c r="BA208" s="66">
        <v>22098</v>
      </c>
      <c r="BB208" s="23">
        <v>22098</v>
      </c>
      <c r="BC208" s="67" t="s">
        <v>1696</v>
      </c>
      <c r="BD208" s="66">
        <f>'individ. emissies &amp; verlening'!AB208</f>
        <v>20378</v>
      </c>
      <c r="BE208" s="23">
        <v>20378</v>
      </c>
      <c r="BF208" s="67" t="s">
        <v>1696</v>
      </c>
      <c r="BG208" s="66">
        <f>'individ. emissies &amp; verlening'!AC208</f>
        <v>19438</v>
      </c>
      <c r="BH208" s="23">
        <v>19438</v>
      </c>
      <c r="BI208" s="23" t="s">
        <v>1696</v>
      </c>
      <c r="BJ208" s="66">
        <f>'individ. emissies &amp; verlening'!AD208</f>
        <v>20523</v>
      </c>
      <c r="BK208" s="171">
        <v>20523</v>
      </c>
      <c r="BL208" s="172" t="s">
        <v>1696</v>
      </c>
      <c r="BM208" s="66">
        <v>22184</v>
      </c>
      <c r="BN208" s="23">
        <v>22184</v>
      </c>
      <c r="BO208" s="178" t="str">
        <f t="shared" si="55"/>
        <v>ok</v>
      </c>
      <c r="BP208" s="66">
        <v>25289</v>
      </c>
      <c r="BQ208" s="23">
        <v>25289</v>
      </c>
      <c r="BR208" s="183" t="str">
        <f t="shared" si="56"/>
        <v>ok</v>
      </c>
    </row>
    <row r="209" spans="1:70" x14ac:dyDescent="0.25">
      <c r="A209" s="21">
        <v>205</v>
      </c>
      <c r="B209" s="21" t="s">
        <v>1186</v>
      </c>
      <c r="C209" s="27" t="s">
        <v>1188</v>
      </c>
      <c r="D209" s="30"/>
      <c r="E209" s="66">
        <v>18434</v>
      </c>
      <c r="F209" s="23">
        <f t="shared" ref="F209:F275" si="57">E209</f>
        <v>18434</v>
      </c>
      <c r="G209" s="67" t="s">
        <v>1696</v>
      </c>
      <c r="H209" s="66">
        <v>28119</v>
      </c>
      <c r="I209" s="23">
        <f t="shared" ref="I209:J275" si="58">H209</f>
        <v>28119</v>
      </c>
      <c r="J209" s="67" t="s">
        <v>1696</v>
      </c>
      <c r="K209" s="66">
        <v>21295</v>
      </c>
      <c r="L209" s="23">
        <f t="shared" ref="L209:M275" si="59">K209</f>
        <v>21295</v>
      </c>
      <c r="M209" s="67" t="s">
        <v>1696</v>
      </c>
      <c r="N209" s="23"/>
      <c r="O209" s="66">
        <v>17675</v>
      </c>
      <c r="P209" s="23">
        <v>17675</v>
      </c>
      <c r="Q209" s="23"/>
      <c r="R209" s="23"/>
      <c r="S209" s="67" t="s">
        <v>1696</v>
      </c>
      <c r="T209" s="66">
        <v>9881</v>
      </c>
      <c r="U209" s="23">
        <v>9881</v>
      </c>
      <c r="V209" s="23"/>
      <c r="W209" s="23"/>
      <c r="X209" s="67" t="s">
        <v>1696</v>
      </c>
      <c r="Y209" s="66">
        <v>8866</v>
      </c>
      <c r="Z209" s="23">
        <v>8866</v>
      </c>
      <c r="AA209" s="23"/>
      <c r="AB209" s="23"/>
      <c r="AC209" s="67" t="s">
        <v>1696</v>
      </c>
      <c r="AD209" s="66">
        <v>8228</v>
      </c>
      <c r="AE209" s="24">
        <v>8228</v>
      </c>
      <c r="AF209" s="23"/>
      <c r="AG209" s="23"/>
      <c r="AH209" s="67" t="s">
        <v>1696</v>
      </c>
      <c r="AI209" s="66">
        <v>11738</v>
      </c>
      <c r="AJ209" s="24">
        <v>11738</v>
      </c>
      <c r="AK209" s="23"/>
      <c r="AL209" s="23"/>
      <c r="AM209" s="67" t="s">
        <v>1696</v>
      </c>
      <c r="AO209" s="66">
        <v>9053</v>
      </c>
      <c r="AP209" s="23">
        <v>9053</v>
      </c>
      <c r="AQ209" s="67" t="s">
        <v>1696</v>
      </c>
      <c r="AR209" s="66">
        <v>7513</v>
      </c>
      <c r="AS209" s="23">
        <v>7513</v>
      </c>
      <c r="AT209" s="67" t="s">
        <v>1696</v>
      </c>
      <c r="AU209" s="66">
        <v>14433</v>
      </c>
      <c r="AV209" s="23">
        <v>14433</v>
      </c>
      <c r="AW209" s="67" t="s">
        <v>1696</v>
      </c>
      <c r="AX209" s="66">
        <v>11938</v>
      </c>
      <c r="AY209" s="23">
        <v>11938</v>
      </c>
      <c r="AZ209" s="67" t="s">
        <v>1696</v>
      </c>
      <c r="BA209" s="66">
        <v>7216</v>
      </c>
      <c r="BB209" s="23">
        <v>7216</v>
      </c>
      <c r="BC209" s="67" t="s">
        <v>1696</v>
      </c>
      <c r="BD209" s="66">
        <f>'individ. emissies &amp; verlening'!AB209</f>
        <v>7227</v>
      </c>
      <c r="BE209" s="23">
        <v>7227</v>
      </c>
      <c r="BF209" s="67" t="s">
        <v>1696</v>
      </c>
      <c r="BG209" s="66">
        <f>'individ. emissies &amp; verlening'!AC209</f>
        <v>7771</v>
      </c>
      <c r="BH209" s="23">
        <v>7771</v>
      </c>
      <c r="BI209" s="23" t="s">
        <v>1696</v>
      </c>
      <c r="BJ209" s="66">
        <f>'individ. emissies &amp; verlening'!AD209</f>
        <v>5576</v>
      </c>
      <c r="BK209" s="171">
        <v>5576</v>
      </c>
      <c r="BL209" s="172" t="s">
        <v>1696</v>
      </c>
      <c r="BM209" s="66">
        <v>7700</v>
      </c>
      <c r="BN209" s="23">
        <v>7700</v>
      </c>
      <c r="BO209" s="178" t="str">
        <f t="shared" si="55"/>
        <v>ok</v>
      </c>
      <c r="BP209" s="66">
        <v>7301</v>
      </c>
      <c r="BQ209" s="23">
        <v>7301</v>
      </c>
      <c r="BR209" s="183" t="str">
        <f t="shared" si="56"/>
        <v>ok</v>
      </c>
    </row>
    <row r="210" spans="1:70" x14ac:dyDescent="0.25">
      <c r="A210" s="21">
        <v>206</v>
      </c>
      <c r="B210" s="21" t="s">
        <v>1193</v>
      </c>
      <c r="C210" s="27" t="s">
        <v>1194</v>
      </c>
      <c r="D210" s="30"/>
      <c r="E210" s="68" t="s">
        <v>63</v>
      </c>
      <c r="F210" s="23" t="str">
        <f t="shared" si="57"/>
        <v>-</v>
      </c>
      <c r="G210" s="69" t="s">
        <v>63</v>
      </c>
      <c r="H210" s="68" t="s">
        <v>63</v>
      </c>
      <c r="I210" s="23" t="str">
        <f t="shared" si="58"/>
        <v>-</v>
      </c>
      <c r="J210" s="69" t="str">
        <f t="shared" si="58"/>
        <v>-</v>
      </c>
      <c r="K210" s="68" t="s">
        <v>63</v>
      </c>
      <c r="L210" s="23" t="str">
        <f t="shared" si="59"/>
        <v>-</v>
      </c>
      <c r="M210" s="69" t="str">
        <f t="shared" si="59"/>
        <v>-</v>
      </c>
      <c r="N210" s="24"/>
      <c r="O210" s="66">
        <v>11688</v>
      </c>
      <c r="P210" s="23">
        <v>11688</v>
      </c>
      <c r="Q210" s="23"/>
      <c r="R210" s="23"/>
      <c r="S210" s="67" t="s">
        <v>1696</v>
      </c>
      <c r="T210" s="66">
        <v>8733</v>
      </c>
      <c r="U210" s="23">
        <v>8733</v>
      </c>
      <c r="V210" s="23"/>
      <c r="W210" s="23"/>
      <c r="X210" s="67" t="s">
        <v>1696</v>
      </c>
      <c r="Y210" s="66">
        <v>12158</v>
      </c>
      <c r="Z210" s="23">
        <v>12158</v>
      </c>
      <c r="AA210" s="23"/>
      <c r="AB210" s="23"/>
      <c r="AC210" s="67" t="s">
        <v>1696</v>
      </c>
      <c r="AD210" s="66">
        <v>8544</v>
      </c>
      <c r="AE210" s="24">
        <v>8544</v>
      </c>
      <c r="AF210" s="23"/>
      <c r="AG210" s="23"/>
      <c r="AH210" s="67" t="s">
        <v>1696</v>
      </c>
      <c r="AI210" s="66">
        <v>8460</v>
      </c>
      <c r="AJ210" s="24">
        <v>49</v>
      </c>
      <c r="AK210" s="23">
        <v>8411</v>
      </c>
      <c r="AL210" s="23"/>
      <c r="AM210" s="67" t="s">
        <v>1696</v>
      </c>
      <c r="AO210" s="66">
        <v>6717</v>
      </c>
      <c r="AP210" s="23">
        <v>6717</v>
      </c>
      <c r="AQ210" s="67" t="s">
        <v>1696</v>
      </c>
      <c r="AR210" s="66">
        <v>5821</v>
      </c>
      <c r="AS210" s="23">
        <v>5821</v>
      </c>
      <c r="AT210" s="67" t="s">
        <v>1696</v>
      </c>
      <c r="AU210" s="66">
        <v>5728</v>
      </c>
      <c r="AV210" s="23">
        <v>5728</v>
      </c>
      <c r="AW210" s="67" t="s">
        <v>1696</v>
      </c>
      <c r="AX210" s="66">
        <v>0</v>
      </c>
      <c r="AY210" s="23">
        <v>0</v>
      </c>
      <c r="AZ210" s="67" t="s">
        <v>1696</v>
      </c>
      <c r="BA210" s="66" t="s">
        <v>63</v>
      </c>
      <c r="BB210" s="24" t="s">
        <v>63</v>
      </c>
      <c r="BC210" s="67"/>
      <c r="BD210" s="66" t="str">
        <f>'individ. emissies &amp; verlening'!AB210</f>
        <v>-</v>
      </c>
      <c r="BE210" s="24" t="s">
        <v>63</v>
      </c>
      <c r="BF210" s="67" t="s">
        <v>63</v>
      </c>
      <c r="BG210" s="66" t="str">
        <f>'individ. emissies &amp; verlening'!AC210</f>
        <v>-</v>
      </c>
      <c r="BH210" s="23" t="s">
        <v>63</v>
      </c>
      <c r="BI210" s="23" t="s">
        <v>63</v>
      </c>
      <c r="BJ210" s="66" t="str">
        <f>'individ. emissies &amp; verlening'!AD210</f>
        <v>-</v>
      </c>
      <c r="BK210" s="171" t="s">
        <v>63</v>
      </c>
      <c r="BL210" s="172" t="s">
        <v>63</v>
      </c>
      <c r="BM210" s="66" t="s">
        <v>63</v>
      </c>
      <c r="BN210" s="23" t="s">
        <v>63</v>
      </c>
      <c r="BO210" s="178" t="str">
        <f t="shared" si="55"/>
        <v>-</v>
      </c>
      <c r="BP210" s="66" t="s">
        <v>63</v>
      </c>
      <c r="BQ210" s="23" t="s">
        <v>63</v>
      </c>
      <c r="BR210" s="183" t="str">
        <f t="shared" si="56"/>
        <v>-</v>
      </c>
    </row>
    <row r="211" spans="1:70" x14ac:dyDescent="0.25">
      <c r="A211" s="21">
        <v>207</v>
      </c>
      <c r="B211" s="21" t="s">
        <v>1197</v>
      </c>
      <c r="C211" s="27" t="s">
        <v>1199</v>
      </c>
      <c r="D211" s="30"/>
      <c r="E211" s="66">
        <v>32223</v>
      </c>
      <c r="F211" s="23">
        <f t="shared" si="57"/>
        <v>32223</v>
      </c>
      <c r="G211" s="67" t="s">
        <v>1696</v>
      </c>
      <c r="H211" s="66">
        <v>29947</v>
      </c>
      <c r="I211" s="23">
        <f t="shared" si="58"/>
        <v>29947</v>
      </c>
      <c r="J211" s="67" t="s">
        <v>1696</v>
      </c>
      <c r="K211" s="66">
        <v>30582</v>
      </c>
      <c r="L211" s="23">
        <f t="shared" si="59"/>
        <v>30582</v>
      </c>
      <c r="M211" s="67" t="s">
        <v>1696</v>
      </c>
      <c r="N211" s="23"/>
      <c r="O211" s="66">
        <v>23655</v>
      </c>
      <c r="P211" s="23">
        <v>15655</v>
      </c>
      <c r="Q211" s="23"/>
      <c r="R211" s="23">
        <v>8000</v>
      </c>
      <c r="S211" s="67" t="s">
        <v>1696</v>
      </c>
      <c r="T211" s="66">
        <v>11187</v>
      </c>
      <c r="U211" s="23">
        <v>11187</v>
      </c>
      <c r="V211" s="23"/>
      <c r="W211" s="23"/>
      <c r="X211" s="67" t="s">
        <v>1696</v>
      </c>
      <c r="Y211" s="66">
        <v>10566</v>
      </c>
      <c r="Z211" s="23">
        <v>10566</v>
      </c>
      <c r="AA211" s="23"/>
      <c r="AB211" s="23"/>
      <c r="AC211" s="67" t="s">
        <v>1696</v>
      </c>
      <c r="AD211" s="66">
        <v>10804</v>
      </c>
      <c r="AE211" s="24">
        <v>10804</v>
      </c>
      <c r="AF211" s="23"/>
      <c r="AG211" s="23"/>
      <c r="AH211" s="67" t="s">
        <v>1696</v>
      </c>
      <c r="AI211" s="66">
        <v>9108</v>
      </c>
      <c r="AJ211" s="24">
        <v>3781</v>
      </c>
      <c r="AK211" s="23">
        <v>5327</v>
      </c>
      <c r="AL211" s="23"/>
      <c r="AM211" s="67" t="s">
        <v>1696</v>
      </c>
      <c r="AO211" s="66">
        <v>8256</v>
      </c>
      <c r="AP211" s="23">
        <v>8526</v>
      </c>
      <c r="AQ211" s="67" t="s">
        <v>1696</v>
      </c>
      <c r="AR211" s="66">
        <v>9842</v>
      </c>
      <c r="AS211" s="23">
        <v>9572</v>
      </c>
      <c r="AT211" s="67" t="s">
        <v>1709</v>
      </c>
      <c r="AU211" s="66">
        <v>10627</v>
      </c>
      <c r="AV211" s="23">
        <v>10627</v>
      </c>
      <c r="AW211" s="67" t="s">
        <v>1696</v>
      </c>
      <c r="AX211" s="66">
        <v>11577</v>
      </c>
      <c r="AY211" s="23">
        <v>11577</v>
      </c>
      <c r="AZ211" s="67" t="s">
        <v>1696</v>
      </c>
      <c r="BA211" s="66">
        <v>12795</v>
      </c>
      <c r="BB211" s="23">
        <v>12795</v>
      </c>
      <c r="BC211" s="67" t="s">
        <v>1696</v>
      </c>
      <c r="BD211" s="66">
        <f>'individ. emissies &amp; verlening'!AB211</f>
        <v>12654</v>
      </c>
      <c r="BE211" s="23">
        <v>12654</v>
      </c>
      <c r="BF211" s="67" t="s">
        <v>1696</v>
      </c>
      <c r="BG211" s="66">
        <f>'individ. emissies &amp; verlening'!AC211</f>
        <v>12095</v>
      </c>
      <c r="BH211" s="23">
        <v>12095</v>
      </c>
      <c r="BI211" s="23" t="s">
        <v>1696</v>
      </c>
      <c r="BJ211" s="66">
        <f>'individ. emissies &amp; verlening'!AD211</f>
        <v>8922</v>
      </c>
      <c r="BK211" s="171">
        <v>8922</v>
      </c>
      <c r="BL211" s="172" t="s">
        <v>1696</v>
      </c>
      <c r="BM211" s="66">
        <v>5384</v>
      </c>
      <c r="BN211" s="23">
        <v>5384</v>
      </c>
      <c r="BO211" s="178" t="str">
        <f t="shared" si="55"/>
        <v>ok</v>
      </c>
      <c r="BP211" s="66">
        <v>6063</v>
      </c>
      <c r="BQ211" s="23">
        <v>6063</v>
      </c>
      <c r="BR211" s="183" t="str">
        <f t="shared" si="56"/>
        <v>ok</v>
      </c>
    </row>
    <row r="212" spans="1:70" x14ac:dyDescent="0.25">
      <c r="A212" s="21">
        <v>208</v>
      </c>
      <c r="B212" s="21" t="s">
        <v>1203</v>
      </c>
      <c r="C212" s="27" t="s">
        <v>1205</v>
      </c>
      <c r="D212" s="30"/>
      <c r="E212" s="66">
        <v>1554</v>
      </c>
      <c r="F212" s="23">
        <f t="shared" si="57"/>
        <v>1554</v>
      </c>
      <c r="G212" s="67" t="s">
        <v>1696</v>
      </c>
      <c r="H212" s="66">
        <v>1629</v>
      </c>
      <c r="I212" s="23">
        <f t="shared" si="58"/>
        <v>1629</v>
      </c>
      <c r="J212" s="67" t="s">
        <v>1696</v>
      </c>
      <c r="K212" s="66">
        <v>985</v>
      </c>
      <c r="L212" s="23">
        <f t="shared" si="59"/>
        <v>985</v>
      </c>
      <c r="M212" s="67" t="s">
        <v>1696</v>
      </c>
      <c r="N212" s="23"/>
      <c r="O212" s="66">
        <v>3718</v>
      </c>
      <c r="P212" s="23">
        <v>3718</v>
      </c>
      <c r="Q212" s="23"/>
      <c r="R212" s="23"/>
      <c r="S212" s="67" t="s">
        <v>1696</v>
      </c>
      <c r="T212" s="66">
        <v>3216</v>
      </c>
      <c r="U212" s="23">
        <v>3216</v>
      </c>
      <c r="V212" s="23"/>
      <c r="W212" s="23"/>
      <c r="X212" s="67" t="s">
        <v>1696</v>
      </c>
      <c r="Y212" s="71">
        <v>3125</v>
      </c>
      <c r="Z212" s="23">
        <v>3125</v>
      </c>
      <c r="AA212" s="23"/>
      <c r="AB212" s="23"/>
      <c r="AC212" s="67" t="s">
        <v>1696</v>
      </c>
      <c r="AD212" s="71">
        <v>2833</v>
      </c>
      <c r="AE212" s="24">
        <v>2833</v>
      </c>
      <c r="AF212" s="23"/>
      <c r="AG212" s="23"/>
      <c r="AH212" s="67" t="s">
        <v>1696</v>
      </c>
      <c r="AI212" s="71">
        <v>3739</v>
      </c>
      <c r="AJ212" s="24">
        <v>878</v>
      </c>
      <c r="AK212" s="23">
        <v>2861</v>
      </c>
      <c r="AL212" s="23"/>
      <c r="AM212" s="67" t="s">
        <v>1696</v>
      </c>
      <c r="AO212" s="66">
        <v>5402</v>
      </c>
      <c r="AP212" s="23">
        <v>5402</v>
      </c>
      <c r="AQ212" s="67" t="s">
        <v>1696</v>
      </c>
      <c r="AR212" s="66">
        <v>6428</v>
      </c>
      <c r="AS212" s="23">
        <v>6428</v>
      </c>
      <c r="AT212" s="67" t="s">
        <v>1696</v>
      </c>
      <c r="AU212" s="66">
        <v>6181</v>
      </c>
      <c r="AV212" s="23">
        <v>6181</v>
      </c>
      <c r="AW212" s="67" t="s">
        <v>1696</v>
      </c>
      <c r="AX212" s="66">
        <v>7042</v>
      </c>
      <c r="AY212" s="23">
        <v>7042</v>
      </c>
      <c r="AZ212" s="67" t="s">
        <v>1696</v>
      </c>
      <c r="BA212" s="66">
        <v>6678</v>
      </c>
      <c r="BB212" s="23">
        <v>6678</v>
      </c>
      <c r="BC212" s="67" t="s">
        <v>1696</v>
      </c>
      <c r="BD212" s="66">
        <f>'individ. emissies &amp; verlening'!AB212</f>
        <v>7910</v>
      </c>
      <c r="BE212" s="23">
        <v>7910</v>
      </c>
      <c r="BF212" s="67" t="s">
        <v>1696</v>
      </c>
      <c r="BG212" s="66">
        <f>'individ. emissies &amp; verlening'!AC212</f>
        <v>7924</v>
      </c>
      <c r="BH212" s="23">
        <v>7924</v>
      </c>
      <c r="BI212" s="23" t="s">
        <v>1696</v>
      </c>
      <c r="BJ212" s="66">
        <f>'individ. emissies &amp; verlening'!AD212</f>
        <v>7402</v>
      </c>
      <c r="BK212" s="171">
        <v>7402</v>
      </c>
      <c r="BL212" s="172" t="s">
        <v>1696</v>
      </c>
      <c r="BM212" s="66">
        <v>7599</v>
      </c>
      <c r="BN212" s="23">
        <v>7599</v>
      </c>
      <c r="BO212" s="178" t="str">
        <f t="shared" si="55"/>
        <v>ok</v>
      </c>
      <c r="BP212" s="66">
        <v>4951</v>
      </c>
      <c r="BQ212" s="23">
        <v>4951</v>
      </c>
      <c r="BR212" s="183" t="str">
        <f t="shared" si="56"/>
        <v>ok</v>
      </c>
    </row>
    <row r="213" spans="1:70" x14ac:dyDescent="0.25">
      <c r="A213" s="21">
        <v>209</v>
      </c>
      <c r="B213" s="21" t="s">
        <v>1208</v>
      </c>
      <c r="C213" s="27" t="s">
        <v>1209</v>
      </c>
      <c r="D213" s="30"/>
      <c r="E213" s="68" t="s">
        <v>63</v>
      </c>
      <c r="F213" s="23" t="str">
        <f t="shared" si="57"/>
        <v>-</v>
      </c>
      <c r="G213" s="69" t="s">
        <v>63</v>
      </c>
      <c r="H213" s="68" t="s">
        <v>63</v>
      </c>
      <c r="I213" s="23" t="str">
        <f t="shared" si="58"/>
        <v>-</v>
      </c>
      <c r="J213" s="69" t="str">
        <f t="shared" si="58"/>
        <v>-</v>
      </c>
      <c r="K213" s="68" t="s">
        <v>63</v>
      </c>
      <c r="L213" s="23" t="str">
        <f t="shared" si="59"/>
        <v>-</v>
      </c>
      <c r="M213" s="69" t="str">
        <f t="shared" si="59"/>
        <v>-</v>
      </c>
      <c r="N213" s="24"/>
      <c r="O213" s="71">
        <v>2259</v>
      </c>
      <c r="P213" s="23">
        <v>2259</v>
      </c>
      <c r="Q213" s="23"/>
      <c r="R213" s="23"/>
      <c r="S213" s="67" t="s">
        <v>1696</v>
      </c>
      <c r="T213" s="71">
        <v>1434</v>
      </c>
      <c r="U213" s="23">
        <v>1434</v>
      </c>
      <c r="V213" s="23"/>
      <c r="W213" s="23"/>
      <c r="X213" s="67" t="s">
        <v>1696</v>
      </c>
      <c r="Y213" s="71">
        <v>0</v>
      </c>
      <c r="Z213" s="23">
        <v>0</v>
      </c>
      <c r="AA213" s="23"/>
      <c r="AB213" s="23"/>
      <c r="AC213" s="67" t="s">
        <v>1696</v>
      </c>
      <c r="AD213" s="71">
        <v>0</v>
      </c>
      <c r="AE213" s="24">
        <v>0</v>
      </c>
      <c r="AF213" s="23"/>
      <c r="AG213" s="23"/>
      <c r="AH213" s="67" t="s">
        <v>1696</v>
      </c>
      <c r="AI213" s="73" t="s">
        <v>188</v>
      </c>
      <c r="AJ213" s="23" t="s">
        <v>63</v>
      </c>
      <c r="AK213" s="23" t="s">
        <v>63</v>
      </c>
      <c r="AL213" s="23" t="s">
        <v>63</v>
      </c>
      <c r="AM213" s="69" t="s">
        <v>63</v>
      </c>
      <c r="AO213" s="68" t="s">
        <v>63</v>
      </c>
      <c r="AP213" s="24" t="s">
        <v>63</v>
      </c>
      <c r="AQ213" s="69" t="s">
        <v>63</v>
      </c>
      <c r="AR213" s="68" t="s">
        <v>63</v>
      </c>
      <c r="AS213" s="23" t="s">
        <v>63</v>
      </c>
      <c r="AT213" s="67" t="s">
        <v>63</v>
      </c>
      <c r="AU213" s="68" t="s">
        <v>63</v>
      </c>
      <c r="AV213" s="23" t="s">
        <v>63</v>
      </c>
      <c r="AW213" s="67" t="s">
        <v>63</v>
      </c>
      <c r="AX213" s="68" t="s">
        <v>63</v>
      </c>
      <c r="AY213" s="24" t="s">
        <v>63</v>
      </c>
      <c r="AZ213" s="69" t="s">
        <v>63</v>
      </c>
      <c r="BA213" s="68" t="s">
        <v>63</v>
      </c>
      <c r="BB213" s="24" t="s">
        <v>63</v>
      </c>
      <c r="BC213" s="69"/>
      <c r="BD213" s="66" t="str">
        <f>'individ. emissies &amp; verlening'!AB213</f>
        <v>-</v>
      </c>
      <c r="BE213" s="24" t="s">
        <v>63</v>
      </c>
      <c r="BF213" s="67" t="s">
        <v>63</v>
      </c>
      <c r="BG213" s="66" t="str">
        <f>'individ. emissies &amp; verlening'!AC213</f>
        <v>-</v>
      </c>
      <c r="BH213" s="23" t="s">
        <v>63</v>
      </c>
      <c r="BI213" s="23" t="s">
        <v>63</v>
      </c>
      <c r="BJ213" s="66" t="str">
        <f>'individ. emissies &amp; verlening'!AD213</f>
        <v>-</v>
      </c>
      <c r="BK213" s="171" t="s">
        <v>63</v>
      </c>
      <c r="BL213" s="171" t="s">
        <v>63</v>
      </c>
      <c r="BM213" s="66" t="s">
        <v>63</v>
      </c>
      <c r="BN213" s="23" t="s">
        <v>63</v>
      </c>
      <c r="BO213" s="178" t="str">
        <f t="shared" si="55"/>
        <v>-</v>
      </c>
      <c r="BP213" s="66" t="s">
        <v>63</v>
      </c>
      <c r="BQ213" s="23" t="s">
        <v>63</v>
      </c>
      <c r="BR213" s="183" t="str">
        <f t="shared" si="56"/>
        <v>-</v>
      </c>
    </row>
    <row r="214" spans="1:70" x14ac:dyDescent="0.25">
      <c r="A214" s="21">
        <v>210</v>
      </c>
      <c r="B214" s="21" t="s">
        <v>1211</v>
      </c>
      <c r="C214" s="27" t="s">
        <v>1213</v>
      </c>
      <c r="D214" s="30"/>
      <c r="E214" s="68" t="s">
        <v>63</v>
      </c>
      <c r="F214" s="23" t="str">
        <f t="shared" si="57"/>
        <v>-</v>
      </c>
      <c r="G214" s="69" t="s">
        <v>63</v>
      </c>
      <c r="H214" s="68" t="s">
        <v>63</v>
      </c>
      <c r="I214" s="23" t="str">
        <f t="shared" si="58"/>
        <v>-</v>
      </c>
      <c r="J214" s="69" t="str">
        <f t="shared" si="58"/>
        <v>-</v>
      </c>
      <c r="K214" s="68" t="s">
        <v>63</v>
      </c>
      <c r="L214" s="23" t="str">
        <f t="shared" si="59"/>
        <v>-</v>
      </c>
      <c r="M214" s="69" t="str">
        <f t="shared" si="59"/>
        <v>-</v>
      </c>
      <c r="N214" s="24"/>
      <c r="O214" s="66">
        <v>32217</v>
      </c>
      <c r="P214" s="23">
        <v>32217</v>
      </c>
      <c r="Q214" s="23"/>
      <c r="R214" s="23"/>
      <c r="S214" s="67" t="s">
        <v>1696</v>
      </c>
      <c r="T214" s="66">
        <v>30147.813934457041</v>
      </c>
      <c r="U214" s="23">
        <v>30148</v>
      </c>
      <c r="V214" s="23"/>
      <c r="W214" s="23"/>
      <c r="X214" s="67" t="s">
        <v>1696</v>
      </c>
      <c r="Y214" s="66">
        <v>38706</v>
      </c>
      <c r="Z214" s="23">
        <v>38706</v>
      </c>
      <c r="AA214" s="23"/>
      <c r="AB214" s="23"/>
      <c r="AC214" s="67" t="s">
        <v>1696</v>
      </c>
      <c r="AD214" s="66">
        <v>31028</v>
      </c>
      <c r="AE214" s="24">
        <v>31028</v>
      </c>
      <c r="AF214" s="23"/>
      <c r="AG214" s="23"/>
      <c r="AH214" s="67" t="s">
        <v>1696</v>
      </c>
      <c r="AI214" s="66">
        <v>23832</v>
      </c>
      <c r="AJ214" s="24">
        <v>5630</v>
      </c>
      <c r="AK214" s="23">
        <v>18202</v>
      </c>
      <c r="AL214" s="23"/>
      <c r="AM214" s="67" t="s">
        <v>1696</v>
      </c>
      <c r="AO214" s="66">
        <v>22508</v>
      </c>
      <c r="AP214" s="23">
        <v>22508</v>
      </c>
      <c r="AQ214" s="67" t="s">
        <v>1696</v>
      </c>
      <c r="AR214" s="66">
        <v>23461</v>
      </c>
      <c r="AS214" s="23">
        <v>23461</v>
      </c>
      <c r="AT214" s="67" t="s">
        <v>1696</v>
      </c>
      <c r="AU214" s="66">
        <v>23879</v>
      </c>
      <c r="AV214" s="23">
        <v>23879</v>
      </c>
      <c r="AW214" s="67" t="s">
        <v>1696</v>
      </c>
      <c r="AX214" s="66">
        <v>26737</v>
      </c>
      <c r="AY214" s="23">
        <v>26737</v>
      </c>
      <c r="AZ214" s="67" t="s">
        <v>1696</v>
      </c>
      <c r="BA214" s="66">
        <v>27711</v>
      </c>
      <c r="BB214" s="23">
        <v>27711</v>
      </c>
      <c r="BC214" s="67" t="s">
        <v>1696</v>
      </c>
      <c r="BD214" s="66">
        <f>'individ. emissies &amp; verlening'!AB214</f>
        <v>23534</v>
      </c>
      <c r="BE214" s="23">
        <v>23534</v>
      </c>
      <c r="BF214" s="67" t="s">
        <v>1696</v>
      </c>
      <c r="BG214" s="66">
        <f>'individ. emissies &amp; verlening'!AC214</f>
        <v>20179</v>
      </c>
      <c r="BH214" s="23">
        <v>20179</v>
      </c>
      <c r="BI214" s="23" t="s">
        <v>1696</v>
      </c>
      <c r="BJ214" s="66">
        <f>'individ. emissies &amp; verlening'!AD214</f>
        <v>17300</v>
      </c>
      <c r="BK214" s="171">
        <v>17300</v>
      </c>
      <c r="BL214" s="172" t="s">
        <v>1696</v>
      </c>
      <c r="BM214" s="66">
        <v>21007</v>
      </c>
      <c r="BN214" s="23">
        <v>21007</v>
      </c>
      <c r="BO214" s="178" t="str">
        <f t="shared" si="55"/>
        <v>ok</v>
      </c>
      <c r="BP214" s="66">
        <v>14751</v>
      </c>
      <c r="BQ214" s="23">
        <v>14751</v>
      </c>
      <c r="BR214" s="183" t="str">
        <f t="shared" si="56"/>
        <v>ok</v>
      </c>
    </row>
    <row r="215" spans="1:70" x14ac:dyDescent="0.25">
      <c r="A215" s="21">
        <v>211</v>
      </c>
      <c r="B215" s="21" t="s">
        <v>1217</v>
      </c>
      <c r="C215" s="27" t="s">
        <v>1219</v>
      </c>
      <c r="D215" s="30"/>
      <c r="E215" s="66">
        <v>11762</v>
      </c>
      <c r="F215" s="23">
        <f t="shared" si="57"/>
        <v>11762</v>
      </c>
      <c r="G215" s="67" t="s">
        <v>1696</v>
      </c>
      <c r="H215" s="66">
        <v>13191</v>
      </c>
      <c r="I215" s="23">
        <f t="shared" si="58"/>
        <v>13191</v>
      </c>
      <c r="J215" s="67" t="s">
        <v>1696</v>
      </c>
      <c r="K215" s="66">
        <v>14840</v>
      </c>
      <c r="L215" s="23">
        <f t="shared" si="59"/>
        <v>14840</v>
      </c>
      <c r="M215" s="67" t="s">
        <v>1696</v>
      </c>
      <c r="N215" s="23"/>
      <c r="O215" s="66">
        <v>4590</v>
      </c>
      <c r="P215" s="23">
        <v>4590</v>
      </c>
      <c r="Q215" s="23"/>
      <c r="R215" s="23"/>
      <c r="S215" s="67" t="s">
        <v>1696</v>
      </c>
      <c r="T215" s="66">
        <v>2819</v>
      </c>
      <c r="U215" s="23">
        <v>2819</v>
      </c>
      <c r="V215" s="23"/>
      <c r="W215" s="23"/>
      <c r="X215" s="67" t="s">
        <v>1696</v>
      </c>
      <c r="Y215" s="66">
        <v>4989</v>
      </c>
      <c r="Z215" s="23">
        <v>0</v>
      </c>
      <c r="AA215" s="23"/>
      <c r="AB215" s="23">
        <v>4989</v>
      </c>
      <c r="AC215" s="67" t="s">
        <v>1696</v>
      </c>
      <c r="AD215" s="66">
        <v>1812</v>
      </c>
      <c r="AE215" s="24">
        <v>1812</v>
      </c>
      <c r="AF215" s="23"/>
      <c r="AG215" s="23"/>
      <c r="AH215" s="67" t="s">
        <v>1696</v>
      </c>
      <c r="AI215" s="66">
        <v>3243</v>
      </c>
      <c r="AJ215" s="24">
        <v>0</v>
      </c>
      <c r="AK215" s="23"/>
      <c r="AL215" s="23"/>
      <c r="AM215" s="72" t="s">
        <v>1702</v>
      </c>
      <c r="AO215" s="66">
        <v>1415</v>
      </c>
      <c r="AP215" s="23">
        <v>4658</v>
      </c>
      <c r="AQ215" s="74" t="s">
        <v>1710</v>
      </c>
      <c r="AR215" s="66">
        <v>1942</v>
      </c>
      <c r="AS215" s="23">
        <v>1942</v>
      </c>
      <c r="AT215" s="67" t="s">
        <v>1696</v>
      </c>
      <c r="AU215" s="66">
        <v>2156</v>
      </c>
      <c r="AV215" s="23">
        <v>2156</v>
      </c>
      <c r="AW215" s="67" t="s">
        <v>1696</v>
      </c>
      <c r="AX215" s="66">
        <v>1519</v>
      </c>
      <c r="AY215" s="23">
        <v>1519</v>
      </c>
      <c r="AZ215" s="67" t="s">
        <v>1696</v>
      </c>
      <c r="BA215" s="66">
        <v>1589</v>
      </c>
      <c r="BB215" s="23">
        <v>1589</v>
      </c>
      <c r="BC215" s="67" t="s">
        <v>1696</v>
      </c>
      <c r="BD215" s="66">
        <f>'individ. emissies &amp; verlening'!AB215</f>
        <v>1146</v>
      </c>
      <c r="BE215" s="23">
        <v>1146</v>
      </c>
      <c r="BF215" s="67" t="s">
        <v>1696</v>
      </c>
      <c r="BG215" s="66">
        <f>'individ. emissies &amp; verlening'!AC215</f>
        <v>1695</v>
      </c>
      <c r="BH215" s="23">
        <v>1695</v>
      </c>
      <c r="BI215" s="23" t="s">
        <v>1696</v>
      </c>
      <c r="BJ215" s="66">
        <f>'individ. emissies &amp; verlening'!AD215</f>
        <v>1900</v>
      </c>
      <c r="BK215" s="171">
        <v>1900</v>
      </c>
      <c r="BL215" s="172" t="s">
        <v>1696</v>
      </c>
      <c r="BM215" s="66">
        <v>2252</v>
      </c>
      <c r="BN215" s="23">
        <v>2252</v>
      </c>
      <c r="BO215" s="178" t="str">
        <f t="shared" si="55"/>
        <v>ok</v>
      </c>
      <c r="BP215" s="66">
        <v>1817</v>
      </c>
      <c r="BQ215" s="23">
        <v>1817</v>
      </c>
      <c r="BR215" s="183" t="str">
        <f t="shared" si="56"/>
        <v>ok</v>
      </c>
    </row>
    <row r="216" spans="1:70" ht="12.75" customHeight="1" x14ac:dyDescent="0.25">
      <c r="A216" s="21">
        <v>212</v>
      </c>
      <c r="B216" s="21" t="s">
        <v>1223</v>
      </c>
      <c r="C216" s="27" t="s">
        <v>1225</v>
      </c>
      <c r="D216" s="30"/>
      <c r="E216" s="68" t="s">
        <v>63</v>
      </c>
      <c r="F216" s="23" t="str">
        <f t="shared" si="57"/>
        <v>-</v>
      </c>
      <c r="G216" s="69" t="s">
        <v>63</v>
      </c>
      <c r="H216" s="68" t="s">
        <v>63</v>
      </c>
      <c r="I216" s="23" t="str">
        <f t="shared" si="58"/>
        <v>-</v>
      </c>
      <c r="J216" s="69" t="str">
        <f t="shared" si="58"/>
        <v>-</v>
      </c>
      <c r="K216" s="68" t="s">
        <v>63</v>
      </c>
      <c r="L216" s="23" t="str">
        <f t="shared" si="59"/>
        <v>-</v>
      </c>
      <c r="M216" s="69" t="str">
        <f t="shared" si="59"/>
        <v>-</v>
      </c>
      <c r="N216" s="24"/>
      <c r="O216" s="68" t="s">
        <v>63</v>
      </c>
      <c r="P216" s="24" t="s">
        <v>63</v>
      </c>
      <c r="Q216" s="24" t="s">
        <v>63</v>
      </c>
      <c r="R216" s="24" t="s">
        <v>63</v>
      </c>
      <c r="S216" s="69" t="s">
        <v>63</v>
      </c>
      <c r="T216" s="68" t="s">
        <v>63</v>
      </c>
      <c r="U216" s="24" t="s">
        <v>63</v>
      </c>
      <c r="V216" s="24" t="s">
        <v>63</v>
      </c>
      <c r="W216" s="24" t="s">
        <v>63</v>
      </c>
      <c r="X216" s="69" t="s">
        <v>63</v>
      </c>
      <c r="Y216" s="68" t="s">
        <v>63</v>
      </c>
      <c r="Z216" s="24" t="s">
        <v>63</v>
      </c>
      <c r="AA216" s="24" t="s">
        <v>63</v>
      </c>
      <c r="AB216" s="24" t="s">
        <v>63</v>
      </c>
      <c r="AC216" s="69" t="s">
        <v>63</v>
      </c>
      <c r="AD216" s="68" t="s">
        <v>63</v>
      </c>
      <c r="AE216" s="24" t="s">
        <v>63</v>
      </c>
      <c r="AF216" s="24" t="s">
        <v>63</v>
      </c>
      <c r="AG216" s="24" t="s">
        <v>63</v>
      </c>
      <c r="AH216" s="69" t="s">
        <v>63</v>
      </c>
      <c r="AI216" s="68" t="s">
        <v>63</v>
      </c>
      <c r="AJ216" s="23" t="s">
        <v>63</v>
      </c>
      <c r="AK216" s="23" t="s">
        <v>63</v>
      </c>
      <c r="AL216" s="23" t="s">
        <v>63</v>
      </c>
      <c r="AM216" s="69" t="s">
        <v>63</v>
      </c>
      <c r="AO216" s="66">
        <v>942</v>
      </c>
      <c r="AP216" s="23">
        <v>942</v>
      </c>
      <c r="AQ216" s="67" t="s">
        <v>1696</v>
      </c>
      <c r="AR216" s="66">
        <v>1003</v>
      </c>
      <c r="AS216" s="23">
        <v>1003</v>
      </c>
      <c r="AT216" s="67" t="s">
        <v>1696</v>
      </c>
      <c r="AU216" s="66">
        <v>1238</v>
      </c>
      <c r="AV216" s="23">
        <v>1238</v>
      </c>
      <c r="AW216" s="67" t="s">
        <v>1696</v>
      </c>
      <c r="AX216" s="66">
        <v>877</v>
      </c>
      <c r="AY216" s="23">
        <v>877</v>
      </c>
      <c r="AZ216" s="67" t="s">
        <v>1696</v>
      </c>
      <c r="BA216" s="66">
        <v>1194</v>
      </c>
      <c r="BB216" s="23">
        <v>1194</v>
      </c>
      <c r="BC216" s="67" t="s">
        <v>1696</v>
      </c>
      <c r="BD216" s="66">
        <f>'individ. emissies &amp; verlening'!AB216</f>
        <v>292</v>
      </c>
      <c r="BE216" s="23">
        <v>292</v>
      </c>
      <c r="BF216" s="67" t="s">
        <v>1696</v>
      </c>
      <c r="BG216" s="66">
        <f>'individ. emissies &amp; verlening'!AC216</f>
        <v>0</v>
      </c>
      <c r="BH216" s="23">
        <v>0</v>
      </c>
      <c r="BI216" s="23" t="s">
        <v>1696</v>
      </c>
      <c r="BJ216" s="66" t="str">
        <f>'individ. emissies &amp; verlening'!AD216</f>
        <v>gesloten</v>
      </c>
      <c r="BK216" s="172" t="s">
        <v>63</v>
      </c>
      <c r="BL216" s="172" t="s">
        <v>63</v>
      </c>
      <c r="BM216" s="66" t="s">
        <v>63</v>
      </c>
      <c r="BN216" s="23" t="s">
        <v>63</v>
      </c>
      <c r="BO216" s="178" t="str">
        <f t="shared" si="55"/>
        <v>-</v>
      </c>
      <c r="BP216" s="66" t="s">
        <v>63</v>
      </c>
      <c r="BQ216" s="23" t="s">
        <v>63</v>
      </c>
      <c r="BR216" s="183" t="str">
        <f t="shared" si="56"/>
        <v>-</v>
      </c>
    </row>
    <row r="217" spans="1:70" ht="12.75" customHeight="1" x14ac:dyDescent="0.25">
      <c r="A217" s="21">
        <v>213</v>
      </c>
      <c r="B217" s="21" t="s">
        <v>1230</v>
      </c>
      <c r="C217" s="27" t="s">
        <v>1232</v>
      </c>
      <c r="D217" s="30"/>
      <c r="E217" s="68" t="s">
        <v>63</v>
      </c>
      <c r="F217" s="23" t="str">
        <f t="shared" si="57"/>
        <v>-</v>
      </c>
      <c r="G217" s="69" t="s">
        <v>63</v>
      </c>
      <c r="H217" s="68" t="s">
        <v>63</v>
      </c>
      <c r="I217" s="23" t="str">
        <f t="shared" si="58"/>
        <v>-</v>
      </c>
      <c r="J217" s="69" t="str">
        <f t="shared" si="58"/>
        <v>-</v>
      </c>
      <c r="K217" s="68" t="s">
        <v>63</v>
      </c>
      <c r="L217" s="23" t="str">
        <f t="shared" si="59"/>
        <v>-</v>
      </c>
      <c r="M217" s="69" t="str">
        <f t="shared" si="59"/>
        <v>-</v>
      </c>
      <c r="N217" s="24"/>
      <c r="O217" s="68" t="s">
        <v>63</v>
      </c>
      <c r="P217" s="24" t="s">
        <v>63</v>
      </c>
      <c r="Q217" s="24" t="s">
        <v>63</v>
      </c>
      <c r="R217" s="24" t="s">
        <v>63</v>
      </c>
      <c r="S217" s="69" t="s">
        <v>63</v>
      </c>
      <c r="T217" s="68" t="s">
        <v>63</v>
      </c>
      <c r="U217" s="24" t="s">
        <v>63</v>
      </c>
      <c r="V217" s="24" t="s">
        <v>63</v>
      </c>
      <c r="W217" s="24" t="s">
        <v>63</v>
      </c>
      <c r="X217" s="69" t="s">
        <v>63</v>
      </c>
      <c r="Y217" s="68" t="s">
        <v>63</v>
      </c>
      <c r="Z217" s="24" t="s">
        <v>63</v>
      </c>
      <c r="AA217" s="24" t="s">
        <v>63</v>
      </c>
      <c r="AB217" s="24" t="s">
        <v>63</v>
      </c>
      <c r="AC217" s="69" t="s">
        <v>63</v>
      </c>
      <c r="AD217" s="68" t="s">
        <v>63</v>
      </c>
      <c r="AE217" s="24" t="s">
        <v>63</v>
      </c>
      <c r="AF217" s="24" t="s">
        <v>63</v>
      </c>
      <c r="AG217" s="24" t="s">
        <v>63</v>
      </c>
      <c r="AH217" s="69" t="s">
        <v>63</v>
      </c>
      <c r="AI217" s="68" t="s">
        <v>63</v>
      </c>
      <c r="AJ217" s="23" t="s">
        <v>63</v>
      </c>
      <c r="AK217" s="23" t="s">
        <v>63</v>
      </c>
      <c r="AL217" s="23" t="s">
        <v>63</v>
      </c>
      <c r="AM217" s="69" t="s">
        <v>63</v>
      </c>
      <c r="AO217" s="66">
        <v>2743</v>
      </c>
      <c r="AP217" s="23">
        <v>2743</v>
      </c>
      <c r="AQ217" s="67" t="s">
        <v>1696</v>
      </c>
      <c r="AR217" s="66">
        <v>3873</v>
      </c>
      <c r="AS217" s="23">
        <v>3873</v>
      </c>
      <c r="AT217" s="67" t="s">
        <v>1696</v>
      </c>
      <c r="AU217" s="66">
        <v>3139</v>
      </c>
      <c r="AV217" s="23">
        <v>3139</v>
      </c>
      <c r="AW217" s="67" t="s">
        <v>1696</v>
      </c>
      <c r="AX217" s="66">
        <v>2447</v>
      </c>
      <c r="AY217" s="23">
        <v>2447</v>
      </c>
      <c r="AZ217" s="67" t="s">
        <v>1696</v>
      </c>
      <c r="BA217" s="66">
        <v>2784</v>
      </c>
      <c r="BB217" s="23">
        <v>2784</v>
      </c>
      <c r="BC217" s="67" t="s">
        <v>1696</v>
      </c>
      <c r="BD217" s="66">
        <f>'individ. emissies &amp; verlening'!AB217</f>
        <v>2553</v>
      </c>
      <c r="BE217" s="23">
        <v>2553</v>
      </c>
      <c r="BF217" s="67" t="s">
        <v>1696</v>
      </c>
      <c r="BG217" s="66">
        <f>'individ. emissies &amp; verlening'!AC217</f>
        <v>2718</v>
      </c>
      <c r="BH217" s="23">
        <v>2718</v>
      </c>
      <c r="BI217" s="23" t="s">
        <v>1696</v>
      </c>
      <c r="BJ217" s="66">
        <f>'individ. emissies &amp; verlening'!AD217</f>
        <v>2022</v>
      </c>
      <c r="BK217" s="171">
        <v>2022</v>
      </c>
      <c r="BL217" s="172" t="s">
        <v>1696</v>
      </c>
      <c r="BM217" s="66">
        <v>2831</v>
      </c>
      <c r="BN217" s="23">
        <v>2831</v>
      </c>
      <c r="BO217" s="178" t="str">
        <f t="shared" si="55"/>
        <v>ok</v>
      </c>
      <c r="BP217" s="66">
        <v>1376</v>
      </c>
      <c r="BQ217" s="23">
        <v>1376</v>
      </c>
      <c r="BR217" s="183" t="str">
        <f t="shared" si="56"/>
        <v>ok</v>
      </c>
    </row>
    <row r="218" spans="1:70" ht="12.75" customHeight="1" x14ac:dyDescent="0.25">
      <c r="A218" s="21">
        <v>214</v>
      </c>
      <c r="B218" s="21" t="s">
        <v>1236</v>
      </c>
      <c r="C218" s="27" t="s">
        <v>1238</v>
      </c>
      <c r="D218" s="30"/>
      <c r="E218" s="68" t="s">
        <v>63</v>
      </c>
      <c r="F218" s="23" t="str">
        <f t="shared" si="57"/>
        <v>-</v>
      </c>
      <c r="G218" s="69" t="s">
        <v>63</v>
      </c>
      <c r="H218" s="68" t="s">
        <v>63</v>
      </c>
      <c r="I218" s="23" t="str">
        <f t="shared" si="58"/>
        <v>-</v>
      </c>
      <c r="J218" s="69" t="str">
        <f t="shared" si="58"/>
        <v>-</v>
      </c>
      <c r="K218" s="68" t="s">
        <v>63</v>
      </c>
      <c r="L218" s="23" t="str">
        <f t="shared" si="59"/>
        <v>-</v>
      </c>
      <c r="M218" s="69" t="str">
        <f t="shared" si="59"/>
        <v>-</v>
      </c>
      <c r="N218" s="24"/>
      <c r="O218" s="68" t="s">
        <v>63</v>
      </c>
      <c r="P218" s="24" t="s">
        <v>63</v>
      </c>
      <c r="Q218" s="24" t="s">
        <v>63</v>
      </c>
      <c r="R218" s="24" t="s">
        <v>63</v>
      </c>
      <c r="S218" s="69" t="s">
        <v>63</v>
      </c>
      <c r="T218" s="68" t="s">
        <v>63</v>
      </c>
      <c r="U218" s="24" t="s">
        <v>63</v>
      </c>
      <c r="V218" s="24" t="s">
        <v>63</v>
      </c>
      <c r="W218" s="24" t="s">
        <v>63</v>
      </c>
      <c r="X218" s="69" t="s">
        <v>63</v>
      </c>
      <c r="Y218" s="68" t="s">
        <v>63</v>
      </c>
      <c r="Z218" s="24" t="s">
        <v>63</v>
      </c>
      <c r="AA218" s="24" t="s">
        <v>63</v>
      </c>
      <c r="AB218" s="24" t="s">
        <v>63</v>
      </c>
      <c r="AC218" s="69" t="s">
        <v>63</v>
      </c>
      <c r="AD218" s="68" t="s">
        <v>63</v>
      </c>
      <c r="AE218" s="24" t="s">
        <v>63</v>
      </c>
      <c r="AF218" s="24" t="s">
        <v>63</v>
      </c>
      <c r="AG218" s="24" t="s">
        <v>63</v>
      </c>
      <c r="AH218" s="69" t="s">
        <v>63</v>
      </c>
      <c r="AI218" s="68" t="s">
        <v>63</v>
      </c>
      <c r="AJ218" s="23" t="s">
        <v>63</v>
      </c>
      <c r="AK218" s="23" t="s">
        <v>63</v>
      </c>
      <c r="AL218" s="23" t="s">
        <v>63</v>
      </c>
      <c r="AM218" s="69" t="s">
        <v>63</v>
      </c>
      <c r="AO218" s="66">
        <v>3596</v>
      </c>
      <c r="AP218" s="23">
        <v>3596</v>
      </c>
      <c r="AQ218" s="67" t="s">
        <v>1696</v>
      </c>
      <c r="AR218" s="66">
        <v>3251</v>
      </c>
      <c r="AS218" s="23">
        <v>3251</v>
      </c>
      <c r="AT218" s="67" t="s">
        <v>1696</v>
      </c>
      <c r="AU218" s="66">
        <v>2847</v>
      </c>
      <c r="AV218" s="23">
        <v>2847</v>
      </c>
      <c r="AW218" s="67" t="s">
        <v>1696</v>
      </c>
      <c r="AX218" s="66">
        <v>3291</v>
      </c>
      <c r="AY218" s="23">
        <v>3291</v>
      </c>
      <c r="AZ218" s="67" t="s">
        <v>1696</v>
      </c>
      <c r="BA218" s="66">
        <v>3615</v>
      </c>
      <c r="BB218" s="23">
        <v>3615</v>
      </c>
      <c r="BC218" s="67" t="s">
        <v>1696</v>
      </c>
      <c r="BD218" s="66">
        <f>'individ. emissies &amp; verlening'!AB218</f>
        <v>3383</v>
      </c>
      <c r="BE218" s="23">
        <v>3383</v>
      </c>
      <c r="BF218" s="67" t="s">
        <v>1696</v>
      </c>
      <c r="BG218" s="66">
        <f>'individ. emissies &amp; verlening'!AC218</f>
        <v>2963</v>
      </c>
      <c r="BH218" s="23">
        <v>2963</v>
      </c>
      <c r="BI218" s="23" t="s">
        <v>1696</v>
      </c>
      <c r="BJ218" s="66">
        <f>'individ. emissies &amp; verlening'!AD218</f>
        <v>3076</v>
      </c>
      <c r="BK218" s="171">
        <v>3076</v>
      </c>
      <c r="BL218" s="172" t="s">
        <v>1696</v>
      </c>
      <c r="BM218" s="66">
        <v>3484</v>
      </c>
      <c r="BN218" s="23">
        <v>3484</v>
      </c>
      <c r="BO218" s="178" t="str">
        <f t="shared" si="55"/>
        <v>ok</v>
      </c>
      <c r="BP218" s="66">
        <v>3190</v>
      </c>
      <c r="BQ218" s="23">
        <v>3190</v>
      </c>
      <c r="BR218" s="183" t="str">
        <f t="shared" si="56"/>
        <v>ok</v>
      </c>
    </row>
    <row r="219" spans="1:70" ht="12.75" customHeight="1" x14ac:dyDescent="0.25">
      <c r="A219" s="21">
        <v>215</v>
      </c>
      <c r="B219" s="21" t="s">
        <v>1243</v>
      </c>
      <c r="C219" s="27" t="s">
        <v>1245</v>
      </c>
      <c r="D219" s="30"/>
      <c r="E219" s="68" t="s">
        <v>63</v>
      </c>
      <c r="F219" s="23" t="str">
        <f t="shared" si="57"/>
        <v>-</v>
      </c>
      <c r="G219" s="69" t="s">
        <v>63</v>
      </c>
      <c r="H219" s="68" t="s">
        <v>63</v>
      </c>
      <c r="I219" s="23" t="str">
        <f t="shared" si="58"/>
        <v>-</v>
      </c>
      <c r="J219" s="69" t="str">
        <f t="shared" si="58"/>
        <v>-</v>
      </c>
      <c r="K219" s="68" t="s">
        <v>63</v>
      </c>
      <c r="L219" s="23" t="str">
        <f t="shared" si="59"/>
        <v>-</v>
      </c>
      <c r="M219" s="69" t="str">
        <f t="shared" si="59"/>
        <v>-</v>
      </c>
      <c r="N219" s="24"/>
      <c r="O219" s="68" t="s">
        <v>63</v>
      </c>
      <c r="P219" s="24" t="s">
        <v>63</v>
      </c>
      <c r="Q219" s="24" t="s">
        <v>63</v>
      </c>
      <c r="R219" s="24" t="s">
        <v>63</v>
      </c>
      <c r="S219" s="69" t="s">
        <v>63</v>
      </c>
      <c r="T219" s="68" t="s">
        <v>63</v>
      </c>
      <c r="U219" s="24" t="s">
        <v>63</v>
      </c>
      <c r="V219" s="24" t="s">
        <v>63</v>
      </c>
      <c r="W219" s="24" t="s">
        <v>63</v>
      </c>
      <c r="X219" s="69" t="s">
        <v>63</v>
      </c>
      <c r="Y219" s="68" t="s">
        <v>63</v>
      </c>
      <c r="Z219" s="24" t="s">
        <v>63</v>
      </c>
      <c r="AA219" s="24" t="s">
        <v>63</v>
      </c>
      <c r="AB219" s="24" t="s">
        <v>63</v>
      </c>
      <c r="AC219" s="69" t="s">
        <v>63</v>
      </c>
      <c r="AD219" s="68" t="s">
        <v>63</v>
      </c>
      <c r="AE219" s="24" t="s">
        <v>63</v>
      </c>
      <c r="AF219" s="24" t="s">
        <v>63</v>
      </c>
      <c r="AG219" s="24" t="s">
        <v>63</v>
      </c>
      <c r="AH219" s="69" t="s">
        <v>63</v>
      </c>
      <c r="AI219" s="68" t="s">
        <v>63</v>
      </c>
      <c r="AJ219" s="23" t="s">
        <v>63</v>
      </c>
      <c r="AK219" s="23" t="s">
        <v>63</v>
      </c>
      <c r="AL219" s="23" t="s">
        <v>63</v>
      </c>
      <c r="AM219" s="69" t="s">
        <v>63</v>
      </c>
      <c r="AO219" s="66">
        <v>6327</v>
      </c>
      <c r="AP219" s="23">
        <v>6327</v>
      </c>
      <c r="AQ219" s="67" t="s">
        <v>1696</v>
      </c>
      <c r="AR219" s="66">
        <v>4668</v>
      </c>
      <c r="AS219" s="23">
        <v>4668</v>
      </c>
      <c r="AT219" s="67" t="s">
        <v>1696</v>
      </c>
      <c r="AU219" s="66">
        <v>3011</v>
      </c>
      <c r="AV219" s="23">
        <v>3011</v>
      </c>
      <c r="AW219" s="67" t="s">
        <v>1696</v>
      </c>
      <c r="AX219" s="66">
        <v>3364</v>
      </c>
      <c r="AY219" s="23">
        <v>3364</v>
      </c>
      <c r="AZ219" s="67" t="s">
        <v>1696</v>
      </c>
      <c r="BA219" s="66">
        <v>3816</v>
      </c>
      <c r="BB219" s="23">
        <v>3816</v>
      </c>
      <c r="BC219" s="67" t="s">
        <v>1696</v>
      </c>
      <c r="BD219" s="66">
        <f>'individ. emissies &amp; verlening'!AB219</f>
        <v>3922</v>
      </c>
      <c r="BE219" s="23">
        <v>3922</v>
      </c>
      <c r="BF219" s="67" t="s">
        <v>1696</v>
      </c>
      <c r="BG219" s="66">
        <f>'individ. emissies &amp; verlening'!AC219</f>
        <v>2839</v>
      </c>
      <c r="BH219" s="23">
        <v>2839</v>
      </c>
      <c r="BI219" s="23" t="s">
        <v>1696</v>
      </c>
      <c r="BJ219" s="66">
        <f>'individ. emissies &amp; verlening'!AD219</f>
        <v>2949</v>
      </c>
      <c r="BK219" s="171">
        <v>2949</v>
      </c>
      <c r="BL219" s="172" t="s">
        <v>1696</v>
      </c>
      <c r="BM219" s="66">
        <v>3007</v>
      </c>
      <c r="BN219" s="23">
        <v>3007</v>
      </c>
      <c r="BO219" s="178" t="str">
        <f t="shared" si="55"/>
        <v>ok</v>
      </c>
      <c r="BP219" s="66">
        <v>3085</v>
      </c>
      <c r="BQ219" s="23">
        <v>3085</v>
      </c>
      <c r="BR219" s="183" t="str">
        <f t="shared" si="56"/>
        <v>ok</v>
      </c>
    </row>
    <row r="220" spans="1:70" ht="12.75" customHeight="1" x14ac:dyDescent="0.25">
      <c r="A220" s="21">
        <v>216</v>
      </c>
      <c r="B220" s="21" t="s">
        <v>1247</v>
      </c>
      <c r="C220" s="27" t="s">
        <v>1248</v>
      </c>
      <c r="D220" s="30"/>
      <c r="E220" s="68" t="s">
        <v>63</v>
      </c>
      <c r="F220" s="23" t="str">
        <f t="shared" si="57"/>
        <v>-</v>
      </c>
      <c r="G220" s="69" t="s">
        <v>63</v>
      </c>
      <c r="H220" s="68" t="s">
        <v>63</v>
      </c>
      <c r="I220" s="23" t="str">
        <f t="shared" si="58"/>
        <v>-</v>
      </c>
      <c r="J220" s="69" t="str">
        <f t="shared" si="58"/>
        <v>-</v>
      </c>
      <c r="K220" s="68" t="s">
        <v>63</v>
      </c>
      <c r="L220" s="23" t="str">
        <f t="shared" si="59"/>
        <v>-</v>
      </c>
      <c r="M220" s="69" t="str">
        <f t="shared" si="59"/>
        <v>-</v>
      </c>
      <c r="N220" s="24"/>
      <c r="O220" s="68" t="s">
        <v>63</v>
      </c>
      <c r="P220" s="24" t="s">
        <v>63</v>
      </c>
      <c r="Q220" s="24" t="s">
        <v>63</v>
      </c>
      <c r="R220" s="24" t="s">
        <v>63</v>
      </c>
      <c r="S220" s="69" t="s">
        <v>63</v>
      </c>
      <c r="T220" s="68" t="s">
        <v>63</v>
      </c>
      <c r="U220" s="24" t="s">
        <v>63</v>
      </c>
      <c r="V220" s="24" t="s">
        <v>63</v>
      </c>
      <c r="W220" s="24" t="s">
        <v>63</v>
      </c>
      <c r="X220" s="69" t="s">
        <v>63</v>
      </c>
      <c r="Y220" s="68" t="s">
        <v>63</v>
      </c>
      <c r="Z220" s="24" t="s">
        <v>63</v>
      </c>
      <c r="AA220" s="24" t="s">
        <v>63</v>
      </c>
      <c r="AB220" s="24" t="s">
        <v>63</v>
      </c>
      <c r="AC220" s="69" t="s">
        <v>63</v>
      </c>
      <c r="AD220" s="68" t="s">
        <v>63</v>
      </c>
      <c r="AE220" s="24" t="s">
        <v>63</v>
      </c>
      <c r="AF220" s="24" t="s">
        <v>63</v>
      </c>
      <c r="AG220" s="24" t="s">
        <v>63</v>
      </c>
      <c r="AH220" s="69" t="s">
        <v>63</v>
      </c>
      <c r="AI220" s="68" t="s">
        <v>63</v>
      </c>
      <c r="AJ220" s="23" t="s">
        <v>63</v>
      </c>
      <c r="AK220" s="23" t="s">
        <v>63</v>
      </c>
      <c r="AL220" s="23" t="s">
        <v>63</v>
      </c>
      <c r="AM220" s="69" t="s">
        <v>63</v>
      </c>
      <c r="AO220" s="66">
        <v>2854</v>
      </c>
      <c r="AP220" s="23">
        <v>2854</v>
      </c>
      <c r="AQ220" s="67" t="s">
        <v>1696</v>
      </c>
      <c r="AR220" s="66">
        <v>1766</v>
      </c>
      <c r="AS220" s="23">
        <v>1766</v>
      </c>
      <c r="AT220" s="67" t="s">
        <v>1696</v>
      </c>
      <c r="AU220" s="66">
        <v>3843</v>
      </c>
      <c r="AV220" s="23">
        <v>3843</v>
      </c>
      <c r="AW220" s="67" t="s">
        <v>1696</v>
      </c>
      <c r="AX220" s="66">
        <v>3920</v>
      </c>
      <c r="AY220" s="23">
        <v>3920</v>
      </c>
      <c r="AZ220" s="67" t="s">
        <v>1696</v>
      </c>
      <c r="BA220" s="66">
        <v>3902</v>
      </c>
      <c r="BB220" s="23">
        <v>3902</v>
      </c>
      <c r="BC220" s="67" t="s">
        <v>1696</v>
      </c>
      <c r="BD220" s="66">
        <f>'individ. emissies &amp; verlening'!AB220</f>
        <v>1096</v>
      </c>
      <c r="BE220" s="23">
        <v>1096</v>
      </c>
      <c r="BF220" s="67" t="s">
        <v>1696</v>
      </c>
      <c r="BG220" s="66" t="str">
        <f>'individ. emissies &amp; verlening'!AC220</f>
        <v>gesloten</v>
      </c>
      <c r="BH220" s="23" t="s">
        <v>63</v>
      </c>
      <c r="BI220" s="23" t="s">
        <v>1696</v>
      </c>
      <c r="BJ220" s="66" t="str">
        <f>'individ. emissies &amp; verlening'!AD220</f>
        <v>-</v>
      </c>
      <c r="BK220" s="171" t="s">
        <v>63</v>
      </c>
      <c r="BL220" s="172" t="s">
        <v>63</v>
      </c>
      <c r="BM220" s="66" t="s">
        <v>63</v>
      </c>
      <c r="BN220" s="23" t="s">
        <v>63</v>
      </c>
      <c r="BO220" s="178" t="str">
        <f t="shared" si="55"/>
        <v>-</v>
      </c>
      <c r="BP220" s="66" t="s">
        <v>63</v>
      </c>
      <c r="BQ220" s="23" t="s">
        <v>63</v>
      </c>
      <c r="BR220" s="183" t="str">
        <f t="shared" si="56"/>
        <v>-</v>
      </c>
    </row>
    <row r="221" spans="1:70" ht="12.75" customHeight="1" x14ac:dyDescent="0.25">
      <c r="A221" s="21">
        <v>217</v>
      </c>
      <c r="B221" s="21" t="s">
        <v>1250</v>
      </c>
      <c r="C221" s="27" t="s">
        <v>1251</v>
      </c>
      <c r="D221" s="30"/>
      <c r="E221" s="68" t="s">
        <v>63</v>
      </c>
      <c r="F221" s="23" t="str">
        <f t="shared" si="57"/>
        <v>-</v>
      </c>
      <c r="G221" s="69" t="s">
        <v>63</v>
      </c>
      <c r="H221" s="68" t="s">
        <v>63</v>
      </c>
      <c r="I221" s="23" t="str">
        <f t="shared" si="58"/>
        <v>-</v>
      </c>
      <c r="J221" s="69" t="str">
        <f t="shared" si="58"/>
        <v>-</v>
      </c>
      <c r="K221" s="68" t="s">
        <v>63</v>
      </c>
      <c r="L221" s="23" t="str">
        <f t="shared" si="59"/>
        <v>-</v>
      </c>
      <c r="M221" s="69" t="str">
        <f t="shared" si="59"/>
        <v>-</v>
      </c>
      <c r="N221" s="24"/>
      <c r="O221" s="68" t="s">
        <v>63</v>
      </c>
      <c r="P221" s="24" t="s">
        <v>63</v>
      </c>
      <c r="Q221" s="24" t="s">
        <v>63</v>
      </c>
      <c r="R221" s="24" t="s">
        <v>63</v>
      </c>
      <c r="S221" s="69" t="s">
        <v>63</v>
      </c>
      <c r="T221" s="68" t="s">
        <v>63</v>
      </c>
      <c r="U221" s="24" t="s">
        <v>63</v>
      </c>
      <c r="V221" s="24" t="s">
        <v>63</v>
      </c>
      <c r="W221" s="24" t="s">
        <v>63</v>
      </c>
      <c r="X221" s="69" t="s">
        <v>63</v>
      </c>
      <c r="Y221" s="68" t="s">
        <v>63</v>
      </c>
      <c r="Z221" s="24" t="s">
        <v>63</v>
      </c>
      <c r="AA221" s="24" t="s">
        <v>63</v>
      </c>
      <c r="AB221" s="24" t="s">
        <v>63</v>
      </c>
      <c r="AC221" s="69" t="s">
        <v>63</v>
      </c>
      <c r="AD221" s="68" t="s">
        <v>63</v>
      </c>
      <c r="AE221" s="24" t="s">
        <v>63</v>
      </c>
      <c r="AF221" s="24" t="s">
        <v>63</v>
      </c>
      <c r="AG221" s="24" t="s">
        <v>63</v>
      </c>
      <c r="AH221" s="69" t="s">
        <v>63</v>
      </c>
      <c r="AI221" s="68" t="s">
        <v>63</v>
      </c>
      <c r="AJ221" s="23" t="s">
        <v>63</v>
      </c>
      <c r="AK221" s="23" t="s">
        <v>63</v>
      </c>
      <c r="AL221" s="23" t="s">
        <v>63</v>
      </c>
      <c r="AM221" s="69" t="s">
        <v>63</v>
      </c>
      <c r="AO221" s="66">
        <v>2546</v>
      </c>
      <c r="AP221" s="23">
        <v>2546</v>
      </c>
      <c r="AQ221" s="67" t="s">
        <v>1696</v>
      </c>
      <c r="AR221" s="66">
        <v>2408</v>
      </c>
      <c r="AS221" s="23">
        <v>2408</v>
      </c>
      <c r="AT221" s="67" t="s">
        <v>1696</v>
      </c>
      <c r="AU221" s="66">
        <v>2898</v>
      </c>
      <c r="AV221" s="23">
        <v>2898</v>
      </c>
      <c r="AW221" s="67" t="s">
        <v>1696</v>
      </c>
      <c r="AX221" s="66">
        <v>2939</v>
      </c>
      <c r="AY221" s="23">
        <v>2939</v>
      </c>
      <c r="AZ221" s="67" t="s">
        <v>1696</v>
      </c>
      <c r="BA221" s="66">
        <v>539</v>
      </c>
      <c r="BB221" s="23">
        <v>539</v>
      </c>
      <c r="BC221" s="67" t="s">
        <v>1696</v>
      </c>
      <c r="BD221" s="66" t="str">
        <f>'individ. emissies &amp; verlening'!AB221</f>
        <v>gesloten</v>
      </c>
      <c r="BE221" s="23" t="s">
        <v>63</v>
      </c>
      <c r="BF221" s="67" t="s">
        <v>63</v>
      </c>
      <c r="BG221" s="66" t="str">
        <f>'individ. emissies &amp; verlening'!AC221</f>
        <v>-</v>
      </c>
      <c r="BH221" s="23" t="s">
        <v>63</v>
      </c>
      <c r="BI221" s="23" t="s">
        <v>63</v>
      </c>
      <c r="BJ221" s="66" t="str">
        <f>'individ. emissies &amp; verlening'!AD221</f>
        <v>-</v>
      </c>
      <c r="BK221" s="171" t="s">
        <v>63</v>
      </c>
      <c r="BL221" s="172" t="s">
        <v>63</v>
      </c>
      <c r="BM221" s="66" t="s">
        <v>63</v>
      </c>
      <c r="BN221" s="23" t="s">
        <v>63</v>
      </c>
      <c r="BO221" s="178" t="str">
        <f t="shared" si="55"/>
        <v>-</v>
      </c>
      <c r="BP221" s="66" t="s">
        <v>63</v>
      </c>
      <c r="BQ221" s="23" t="s">
        <v>63</v>
      </c>
      <c r="BR221" s="183" t="str">
        <f t="shared" si="56"/>
        <v>-</v>
      </c>
    </row>
    <row r="222" spans="1:70" ht="12.75" customHeight="1" x14ac:dyDescent="0.25">
      <c r="A222" s="21">
        <v>218</v>
      </c>
      <c r="B222" s="21" t="s">
        <v>1253</v>
      </c>
      <c r="C222" s="27" t="s">
        <v>1255</v>
      </c>
      <c r="D222" s="30"/>
      <c r="E222" s="68" t="s">
        <v>63</v>
      </c>
      <c r="F222" s="23" t="str">
        <f t="shared" si="57"/>
        <v>-</v>
      </c>
      <c r="G222" s="69" t="s">
        <v>63</v>
      </c>
      <c r="H222" s="68" t="s">
        <v>63</v>
      </c>
      <c r="I222" s="23" t="str">
        <f t="shared" si="58"/>
        <v>-</v>
      </c>
      <c r="J222" s="69" t="str">
        <f t="shared" si="58"/>
        <v>-</v>
      </c>
      <c r="K222" s="68" t="s">
        <v>63</v>
      </c>
      <c r="L222" s="23" t="str">
        <f t="shared" si="59"/>
        <v>-</v>
      </c>
      <c r="M222" s="69" t="str">
        <f t="shared" si="59"/>
        <v>-</v>
      </c>
      <c r="N222" s="24"/>
      <c r="O222" s="68" t="s">
        <v>63</v>
      </c>
      <c r="P222" s="24" t="s">
        <v>63</v>
      </c>
      <c r="Q222" s="24" t="s">
        <v>63</v>
      </c>
      <c r="R222" s="24" t="s">
        <v>63</v>
      </c>
      <c r="S222" s="69" t="s">
        <v>63</v>
      </c>
      <c r="T222" s="68" t="s">
        <v>63</v>
      </c>
      <c r="U222" s="24" t="s">
        <v>63</v>
      </c>
      <c r="V222" s="24" t="s">
        <v>63</v>
      </c>
      <c r="W222" s="24" t="s">
        <v>63</v>
      </c>
      <c r="X222" s="69" t="s">
        <v>63</v>
      </c>
      <c r="Y222" s="68" t="s">
        <v>63</v>
      </c>
      <c r="Z222" s="24" t="s">
        <v>63</v>
      </c>
      <c r="AA222" s="24" t="s">
        <v>63</v>
      </c>
      <c r="AB222" s="24" t="s">
        <v>63</v>
      </c>
      <c r="AC222" s="69" t="s">
        <v>63</v>
      </c>
      <c r="AD222" s="68" t="s">
        <v>63</v>
      </c>
      <c r="AE222" s="24" t="s">
        <v>63</v>
      </c>
      <c r="AF222" s="24" t="s">
        <v>63</v>
      </c>
      <c r="AG222" s="24" t="s">
        <v>63</v>
      </c>
      <c r="AH222" s="69" t="s">
        <v>63</v>
      </c>
      <c r="AI222" s="68" t="s">
        <v>63</v>
      </c>
      <c r="AJ222" s="23" t="s">
        <v>63</v>
      </c>
      <c r="AK222" s="23" t="s">
        <v>63</v>
      </c>
      <c r="AL222" s="23" t="s">
        <v>63</v>
      </c>
      <c r="AM222" s="69" t="s">
        <v>63</v>
      </c>
      <c r="AO222" s="66">
        <v>5431</v>
      </c>
      <c r="AP222" s="23">
        <v>5431</v>
      </c>
      <c r="AQ222" s="67" t="s">
        <v>1696</v>
      </c>
      <c r="AR222" s="66">
        <v>6051</v>
      </c>
      <c r="AS222" s="23">
        <v>6051</v>
      </c>
      <c r="AT222" s="67" t="s">
        <v>1696</v>
      </c>
      <c r="AU222" s="66">
        <v>4098</v>
      </c>
      <c r="AV222" s="23">
        <v>4098</v>
      </c>
      <c r="AW222" s="67" t="s">
        <v>1696</v>
      </c>
      <c r="AX222" s="66">
        <v>4103</v>
      </c>
      <c r="AY222" s="23">
        <v>4103</v>
      </c>
      <c r="AZ222" s="67" t="s">
        <v>1696</v>
      </c>
      <c r="BA222" s="66">
        <v>4215</v>
      </c>
      <c r="BB222" s="23">
        <v>4215</v>
      </c>
      <c r="BC222" s="67" t="s">
        <v>1696</v>
      </c>
      <c r="BD222" s="66">
        <v>4491</v>
      </c>
      <c r="BE222" s="23">
        <v>4491</v>
      </c>
      <c r="BF222" s="67" t="s">
        <v>1696</v>
      </c>
      <c r="BG222" s="66">
        <f>'individ. emissies &amp; verlening'!AC222</f>
        <v>4130</v>
      </c>
      <c r="BH222" s="23">
        <v>4130</v>
      </c>
      <c r="BI222" s="23" t="s">
        <v>1696</v>
      </c>
      <c r="BJ222" s="66">
        <f>'individ. emissies &amp; verlening'!AD222</f>
        <v>3713</v>
      </c>
      <c r="BK222" s="171">
        <v>3713</v>
      </c>
      <c r="BL222" s="172" t="s">
        <v>1696</v>
      </c>
      <c r="BM222" s="66">
        <v>3857</v>
      </c>
      <c r="BN222" s="23">
        <v>3857</v>
      </c>
      <c r="BO222" s="178" t="str">
        <f t="shared" si="55"/>
        <v>ok</v>
      </c>
      <c r="BP222" s="66">
        <v>4918</v>
      </c>
      <c r="BQ222" s="23">
        <v>4918</v>
      </c>
      <c r="BR222" s="183" t="str">
        <f t="shared" si="56"/>
        <v>ok</v>
      </c>
    </row>
    <row r="223" spans="1:70" ht="12.75" customHeight="1" x14ac:dyDescent="0.25">
      <c r="A223" s="21">
        <v>219</v>
      </c>
      <c r="B223" s="21" t="s">
        <v>1259</v>
      </c>
      <c r="C223" s="27" t="s">
        <v>1261</v>
      </c>
      <c r="D223" s="30"/>
      <c r="E223" s="68" t="s">
        <v>63</v>
      </c>
      <c r="F223" s="23" t="str">
        <f t="shared" si="57"/>
        <v>-</v>
      </c>
      <c r="G223" s="69" t="s">
        <v>63</v>
      </c>
      <c r="H223" s="68" t="s">
        <v>63</v>
      </c>
      <c r="I223" s="23" t="str">
        <f t="shared" si="58"/>
        <v>-</v>
      </c>
      <c r="J223" s="69" t="str">
        <f t="shared" si="58"/>
        <v>-</v>
      </c>
      <c r="K223" s="68" t="s">
        <v>63</v>
      </c>
      <c r="L223" s="23" t="str">
        <f t="shared" si="59"/>
        <v>-</v>
      </c>
      <c r="M223" s="69" t="str">
        <f t="shared" si="59"/>
        <v>-</v>
      </c>
      <c r="N223" s="24"/>
      <c r="O223" s="68" t="s">
        <v>63</v>
      </c>
      <c r="P223" s="24" t="s">
        <v>63</v>
      </c>
      <c r="Q223" s="24" t="s">
        <v>63</v>
      </c>
      <c r="R223" s="24" t="s">
        <v>63</v>
      </c>
      <c r="S223" s="69" t="s">
        <v>63</v>
      </c>
      <c r="T223" s="68" t="s">
        <v>63</v>
      </c>
      <c r="U223" s="24" t="s">
        <v>63</v>
      </c>
      <c r="V223" s="24" t="s">
        <v>63</v>
      </c>
      <c r="W223" s="24" t="s">
        <v>63</v>
      </c>
      <c r="X223" s="69" t="s">
        <v>63</v>
      </c>
      <c r="Y223" s="68" t="s">
        <v>63</v>
      </c>
      <c r="Z223" s="24" t="s">
        <v>63</v>
      </c>
      <c r="AA223" s="24" t="s">
        <v>63</v>
      </c>
      <c r="AB223" s="24" t="s">
        <v>63</v>
      </c>
      <c r="AC223" s="69" t="s">
        <v>63</v>
      </c>
      <c r="AD223" s="68" t="s">
        <v>63</v>
      </c>
      <c r="AE223" s="24" t="s">
        <v>63</v>
      </c>
      <c r="AF223" s="24" t="s">
        <v>63</v>
      </c>
      <c r="AG223" s="24" t="s">
        <v>63</v>
      </c>
      <c r="AH223" s="69" t="s">
        <v>63</v>
      </c>
      <c r="AI223" s="68" t="s">
        <v>63</v>
      </c>
      <c r="AJ223" s="23" t="s">
        <v>63</v>
      </c>
      <c r="AK223" s="23" t="s">
        <v>63</v>
      </c>
      <c r="AL223" s="23" t="s">
        <v>63</v>
      </c>
      <c r="AM223" s="69" t="s">
        <v>63</v>
      </c>
      <c r="AO223" s="66">
        <v>5040</v>
      </c>
      <c r="AP223" s="23">
        <v>5040</v>
      </c>
      <c r="AQ223" s="67" t="s">
        <v>1696</v>
      </c>
      <c r="AR223" s="66">
        <v>5418</v>
      </c>
      <c r="AS223" s="23">
        <v>5418</v>
      </c>
      <c r="AT223" s="67" t="s">
        <v>1696</v>
      </c>
      <c r="AU223" s="66">
        <v>4864</v>
      </c>
      <c r="AV223" s="23">
        <v>4864</v>
      </c>
      <c r="AW223" s="67" t="s">
        <v>1696</v>
      </c>
      <c r="AX223" s="66">
        <v>3711</v>
      </c>
      <c r="AY223" s="23">
        <v>3711</v>
      </c>
      <c r="AZ223" s="67" t="s">
        <v>1696</v>
      </c>
      <c r="BA223" s="66">
        <v>4916</v>
      </c>
      <c r="BB223" s="23">
        <v>4916</v>
      </c>
      <c r="BC223" s="67" t="s">
        <v>1696</v>
      </c>
      <c r="BD223" s="66">
        <v>4991</v>
      </c>
      <c r="BE223" s="23">
        <v>4991</v>
      </c>
      <c r="BF223" s="67" t="s">
        <v>1696</v>
      </c>
      <c r="BG223" s="66">
        <f>'individ. emissies &amp; verlening'!AC223</f>
        <v>4417</v>
      </c>
      <c r="BH223" s="23">
        <v>4417</v>
      </c>
      <c r="BI223" s="23" t="s">
        <v>1696</v>
      </c>
      <c r="BJ223" s="66">
        <f>'individ. emissies &amp; verlening'!AD223</f>
        <v>3487</v>
      </c>
      <c r="BK223" s="171">
        <v>3487</v>
      </c>
      <c r="BL223" s="172" t="s">
        <v>1696</v>
      </c>
      <c r="BM223" s="66">
        <v>4372</v>
      </c>
      <c r="BN223" s="23">
        <v>4372</v>
      </c>
      <c r="BO223" s="178" t="str">
        <f t="shared" si="55"/>
        <v>ok</v>
      </c>
      <c r="BP223" s="66">
        <v>4088</v>
      </c>
      <c r="BQ223" s="23">
        <v>4088</v>
      </c>
      <c r="BR223" s="183" t="str">
        <f t="shared" si="56"/>
        <v>ok</v>
      </c>
    </row>
    <row r="224" spans="1:70" ht="12.75" customHeight="1" x14ac:dyDescent="0.25">
      <c r="A224" s="21">
        <v>220</v>
      </c>
      <c r="B224" s="21" t="s">
        <v>1266</v>
      </c>
      <c r="C224" s="27" t="s">
        <v>1268</v>
      </c>
      <c r="D224" s="30"/>
      <c r="E224" s="68" t="s">
        <v>63</v>
      </c>
      <c r="F224" s="23" t="str">
        <f t="shared" si="57"/>
        <v>-</v>
      </c>
      <c r="G224" s="69" t="s">
        <v>63</v>
      </c>
      <c r="H224" s="68" t="s">
        <v>63</v>
      </c>
      <c r="I224" s="23" t="str">
        <f t="shared" si="58"/>
        <v>-</v>
      </c>
      <c r="J224" s="69" t="str">
        <f t="shared" si="58"/>
        <v>-</v>
      </c>
      <c r="K224" s="68" t="s">
        <v>63</v>
      </c>
      <c r="L224" s="23" t="str">
        <f t="shared" si="59"/>
        <v>-</v>
      </c>
      <c r="M224" s="69" t="str">
        <f t="shared" si="59"/>
        <v>-</v>
      </c>
      <c r="N224" s="24"/>
      <c r="O224" s="68" t="s">
        <v>63</v>
      </c>
      <c r="P224" s="24" t="s">
        <v>63</v>
      </c>
      <c r="Q224" s="24" t="s">
        <v>63</v>
      </c>
      <c r="R224" s="24" t="s">
        <v>63</v>
      </c>
      <c r="S224" s="69" t="s">
        <v>63</v>
      </c>
      <c r="T224" s="68" t="s">
        <v>63</v>
      </c>
      <c r="U224" s="24" t="s">
        <v>63</v>
      </c>
      <c r="V224" s="24" t="s">
        <v>63</v>
      </c>
      <c r="W224" s="24" t="s">
        <v>63</v>
      </c>
      <c r="X224" s="69" t="s">
        <v>63</v>
      </c>
      <c r="Y224" s="68" t="s">
        <v>63</v>
      </c>
      <c r="Z224" s="24" t="s">
        <v>63</v>
      </c>
      <c r="AA224" s="24" t="s">
        <v>63</v>
      </c>
      <c r="AB224" s="24" t="s">
        <v>63</v>
      </c>
      <c r="AC224" s="69" t="s">
        <v>63</v>
      </c>
      <c r="AD224" s="68" t="s">
        <v>63</v>
      </c>
      <c r="AE224" s="24" t="s">
        <v>63</v>
      </c>
      <c r="AF224" s="24" t="s">
        <v>63</v>
      </c>
      <c r="AG224" s="24" t="s">
        <v>63</v>
      </c>
      <c r="AH224" s="69" t="s">
        <v>63</v>
      </c>
      <c r="AI224" s="68" t="s">
        <v>63</v>
      </c>
      <c r="AJ224" s="23" t="s">
        <v>63</v>
      </c>
      <c r="AK224" s="23" t="s">
        <v>63</v>
      </c>
      <c r="AL224" s="23" t="s">
        <v>63</v>
      </c>
      <c r="AM224" s="69" t="s">
        <v>63</v>
      </c>
      <c r="AO224" s="66">
        <v>4368</v>
      </c>
      <c r="AP224" s="23">
        <v>4368</v>
      </c>
      <c r="AQ224" s="67" t="s">
        <v>1696</v>
      </c>
      <c r="AR224" s="66">
        <v>3239</v>
      </c>
      <c r="AS224" s="23">
        <v>3239</v>
      </c>
      <c r="AT224" s="67" t="s">
        <v>1696</v>
      </c>
      <c r="AU224" s="66">
        <v>3295</v>
      </c>
      <c r="AV224" s="23">
        <v>3295</v>
      </c>
      <c r="AW224" s="67" t="s">
        <v>1696</v>
      </c>
      <c r="AX224" s="66">
        <v>2076</v>
      </c>
      <c r="AY224" s="23">
        <v>2076</v>
      </c>
      <c r="AZ224" s="67" t="s">
        <v>1696</v>
      </c>
      <c r="BA224" s="66">
        <v>3192</v>
      </c>
      <c r="BB224" s="23">
        <v>3192</v>
      </c>
      <c r="BC224" s="67" t="s">
        <v>1696</v>
      </c>
      <c r="BD224" s="66">
        <f>'individ. emissies &amp; verlening'!AB224</f>
        <v>2802</v>
      </c>
      <c r="BE224" s="23">
        <v>2802</v>
      </c>
      <c r="BF224" s="67" t="s">
        <v>1696</v>
      </c>
      <c r="BG224" s="66">
        <f>'individ. emissies &amp; verlening'!AC224</f>
        <v>2729</v>
      </c>
      <c r="BH224" s="23">
        <v>2729</v>
      </c>
      <c r="BI224" s="23" t="s">
        <v>1696</v>
      </c>
      <c r="BJ224" s="66">
        <f>'individ. emissies &amp; verlening'!AD224</f>
        <v>2578</v>
      </c>
      <c r="BK224" s="171">
        <v>2578</v>
      </c>
      <c r="BL224" s="172" t="s">
        <v>1696</v>
      </c>
      <c r="BM224" s="66">
        <v>1972</v>
      </c>
      <c r="BN224" s="23">
        <v>1972</v>
      </c>
      <c r="BO224" s="178" t="str">
        <f t="shared" si="55"/>
        <v>ok</v>
      </c>
      <c r="BP224" s="66">
        <v>2986</v>
      </c>
      <c r="BQ224" s="23">
        <v>2986</v>
      </c>
      <c r="BR224" s="183" t="str">
        <f t="shared" si="56"/>
        <v>ok</v>
      </c>
    </row>
    <row r="225" spans="1:70" ht="12.75" customHeight="1" x14ac:dyDescent="0.25">
      <c r="A225" s="21">
        <v>221</v>
      </c>
      <c r="B225" s="21" t="s">
        <v>1271</v>
      </c>
      <c r="C225" s="27" t="s">
        <v>1273</v>
      </c>
      <c r="D225" s="30"/>
      <c r="E225" s="68" t="s">
        <v>63</v>
      </c>
      <c r="F225" s="23" t="str">
        <f t="shared" si="57"/>
        <v>-</v>
      </c>
      <c r="G225" s="69" t="s">
        <v>63</v>
      </c>
      <c r="H225" s="68" t="s">
        <v>63</v>
      </c>
      <c r="I225" s="23" t="str">
        <f t="shared" si="58"/>
        <v>-</v>
      </c>
      <c r="J225" s="69" t="str">
        <f t="shared" si="58"/>
        <v>-</v>
      </c>
      <c r="K225" s="68" t="s">
        <v>63</v>
      </c>
      <c r="L225" s="23" t="str">
        <f t="shared" si="59"/>
        <v>-</v>
      </c>
      <c r="M225" s="69" t="str">
        <f t="shared" si="59"/>
        <v>-</v>
      </c>
      <c r="N225" s="24"/>
      <c r="O225" s="68" t="s">
        <v>63</v>
      </c>
      <c r="P225" s="24" t="s">
        <v>63</v>
      </c>
      <c r="Q225" s="24" t="s">
        <v>63</v>
      </c>
      <c r="R225" s="24" t="s">
        <v>63</v>
      </c>
      <c r="S225" s="69" t="s">
        <v>63</v>
      </c>
      <c r="T225" s="68" t="s">
        <v>63</v>
      </c>
      <c r="U225" s="24" t="s">
        <v>63</v>
      </c>
      <c r="V225" s="24" t="s">
        <v>63</v>
      </c>
      <c r="W225" s="24" t="s">
        <v>63</v>
      </c>
      <c r="X225" s="69" t="s">
        <v>63</v>
      </c>
      <c r="Y225" s="68" t="s">
        <v>63</v>
      </c>
      <c r="Z225" s="24" t="s">
        <v>63</v>
      </c>
      <c r="AA225" s="24" t="s">
        <v>63</v>
      </c>
      <c r="AB225" s="24" t="s">
        <v>63</v>
      </c>
      <c r="AC225" s="69" t="s">
        <v>63</v>
      </c>
      <c r="AD225" s="68" t="s">
        <v>63</v>
      </c>
      <c r="AE225" s="24" t="s">
        <v>63</v>
      </c>
      <c r="AF225" s="24" t="s">
        <v>63</v>
      </c>
      <c r="AG225" s="24" t="s">
        <v>63</v>
      </c>
      <c r="AH225" s="69" t="s">
        <v>63</v>
      </c>
      <c r="AI225" s="68" t="s">
        <v>63</v>
      </c>
      <c r="AJ225" s="23" t="s">
        <v>63</v>
      </c>
      <c r="AK225" s="23" t="s">
        <v>63</v>
      </c>
      <c r="AL225" s="23" t="s">
        <v>63</v>
      </c>
      <c r="AM225" s="69" t="s">
        <v>63</v>
      </c>
      <c r="AO225" s="66">
        <v>3324</v>
      </c>
      <c r="AP225" s="23">
        <v>3324</v>
      </c>
      <c r="AQ225" s="67" t="s">
        <v>1696</v>
      </c>
      <c r="AR225" s="66">
        <v>3155</v>
      </c>
      <c r="AS225" s="23">
        <v>3155</v>
      </c>
      <c r="AT225" s="67" t="s">
        <v>1696</v>
      </c>
      <c r="AU225" s="66">
        <v>3983</v>
      </c>
      <c r="AV225" s="23">
        <v>3983</v>
      </c>
      <c r="AW225" s="67" t="s">
        <v>1696</v>
      </c>
      <c r="AX225" s="66">
        <v>3664</v>
      </c>
      <c r="AY225" s="23">
        <v>3664</v>
      </c>
      <c r="AZ225" s="67" t="s">
        <v>1696</v>
      </c>
      <c r="BA225" s="66">
        <v>3305</v>
      </c>
      <c r="BB225" s="23">
        <v>3305</v>
      </c>
      <c r="BC225" s="67" t="s">
        <v>1696</v>
      </c>
      <c r="BD225" s="66">
        <f>'individ. emissies &amp; verlening'!AB225</f>
        <v>3262</v>
      </c>
      <c r="BE225" s="23">
        <v>3262</v>
      </c>
      <c r="BF225" s="67" t="s">
        <v>1696</v>
      </c>
      <c r="BG225" s="66">
        <f>'individ. emissies &amp; verlening'!AC225</f>
        <v>3600</v>
      </c>
      <c r="BH225" s="23">
        <v>3600</v>
      </c>
      <c r="BI225" s="23" t="s">
        <v>1696</v>
      </c>
      <c r="BJ225" s="66">
        <f>'individ. emissies &amp; verlening'!AD225</f>
        <v>3410</v>
      </c>
      <c r="BK225" s="171">
        <v>3410</v>
      </c>
      <c r="BL225" s="172" t="s">
        <v>1696</v>
      </c>
      <c r="BM225" s="66">
        <v>2881</v>
      </c>
      <c r="BN225" s="23">
        <v>2881</v>
      </c>
      <c r="BO225" s="178" t="str">
        <f t="shared" si="55"/>
        <v>ok</v>
      </c>
      <c r="BP225" s="66">
        <v>2769</v>
      </c>
      <c r="BQ225" s="23">
        <v>2769</v>
      </c>
      <c r="BR225" s="183" t="str">
        <f t="shared" si="56"/>
        <v>ok</v>
      </c>
    </row>
    <row r="226" spans="1:70" ht="12.75" customHeight="1" x14ac:dyDescent="0.25">
      <c r="A226" s="21">
        <v>222</v>
      </c>
      <c r="B226" s="21" t="s">
        <v>1276</v>
      </c>
      <c r="C226" s="27" t="s">
        <v>1278</v>
      </c>
      <c r="D226" s="30"/>
      <c r="E226" s="68" t="s">
        <v>63</v>
      </c>
      <c r="F226" s="23" t="str">
        <f t="shared" si="57"/>
        <v>-</v>
      </c>
      <c r="G226" s="69" t="s">
        <v>63</v>
      </c>
      <c r="H226" s="68" t="s">
        <v>63</v>
      </c>
      <c r="I226" s="23" t="str">
        <f t="shared" si="58"/>
        <v>-</v>
      </c>
      <c r="J226" s="69" t="str">
        <f t="shared" si="58"/>
        <v>-</v>
      </c>
      <c r="K226" s="68" t="s">
        <v>63</v>
      </c>
      <c r="L226" s="23" t="str">
        <f t="shared" si="59"/>
        <v>-</v>
      </c>
      <c r="M226" s="69" t="str">
        <f t="shared" si="59"/>
        <v>-</v>
      </c>
      <c r="N226" s="24"/>
      <c r="O226" s="68" t="s">
        <v>63</v>
      </c>
      <c r="P226" s="24" t="s">
        <v>63</v>
      </c>
      <c r="Q226" s="24" t="s">
        <v>63</v>
      </c>
      <c r="R226" s="24" t="s">
        <v>63</v>
      </c>
      <c r="S226" s="69" t="s">
        <v>63</v>
      </c>
      <c r="T226" s="68" t="s">
        <v>63</v>
      </c>
      <c r="U226" s="24" t="s">
        <v>63</v>
      </c>
      <c r="V226" s="24" t="s">
        <v>63</v>
      </c>
      <c r="W226" s="24" t="s">
        <v>63</v>
      </c>
      <c r="X226" s="69" t="s">
        <v>63</v>
      </c>
      <c r="Y226" s="68" t="s">
        <v>63</v>
      </c>
      <c r="Z226" s="24" t="s">
        <v>63</v>
      </c>
      <c r="AA226" s="24" t="s">
        <v>63</v>
      </c>
      <c r="AB226" s="24" t="s">
        <v>63</v>
      </c>
      <c r="AC226" s="69" t="s">
        <v>63</v>
      </c>
      <c r="AD226" s="68" t="s">
        <v>63</v>
      </c>
      <c r="AE226" s="24" t="s">
        <v>63</v>
      </c>
      <c r="AF226" s="24" t="s">
        <v>63</v>
      </c>
      <c r="AG226" s="24" t="s">
        <v>63</v>
      </c>
      <c r="AH226" s="69" t="s">
        <v>63</v>
      </c>
      <c r="AI226" s="68" t="s">
        <v>63</v>
      </c>
      <c r="AJ226" s="23" t="s">
        <v>63</v>
      </c>
      <c r="AK226" s="23" t="s">
        <v>63</v>
      </c>
      <c r="AL226" s="23" t="s">
        <v>63</v>
      </c>
      <c r="AM226" s="69" t="s">
        <v>63</v>
      </c>
      <c r="AO226" s="66">
        <v>2996</v>
      </c>
      <c r="AP226" s="23">
        <v>2996</v>
      </c>
      <c r="AQ226" s="67" t="s">
        <v>1696</v>
      </c>
      <c r="AR226" s="66">
        <v>2498</v>
      </c>
      <c r="AS226" s="23">
        <v>2498</v>
      </c>
      <c r="AT226" s="67" t="s">
        <v>1696</v>
      </c>
      <c r="AU226" s="66">
        <v>2449</v>
      </c>
      <c r="AV226" s="23">
        <v>2449</v>
      </c>
      <c r="AW226" s="67" t="s">
        <v>1696</v>
      </c>
      <c r="AX226" s="66">
        <v>3710</v>
      </c>
      <c r="AY226" s="23">
        <v>3710</v>
      </c>
      <c r="AZ226" s="67" t="s">
        <v>1696</v>
      </c>
      <c r="BA226" s="66">
        <v>3077</v>
      </c>
      <c r="BB226" s="23">
        <v>3077</v>
      </c>
      <c r="BC226" s="67" t="s">
        <v>1696</v>
      </c>
      <c r="BD226" s="66">
        <f>'individ. emissies &amp; verlening'!AB226</f>
        <v>2062</v>
      </c>
      <c r="BE226" s="23">
        <v>2062</v>
      </c>
      <c r="BF226" s="67" t="s">
        <v>1696</v>
      </c>
      <c r="BG226" s="66">
        <f>'individ. emissies &amp; verlening'!AC226</f>
        <v>1878</v>
      </c>
      <c r="BH226" s="23">
        <v>1878</v>
      </c>
      <c r="BI226" s="23" t="s">
        <v>1696</v>
      </c>
      <c r="BJ226" s="66">
        <f>'individ. emissies &amp; verlening'!AD226</f>
        <v>1437</v>
      </c>
      <c r="BK226" s="171">
        <v>1437</v>
      </c>
      <c r="BL226" s="172" t="s">
        <v>1696</v>
      </c>
      <c r="BM226" s="66">
        <v>1893</v>
      </c>
      <c r="BN226" s="23">
        <v>1893</v>
      </c>
      <c r="BO226" s="178" t="str">
        <f t="shared" si="55"/>
        <v>ok</v>
      </c>
      <c r="BP226" s="66">
        <v>1654</v>
      </c>
      <c r="BQ226" s="23">
        <v>1654</v>
      </c>
      <c r="BR226" s="183" t="str">
        <f t="shared" si="56"/>
        <v>ok</v>
      </c>
    </row>
    <row r="227" spans="1:70" ht="12.75" customHeight="1" x14ac:dyDescent="0.25">
      <c r="A227" s="21">
        <v>223</v>
      </c>
      <c r="B227" s="21" t="s">
        <v>1280</v>
      </c>
      <c r="C227" s="27" t="s">
        <v>1282</v>
      </c>
      <c r="D227" s="30"/>
      <c r="E227" s="68" t="s">
        <v>63</v>
      </c>
      <c r="F227" s="23" t="str">
        <f t="shared" si="57"/>
        <v>-</v>
      </c>
      <c r="G227" s="69" t="s">
        <v>63</v>
      </c>
      <c r="H227" s="68" t="s">
        <v>63</v>
      </c>
      <c r="I227" s="23" t="str">
        <f t="shared" si="58"/>
        <v>-</v>
      </c>
      <c r="J227" s="69" t="str">
        <f t="shared" si="58"/>
        <v>-</v>
      </c>
      <c r="K227" s="68" t="s">
        <v>63</v>
      </c>
      <c r="L227" s="23" t="str">
        <f t="shared" si="59"/>
        <v>-</v>
      </c>
      <c r="M227" s="69" t="str">
        <f t="shared" si="59"/>
        <v>-</v>
      </c>
      <c r="N227" s="24"/>
      <c r="O227" s="68" t="s">
        <v>63</v>
      </c>
      <c r="P227" s="24" t="s">
        <v>63</v>
      </c>
      <c r="Q227" s="24" t="s">
        <v>63</v>
      </c>
      <c r="R227" s="24" t="s">
        <v>63</v>
      </c>
      <c r="S227" s="69" t="s">
        <v>63</v>
      </c>
      <c r="T227" s="68" t="s">
        <v>63</v>
      </c>
      <c r="U227" s="24" t="s">
        <v>63</v>
      </c>
      <c r="V227" s="24" t="s">
        <v>63</v>
      </c>
      <c r="W227" s="24" t="s">
        <v>63</v>
      </c>
      <c r="X227" s="69" t="s">
        <v>63</v>
      </c>
      <c r="Y227" s="68" t="s">
        <v>63</v>
      </c>
      <c r="Z227" s="24" t="s">
        <v>63</v>
      </c>
      <c r="AA227" s="24" t="s">
        <v>63</v>
      </c>
      <c r="AB227" s="24" t="s">
        <v>63</v>
      </c>
      <c r="AC227" s="69" t="s">
        <v>63</v>
      </c>
      <c r="AD227" s="68" t="s">
        <v>63</v>
      </c>
      <c r="AE227" s="24" t="s">
        <v>63</v>
      </c>
      <c r="AF227" s="24" t="s">
        <v>63</v>
      </c>
      <c r="AG227" s="24" t="s">
        <v>63</v>
      </c>
      <c r="AH227" s="69" t="s">
        <v>63</v>
      </c>
      <c r="AI227" s="68" t="s">
        <v>63</v>
      </c>
      <c r="AJ227" s="23" t="s">
        <v>63</v>
      </c>
      <c r="AK227" s="23" t="s">
        <v>63</v>
      </c>
      <c r="AL227" s="23" t="s">
        <v>63</v>
      </c>
      <c r="AM227" s="69" t="s">
        <v>63</v>
      </c>
      <c r="AO227" s="66">
        <v>2023</v>
      </c>
      <c r="AP227" s="23">
        <v>2023</v>
      </c>
      <c r="AQ227" s="67" t="s">
        <v>1696</v>
      </c>
      <c r="AR227" s="181">
        <v>1968</v>
      </c>
      <c r="AS227" s="23">
        <v>1968</v>
      </c>
      <c r="AT227" s="67" t="s">
        <v>1696</v>
      </c>
      <c r="AU227" s="181">
        <v>2073</v>
      </c>
      <c r="AV227" s="23">
        <v>2073</v>
      </c>
      <c r="AW227" s="67" t="s">
        <v>1696</v>
      </c>
      <c r="AX227" s="66">
        <v>2438</v>
      </c>
      <c r="AY227" s="23">
        <v>2438</v>
      </c>
      <c r="AZ227" s="67" t="s">
        <v>1696</v>
      </c>
      <c r="BA227" s="66">
        <v>2139</v>
      </c>
      <c r="BB227" s="23">
        <v>2139</v>
      </c>
      <c r="BC227" s="67" t="s">
        <v>1696</v>
      </c>
      <c r="BD227" s="66">
        <f>'individ. emissies &amp; verlening'!AB227</f>
        <v>2261</v>
      </c>
      <c r="BE227" s="23">
        <v>2261</v>
      </c>
      <c r="BF227" s="67" t="s">
        <v>1696</v>
      </c>
      <c r="BG227" s="66">
        <f>'individ. emissies &amp; verlening'!AC227</f>
        <v>2784</v>
      </c>
      <c r="BH227" s="23">
        <v>2784</v>
      </c>
      <c r="BI227" s="23" t="s">
        <v>1696</v>
      </c>
      <c r="BJ227" s="66">
        <f>'individ. emissies &amp; verlening'!AD227</f>
        <v>951</v>
      </c>
      <c r="BK227" s="171">
        <v>951</v>
      </c>
      <c r="BL227" s="172" t="s">
        <v>1696</v>
      </c>
      <c r="BM227" s="66">
        <v>1543</v>
      </c>
      <c r="BN227" s="23">
        <v>1543</v>
      </c>
      <c r="BO227" s="178" t="str">
        <f t="shared" si="55"/>
        <v>ok</v>
      </c>
      <c r="BP227" s="66">
        <v>3371</v>
      </c>
      <c r="BQ227" s="23">
        <v>3371</v>
      </c>
      <c r="BR227" s="183" t="str">
        <f t="shared" si="56"/>
        <v>ok</v>
      </c>
    </row>
    <row r="228" spans="1:70" ht="12.75" customHeight="1" x14ac:dyDescent="0.25">
      <c r="A228" s="21">
        <v>224</v>
      </c>
      <c r="B228" s="21" t="s">
        <v>1286</v>
      </c>
      <c r="C228" s="27" t="s">
        <v>1288</v>
      </c>
      <c r="D228" s="30"/>
      <c r="E228" s="68" t="s">
        <v>63</v>
      </c>
      <c r="F228" s="23" t="str">
        <f t="shared" si="57"/>
        <v>-</v>
      </c>
      <c r="G228" s="69" t="s">
        <v>63</v>
      </c>
      <c r="H228" s="68" t="s">
        <v>63</v>
      </c>
      <c r="I228" s="23" t="str">
        <f t="shared" si="58"/>
        <v>-</v>
      </c>
      <c r="J228" s="69" t="str">
        <f t="shared" si="58"/>
        <v>-</v>
      </c>
      <c r="K228" s="68" t="s">
        <v>63</v>
      </c>
      <c r="L228" s="23" t="str">
        <f t="shared" si="59"/>
        <v>-</v>
      </c>
      <c r="M228" s="69" t="str">
        <f t="shared" si="59"/>
        <v>-</v>
      </c>
      <c r="N228" s="24"/>
      <c r="O228" s="68" t="s">
        <v>63</v>
      </c>
      <c r="P228" s="24" t="s">
        <v>63</v>
      </c>
      <c r="Q228" s="24" t="s">
        <v>63</v>
      </c>
      <c r="R228" s="24" t="s">
        <v>63</v>
      </c>
      <c r="S228" s="69" t="s">
        <v>63</v>
      </c>
      <c r="T228" s="68" t="s">
        <v>63</v>
      </c>
      <c r="U228" s="24" t="s">
        <v>63</v>
      </c>
      <c r="V228" s="24" t="s">
        <v>63</v>
      </c>
      <c r="W228" s="24" t="s">
        <v>63</v>
      </c>
      <c r="X228" s="69" t="s">
        <v>63</v>
      </c>
      <c r="Y228" s="68" t="s">
        <v>63</v>
      </c>
      <c r="Z228" s="24" t="s">
        <v>63</v>
      </c>
      <c r="AA228" s="24" t="s">
        <v>63</v>
      </c>
      <c r="AB228" s="24" t="s">
        <v>63</v>
      </c>
      <c r="AC228" s="69" t="s">
        <v>63</v>
      </c>
      <c r="AD228" s="68" t="s">
        <v>63</v>
      </c>
      <c r="AE228" s="24" t="s">
        <v>63</v>
      </c>
      <c r="AF228" s="24" t="s">
        <v>63</v>
      </c>
      <c r="AG228" s="24" t="s">
        <v>63</v>
      </c>
      <c r="AH228" s="69" t="s">
        <v>63</v>
      </c>
      <c r="AI228" s="68" t="s">
        <v>63</v>
      </c>
      <c r="AJ228" s="23" t="s">
        <v>63</v>
      </c>
      <c r="AK228" s="23" t="s">
        <v>63</v>
      </c>
      <c r="AL228" s="23" t="s">
        <v>63</v>
      </c>
      <c r="AM228" s="69" t="s">
        <v>63</v>
      </c>
      <c r="AO228" s="66">
        <v>1079</v>
      </c>
      <c r="AP228" s="23">
        <v>1079</v>
      </c>
      <c r="AQ228" s="67" t="s">
        <v>1696</v>
      </c>
      <c r="AR228" s="181">
        <v>1277</v>
      </c>
      <c r="AS228" s="23">
        <v>1277</v>
      </c>
      <c r="AT228" s="67" t="s">
        <v>1696</v>
      </c>
      <c r="AU228" s="181">
        <v>1288</v>
      </c>
      <c r="AV228" s="23">
        <v>1288</v>
      </c>
      <c r="AW228" s="67" t="s">
        <v>1696</v>
      </c>
      <c r="AX228" s="66">
        <v>2182</v>
      </c>
      <c r="AY228" s="23">
        <v>2182</v>
      </c>
      <c r="AZ228" s="67" t="s">
        <v>1696</v>
      </c>
      <c r="BA228" s="66">
        <v>1813</v>
      </c>
      <c r="BB228" s="23">
        <v>1813</v>
      </c>
      <c r="BC228" s="67" t="s">
        <v>1696</v>
      </c>
      <c r="BD228" s="66">
        <f>'individ. emissies &amp; verlening'!AB228</f>
        <v>1933</v>
      </c>
      <c r="BE228" s="23">
        <v>1933</v>
      </c>
      <c r="BF228" s="67" t="s">
        <v>1696</v>
      </c>
      <c r="BG228" s="66">
        <f>'individ. emissies &amp; verlening'!AC228</f>
        <v>1938</v>
      </c>
      <c r="BH228" s="23">
        <v>1938</v>
      </c>
      <c r="BI228" s="23" t="s">
        <v>1696</v>
      </c>
      <c r="BJ228" s="66">
        <f>'individ. emissies &amp; verlening'!AD228</f>
        <v>2150</v>
      </c>
      <c r="BK228" s="171">
        <v>2150</v>
      </c>
      <c r="BL228" s="172" t="s">
        <v>1696</v>
      </c>
      <c r="BM228" s="66">
        <v>2357</v>
      </c>
      <c r="BN228" s="23">
        <v>2357</v>
      </c>
      <c r="BO228" s="178" t="str">
        <f t="shared" si="55"/>
        <v>ok</v>
      </c>
      <c r="BP228" s="66">
        <v>1803</v>
      </c>
      <c r="BQ228" s="23">
        <v>1803</v>
      </c>
      <c r="BR228" s="183" t="str">
        <f t="shared" si="56"/>
        <v>ok</v>
      </c>
    </row>
    <row r="229" spans="1:70" ht="12.75" customHeight="1" x14ac:dyDescent="0.25">
      <c r="A229" s="21">
        <v>225</v>
      </c>
      <c r="B229" s="21" t="s">
        <v>1289</v>
      </c>
      <c r="C229" s="27" t="s">
        <v>1291</v>
      </c>
      <c r="D229" s="30"/>
      <c r="E229" s="68" t="s">
        <v>63</v>
      </c>
      <c r="F229" s="23" t="str">
        <f t="shared" ref="F229" si="60">E229</f>
        <v>-</v>
      </c>
      <c r="G229" s="69" t="s">
        <v>63</v>
      </c>
      <c r="H229" s="68" t="s">
        <v>63</v>
      </c>
      <c r="I229" s="23" t="str">
        <f t="shared" ref="I229" si="61">H229</f>
        <v>-</v>
      </c>
      <c r="J229" s="69" t="str">
        <f t="shared" ref="J229" si="62">I229</f>
        <v>-</v>
      </c>
      <c r="K229" s="68" t="s">
        <v>63</v>
      </c>
      <c r="L229" s="23" t="str">
        <f t="shared" ref="L229" si="63">K229</f>
        <v>-</v>
      </c>
      <c r="M229" s="69" t="str">
        <f t="shared" ref="M229" si="64">L229</f>
        <v>-</v>
      </c>
      <c r="N229" s="24"/>
      <c r="O229" s="68" t="s">
        <v>63</v>
      </c>
      <c r="P229" s="24" t="s">
        <v>63</v>
      </c>
      <c r="Q229" s="24" t="s">
        <v>63</v>
      </c>
      <c r="R229" s="24" t="s">
        <v>63</v>
      </c>
      <c r="S229" s="69" t="s">
        <v>63</v>
      </c>
      <c r="T229" s="68" t="s">
        <v>63</v>
      </c>
      <c r="U229" s="24" t="s">
        <v>63</v>
      </c>
      <c r="V229" s="24" t="s">
        <v>63</v>
      </c>
      <c r="W229" s="24" t="s">
        <v>63</v>
      </c>
      <c r="X229" s="69" t="s">
        <v>63</v>
      </c>
      <c r="Y229" s="68" t="s">
        <v>63</v>
      </c>
      <c r="Z229" s="24" t="s">
        <v>63</v>
      </c>
      <c r="AA229" s="24" t="s">
        <v>63</v>
      </c>
      <c r="AB229" s="24" t="s">
        <v>63</v>
      </c>
      <c r="AC229" s="69" t="s">
        <v>63</v>
      </c>
      <c r="AD229" s="68" t="s">
        <v>63</v>
      </c>
      <c r="AE229" s="24" t="s">
        <v>63</v>
      </c>
      <c r="AF229" s="24" t="s">
        <v>63</v>
      </c>
      <c r="AG229" s="24" t="s">
        <v>63</v>
      </c>
      <c r="AH229" s="69" t="s">
        <v>63</v>
      </c>
      <c r="AI229" s="68" t="s">
        <v>63</v>
      </c>
      <c r="AJ229" s="23" t="s">
        <v>63</v>
      </c>
      <c r="AK229" s="23" t="s">
        <v>63</v>
      </c>
      <c r="AL229" s="23" t="s">
        <v>63</v>
      </c>
      <c r="AM229" s="69" t="s">
        <v>63</v>
      </c>
      <c r="AO229" s="66" t="s">
        <v>63</v>
      </c>
      <c r="AP229" s="23" t="s">
        <v>63</v>
      </c>
      <c r="AQ229" s="67" t="s">
        <v>63</v>
      </c>
      <c r="AR229" s="66" t="s">
        <v>63</v>
      </c>
      <c r="AS229" s="23" t="s">
        <v>63</v>
      </c>
      <c r="AT229" s="67" t="s">
        <v>63</v>
      </c>
      <c r="AU229" s="66" t="s">
        <v>63</v>
      </c>
      <c r="AV229" s="23" t="s">
        <v>63</v>
      </c>
      <c r="AW229" s="67" t="s">
        <v>63</v>
      </c>
      <c r="AX229" s="66" t="s">
        <v>63</v>
      </c>
      <c r="AY229" s="23" t="s">
        <v>63</v>
      </c>
      <c r="AZ229" s="67" t="s">
        <v>63</v>
      </c>
      <c r="BA229" s="66" t="s">
        <v>63</v>
      </c>
      <c r="BB229" s="23" t="s">
        <v>63</v>
      </c>
      <c r="BC229" s="67" t="s">
        <v>63</v>
      </c>
      <c r="BD229" s="66">
        <v>3496</v>
      </c>
      <c r="BE229" s="23">
        <v>3496</v>
      </c>
      <c r="BF229" s="67" t="s">
        <v>1696</v>
      </c>
      <c r="BG229" s="66">
        <f>'individ. emissies &amp; verlening'!AC229</f>
        <v>4647</v>
      </c>
      <c r="BH229" s="23">
        <v>4647</v>
      </c>
      <c r="BI229" s="23" t="s">
        <v>1696</v>
      </c>
      <c r="BJ229" s="66">
        <f>'individ. emissies &amp; verlening'!AD229</f>
        <v>2761</v>
      </c>
      <c r="BK229" s="171">
        <v>2761</v>
      </c>
      <c r="BL229" s="172" t="s">
        <v>1696</v>
      </c>
      <c r="BM229" s="66">
        <v>3113</v>
      </c>
      <c r="BN229" s="23">
        <v>3113</v>
      </c>
      <c r="BO229" s="178" t="str">
        <f t="shared" si="55"/>
        <v>ok</v>
      </c>
      <c r="BP229" s="66">
        <v>3484</v>
      </c>
      <c r="BQ229" s="23">
        <v>3484</v>
      </c>
      <c r="BR229" s="183" t="str">
        <f t="shared" si="56"/>
        <v>ok</v>
      </c>
    </row>
    <row r="230" spans="1:70" x14ac:dyDescent="0.25">
      <c r="A230" s="21">
        <v>226</v>
      </c>
      <c r="B230" s="21" t="s">
        <v>1294</v>
      </c>
      <c r="C230" s="27" t="s">
        <v>1296</v>
      </c>
      <c r="D230" s="30"/>
      <c r="E230" s="66">
        <v>114626</v>
      </c>
      <c r="F230" s="23">
        <f t="shared" si="57"/>
        <v>114626</v>
      </c>
      <c r="G230" s="67" t="s">
        <v>1696</v>
      </c>
      <c r="H230" s="66">
        <v>113010</v>
      </c>
      <c r="I230" s="23">
        <f t="shared" si="58"/>
        <v>113010</v>
      </c>
      <c r="J230" s="67" t="s">
        <v>1696</v>
      </c>
      <c r="K230" s="66">
        <v>112833</v>
      </c>
      <c r="L230" s="23">
        <f t="shared" si="59"/>
        <v>112833</v>
      </c>
      <c r="M230" s="67" t="s">
        <v>1696</v>
      </c>
      <c r="N230" s="23"/>
      <c r="O230" s="66">
        <v>112290</v>
      </c>
      <c r="P230" s="23">
        <v>112290</v>
      </c>
      <c r="Q230" s="23"/>
      <c r="R230" s="23"/>
      <c r="S230" s="67" t="s">
        <v>1696</v>
      </c>
      <c r="T230" s="66">
        <v>110535</v>
      </c>
      <c r="U230" s="23">
        <v>110535</v>
      </c>
      <c r="V230" s="23"/>
      <c r="W230" s="23"/>
      <c r="X230" s="67" t="s">
        <v>1696</v>
      </c>
      <c r="Y230" s="66">
        <v>117129</v>
      </c>
      <c r="Z230" s="23">
        <v>117129</v>
      </c>
      <c r="AA230" s="23"/>
      <c r="AB230" s="23"/>
      <c r="AC230" s="67" t="s">
        <v>1696</v>
      </c>
      <c r="AD230" s="66">
        <v>111910</v>
      </c>
      <c r="AE230" s="24">
        <v>111910</v>
      </c>
      <c r="AF230" s="23"/>
      <c r="AG230" s="23"/>
      <c r="AH230" s="67" t="s">
        <v>1696</v>
      </c>
      <c r="AI230" s="66">
        <v>89800</v>
      </c>
      <c r="AJ230" s="24">
        <v>36300</v>
      </c>
      <c r="AK230" s="23"/>
      <c r="AL230" s="23">
        <v>53500</v>
      </c>
      <c r="AM230" s="67" t="s">
        <v>1696</v>
      </c>
      <c r="AO230" s="66">
        <v>87623</v>
      </c>
      <c r="AP230" s="23">
        <v>87623</v>
      </c>
      <c r="AQ230" s="67" t="s">
        <v>1696</v>
      </c>
      <c r="AR230" s="66">
        <v>93571</v>
      </c>
      <c r="AS230" s="23">
        <v>93571</v>
      </c>
      <c r="AT230" s="67" t="s">
        <v>1696</v>
      </c>
      <c r="AU230" s="66">
        <v>105519</v>
      </c>
      <c r="AV230" s="23">
        <v>105519</v>
      </c>
      <c r="AW230" s="67" t="s">
        <v>1696</v>
      </c>
      <c r="AX230" s="66">
        <v>98145</v>
      </c>
      <c r="AY230" s="23">
        <v>98145</v>
      </c>
      <c r="AZ230" s="67" t="s">
        <v>1696</v>
      </c>
      <c r="BA230" s="66">
        <v>100402</v>
      </c>
      <c r="BB230" s="23">
        <v>100402</v>
      </c>
      <c r="BC230" s="67" t="s">
        <v>1696</v>
      </c>
      <c r="BD230" s="66">
        <f>'individ. emissies &amp; verlening'!AB230</f>
        <v>101463</v>
      </c>
      <c r="BE230" s="23">
        <v>101463</v>
      </c>
      <c r="BF230" s="67" t="s">
        <v>1696</v>
      </c>
      <c r="BG230" s="66">
        <f>'individ. emissies &amp; verlening'!AC230</f>
        <v>43566</v>
      </c>
      <c r="BH230" s="23">
        <v>43566</v>
      </c>
      <c r="BI230" s="23" t="s">
        <v>1696</v>
      </c>
      <c r="BJ230" s="66">
        <f>'individ. emissies &amp; verlening'!AD230</f>
        <v>65420</v>
      </c>
      <c r="BK230" s="171">
        <v>65420</v>
      </c>
      <c r="BL230" s="172" t="s">
        <v>1696</v>
      </c>
      <c r="BM230" s="66">
        <v>81118</v>
      </c>
      <c r="BN230" s="23">
        <v>81118</v>
      </c>
      <c r="BO230" s="178" t="str">
        <f t="shared" si="55"/>
        <v>ok</v>
      </c>
      <c r="BP230" s="66">
        <v>76924</v>
      </c>
      <c r="BQ230" s="23">
        <v>76924</v>
      </c>
      <c r="BR230" s="183" t="str">
        <f t="shared" si="56"/>
        <v>ok</v>
      </c>
    </row>
    <row r="231" spans="1:70" x14ac:dyDescent="0.25">
      <c r="A231" s="21">
        <v>227</v>
      </c>
      <c r="B231" s="21" t="s">
        <v>1303</v>
      </c>
      <c r="C231" s="27" t="s">
        <v>1305</v>
      </c>
      <c r="D231" s="30"/>
      <c r="E231" s="66">
        <v>24428</v>
      </c>
      <c r="F231" s="23">
        <f t="shared" si="57"/>
        <v>24428</v>
      </c>
      <c r="G231" s="67" t="s">
        <v>1696</v>
      </c>
      <c r="H231" s="66">
        <v>24681</v>
      </c>
      <c r="I231" s="23">
        <f t="shared" si="58"/>
        <v>24681</v>
      </c>
      <c r="J231" s="67" t="s">
        <v>1696</v>
      </c>
      <c r="K231" s="66">
        <v>24795</v>
      </c>
      <c r="L231" s="23">
        <f t="shared" si="59"/>
        <v>24795</v>
      </c>
      <c r="M231" s="67" t="s">
        <v>1696</v>
      </c>
      <c r="N231" s="23"/>
      <c r="O231" s="66">
        <v>27505</v>
      </c>
      <c r="P231" s="23">
        <v>14620</v>
      </c>
      <c r="Q231" s="23"/>
      <c r="R231" s="23">
        <v>12885</v>
      </c>
      <c r="S231" s="67" t="s">
        <v>1696</v>
      </c>
      <c r="T231" s="66">
        <v>27170</v>
      </c>
      <c r="U231" s="23">
        <v>27170</v>
      </c>
      <c r="V231" s="23"/>
      <c r="W231" s="23"/>
      <c r="X231" s="67" t="s">
        <v>1696</v>
      </c>
      <c r="Y231" s="66">
        <v>25174</v>
      </c>
      <c r="Z231" s="23">
        <v>25174</v>
      </c>
      <c r="AA231" s="23"/>
      <c r="AB231" s="23"/>
      <c r="AC231" s="67" t="s">
        <v>1696</v>
      </c>
      <c r="AD231" s="66">
        <v>25804</v>
      </c>
      <c r="AE231" s="24">
        <v>25804</v>
      </c>
      <c r="AF231" s="23"/>
      <c r="AG231" s="23"/>
      <c r="AH231" s="67" t="s">
        <v>1696</v>
      </c>
      <c r="AI231" s="66">
        <v>21553</v>
      </c>
      <c r="AJ231" s="24">
        <v>21553</v>
      </c>
      <c r="AK231" s="23"/>
      <c r="AL231" s="23"/>
      <c r="AM231" s="67" t="s">
        <v>1696</v>
      </c>
      <c r="AO231" s="66">
        <v>24940</v>
      </c>
      <c r="AP231" s="23">
        <v>24940</v>
      </c>
      <c r="AQ231" s="67" t="s">
        <v>1696</v>
      </c>
      <c r="AR231" s="66">
        <v>24354</v>
      </c>
      <c r="AS231" s="23">
        <v>24354</v>
      </c>
      <c r="AT231" s="67" t="s">
        <v>1696</v>
      </c>
      <c r="AU231" s="66">
        <v>22845</v>
      </c>
      <c r="AV231" s="23">
        <v>22845</v>
      </c>
      <c r="AW231" s="67" t="s">
        <v>1696</v>
      </c>
      <c r="AX231" s="66">
        <v>20317</v>
      </c>
      <c r="AY231" s="23">
        <v>20317</v>
      </c>
      <c r="AZ231" s="67" t="s">
        <v>1696</v>
      </c>
      <c r="BA231" s="66">
        <v>22411</v>
      </c>
      <c r="BB231" s="23">
        <v>22411</v>
      </c>
      <c r="BC231" s="67" t="s">
        <v>1696</v>
      </c>
      <c r="BD231" s="66">
        <f>'individ. emissies &amp; verlening'!AB231</f>
        <v>19122</v>
      </c>
      <c r="BE231" s="23">
        <v>19122</v>
      </c>
      <c r="BF231" s="67" t="s">
        <v>1696</v>
      </c>
      <c r="BG231" s="66">
        <f>'individ. emissies &amp; verlening'!AC231</f>
        <v>18500</v>
      </c>
      <c r="BH231" s="23">
        <v>18500</v>
      </c>
      <c r="BI231" s="23" t="s">
        <v>1696</v>
      </c>
      <c r="BJ231" s="66">
        <f>'individ. emissies &amp; verlening'!AD231</f>
        <v>18716</v>
      </c>
      <c r="BK231" s="171">
        <v>18716</v>
      </c>
      <c r="BL231" s="172" t="s">
        <v>1696</v>
      </c>
      <c r="BM231" s="66">
        <v>20011</v>
      </c>
      <c r="BN231" s="23">
        <v>20011</v>
      </c>
      <c r="BO231" s="178" t="str">
        <f t="shared" si="55"/>
        <v>ok</v>
      </c>
      <c r="BP231" s="66">
        <v>20519</v>
      </c>
      <c r="BQ231" s="23">
        <v>20519</v>
      </c>
      <c r="BR231" s="183" t="str">
        <f t="shared" si="56"/>
        <v>ok</v>
      </c>
    </row>
    <row r="232" spans="1:70" x14ac:dyDescent="0.25">
      <c r="A232" s="21">
        <v>228</v>
      </c>
      <c r="B232" s="21" t="s">
        <v>1310</v>
      </c>
      <c r="C232" s="27" t="s">
        <v>1311</v>
      </c>
      <c r="D232" s="30"/>
      <c r="E232" s="66">
        <v>82088</v>
      </c>
      <c r="F232" s="23">
        <f t="shared" si="57"/>
        <v>82088</v>
      </c>
      <c r="G232" s="67" t="s">
        <v>1696</v>
      </c>
      <c r="H232" s="66">
        <v>84929</v>
      </c>
      <c r="I232" s="23">
        <f t="shared" si="58"/>
        <v>84929</v>
      </c>
      <c r="J232" s="67" t="s">
        <v>1696</v>
      </c>
      <c r="K232" s="66">
        <v>80486</v>
      </c>
      <c r="L232" s="23">
        <f t="shared" si="59"/>
        <v>80486</v>
      </c>
      <c r="M232" s="67" t="s">
        <v>1696</v>
      </c>
      <c r="N232" s="23"/>
      <c r="O232" s="66">
        <v>49263</v>
      </c>
      <c r="P232" s="23">
        <v>26263</v>
      </c>
      <c r="Q232" s="23"/>
      <c r="R232" s="23">
        <v>23000</v>
      </c>
      <c r="S232" s="67" t="s">
        <v>1696</v>
      </c>
      <c r="T232" s="66">
        <v>38826</v>
      </c>
      <c r="U232" s="23">
        <v>38826</v>
      </c>
      <c r="V232" s="23"/>
      <c r="W232" s="23"/>
      <c r="X232" s="67" t="s">
        <v>1696</v>
      </c>
      <c r="Y232" s="66">
        <v>43008</v>
      </c>
      <c r="Z232" s="23">
        <v>43008</v>
      </c>
      <c r="AA232" s="23"/>
      <c r="AB232" s="23"/>
      <c r="AC232" s="67" t="s">
        <v>1696</v>
      </c>
      <c r="AD232" s="66">
        <v>38777</v>
      </c>
      <c r="AE232" s="24">
        <v>38777</v>
      </c>
      <c r="AF232" s="23"/>
      <c r="AG232" s="23"/>
      <c r="AH232" s="67" t="s">
        <v>1696</v>
      </c>
      <c r="AI232" s="66">
        <v>36309</v>
      </c>
      <c r="AJ232" s="24">
        <v>36309</v>
      </c>
      <c r="AK232" s="23"/>
      <c r="AL232" s="23"/>
      <c r="AM232" s="67" t="s">
        <v>1696</v>
      </c>
      <c r="AO232" s="66" t="s">
        <v>82</v>
      </c>
      <c r="AP232" s="24" t="s">
        <v>63</v>
      </c>
      <c r="AQ232" s="69" t="s">
        <v>63</v>
      </c>
      <c r="AR232" s="68" t="s">
        <v>63</v>
      </c>
      <c r="AS232" s="23" t="s">
        <v>63</v>
      </c>
      <c r="AT232" s="67" t="s">
        <v>63</v>
      </c>
      <c r="AU232" s="68" t="s">
        <v>63</v>
      </c>
      <c r="AV232" s="23" t="s">
        <v>63</v>
      </c>
      <c r="AW232" s="67" t="s">
        <v>63</v>
      </c>
      <c r="AX232" s="68" t="s">
        <v>63</v>
      </c>
      <c r="AY232" s="24" t="s">
        <v>63</v>
      </c>
      <c r="AZ232" s="69" t="s">
        <v>63</v>
      </c>
      <c r="BA232" s="68" t="s">
        <v>63</v>
      </c>
      <c r="BB232" s="24" t="s">
        <v>63</v>
      </c>
      <c r="BC232" s="69"/>
      <c r="BD232" s="66" t="str">
        <f>'individ. emissies &amp; verlening'!AB232</f>
        <v>-</v>
      </c>
      <c r="BE232" s="24" t="s">
        <v>63</v>
      </c>
      <c r="BF232" s="67" t="s">
        <v>63</v>
      </c>
      <c r="BG232" s="66" t="str">
        <f>'individ. emissies &amp; verlening'!AC232</f>
        <v>-</v>
      </c>
      <c r="BH232" s="23" t="s">
        <v>63</v>
      </c>
      <c r="BI232" s="23" t="s">
        <v>63</v>
      </c>
      <c r="BJ232" s="66" t="str">
        <f>'individ. emissies &amp; verlening'!AD232</f>
        <v>-</v>
      </c>
      <c r="BK232" s="171" t="s">
        <v>63</v>
      </c>
      <c r="BL232" s="172" t="s">
        <v>63</v>
      </c>
      <c r="BM232" s="66" t="s">
        <v>63</v>
      </c>
      <c r="BN232" s="23" t="s">
        <v>63</v>
      </c>
      <c r="BO232" s="178" t="str">
        <f t="shared" si="55"/>
        <v>-</v>
      </c>
      <c r="BP232" s="66" t="s">
        <v>63</v>
      </c>
      <c r="BQ232" s="23" t="s">
        <v>63</v>
      </c>
      <c r="BR232" s="183" t="str">
        <f t="shared" si="56"/>
        <v>-</v>
      </c>
    </row>
    <row r="233" spans="1:70" x14ac:dyDescent="0.25">
      <c r="A233" s="21">
        <v>229</v>
      </c>
      <c r="B233" s="21" t="s">
        <v>1313</v>
      </c>
      <c r="C233" s="27" t="s">
        <v>1315</v>
      </c>
      <c r="D233" s="30"/>
      <c r="E233" s="66">
        <v>14700</v>
      </c>
      <c r="F233" s="23">
        <f t="shared" si="57"/>
        <v>14700</v>
      </c>
      <c r="G233" s="67" t="s">
        <v>1696</v>
      </c>
      <c r="H233" s="66">
        <v>14655</v>
      </c>
      <c r="I233" s="23">
        <f t="shared" si="58"/>
        <v>14655</v>
      </c>
      <c r="J233" s="67" t="s">
        <v>1696</v>
      </c>
      <c r="K233" s="66">
        <v>15584</v>
      </c>
      <c r="L233" s="23">
        <f t="shared" si="59"/>
        <v>15584</v>
      </c>
      <c r="M233" s="67" t="s">
        <v>1696</v>
      </c>
      <c r="N233" s="23"/>
      <c r="O233" s="66">
        <v>15063</v>
      </c>
      <c r="P233" s="23">
        <v>15063</v>
      </c>
      <c r="Q233" s="23"/>
      <c r="R233" s="23"/>
      <c r="S233" s="67" t="s">
        <v>1696</v>
      </c>
      <c r="T233" s="66">
        <v>18890</v>
      </c>
      <c r="U233" s="23">
        <v>18890</v>
      </c>
      <c r="V233" s="23"/>
      <c r="W233" s="23"/>
      <c r="X233" s="67" t="s">
        <v>1696</v>
      </c>
      <c r="Y233" s="66">
        <v>13831</v>
      </c>
      <c r="Z233" s="23">
        <v>13831</v>
      </c>
      <c r="AA233" s="23"/>
      <c r="AB233" s="23"/>
      <c r="AC233" s="67" t="s">
        <v>1696</v>
      </c>
      <c r="AD233" s="66">
        <v>12496</v>
      </c>
      <c r="AE233" s="24">
        <v>12496</v>
      </c>
      <c r="AF233" s="23"/>
      <c r="AG233" s="23"/>
      <c r="AH233" s="67" t="s">
        <v>1696</v>
      </c>
      <c r="AI233" s="66">
        <v>13613</v>
      </c>
      <c r="AJ233" s="24">
        <v>8707</v>
      </c>
      <c r="AK233" s="23"/>
      <c r="AL233" s="23">
        <v>4906</v>
      </c>
      <c r="AM233" s="67" t="s">
        <v>1696</v>
      </c>
      <c r="AO233" s="66">
        <v>12034</v>
      </c>
      <c r="AP233" s="23">
        <v>12034</v>
      </c>
      <c r="AQ233" s="67" t="s">
        <v>1696</v>
      </c>
      <c r="AR233" s="66">
        <v>12251</v>
      </c>
      <c r="AS233" s="23">
        <v>12251</v>
      </c>
      <c r="AT233" s="67" t="s">
        <v>1696</v>
      </c>
      <c r="AU233" s="66">
        <v>10130</v>
      </c>
      <c r="AV233" s="23">
        <v>10130</v>
      </c>
      <c r="AW233" s="67" t="s">
        <v>1696</v>
      </c>
      <c r="AX233" s="66">
        <v>13977</v>
      </c>
      <c r="AY233" s="23">
        <v>13977</v>
      </c>
      <c r="AZ233" s="67" t="s">
        <v>1696</v>
      </c>
      <c r="BA233" s="66">
        <v>13569</v>
      </c>
      <c r="BB233" s="23">
        <v>13569</v>
      </c>
      <c r="BC233" s="67" t="s">
        <v>1696</v>
      </c>
      <c r="BD233" s="66">
        <f>'individ. emissies &amp; verlening'!AB233</f>
        <v>13778</v>
      </c>
      <c r="BE233" s="23">
        <v>13778</v>
      </c>
      <c r="BF233" s="67" t="s">
        <v>1696</v>
      </c>
      <c r="BG233" s="66">
        <f>'individ. emissies &amp; verlening'!AC233</f>
        <v>13567</v>
      </c>
      <c r="BH233" s="23">
        <v>13567</v>
      </c>
      <c r="BI233" s="23" t="s">
        <v>1696</v>
      </c>
      <c r="BJ233" s="66">
        <f>'individ. emissies &amp; verlening'!AD233</f>
        <v>9901</v>
      </c>
      <c r="BK233" s="171">
        <v>9901</v>
      </c>
      <c r="BL233" s="172" t="s">
        <v>1696</v>
      </c>
      <c r="BM233" s="66">
        <v>12962</v>
      </c>
      <c r="BN233" s="23">
        <v>12962</v>
      </c>
      <c r="BO233" s="178" t="str">
        <f t="shared" si="55"/>
        <v>ok</v>
      </c>
      <c r="BP233" s="66">
        <v>13413</v>
      </c>
      <c r="BQ233" s="23">
        <v>13413</v>
      </c>
      <c r="BR233" s="183" t="str">
        <f t="shared" si="56"/>
        <v>ok</v>
      </c>
    </row>
    <row r="234" spans="1:70" ht="12.75" customHeight="1" x14ac:dyDescent="0.25">
      <c r="A234" s="21">
        <v>230</v>
      </c>
      <c r="B234" s="21" t="s">
        <v>1321</v>
      </c>
      <c r="C234" s="27" t="s">
        <v>1322</v>
      </c>
      <c r="D234" s="30"/>
      <c r="E234" s="68" t="s">
        <v>63</v>
      </c>
      <c r="F234" s="23" t="str">
        <f t="shared" si="57"/>
        <v>-</v>
      </c>
      <c r="G234" s="69" t="s">
        <v>63</v>
      </c>
      <c r="H234" s="68" t="s">
        <v>63</v>
      </c>
      <c r="I234" s="23" t="str">
        <f t="shared" si="58"/>
        <v>-</v>
      </c>
      <c r="J234" s="69" t="str">
        <f t="shared" si="58"/>
        <v>-</v>
      </c>
      <c r="K234" s="68" t="s">
        <v>63</v>
      </c>
      <c r="L234" s="23" t="str">
        <f t="shared" si="59"/>
        <v>-</v>
      </c>
      <c r="M234" s="69" t="str">
        <f t="shared" si="59"/>
        <v>-</v>
      </c>
      <c r="N234" s="24"/>
      <c r="O234" s="68" t="s">
        <v>63</v>
      </c>
      <c r="P234" s="24" t="s">
        <v>63</v>
      </c>
      <c r="Q234" s="24" t="s">
        <v>63</v>
      </c>
      <c r="R234" s="24" t="s">
        <v>63</v>
      </c>
      <c r="S234" s="69" t="s">
        <v>63</v>
      </c>
      <c r="T234" s="68" t="s">
        <v>63</v>
      </c>
      <c r="U234" s="24" t="s">
        <v>63</v>
      </c>
      <c r="V234" s="24" t="s">
        <v>63</v>
      </c>
      <c r="W234" s="24" t="s">
        <v>63</v>
      </c>
      <c r="X234" s="69" t="s">
        <v>63</v>
      </c>
      <c r="Y234" s="68" t="s">
        <v>63</v>
      </c>
      <c r="Z234" s="24" t="s">
        <v>63</v>
      </c>
      <c r="AA234" s="24" t="s">
        <v>63</v>
      </c>
      <c r="AB234" s="24" t="s">
        <v>63</v>
      </c>
      <c r="AC234" s="69" t="s">
        <v>63</v>
      </c>
      <c r="AD234" s="68" t="s">
        <v>63</v>
      </c>
      <c r="AE234" s="24" t="s">
        <v>63</v>
      </c>
      <c r="AF234" s="24" t="s">
        <v>63</v>
      </c>
      <c r="AG234" s="24" t="s">
        <v>63</v>
      </c>
      <c r="AH234" s="69" t="s">
        <v>63</v>
      </c>
      <c r="AI234" s="68" t="s">
        <v>63</v>
      </c>
      <c r="AJ234" s="23" t="s">
        <v>63</v>
      </c>
      <c r="AK234" s="23" t="s">
        <v>63</v>
      </c>
      <c r="AL234" s="23" t="s">
        <v>63</v>
      </c>
      <c r="AM234" s="69" t="s">
        <v>63</v>
      </c>
      <c r="AO234" s="66">
        <v>21016</v>
      </c>
      <c r="AP234" s="23">
        <v>21016</v>
      </c>
      <c r="AQ234" s="67" t="s">
        <v>1696</v>
      </c>
      <c r="AR234" s="66">
        <v>30285</v>
      </c>
      <c r="AS234" s="23">
        <v>30285</v>
      </c>
      <c r="AT234" s="67" t="s">
        <v>1696</v>
      </c>
      <c r="AU234" s="66">
        <v>36716</v>
      </c>
      <c r="AV234" s="23">
        <v>36716</v>
      </c>
      <c r="AW234" s="67" t="s">
        <v>1696</v>
      </c>
      <c r="AX234" s="66">
        <v>38788</v>
      </c>
      <c r="AY234" s="23">
        <v>38788</v>
      </c>
      <c r="AZ234" s="67" t="s">
        <v>1696</v>
      </c>
      <c r="BA234" s="66">
        <v>15936</v>
      </c>
      <c r="BB234" s="23">
        <v>15936</v>
      </c>
      <c r="BC234" s="67" t="s">
        <v>1696</v>
      </c>
      <c r="BD234" s="66" t="str">
        <f>'individ. emissies &amp; verlening'!AB234</f>
        <v>gesloten</v>
      </c>
      <c r="BE234" s="24" t="s">
        <v>63</v>
      </c>
      <c r="BF234" s="67" t="s">
        <v>63</v>
      </c>
      <c r="BG234" s="66" t="str">
        <f>'individ. emissies &amp; verlening'!AC234</f>
        <v>-</v>
      </c>
      <c r="BH234" s="23" t="s">
        <v>63</v>
      </c>
      <c r="BI234" s="23" t="s">
        <v>63</v>
      </c>
      <c r="BJ234" s="66" t="str">
        <f>'individ. emissies &amp; verlening'!AD234</f>
        <v>-</v>
      </c>
      <c r="BK234" s="171" t="s">
        <v>63</v>
      </c>
      <c r="BL234" s="172" t="s">
        <v>63</v>
      </c>
      <c r="BM234" s="66" t="s">
        <v>63</v>
      </c>
      <c r="BN234" s="23" t="s">
        <v>63</v>
      </c>
      <c r="BO234" s="178" t="str">
        <f t="shared" si="55"/>
        <v>-</v>
      </c>
      <c r="BP234" s="66" t="s">
        <v>63</v>
      </c>
      <c r="BQ234" s="23" t="s">
        <v>63</v>
      </c>
      <c r="BR234" s="183" t="str">
        <f t="shared" si="56"/>
        <v>-</v>
      </c>
    </row>
    <row r="235" spans="1:70" x14ac:dyDescent="0.25">
      <c r="A235" s="21">
        <v>231</v>
      </c>
      <c r="B235" s="21" t="s">
        <v>1323</v>
      </c>
      <c r="C235" s="27" t="s">
        <v>1325</v>
      </c>
      <c r="D235" s="30"/>
      <c r="E235" s="68" t="s">
        <v>63</v>
      </c>
      <c r="F235" s="23" t="str">
        <f t="shared" si="57"/>
        <v>-</v>
      </c>
      <c r="G235" s="69" t="s">
        <v>63</v>
      </c>
      <c r="H235" s="68" t="s">
        <v>63</v>
      </c>
      <c r="I235" s="23" t="str">
        <f t="shared" si="58"/>
        <v>-</v>
      </c>
      <c r="J235" s="69" t="str">
        <f t="shared" si="58"/>
        <v>-</v>
      </c>
      <c r="K235" s="68" t="s">
        <v>63</v>
      </c>
      <c r="L235" s="23" t="str">
        <f t="shared" si="59"/>
        <v>-</v>
      </c>
      <c r="M235" s="69" t="str">
        <f t="shared" si="59"/>
        <v>-</v>
      </c>
      <c r="N235" s="24"/>
      <c r="O235" s="66">
        <v>48778</v>
      </c>
      <c r="P235" s="23">
        <v>48778</v>
      </c>
      <c r="Q235" s="23"/>
      <c r="R235" s="23"/>
      <c r="S235" s="67" t="s">
        <v>1696</v>
      </c>
      <c r="T235" s="66">
        <v>35306</v>
      </c>
      <c r="U235" s="23">
        <v>35306</v>
      </c>
      <c r="V235" s="23"/>
      <c r="W235" s="23"/>
      <c r="X235" s="67" t="s">
        <v>1696</v>
      </c>
      <c r="Y235" s="66">
        <v>36829</v>
      </c>
      <c r="Z235" s="23">
        <v>36829</v>
      </c>
      <c r="AA235" s="23"/>
      <c r="AB235" s="23"/>
      <c r="AC235" s="67" t="s">
        <v>1696</v>
      </c>
      <c r="AD235" s="66">
        <v>37127</v>
      </c>
      <c r="AE235" s="24">
        <v>33757</v>
      </c>
      <c r="AF235" s="23"/>
      <c r="AG235" s="23">
        <v>3370</v>
      </c>
      <c r="AH235" s="67" t="s">
        <v>1696</v>
      </c>
      <c r="AI235" s="66">
        <v>35432</v>
      </c>
      <c r="AJ235" s="24">
        <v>18426</v>
      </c>
      <c r="AK235" s="23"/>
      <c r="AL235" s="23">
        <v>17006</v>
      </c>
      <c r="AM235" s="67" t="s">
        <v>1696</v>
      </c>
      <c r="AO235" s="66">
        <v>34429</v>
      </c>
      <c r="AP235" s="23">
        <v>34429</v>
      </c>
      <c r="AQ235" s="67" t="s">
        <v>1696</v>
      </c>
      <c r="AR235" s="66">
        <v>32700</v>
      </c>
      <c r="AS235" s="23">
        <v>32700</v>
      </c>
      <c r="AT235" s="67" t="s">
        <v>1696</v>
      </c>
      <c r="AU235" s="66">
        <v>33976</v>
      </c>
      <c r="AV235" s="23">
        <v>33976</v>
      </c>
      <c r="AW235" s="67" t="s">
        <v>1696</v>
      </c>
      <c r="AX235" s="66">
        <v>37691</v>
      </c>
      <c r="AY235" s="23">
        <v>37691</v>
      </c>
      <c r="AZ235" s="67" t="s">
        <v>1696</v>
      </c>
      <c r="BA235" s="66">
        <v>36477</v>
      </c>
      <c r="BB235" s="23">
        <v>36477</v>
      </c>
      <c r="BC235" s="67" t="s">
        <v>1696</v>
      </c>
      <c r="BD235" s="66">
        <f>'individ. emissies &amp; verlening'!AB235</f>
        <v>37228</v>
      </c>
      <c r="BE235" s="23">
        <v>37228</v>
      </c>
      <c r="BF235" s="67" t="s">
        <v>1696</v>
      </c>
      <c r="BG235" s="66">
        <f>'individ. emissies &amp; verlening'!AC235</f>
        <v>36453</v>
      </c>
      <c r="BH235" s="23">
        <v>36453</v>
      </c>
      <c r="BI235" s="23" t="s">
        <v>1696</v>
      </c>
      <c r="BJ235" s="66">
        <f>'individ. emissies &amp; verlening'!AD235</f>
        <v>36443</v>
      </c>
      <c r="BK235" s="171">
        <v>36443</v>
      </c>
      <c r="BL235" s="172" t="s">
        <v>1696</v>
      </c>
      <c r="BM235" s="66">
        <v>41042</v>
      </c>
      <c r="BN235" s="23">
        <v>41042</v>
      </c>
      <c r="BO235" s="178" t="str">
        <f t="shared" si="55"/>
        <v>ok</v>
      </c>
      <c r="BP235" s="66">
        <v>40790</v>
      </c>
      <c r="BQ235" s="23">
        <v>40790</v>
      </c>
      <c r="BR235" s="183" t="str">
        <f t="shared" si="56"/>
        <v>ok</v>
      </c>
    </row>
    <row r="236" spans="1:70" x14ac:dyDescent="0.25">
      <c r="A236" s="21">
        <v>232</v>
      </c>
      <c r="B236" s="21" t="s">
        <v>1331</v>
      </c>
      <c r="C236" s="27" t="s">
        <v>1333</v>
      </c>
      <c r="D236" s="30"/>
      <c r="E236" s="66">
        <v>17348</v>
      </c>
      <c r="F236" s="23">
        <f t="shared" si="57"/>
        <v>17348</v>
      </c>
      <c r="G236" s="67" t="s">
        <v>1696</v>
      </c>
      <c r="H236" s="66">
        <v>17571</v>
      </c>
      <c r="I236" s="23">
        <f t="shared" si="58"/>
        <v>17571</v>
      </c>
      <c r="J236" s="67" t="s">
        <v>1696</v>
      </c>
      <c r="K236" s="66">
        <v>18715</v>
      </c>
      <c r="L236" s="23">
        <f t="shared" si="59"/>
        <v>18715</v>
      </c>
      <c r="M236" s="67" t="s">
        <v>1696</v>
      </c>
      <c r="N236" s="23"/>
      <c r="O236" s="66">
        <v>31198</v>
      </c>
      <c r="P236" s="23">
        <v>31198</v>
      </c>
      <c r="Q236" s="23"/>
      <c r="R236" s="23"/>
      <c r="S236" s="67" t="s">
        <v>1696</v>
      </c>
      <c r="T236" s="66">
        <v>28585</v>
      </c>
      <c r="U236" s="23">
        <v>28585</v>
      </c>
      <c r="V236" s="23"/>
      <c r="W236" s="23"/>
      <c r="X236" s="67" t="s">
        <v>1696</v>
      </c>
      <c r="Y236" s="66">
        <v>27116</v>
      </c>
      <c r="Z236" s="23">
        <v>27116</v>
      </c>
      <c r="AA236" s="23"/>
      <c r="AB236" s="23"/>
      <c r="AC236" s="67" t="s">
        <v>1696</v>
      </c>
      <c r="AD236" s="66">
        <v>29582</v>
      </c>
      <c r="AE236" s="24">
        <v>29582</v>
      </c>
      <c r="AF236" s="23"/>
      <c r="AG236" s="23"/>
      <c r="AH236" s="67" t="s">
        <v>1696</v>
      </c>
      <c r="AI236" s="66">
        <v>29468</v>
      </c>
      <c r="AJ236" s="24">
        <v>15332</v>
      </c>
      <c r="AK236" s="23">
        <v>14136</v>
      </c>
      <c r="AL236" s="23"/>
      <c r="AM236" s="67" t="s">
        <v>1696</v>
      </c>
      <c r="AO236" s="66">
        <v>29634</v>
      </c>
      <c r="AP236" s="23">
        <v>29634</v>
      </c>
      <c r="AQ236" s="67" t="s">
        <v>1696</v>
      </c>
      <c r="AR236" s="66">
        <v>29417</v>
      </c>
      <c r="AS236" s="23">
        <v>29417</v>
      </c>
      <c r="AT236" s="67" t="s">
        <v>1696</v>
      </c>
      <c r="AU236" s="66">
        <v>28328</v>
      </c>
      <c r="AV236" s="23">
        <v>28328</v>
      </c>
      <c r="AW236" s="67" t="s">
        <v>1696</v>
      </c>
      <c r="AX236" s="66">
        <v>30318</v>
      </c>
      <c r="AY236" s="23">
        <v>30318</v>
      </c>
      <c r="AZ236" s="67" t="s">
        <v>1696</v>
      </c>
      <c r="BA236" s="66">
        <v>33111</v>
      </c>
      <c r="BB236" s="23">
        <v>33111</v>
      </c>
      <c r="BC236" s="67" t="s">
        <v>1696</v>
      </c>
      <c r="BD236" s="66">
        <f>'individ. emissies &amp; verlening'!AB236</f>
        <v>23949</v>
      </c>
      <c r="BE236" s="23">
        <v>23949</v>
      </c>
      <c r="BF236" s="67" t="s">
        <v>1696</v>
      </c>
      <c r="BG236" s="66">
        <f>'individ. emissies &amp; verlening'!AC236</f>
        <v>16831</v>
      </c>
      <c r="BH236" s="23">
        <v>16831</v>
      </c>
      <c r="BI236" s="23" t="s">
        <v>1696</v>
      </c>
      <c r="BJ236" s="66">
        <f>'individ. emissies &amp; verlening'!AD236</f>
        <v>14570</v>
      </c>
      <c r="BK236" s="171">
        <v>14570</v>
      </c>
      <c r="BL236" s="172" t="s">
        <v>1696</v>
      </c>
      <c r="BM236" s="66">
        <v>17194</v>
      </c>
      <c r="BN236" s="23">
        <v>17194</v>
      </c>
      <c r="BO236" s="178" t="str">
        <f t="shared" si="55"/>
        <v>ok</v>
      </c>
      <c r="BP236" s="66">
        <v>14672</v>
      </c>
      <c r="BQ236" s="23">
        <v>14672</v>
      </c>
      <c r="BR236" s="183" t="str">
        <f t="shared" si="56"/>
        <v>ok</v>
      </c>
    </row>
    <row r="237" spans="1:70" x14ac:dyDescent="0.25">
      <c r="A237" s="21">
        <v>233</v>
      </c>
      <c r="B237" s="21" t="s">
        <v>1338</v>
      </c>
      <c r="C237" s="27" t="s">
        <v>1340</v>
      </c>
      <c r="D237" s="30"/>
      <c r="E237" s="66">
        <v>13216</v>
      </c>
      <c r="F237" s="23">
        <f t="shared" si="57"/>
        <v>13216</v>
      </c>
      <c r="G237" s="67" t="s">
        <v>1696</v>
      </c>
      <c r="H237" s="66">
        <v>12110</v>
      </c>
      <c r="I237" s="23">
        <f t="shared" si="58"/>
        <v>12110</v>
      </c>
      <c r="J237" s="67" t="s">
        <v>1696</v>
      </c>
      <c r="K237" s="66">
        <v>12665</v>
      </c>
      <c r="L237" s="23">
        <f t="shared" si="59"/>
        <v>12665</v>
      </c>
      <c r="M237" s="67" t="s">
        <v>1696</v>
      </c>
      <c r="N237" s="23"/>
      <c r="O237" s="71">
        <v>19809</v>
      </c>
      <c r="P237" s="23">
        <v>19809</v>
      </c>
      <c r="Q237" s="23"/>
      <c r="R237" s="23"/>
      <c r="S237" s="67" t="s">
        <v>1696</v>
      </c>
      <c r="T237" s="71">
        <v>15664</v>
      </c>
      <c r="U237" s="23">
        <v>15664</v>
      </c>
      <c r="V237" s="23"/>
      <c r="W237" s="23"/>
      <c r="X237" s="67" t="s">
        <v>1696</v>
      </c>
      <c r="Y237" s="71">
        <v>13591</v>
      </c>
      <c r="Z237" s="23">
        <v>13591</v>
      </c>
      <c r="AA237" s="23"/>
      <c r="AB237" s="23"/>
      <c r="AC237" s="67" t="s">
        <v>1696</v>
      </c>
      <c r="AD237" s="71">
        <v>14140</v>
      </c>
      <c r="AE237" s="24">
        <v>14140</v>
      </c>
      <c r="AF237" s="23"/>
      <c r="AG237" s="23"/>
      <c r="AH237" s="67" t="s">
        <v>1696</v>
      </c>
      <c r="AI237" s="71">
        <v>13469</v>
      </c>
      <c r="AJ237" s="24">
        <v>13469</v>
      </c>
      <c r="AK237" s="23"/>
      <c r="AL237" s="23"/>
      <c r="AM237" s="67" t="s">
        <v>1696</v>
      </c>
      <c r="AO237" s="66">
        <v>14350</v>
      </c>
      <c r="AP237" s="23">
        <v>14350</v>
      </c>
      <c r="AQ237" s="67" t="s">
        <v>1696</v>
      </c>
      <c r="AR237" s="66">
        <v>12659</v>
      </c>
      <c r="AS237" s="23">
        <v>12659</v>
      </c>
      <c r="AT237" s="67" t="s">
        <v>1696</v>
      </c>
      <c r="AU237" s="66">
        <v>13959</v>
      </c>
      <c r="AV237" s="23">
        <v>13959</v>
      </c>
      <c r="AW237" s="67" t="s">
        <v>1696</v>
      </c>
      <c r="AX237" s="66">
        <v>14751</v>
      </c>
      <c r="AY237" s="23">
        <v>14751</v>
      </c>
      <c r="AZ237" s="67" t="s">
        <v>1696</v>
      </c>
      <c r="BA237" s="66">
        <v>13746</v>
      </c>
      <c r="BB237" s="23">
        <v>13746</v>
      </c>
      <c r="BC237" s="67" t="s">
        <v>1696</v>
      </c>
      <c r="BD237" s="66">
        <f>'individ. emissies &amp; verlening'!AB237</f>
        <v>12976</v>
      </c>
      <c r="BE237" s="23">
        <v>12976</v>
      </c>
      <c r="BF237" s="67" t="s">
        <v>1696</v>
      </c>
      <c r="BG237" s="66">
        <f>'individ. emissies &amp; verlening'!AC237</f>
        <v>12108</v>
      </c>
      <c r="BH237" s="23">
        <v>12108</v>
      </c>
      <c r="BI237" s="23" t="s">
        <v>1696</v>
      </c>
      <c r="BJ237" s="66">
        <f>'individ. emissies &amp; verlening'!AD237</f>
        <v>11301</v>
      </c>
      <c r="BK237" s="171">
        <v>11301</v>
      </c>
      <c r="BL237" s="172" t="s">
        <v>1696</v>
      </c>
      <c r="BM237" s="66">
        <v>12664</v>
      </c>
      <c r="BN237" s="23">
        <v>12664</v>
      </c>
      <c r="BO237" s="178" t="str">
        <f t="shared" si="55"/>
        <v>ok</v>
      </c>
      <c r="BP237" s="66">
        <v>12170</v>
      </c>
      <c r="BQ237" s="23">
        <v>12170</v>
      </c>
      <c r="BR237" s="183" t="str">
        <f t="shared" si="56"/>
        <v>ok</v>
      </c>
    </row>
    <row r="238" spans="1:70" x14ac:dyDescent="0.25">
      <c r="A238" s="21">
        <v>234</v>
      </c>
      <c r="B238" s="21" t="s">
        <v>1346</v>
      </c>
      <c r="C238" s="27" t="s">
        <v>1348</v>
      </c>
      <c r="D238" s="30"/>
      <c r="E238" s="66"/>
      <c r="F238" s="23"/>
      <c r="G238" s="67"/>
      <c r="H238" s="66"/>
      <c r="I238" s="23"/>
      <c r="J238" s="67"/>
      <c r="K238" s="66"/>
      <c r="L238" s="23"/>
      <c r="M238" s="67"/>
      <c r="N238" s="23"/>
      <c r="O238" s="71"/>
      <c r="P238" s="23"/>
      <c r="Q238" s="23"/>
      <c r="R238" s="23"/>
      <c r="S238" s="67"/>
      <c r="T238" s="71"/>
      <c r="U238" s="23"/>
      <c r="V238" s="23"/>
      <c r="W238" s="23"/>
      <c r="X238" s="67"/>
      <c r="Y238" s="71"/>
      <c r="Z238" s="23"/>
      <c r="AA238" s="23"/>
      <c r="AB238" s="23"/>
      <c r="AC238" s="67"/>
      <c r="AD238" s="71"/>
      <c r="AE238" s="24"/>
      <c r="AF238" s="23"/>
      <c r="AG238" s="23"/>
      <c r="AH238" s="67"/>
      <c r="AI238" s="71"/>
      <c r="AJ238" s="24"/>
      <c r="AK238" s="23"/>
      <c r="AL238" s="23"/>
      <c r="AM238" s="67"/>
      <c r="AO238" s="66"/>
      <c r="AP238" s="23"/>
      <c r="AQ238" s="67"/>
      <c r="AR238" s="66"/>
      <c r="AS238" s="23"/>
      <c r="AT238" s="67"/>
      <c r="AU238" s="66"/>
      <c r="AV238" s="23"/>
      <c r="AW238" s="67"/>
      <c r="AX238" s="66"/>
      <c r="AY238" s="23"/>
      <c r="AZ238" s="67"/>
      <c r="BA238" s="66"/>
      <c r="BB238" s="23"/>
      <c r="BC238" s="67"/>
      <c r="BD238" s="66"/>
      <c r="BE238" s="23"/>
      <c r="BF238" s="67"/>
      <c r="BG238" s="66"/>
      <c r="BH238" s="23"/>
      <c r="BI238" s="23"/>
      <c r="BJ238" s="66" t="str">
        <f>'individ. emissies &amp; verlening'!AD238</f>
        <v>-</v>
      </c>
      <c r="BK238" s="171" t="s">
        <v>63</v>
      </c>
      <c r="BL238" s="172" t="s">
        <v>63</v>
      </c>
      <c r="BM238" s="66" t="s">
        <v>63</v>
      </c>
      <c r="BN238" s="23" t="s">
        <v>63</v>
      </c>
      <c r="BO238" s="178" t="str">
        <f t="shared" si="55"/>
        <v>-</v>
      </c>
      <c r="BP238" s="66" t="s">
        <v>63</v>
      </c>
      <c r="BQ238" s="23" t="s">
        <v>63</v>
      </c>
      <c r="BR238" s="183" t="str">
        <f t="shared" si="56"/>
        <v>-</v>
      </c>
    </row>
    <row r="239" spans="1:70" x14ac:dyDescent="0.25">
      <c r="A239" s="21">
        <v>235</v>
      </c>
      <c r="B239" s="21" t="s">
        <v>1351</v>
      </c>
      <c r="C239" s="27" t="s">
        <v>1352</v>
      </c>
      <c r="D239" s="30"/>
      <c r="E239" s="68" t="s">
        <v>63</v>
      </c>
      <c r="F239" s="23" t="str">
        <f t="shared" si="57"/>
        <v>-</v>
      </c>
      <c r="G239" s="69" t="s">
        <v>63</v>
      </c>
      <c r="H239" s="68" t="s">
        <v>63</v>
      </c>
      <c r="I239" s="23" t="str">
        <f t="shared" si="58"/>
        <v>-</v>
      </c>
      <c r="J239" s="69" t="str">
        <f t="shared" si="58"/>
        <v>-</v>
      </c>
      <c r="K239" s="68" t="s">
        <v>63</v>
      </c>
      <c r="L239" s="23" t="str">
        <f t="shared" si="59"/>
        <v>-</v>
      </c>
      <c r="M239" s="69" t="str">
        <f t="shared" si="59"/>
        <v>-</v>
      </c>
      <c r="N239" s="24"/>
      <c r="O239" s="66">
        <v>5850</v>
      </c>
      <c r="P239" s="23">
        <v>5382</v>
      </c>
      <c r="Q239" s="23"/>
      <c r="R239" s="23">
        <v>468</v>
      </c>
      <c r="S239" s="67" t="s">
        <v>1696</v>
      </c>
      <c r="T239" s="66">
        <v>4157</v>
      </c>
      <c r="U239" s="23">
        <v>2723</v>
      </c>
      <c r="V239" s="23"/>
      <c r="W239" s="23">
        <v>1434</v>
      </c>
      <c r="X239" s="67" t="s">
        <v>1696</v>
      </c>
      <c r="Y239" s="70" t="s">
        <v>72</v>
      </c>
      <c r="Z239" s="24" t="s">
        <v>63</v>
      </c>
      <c r="AA239" s="24" t="s">
        <v>63</v>
      </c>
      <c r="AB239" s="24" t="s">
        <v>63</v>
      </c>
      <c r="AC239" s="69" t="s">
        <v>63</v>
      </c>
      <c r="AD239" s="70" t="s">
        <v>63</v>
      </c>
      <c r="AE239" s="24" t="s">
        <v>63</v>
      </c>
      <c r="AF239" s="24" t="s">
        <v>63</v>
      </c>
      <c r="AG239" s="24" t="s">
        <v>63</v>
      </c>
      <c r="AH239" s="69" t="s">
        <v>63</v>
      </c>
      <c r="AI239" s="70" t="s">
        <v>63</v>
      </c>
      <c r="AJ239" s="23" t="s">
        <v>63</v>
      </c>
      <c r="AK239" s="23" t="s">
        <v>63</v>
      </c>
      <c r="AL239" s="23" t="s">
        <v>63</v>
      </c>
      <c r="AM239" s="69" t="s">
        <v>63</v>
      </c>
      <c r="AO239" s="68" t="s">
        <v>63</v>
      </c>
      <c r="AP239" s="24" t="s">
        <v>63</v>
      </c>
      <c r="AQ239" s="69" t="s">
        <v>63</v>
      </c>
      <c r="AR239" s="68" t="s">
        <v>63</v>
      </c>
      <c r="AS239" s="23" t="s">
        <v>63</v>
      </c>
      <c r="AT239" s="67" t="s">
        <v>63</v>
      </c>
      <c r="AU239" s="68" t="s">
        <v>63</v>
      </c>
      <c r="AV239" s="23" t="s">
        <v>63</v>
      </c>
      <c r="AW239" s="67" t="s">
        <v>63</v>
      </c>
      <c r="AX239" s="68" t="s">
        <v>63</v>
      </c>
      <c r="AY239" s="24" t="s">
        <v>63</v>
      </c>
      <c r="AZ239" s="69" t="s">
        <v>63</v>
      </c>
      <c r="BA239" s="68" t="s">
        <v>63</v>
      </c>
      <c r="BB239" s="24" t="s">
        <v>63</v>
      </c>
      <c r="BC239" s="69"/>
      <c r="BD239" s="66" t="str">
        <f>'individ. emissies &amp; verlening'!AB239</f>
        <v>-</v>
      </c>
      <c r="BE239" s="24" t="s">
        <v>63</v>
      </c>
      <c r="BF239" s="67" t="s">
        <v>63</v>
      </c>
      <c r="BG239" s="66" t="str">
        <f>'individ. emissies &amp; verlening'!AC239</f>
        <v>-</v>
      </c>
      <c r="BH239" s="23" t="s">
        <v>63</v>
      </c>
      <c r="BI239" s="23" t="s">
        <v>63</v>
      </c>
      <c r="BJ239" s="66" t="str">
        <f>'individ. emissies &amp; verlening'!AD239</f>
        <v>-</v>
      </c>
      <c r="BK239" s="171" t="s">
        <v>63</v>
      </c>
      <c r="BL239" s="172" t="s">
        <v>63</v>
      </c>
      <c r="BM239" s="66" t="s">
        <v>63</v>
      </c>
      <c r="BN239" s="23" t="s">
        <v>63</v>
      </c>
      <c r="BO239" s="178" t="str">
        <f t="shared" si="55"/>
        <v>-</v>
      </c>
      <c r="BP239" s="66" t="s">
        <v>63</v>
      </c>
      <c r="BQ239" s="23" t="s">
        <v>63</v>
      </c>
      <c r="BR239" s="183" t="str">
        <f t="shared" si="56"/>
        <v>-</v>
      </c>
    </row>
    <row r="240" spans="1:70" x14ac:dyDescent="0.25">
      <c r="A240" s="21">
        <v>236</v>
      </c>
      <c r="B240" s="21" t="s">
        <v>1356</v>
      </c>
      <c r="C240" s="27" t="s">
        <v>1358</v>
      </c>
      <c r="D240" s="30"/>
      <c r="E240" s="66" t="s">
        <v>1363</v>
      </c>
      <c r="F240" s="23" t="str">
        <f t="shared" si="57"/>
        <v>opt-out</v>
      </c>
      <c r="G240" s="67" t="s">
        <v>1696</v>
      </c>
      <c r="H240" s="66" t="s">
        <v>1363</v>
      </c>
      <c r="I240" s="23" t="str">
        <f t="shared" si="58"/>
        <v>opt-out</v>
      </c>
      <c r="J240" s="67" t="s">
        <v>1696</v>
      </c>
      <c r="K240" s="66" t="s">
        <v>1363</v>
      </c>
      <c r="L240" s="23" t="str">
        <f t="shared" si="59"/>
        <v>opt-out</v>
      </c>
      <c r="M240" s="67" t="s">
        <v>1696</v>
      </c>
      <c r="N240" s="23"/>
      <c r="O240" s="66">
        <v>4591</v>
      </c>
      <c r="P240" s="23">
        <v>4591</v>
      </c>
      <c r="Q240" s="23"/>
      <c r="R240" s="23"/>
      <c r="S240" s="67" t="s">
        <v>1696</v>
      </c>
      <c r="T240" s="66">
        <v>4381</v>
      </c>
      <c r="U240" s="23">
        <v>4381</v>
      </c>
      <c r="V240" s="23"/>
      <c r="W240" s="23"/>
      <c r="X240" s="67" t="s">
        <v>1696</v>
      </c>
      <c r="Y240" s="66">
        <v>4758</v>
      </c>
      <c r="Z240" s="23">
        <v>4758</v>
      </c>
      <c r="AA240" s="23"/>
      <c r="AB240" s="23"/>
      <c r="AC240" s="67" t="s">
        <v>1696</v>
      </c>
      <c r="AD240" s="66">
        <v>3597</v>
      </c>
      <c r="AE240" s="24">
        <v>3597</v>
      </c>
      <c r="AF240" s="23"/>
      <c r="AG240" s="23"/>
      <c r="AH240" s="67" t="s">
        <v>1696</v>
      </c>
      <c r="AI240" s="66">
        <v>3454</v>
      </c>
      <c r="AJ240" s="24">
        <v>3454</v>
      </c>
      <c r="AK240" s="23"/>
      <c r="AL240" s="23"/>
      <c r="AM240" s="67" t="s">
        <v>1696</v>
      </c>
      <c r="AO240" s="66">
        <v>7542</v>
      </c>
      <c r="AP240" s="23">
        <v>7542</v>
      </c>
      <c r="AQ240" s="67" t="s">
        <v>1696</v>
      </c>
      <c r="AR240" s="66">
        <v>3194</v>
      </c>
      <c r="AS240" s="23">
        <v>3194</v>
      </c>
      <c r="AT240" s="67" t="s">
        <v>1696</v>
      </c>
      <c r="AU240" s="66">
        <v>3787</v>
      </c>
      <c r="AV240" s="23">
        <v>3787</v>
      </c>
      <c r="AW240" s="67" t="s">
        <v>1696</v>
      </c>
      <c r="AX240" s="66">
        <v>3229</v>
      </c>
      <c r="AY240" s="23">
        <v>3229</v>
      </c>
      <c r="AZ240" s="67" t="s">
        <v>1696</v>
      </c>
      <c r="BA240" s="66">
        <v>5293</v>
      </c>
      <c r="BB240" s="23">
        <v>5293</v>
      </c>
      <c r="BC240" s="67" t="s">
        <v>1696</v>
      </c>
      <c r="BD240" s="66">
        <f>'individ. emissies &amp; verlening'!AB240</f>
        <v>4728</v>
      </c>
      <c r="BE240" s="23">
        <v>4728</v>
      </c>
      <c r="BF240" s="67" t="s">
        <v>1696</v>
      </c>
      <c r="BG240" s="66">
        <f>'individ. emissies &amp; verlening'!AC240</f>
        <v>2853</v>
      </c>
      <c r="BH240" s="23">
        <v>2853</v>
      </c>
      <c r="BI240" s="23" t="s">
        <v>1696</v>
      </c>
      <c r="BJ240" s="66">
        <f>'individ. emissies &amp; verlening'!AD240</f>
        <v>2614</v>
      </c>
      <c r="BK240" s="171">
        <v>2614</v>
      </c>
      <c r="BL240" s="172" t="s">
        <v>1696</v>
      </c>
      <c r="BM240" s="66">
        <v>5429</v>
      </c>
      <c r="BN240" s="23">
        <v>5429</v>
      </c>
      <c r="BO240" s="178" t="str">
        <f t="shared" si="55"/>
        <v>ok</v>
      </c>
      <c r="BP240" s="66">
        <v>2925</v>
      </c>
      <c r="BQ240" s="23">
        <v>2925</v>
      </c>
      <c r="BR240" s="183" t="str">
        <f t="shared" si="56"/>
        <v>ok</v>
      </c>
    </row>
    <row r="241" spans="1:70" x14ac:dyDescent="0.25">
      <c r="A241" s="21">
        <v>237</v>
      </c>
      <c r="B241" s="21" t="s">
        <v>1364</v>
      </c>
      <c r="C241" s="27" t="s">
        <v>1366</v>
      </c>
      <c r="D241" s="30"/>
      <c r="E241" s="66" t="s">
        <v>1363</v>
      </c>
      <c r="F241" s="23" t="str">
        <f t="shared" si="57"/>
        <v>opt-out</v>
      </c>
      <c r="G241" s="67" t="s">
        <v>1696</v>
      </c>
      <c r="H241" s="66" t="s">
        <v>1363</v>
      </c>
      <c r="I241" s="23" t="str">
        <f t="shared" si="58"/>
        <v>opt-out</v>
      </c>
      <c r="J241" s="67" t="s">
        <v>1696</v>
      </c>
      <c r="K241" s="66" t="s">
        <v>1363</v>
      </c>
      <c r="L241" s="23" t="str">
        <f t="shared" si="59"/>
        <v>opt-out</v>
      </c>
      <c r="M241" s="67" t="s">
        <v>1696</v>
      </c>
      <c r="N241" s="23"/>
      <c r="O241" s="66">
        <v>10508</v>
      </c>
      <c r="P241" s="23">
        <v>10508</v>
      </c>
      <c r="Q241" s="23"/>
      <c r="R241" s="23"/>
      <c r="S241" s="67" t="s">
        <v>1696</v>
      </c>
      <c r="T241" s="66">
        <v>10585</v>
      </c>
      <c r="U241" s="23">
        <v>10585</v>
      </c>
      <c r="V241" s="23"/>
      <c r="W241" s="23"/>
      <c r="X241" s="67" t="s">
        <v>1696</v>
      </c>
      <c r="Y241" s="66">
        <v>11773</v>
      </c>
      <c r="Z241" s="23">
        <v>11773</v>
      </c>
      <c r="AA241" s="23"/>
      <c r="AB241" s="23"/>
      <c r="AC241" s="67" t="s">
        <v>1696</v>
      </c>
      <c r="AD241" s="66">
        <v>10476</v>
      </c>
      <c r="AE241" s="24">
        <v>10476</v>
      </c>
      <c r="AF241" s="23"/>
      <c r="AG241" s="23"/>
      <c r="AH241" s="67" t="s">
        <v>1696</v>
      </c>
      <c r="AI241" s="66">
        <v>11722</v>
      </c>
      <c r="AJ241" s="24">
        <v>4662</v>
      </c>
      <c r="AK241" s="23">
        <v>7060</v>
      </c>
      <c r="AL241" s="23"/>
      <c r="AM241" s="67" t="s">
        <v>1696</v>
      </c>
      <c r="AO241" s="66">
        <v>13204</v>
      </c>
      <c r="AP241" s="23">
        <v>13204</v>
      </c>
      <c r="AQ241" s="67" t="s">
        <v>1696</v>
      </c>
      <c r="AR241" s="66">
        <v>11583</v>
      </c>
      <c r="AS241" s="23">
        <v>11583</v>
      </c>
      <c r="AT241" s="67" t="s">
        <v>1696</v>
      </c>
      <c r="AU241" s="66">
        <v>11839</v>
      </c>
      <c r="AV241" s="23">
        <v>11893</v>
      </c>
      <c r="AW241" s="67" t="s">
        <v>1696</v>
      </c>
      <c r="AX241" s="66">
        <v>12837</v>
      </c>
      <c r="AY241" s="23">
        <v>12837</v>
      </c>
      <c r="AZ241" s="67" t="s">
        <v>1696</v>
      </c>
      <c r="BA241" s="66">
        <v>12651</v>
      </c>
      <c r="BB241" s="23">
        <v>12651</v>
      </c>
      <c r="BC241" s="67" t="s">
        <v>1696</v>
      </c>
      <c r="BD241" s="66">
        <f>'individ. emissies &amp; verlening'!AB241</f>
        <v>13306</v>
      </c>
      <c r="BE241" s="23">
        <v>13306</v>
      </c>
      <c r="BF241" s="67" t="s">
        <v>1696</v>
      </c>
      <c r="BG241" s="66">
        <f>'individ. emissies &amp; verlening'!AC241</f>
        <v>14065</v>
      </c>
      <c r="BH241" s="23">
        <v>14065</v>
      </c>
      <c r="BI241" s="23" t="s">
        <v>1696</v>
      </c>
      <c r="BJ241" s="66">
        <f>'individ. emissies &amp; verlening'!AD241</f>
        <v>13541</v>
      </c>
      <c r="BK241" s="171">
        <v>13541</v>
      </c>
      <c r="BL241" s="172" t="s">
        <v>1696</v>
      </c>
      <c r="BM241" s="66">
        <v>14597</v>
      </c>
      <c r="BN241" s="23">
        <v>14597</v>
      </c>
      <c r="BO241" s="178" t="str">
        <f t="shared" si="55"/>
        <v>ok</v>
      </c>
      <c r="BP241" s="66">
        <v>12428</v>
      </c>
      <c r="BQ241" s="23">
        <v>12428</v>
      </c>
      <c r="BR241" s="183" t="str">
        <f t="shared" si="56"/>
        <v>ok</v>
      </c>
    </row>
    <row r="242" spans="1:70" x14ac:dyDescent="0.25">
      <c r="A242" s="21">
        <v>238</v>
      </c>
      <c r="B242" s="21" t="s">
        <v>1370</v>
      </c>
      <c r="C242" s="27" t="s">
        <v>1371</v>
      </c>
      <c r="D242" s="30"/>
      <c r="E242" s="66" t="s">
        <v>1363</v>
      </c>
      <c r="F242" s="23" t="str">
        <f t="shared" si="57"/>
        <v>opt-out</v>
      </c>
      <c r="G242" s="67" t="s">
        <v>1696</v>
      </c>
      <c r="H242" s="66" t="s">
        <v>1363</v>
      </c>
      <c r="I242" s="23" t="str">
        <f t="shared" si="58"/>
        <v>opt-out</v>
      </c>
      <c r="J242" s="67" t="s">
        <v>1696</v>
      </c>
      <c r="K242" s="66" t="s">
        <v>1363</v>
      </c>
      <c r="L242" s="23" t="str">
        <f t="shared" si="59"/>
        <v>opt-out</v>
      </c>
      <c r="M242" s="67" t="s">
        <v>1696</v>
      </c>
      <c r="N242" s="23"/>
      <c r="O242" s="71">
        <v>19938</v>
      </c>
      <c r="P242" s="23">
        <v>19938</v>
      </c>
      <c r="Q242" s="23"/>
      <c r="R242" s="23"/>
      <c r="S242" s="67" t="s">
        <v>1696</v>
      </c>
      <c r="T242" s="71">
        <v>19377</v>
      </c>
      <c r="U242" s="23">
        <v>19377</v>
      </c>
      <c r="V242" s="23"/>
      <c r="W242" s="23"/>
      <c r="X242" s="67" t="s">
        <v>1696</v>
      </c>
      <c r="Y242" s="71">
        <v>22668</v>
      </c>
      <c r="Z242" s="23">
        <v>22668</v>
      </c>
      <c r="AA242" s="23"/>
      <c r="AB242" s="23"/>
      <c r="AC242" s="67" t="s">
        <v>1696</v>
      </c>
      <c r="AD242" s="71">
        <v>17081</v>
      </c>
      <c r="AE242" s="24">
        <v>17081</v>
      </c>
      <c r="AF242" s="23"/>
      <c r="AG242" s="23"/>
      <c r="AH242" s="67" t="s">
        <v>1696</v>
      </c>
      <c r="AI242" s="71">
        <v>18081</v>
      </c>
      <c r="AJ242" s="24">
        <v>18081</v>
      </c>
      <c r="AK242" s="23"/>
      <c r="AL242" s="23"/>
      <c r="AM242" s="67" t="s">
        <v>1696</v>
      </c>
      <c r="AO242" s="181" t="s">
        <v>82</v>
      </c>
      <c r="AP242" s="24" t="s">
        <v>63</v>
      </c>
      <c r="AQ242" s="69" t="s">
        <v>63</v>
      </c>
      <c r="AR242" s="68" t="s">
        <v>63</v>
      </c>
      <c r="AS242" s="23" t="s">
        <v>63</v>
      </c>
      <c r="AT242" s="67" t="s">
        <v>63</v>
      </c>
      <c r="AU242" s="68" t="s">
        <v>63</v>
      </c>
      <c r="AV242" s="23" t="s">
        <v>63</v>
      </c>
      <c r="AW242" s="67" t="s">
        <v>63</v>
      </c>
      <c r="AX242" s="68" t="s">
        <v>63</v>
      </c>
      <c r="AY242" s="24" t="s">
        <v>63</v>
      </c>
      <c r="AZ242" s="69" t="s">
        <v>63</v>
      </c>
      <c r="BA242" s="68" t="s">
        <v>63</v>
      </c>
      <c r="BB242" s="24" t="s">
        <v>63</v>
      </c>
      <c r="BC242" s="69"/>
      <c r="BD242" s="66" t="str">
        <f>'individ. emissies &amp; verlening'!AB242</f>
        <v>-</v>
      </c>
      <c r="BE242" s="24" t="s">
        <v>63</v>
      </c>
      <c r="BF242" s="67" t="s">
        <v>63</v>
      </c>
      <c r="BG242" s="66" t="str">
        <f>'individ. emissies &amp; verlening'!AC242</f>
        <v>-</v>
      </c>
      <c r="BH242" s="23" t="s">
        <v>63</v>
      </c>
      <c r="BI242" s="23" t="s">
        <v>63</v>
      </c>
      <c r="BJ242" s="66" t="str">
        <f>'individ. emissies &amp; verlening'!AD242</f>
        <v>-</v>
      </c>
      <c r="BK242" s="171" t="s">
        <v>63</v>
      </c>
      <c r="BL242" s="171" t="s">
        <v>63</v>
      </c>
      <c r="BM242" s="66" t="s">
        <v>63</v>
      </c>
      <c r="BN242" s="23" t="s">
        <v>63</v>
      </c>
      <c r="BO242" s="178" t="str">
        <f t="shared" si="55"/>
        <v>-</v>
      </c>
      <c r="BP242" s="66" t="s">
        <v>63</v>
      </c>
      <c r="BQ242" s="23" t="s">
        <v>63</v>
      </c>
      <c r="BR242" s="183" t="str">
        <f t="shared" si="56"/>
        <v>-</v>
      </c>
    </row>
    <row r="243" spans="1:70" ht="12.75" customHeight="1" x14ac:dyDescent="0.25">
      <c r="A243" s="21">
        <v>239</v>
      </c>
      <c r="B243" s="32" t="s">
        <v>1376</v>
      </c>
      <c r="C243" s="27" t="s">
        <v>1378</v>
      </c>
      <c r="D243" s="30"/>
      <c r="E243" s="68" t="s">
        <v>63</v>
      </c>
      <c r="F243" s="23" t="str">
        <f t="shared" si="57"/>
        <v>-</v>
      </c>
      <c r="G243" s="69" t="s">
        <v>63</v>
      </c>
      <c r="H243" s="68" t="s">
        <v>63</v>
      </c>
      <c r="I243" s="23" t="str">
        <f t="shared" si="58"/>
        <v>-</v>
      </c>
      <c r="J243" s="69" t="str">
        <f t="shared" si="58"/>
        <v>-</v>
      </c>
      <c r="K243" s="68" t="s">
        <v>63</v>
      </c>
      <c r="L243" s="23" t="str">
        <f t="shared" si="59"/>
        <v>-</v>
      </c>
      <c r="M243" s="69" t="str">
        <f t="shared" si="59"/>
        <v>-</v>
      </c>
      <c r="N243" s="24"/>
      <c r="O243" s="68" t="s">
        <v>63</v>
      </c>
      <c r="P243" s="24" t="s">
        <v>63</v>
      </c>
      <c r="Q243" s="24" t="s">
        <v>63</v>
      </c>
      <c r="R243" s="24" t="s">
        <v>63</v>
      </c>
      <c r="S243" s="69" t="s">
        <v>63</v>
      </c>
      <c r="T243" s="68" t="s">
        <v>63</v>
      </c>
      <c r="U243" s="24" t="s">
        <v>63</v>
      </c>
      <c r="V243" s="24" t="s">
        <v>63</v>
      </c>
      <c r="W243" s="24" t="s">
        <v>63</v>
      </c>
      <c r="X243" s="69" t="s">
        <v>63</v>
      </c>
      <c r="Y243" s="68" t="s">
        <v>63</v>
      </c>
      <c r="Z243" s="24" t="s">
        <v>63</v>
      </c>
      <c r="AA243" s="24" t="s">
        <v>63</v>
      </c>
      <c r="AB243" s="24" t="s">
        <v>63</v>
      </c>
      <c r="AC243" s="69" t="s">
        <v>63</v>
      </c>
      <c r="AD243" s="68" t="s">
        <v>63</v>
      </c>
      <c r="AE243" s="24" t="s">
        <v>63</v>
      </c>
      <c r="AF243" s="24" t="s">
        <v>63</v>
      </c>
      <c r="AG243" s="24" t="s">
        <v>63</v>
      </c>
      <c r="AH243" s="69" t="s">
        <v>63</v>
      </c>
      <c r="AI243" s="68" t="s">
        <v>63</v>
      </c>
      <c r="AJ243" s="23" t="s">
        <v>63</v>
      </c>
      <c r="AK243" s="23" t="s">
        <v>63</v>
      </c>
      <c r="AL243" s="23" t="s">
        <v>63</v>
      </c>
      <c r="AM243" s="69" t="s">
        <v>63</v>
      </c>
      <c r="AO243" s="66">
        <v>12715</v>
      </c>
      <c r="AP243" s="23">
        <v>12715</v>
      </c>
      <c r="AQ243" s="67" t="s">
        <v>1696</v>
      </c>
      <c r="AR243" s="66">
        <v>9618</v>
      </c>
      <c r="AS243" s="23">
        <v>9618</v>
      </c>
      <c r="AT243" s="67" t="s">
        <v>1696</v>
      </c>
      <c r="AU243" s="66">
        <v>11234</v>
      </c>
      <c r="AV243" s="23">
        <v>11234</v>
      </c>
      <c r="AW243" s="67" t="s">
        <v>1696</v>
      </c>
      <c r="AX243" s="66">
        <v>11700</v>
      </c>
      <c r="AY243" s="23">
        <v>11700</v>
      </c>
      <c r="AZ243" s="67" t="s">
        <v>1696</v>
      </c>
      <c r="BA243" s="66">
        <v>10944</v>
      </c>
      <c r="BB243" s="23">
        <v>10944</v>
      </c>
      <c r="BC243" s="67" t="s">
        <v>1696</v>
      </c>
      <c r="BD243" s="66">
        <f>'individ. emissies &amp; verlening'!AB243</f>
        <v>10548</v>
      </c>
      <c r="BE243" s="23">
        <v>10548</v>
      </c>
      <c r="BF243" s="67" t="s">
        <v>1696</v>
      </c>
      <c r="BG243" s="66">
        <f>'individ. emissies &amp; verlening'!AC243</f>
        <v>10982</v>
      </c>
      <c r="BH243" s="23">
        <v>10982</v>
      </c>
      <c r="BI243" s="23" t="s">
        <v>1696</v>
      </c>
      <c r="BJ243" s="66">
        <f>'individ. emissies &amp; verlening'!AD243</f>
        <v>10678</v>
      </c>
      <c r="BK243" s="171">
        <v>10678</v>
      </c>
      <c r="BL243" s="172" t="s">
        <v>1696</v>
      </c>
      <c r="BM243" s="66">
        <v>14664</v>
      </c>
      <c r="BN243" s="23">
        <v>14664</v>
      </c>
      <c r="BO243" s="178" t="str">
        <f t="shared" si="55"/>
        <v>ok</v>
      </c>
      <c r="BP243" s="66">
        <v>12281</v>
      </c>
      <c r="BQ243" s="23">
        <v>12281</v>
      </c>
      <c r="BR243" s="183" t="str">
        <f t="shared" si="56"/>
        <v>ok</v>
      </c>
    </row>
    <row r="244" spans="1:70" ht="12.75" customHeight="1" x14ac:dyDescent="0.25">
      <c r="A244" s="21">
        <v>240</v>
      </c>
      <c r="B244" s="21" t="s">
        <v>1380</v>
      </c>
      <c r="C244" s="27" t="s">
        <v>1381</v>
      </c>
      <c r="D244" s="30"/>
      <c r="E244" s="68" t="s">
        <v>63</v>
      </c>
      <c r="F244" s="23" t="str">
        <f t="shared" si="57"/>
        <v>-</v>
      </c>
      <c r="G244" s="69" t="s">
        <v>63</v>
      </c>
      <c r="H244" s="68" t="s">
        <v>63</v>
      </c>
      <c r="I244" s="23" t="str">
        <f t="shared" si="58"/>
        <v>-</v>
      </c>
      <c r="J244" s="69" t="str">
        <f t="shared" si="58"/>
        <v>-</v>
      </c>
      <c r="K244" s="68" t="s">
        <v>63</v>
      </c>
      <c r="L244" s="23" t="str">
        <f t="shared" si="59"/>
        <v>-</v>
      </c>
      <c r="M244" s="69" t="str">
        <f t="shared" si="59"/>
        <v>-</v>
      </c>
      <c r="N244" s="24"/>
      <c r="O244" s="68" t="s">
        <v>63</v>
      </c>
      <c r="P244" s="24" t="s">
        <v>63</v>
      </c>
      <c r="Q244" s="24" t="s">
        <v>63</v>
      </c>
      <c r="R244" s="24" t="s">
        <v>63</v>
      </c>
      <c r="S244" s="69" t="s">
        <v>63</v>
      </c>
      <c r="T244" s="68" t="s">
        <v>63</v>
      </c>
      <c r="U244" s="24" t="s">
        <v>63</v>
      </c>
      <c r="V244" s="24" t="s">
        <v>63</v>
      </c>
      <c r="W244" s="24" t="s">
        <v>63</v>
      </c>
      <c r="X244" s="69" t="s">
        <v>63</v>
      </c>
      <c r="Y244" s="68" t="s">
        <v>63</v>
      </c>
      <c r="Z244" s="24" t="s">
        <v>63</v>
      </c>
      <c r="AA244" s="24" t="s">
        <v>63</v>
      </c>
      <c r="AB244" s="24" t="s">
        <v>63</v>
      </c>
      <c r="AC244" s="69" t="s">
        <v>63</v>
      </c>
      <c r="AD244" s="68" t="s">
        <v>63</v>
      </c>
      <c r="AE244" s="24" t="s">
        <v>63</v>
      </c>
      <c r="AF244" s="24" t="s">
        <v>63</v>
      </c>
      <c r="AG244" s="24" t="s">
        <v>63</v>
      </c>
      <c r="AH244" s="69" t="s">
        <v>63</v>
      </c>
      <c r="AI244" s="68" t="s">
        <v>63</v>
      </c>
      <c r="AJ244" s="23" t="s">
        <v>63</v>
      </c>
      <c r="AK244" s="23" t="s">
        <v>63</v>
      </c>
      <c r="AL244" s="23" t="s">
        <v>63</v>
      </c>
      <c r="AM244" s="69" t="s">
        <v>63</v>
      </c>
      <c r="AO244" s="66">
        <v>4873</v>
      </c>
      <c r="AP244" s="23">
        <v>4873</v>
      </c>
      <c r="AQ244" s="67" t="s">
        <v>1696</v>
      </c>
      <c r="AR244" s="66">
        <v>3971</v>
      </c>
      <c r="AS244" s="23">
        <v>3971</v>
      </c>
      <c r="AT244" s="67" t="s">
        <v>1696</v>
      </c>
      <c r="AU244" s="66">
        <v>4494</v>
      </c>
      <c r="AV244" s="23">
        <v>4494</v>
      </c>
      <c r="AW244" s="67" t="s">
        <v>1696</v>
      </c>
      <c r="AX244" s="66" t="s">
        <v>72</v>
      </c>
      <c r="AY244" s="24" t="s">
        <v>63</v>
      </c>
      <c r="AZ244" s="69" t="s">
        <v>63</v>
      </c>
      <c r="BA244" s="66" t="s">
        <v>63</v>
      </c>
      <c r="BB244" s="24" t="s">
        <v>63</v>
      </c>
      <c r="BC244" s="69"/>
      <c r="BD244" s="66" t="str">
        <f>'individ. emissies &amp; verlening'!AB244</f>
        <v>-</v>
      </c>
      <c r="BE244" s="24" t="s">
        <v>63</v>
      </c>
      <c r="BF244" s="67" t="s">
        <v>63</v>
      </c>
      <c r="BG244" s="66" t="str">
        <f>'individ. emissies &amp; verlening'!AC244</f>
        <v>-</v>
      </c>
      <c r="BH244" s="23" t="s">
        <v>63</v>
      </c>
      <c r="BI244" s="23" t="s">
        <v>63</v>
      </c>
      <c r="BJ244" s="66" t="str">
        <f>'individ. emissies &amp; verlening'!AD244</f>
        <v>-</v>
      </c>
      <c r="BK244" s="171" t="s">
        <v>63</v>
      </c>
      <c r="BL244" s="172" t="s">
        <v>63</v>
      </c>
      <c r="BM244" s="66" t="s">
        <v>63</v>
      </c>
      <c r="BN244" s="23" t="s">
        <v>63</v>
      </c>
      <c r="BO244" s="178" t="str">
        <f t="shared" si="55"/>
        <v>-</v>
      </c>
      <c r="BP244" s="66" t="s">
        <v>63</v>
      </c>
      <c r="BQ244" s="23" t="s">
        <v>63</v>
      </c>
      <c r="BR244" s="183" t="str">
        <f t="shared" si="56"/>
        <v>-</v>
      </c>
    </row>
    <row r="245" spans="1:70" x14ac:dyDescent="0.25">
      <c r="A245" s="21">
        <v>241</v>
      </c>
      <c r="B245" s="21" t="s">
        <v>1383</v>
      </c>
      <c r="C245" s="27" t="s">
        <v>1385</v>
      </c>
      <c r="D245" s="30"/>
      <c r="E245" s="68" t="s">
        <v>63</v>
      </c>
      <c r="F245" s="23" t="str">
        <f t="shared" si="57"/>
        <v>-</v>
      </c>
      <c r="G245" s="69" t="s">
        <v>63</v>
      </c>
      <c r="H245" s="68" t="s">
        <v>63</v>
      </c>
      <c r="I245" s="23" t="str">
        <f t="shared" si="58"/>
        <v>-</v>
      </c>
      <c r="J245" s="69" t="str">
        <f t="shared" si="58"/>
        <v>-</v>
      </c>
      <c r="K245" s="68" t="s">
        <v>63</v>
      </c>
      <c r="L245" s="23" t="str">
        <f t="shared" si="59"/>
        <v>-</v>
      </c>
      <c r="M245" s="69" t="str">
        <f t="shared" si="59"/>
        <v>-</v>
      </c>
      <c r="N245" s="24"/>
      <c r="O245" s="66">
        <v>6960</v>
      </c>
      <c r="P245" s="23">
        <v>3658</v>
      </c>
      <c r="Q245" s="23"/>
      <c r="R245" s="23">
        <v>3302</v>
      </c>
      <c r="S245" s="67" t="s">
        <v>1696</v>
      </c>
      <c r="T245" s="66">
        <v>8061</v>
      </c>
      <c r="U245" s="23">
        <v>8061</v>
      </c>
      <c r="V245" s="23"/>
      <c r="W245" s="23"/>
      <c r="X245" s="67" t="s">
        <v>1696</v>
      </c>
      <c r="Y245" s="66">
        <v>9598</v>
      </c>
      <c r="Z245" s="23">
        <v>9598</v>
      </c>
      <c r="AA245" s="23"/>
      <c r="AB245" s="23"/>
      <c r="AC245" s="67" t="s">
        <v>1696</v>
      </c>
      <c r="AD245" s="66">
        <v>8272</v>
      </c>
      <c r="AE245" s="24">
        <v>8272</v>
      </c>
      <c r="AF245" s="23"/>
      <c r="AG245" s="23"/>
      <c r="AH245" s="67" t="s">
        <v>1696</v>
      </c>
      <c r="AI245" s="66">
        <v>9120</v>
      </c>
      <c r="AJ245" s="24">
        <v>9120</v>
      </c>
      <c r="AK245" s="23"/>
      <c r="AL245" s="23"/>
      <c r="AM245" s="67" t="s">
        <v>1696</v>
      </c>
      <c r="AO245" s="66">
        <v>9104</v>
      </c>
      <c r="AP245" s="23">
        <v>9104</v>
      </c>
      <c r="AQ245" s="67" t="s">
        <v>1696</v>
      </c>
      <c r="AR245" s="66">
        <v>7501</v>
      </c>
      <c r="AS245" s="23">
        <v>7501</v>
      </c>
      <c r="AT245" s="67" t="s">
        <v>1696</v>
      </c>
      <c r="AU245" s="66">
        <v>7694</v>
      </c>
      <c r="AV245" s="23">
        <v>7694</v>
      </c>
      <c r="AW245" s="67" t="s">
        <v>1696</v>
      </c>
      <c r="AX245" s="66">
        <v>7601</v>
      </c>
      <c r="AY245" s="23">
        <v>7601</v>
      </c>
      <c r="AZ245" s="67" t="s">
        <v>1696</v>
      </c>
      <c r="BA245" s="66">
        <v>6862</v>
      </c>
      <c r="BB245" s="23">
        <v>6862</v>
      </c>
      <c r="BC245" s="67" t="s">
        <v>1696</v>
      </c>
      <c r="BD245" s="66">
        <f>'individ. emissies &amp; verlening'!AB245</f>
        <v>6822</v>
      </c>
      <c r="BE245" s="23">
        <v>6822</v>
      </c>
      <c r="BF245" s="67" t="s">
        <v>1696</v>
      </c>
      <c r="BG245" s="66">
        <f>'individ. emissies &amp; verlening'!AC245</f>
        <v>7640</v>
      </c>
      <c r="BH245" s="23">
        <v>7640</v>
      </c>
      <c r="BI245" s="23" t="s">
        <v>1696</v>
      </c>
      <c r="BJ245" s="66">
        <f>'individ. emissies &amp; verlening'!AD245</f>
        <v>5802</v>
      </c>
      <c r="BK245" s="171">
        <v>5802</v>
      </c>
      <c r="BL245" s="172" t="s">
        <v>1696</v>
      </c>
      <c r="BM245" s="66">
        <v>5856</v>
      </c>
      <c r="BN245" s="23">
        <v>5856</v>
      </c>
      <c r="BO245" s="178" t="str">
        <f t="shared" si="55"/>
        <v>ok</v>
      </c>
      <c r="BP245" s="66">
        <v>3674</v>
      </c>
      <c r="BQ245" s="23">
        <v>3674</v>
      </c>
      <c r="BR245" s="183" t="str">
        <f t="shared" si="56"/>
        <v>ok</v>
      </c>
    </row>
    <row r="246" spans="1:70" ht="12.75" customHeight="1" x14ac:dyDescent="0.25">
      <c r="A246" s="21">
        <v>242</v>
      </c>
      <c r="B246" s="21" t="s">
        <v>1389</v>
      </c>
      <c r="C246" s="27" t="s">
        <v>1711</v>
      </c>
      <c r="D246" s="30"/>
      <c r="E246" s="68" t="s">
        <v>63</v>
      </c>
      <c r="F246" s="23" t="str">
        <f t="shared" si="57"/>
        <v>-</v>
      </c>
      <c r="G246" s="69" t="s">
        <v>63</v>
      </c>
      <c r="H246" s="68" t="s">
        <v>63</v>
      </c>
      <c r="I246" s="23" t="str">
        <f t="shared" si="58"/>
        <v>-</v>
      </c>
      <c r="J246" s="69" t="str">
        <f t="shared" si="58"/>
        <v>-</v>
      </c>
      <c r="K246" s="68" t="s">
        <v>63</v>
      </c>
      <c r="L246" s="23" t="str">
        <f t="shared" si="59"/>
        <v>-</v>
      </c>
      <c r="M246" s="69" t="str">
        <f t="shared" si="59"/>
        <v>-</v>
      </c>
      <c r="N246" s="24"/>
      <c r="O246" s="68" t="s">
        <v>63</v>
      </c>
      <c r="P246" s="24" t="s">
        <v>63</v>
      </c>
      <c r="Q246" s="24" t="s">
        <v>63</v>
      </c>
      <c r="R246" s="24" t="s">
        <v>63</v>
      </c>
      <c r="S246" s="69" t="s">
        <v>63</v>
      </c>
      <c r="T246" s="68" t="s">
        <v>63</v>
      </c>
      <c r="U246" s="24" t="s">
        <v>63</v>
      </c>
      <c r="V246" s="24" t="s">
        <v>63</v>
      </c>
      <c r="W246" s="24" t="s">
        <v>63</v>
      </c>
      <c r="X246" s="69" t="s">
        <v>63</v>
      </c>
      <c r="Y246" s="68" t="s">
        <v>63</v>
      </c>
      <c r="Z246" s="24" t="s">
        <v>63</v>
      </c>
      <c r="AA246" s="24" t="s">
        <v>63</v>
      </c>
      <c r="AB246" s="24" t="s">
        <v>63</v>
      </c>
      <c r="AC246" s="69" t="s">
        <v>63</v>
      </c>
      <c r="AD246" s="68" t="s">
        <v>63</v>
      </c>
      <c r="AE246" s="24" t="s">
        <v>63</v>
      </c>
      <c r="AF246" s="24" t="s">
        <v>63</v>
      </c>
      <c r="AG246" s="24" t="s">
        <v>63</v>
      </c>
      <c r="AH246" s="69" t="s">
        <v>63</v>
      </c>
      <c r="AI246" s="68" t="s">
        <v>63</v>
      </c>
      <c r="AJ246" s="23" t="s">
        <v>63</v>
      </c>
      <c r="AK246" s="23" t="s">
        <v>63</v>
      </c>
      <c r="AL246" s="23" t="s">
        <v>63</v>
      </c>
      <c r="AM246" s="69" t="s">
        <v>63</v>
      </c>
      <c r="AO246" s="68" t="s">
        <v>63</v>
      </c>
      <c r="AP246" s="24" t="s">
        <v>63</v>
      </c>
      <c r="AQ246" s="69" t="s">
        <v>63</v>
      </c>
      <c r="AR246" s="66">
        <v>68</v>
      </c>
      <c r="AS246" s="23">
        <v>68</v>
      </c>
      <c r="AT246" s="67" t="s">
        <v>1696</v>
      </c>
      <c r="AU246" s="66">
        <v>72</v>
      </c>
      <c r="AV246" s="23">
        <v>72</v>
      </c>
      <c r="AW246" s="67" t="s">
        <v>1696</v>
      </c>
      <c r="AX246" s="66">
        <v>94</v>
      </c>
      <c r="AY246" s="23">
        <v>94</v>
      </c>
      <c r="AZ246" s="67" t="s">
        <v>1696</v>
      </c>
      <c r="BA246" s="66">
        <v>47</v>
      </c>
      <c r="BB246" s="23">
        <v>47</v>
      </c>
      <c r="BC246" s="67" t="s">
        <v>1696</v>
      </c>
      <c r="BD246" s="66">
        <f>'individ. emissies &amp; verlening'!AB246</f>
        <v>33</v>
      </c>
      <c r="BE246" s="23">
        <v>33</v>
      </c>
      <c r="BF246" s="67" t="s">
        <v>1696</v>
      </c>
      <c r="BG246" s="66">
        <f>'individ. emissies &amp; verlening'!AC246</f>
        <v>94</v>
      </c>
      <c r="BH246" s="23">
        <v>94</v>
      </c>
      <c r="BI246" s="23" t="s">
        <v>1696</v>
      </c>
      <c r="BJ246" s="66">
        <f>'individ. emissies &amp; verlening'!AD246</f>
        <v>67</v>
      </c>
      <c r="BK246" s="171">
        <v>67</v>
      </c>
      <c r="BL246" s="172" t="s">
        <v>1696</v>
      </c>
      <c r="BM246" s="66">
        <v>42</v>
      </c>
      <c r="BN246" s="23">
        <v>42</v>
      </c>
      <c r="BO246" s="178" t="str">
        <f t="shared" si="55"/>
        <v>ok</v>
      </c>
      <c r="BP246" s="66">
        <v>112</v>
      </c>
      <c r="BQ246" s="23">
        <v>112</v>
      </c>
      <c r="BR246" s="183" t="str">
        <f t="shared" si="56"/>
        <v>ok</v>
      </c>
    </row>
    <row r="247" spans="1:70" x14ac:dyDescent="0.25">
      <c r="A247" s="21">
        <v>243</v>
      </c>
      <c r="B247" s="21" t="s">
        <v>1396</v>
      </c>
      <c r="C247" s="27" t="s">
        <v>1398</v>
      </c>
      <c r="D247" s="30"/>
      <c r="E247" s="68" t="s">
        <v>63</v>
      </c>
      <c r="F247" s="23" t="str">
        <f t="shared" si="57"/>
        <v>-</v>
      </c>
      <c r="G247" s="69" t="s">
        <v>63</v>
      </c>
      <c r="H247" s="68" t="s">
        <v>63</v>
      </c>
      <c r="I247" s="23" t="str">
        <f t="shared" si="58"/>
        <v>-</v>
      </c>
      <c r="J247" s="69" t="str">
        <f t="shared" si="58"/>
        <v>-</v>
      </c>
      <c r="K247" s="68" t="s">
        <v>63</v>
      </c>
      <c r="L247" s="23" t="str">
        <f t="shared" si="59"/>
        <v>-</v>
      </c>
      <c r="M247" s="69" t="str">
        <f t="shared" si="59"/>
        <v>-</v>
      </c>
      <c r="N247" s="24"/>
      <c r="O247" s="66">
        <v>18622</v>
      </c>
      <c r="P247" s="23">
        <v>18622</v>
      </c>
      <c r="Q247" s="23"/>
      <c r="R247" s="23"/>
      <c r="S247" s="67" t="s">
        <v>1696</v>
      </c>
      <c r="T247" s="66">
        <v>17233</v>
      </c>
      <c r="U247" s="23">
        <v>17233</v>
      </c>
      <c r="V247" s="23"/>
      <c r="W247" s="23"/>
      <c r="X247" s="67" t="s">
        <v>1696</v>
      </c>
      <c r="Y247" s="66">
        <v>20000</v>
      </c>
      <c r="Z247" s="23">
        <v>20000</v>
      </c>
      <c r="AA247" s="23"/>
      <c r="AB247" s="23"/>
      <c r="AC247" s="67" t="s">
        <v>1696</v>
      </c>
      <c r="AD247" s="66">
        <v>20416</v>
      </c>
      <c r="AE247" s="24">
        <v>20416</v>
      </c>
      <c r="AF247" s="23"/>
      <c r="AG247" s="23"/>
      <c r="AH247" s="67" t="s">
        <v>1696</v>
      </c>
      <c r="AI247" s="66">
        <v>19467</v>
      </c>
      <c r="AJ247" s="24">
        <v>7376</v>
      </c>
      <c r="AK247" s="23">
        <v>12091</v>
      </c>
      <c r="AL247" s="23"/>
      <c r="AM247" s="67" t="s">
        <v>1696</v>
      </c>
      <c r="AO247" s="66">
        <v>19256</v>
      </c>
      <c r="AP247" s="23">
        <v>19256</v>
      </c>
      <c r="AQ247" s="67" t="s">
        <v>1696</v>
      </c>
      <c r="AR247" s="66">
        <v>20697</v>
      </c>
      <c r="AS247" s="23">
        <v>20697</v>
      </c>
      <c r="AT247" s="67" t="s">
        <v>1696</v>
      </c>
      <c r="AU247" s="66">
        <v>23754</v>
      </c>
      <c r="AV247" s="23">
        <v>23754</v>
      </c>
      <c r="AW247" s="67" t="s">
        <v>1696</v>
      </c>
      <c r="AX247" s="66">
        <v>25573</v>
      </c>
      <c r="AY247" s="23">
        <v>25573</v>
      </c>
      <c r="AZ247" s="67" t="s">
        <v>1696</v>
      </c>
      <c r="BA247" s="66">
        <v>28139</v>
      </c>
      <c r="BB247" s="23">
        <v>28139</v>
      </c>
      <c r="BC247" s="67" t="s">
        <v>1696</v>
      </c>
      <c r="BD247" s="66">
        <f>'individ. emissies &amp; verlening'!AB247</f>
        <v>35345</v>
      </c>
      <c r="BE247" s="23">
        <v>35345</v>
      </c>
      <c r="BF247" s="67" t="s">
        <v>1696</v>
      </c>
      <c r="BG247" s="66">
        <f>'individ. emissies &amp; verlening'!AC247</f>
        <v>27467</v>
      </c>
      <c r="BH247" s="23">
        <v>27467</v>
      </c>
      <c r="BI247" s="23" t="s">
        <v>1696</v>
      </c>
      <c r="BJ247" s="66">
        <f>'individ. emissies &amp; verlening'!AD247</f>
        <v>29471</v>
      </c>
      <c r="BK247" s="171">
        <v>29471</v>
      </c>
      <c r="BL247" s="172" t="s">
        <v>1696</v>
      </c>
      <c r="BM247" s="66">
        <v>35713</v>
      </c>
      <c r="BN247" s="23">
        <v>35713</v>
      </c>
      <c r="BO247" s="178" t="str">
        <f t="shared" si="55"/>
        <v>ok</v>
      </c>
      <c r="BP247" s="66">
        <v>28530</v>
      </c>
      <c r="BQ247" s="23">
        <v>28530</v>
      </c>
      <c r="BR247" s="183" t="str">
        <f t="shared" si="56"/>
        <v>ok</v>
      </c>
    </row>
    <row r="248" spans="1:70" x14ac:dyDescent="0.25">
      <c r="A248" s="21">
        <v>244</v>
      </c>
      <c r="B248" s="21" t="s">
        <v>1404</v>
      </c>
      <c r="C248" s="27" t="s">
        <v>1406</v>
      </c>
      <c r="D248" s="30"/>
      <c r="E248" s="66">
        <v>806612</v>
      </c>
      <c r="F248" s="23">
        <f t="shared" si="57"/>
        <v>806612</v>
      </c>
      <c r="G248" s="67" t="s">
        <v>1696</v>
      </c>
      <c r="H248" s="66">
        <v>846536</v>
      </c>
      <c r="I248" s="23">
        <f t="shared" si="58"/>
        <v>846536</v>
      </c>
      <c r="J248" s="67" t="s">
        <v>1696</v>
      </c>
      <c r="K248" s="66">
        <v>878277</v>
      </c>
      <c r="L248" s="23">
        <f t="shared" si="59"/>
        <v>878277</v>
      </c>
      <c r="M248" s="67" t="s">
        <v>1696</v>
      </c>
      <c r="N248" s="23"/>
      <c r="O248" s="66">
        <v>793015</v>
      </c>
      <c r="P248" s="23">
        <v>793015</v>
      </c>
      <c r="Q248" s="23"/>
      <c r="R248" s="23"/>
      <c r="S248" s="67" t="s">
        <v>1696</v>
      </c>
      <c r="T248" s="66">
        <v>1070071</v>
      </c>
      <c r="U248" s="23">
        <v>1070071</v>
      </c>
      <c r="V248" s="23"/>
      <c r="W248" s="23"/>
      <c r="X248" s="67" t="s">
        <v>1696</v>
      </c>
      <c r="Y248" s="66">
        <v>1104311</v>
      </c>
      <c r="Z248" s="23">
        <v>1104311</v>
      </c>
      <c r="AA248" s="23"/>
      <c r="AB248" s="23"/>
      <c r="AC248" s="67" t="s">
        <v>1696</v>
      </c>
      <c r="AD248" s="66">
        <v>555557</v>
      </c>
      <c r="AE248" s="24">
        <v>555557</v>
      </c>
      <c r="AF248" s="23"/>
      <c r="AG248" s="23"/>
      <c r="AH248" s="67" t="s">
        <v>1696</v>
      </c>
      <c r="AI248" s="66">
        <v>439382</v>
      </c>
      <c r="AJ248" s="24">
        <v>0</v>
      </c>
      <c r="AK248" s="23"/>
      <c r="AL248" s="23">
        <v>439382</v>
      </c>
      <c r="AM248" s="67" t="s">
        <v>1696</v>
      </c>
      <c r="AO248" s="66">
        <v>528339</v>
      </c>
      <c r="AP248" s="23">
        <v>528339</v>
      </c>
      <c r="AQ248" s="67" t="s">
        <v>1696</v>
      </c>
      <c r="AR248" s="66">
        <v>336903</v>
      </c>
      <c r="AS248" s="23">
        <v>336903</v>
      </c>
      <c r="AT248" s="67" t="s">
        <v>1696</v>
      </c>
      <c r="AU248" s="66">
        <v>390153</v>
      </c>
      <c r="AV248" s="23">
        <v>390153</v>
      </c>
      <c r="AW248" s="67" t="s">
        <v>1696</v>
      </c>
      <c r="AX248" s="66">
        <v>591636</v>
      </c>
      <c r="AY248" s="23">
        <v>591636</v>
      </c>
      <c r="AZ248" s="67" t="s">
        <v>1696</v>
      </c>
      <c r="BA248" s="66">
        <v>467098</v>
      </c>
      <c r="BB248" s="23">
        <v>467098</v>
      </c>
      <c r="BC248" s="67" t="s">
        <v>1696</v>
      </c>
      <c r="BD248" s="66">
        <f>'individ. emissies &amp; verlening'!AB248</f>
        <v>394751</v>
      </c>
      <c r="BE248" s="23">
        <v>394751</v>
      </c>
      <c r="BF248" s="67" t="s">
        <v>1696</v>
      </c>
      <c r="BG248" s="66">
        <f>'individ. emissies &amp; verlening'!AC248</f>
        <v>319285</v>
      </c>
      <c r="BH248" s="23">
        <v>319285</v>
      </c>
      <c r="BI248" s="23" t="s">
        <v>1696</v>
      </c>
      <c r="BJ248" s="66">
        <f>'individ. emissies &amp; verlening'!AD248</f>
        <v>464898</v>
      </c>
      <c r="BK248" s="171">
        <v>464898</v>
      </c>
      <c r="BL248" s="172" t="s">
        <v>1696</v>
      </c>
      <c r="BM248" s="66">
        <v>242394</v>
      </c>
      <c r="BN248" s="23">
        <v>242394</v>
      </c>
      <c r="BO248" s="178" t="str">
        <f t="shared" si="55"/>
        <v>ok</v>
      </c>
      <c r="BP248" s="66">
        <v>252579</v>
      </c>
      <c r="BQ248" s="23">
        <v>252579</v>
      </c>
      <c r="BR248" s="183" t="str">
        <f t="shared" si="56"/>
        <v>ok</v>
      </c>
    </row>
    <row r="249" spans="1:70" x14ac:dyDescent="0.25">
      <c r="A249" s="21">
        <v>245</v>
      </c>
      <c r="B249" s="21" t="s">
        <v>1412</v>
      </c>
      <c r="C249" s="27" t="s">
        <v>1413</v>
      </c>
      <c r="D249" s="30"/>
      <c r="E249" s="66">
        <v>2770775</v>
      </c>
      <c r="F249" s="23">
        <f t="shared" si="57"/>
        <v>2770775</v>
      </c>
      <c r="G249" s="67" t="s">
        <v>1696</v>
      </c>
      <c r="H249" s="66">
        <v>2310547</v>
      </c>
      <c r="I249" s="23">
        <f t="shared" si="58"/>
        <v>2310547</v>
      </c>
      <c r="J249" s="67" t="s">
        <v>1696</v>
      </c>
      <c r="K249" s="66">
        <v>2362930</v>
      </c>
      <c r="L249" s="23">
        <f t="shared" si="59"/>
        <v>2362930</v>
      </c>
      <c r="M249" s="67" t="s">
        <v>1696</v>
      </c>
      <c r="N249" s="23"/>
      <c r="O249" s="66">
        <v>1862809</v>
      </c>
      <c r="P249" s="23">
        <v>1862809</v>
      </c>
      <c r="Q249" s="23"/>
      <c r="R249" s="23"/>
      <c r="S249" s="67" t="s">
        <v>1696</v>
      </c>
      <c r="T249" s="66">
        <v>2278717</v>
      </c>
      <c r="U249" s="23">
        <v>2278717</v>
      </c>
      <c r="V249" s="23"/>
      <c r="W249" s="23"/>
      <c r="X249" s="67" t="s">
        <v>1696</v>
      </c>
      <c r="Y249" s="66">
        <v>1773338</v>
      </c>
      <c r="Z249" s="23">
        <v>1773338</v>
      </c>
      <c r="AA249" s="23"/>
      <c r="AB249" s="23"/>
      <c r="AC249" s="67" t="s">
        <v>1696</v>
      </c>
      <c r="AD249" s="66">
        <v>1338058</v>
      </c>
      <c r="AE249" s="24">
        <v>830651</v>
      </c>
      <c r="AF249" s="23"/>
      <c r="AG249" s="23">
        <v>507407</v>
      </c>
      <c r="AH249" s="67" t="s">
        <v>1696</v>
      </c>
      <c r="AI249" s="66">
        <v>851970</v>
      </c>
      <c r="AJ249" s="24">
        <v>193937</v>
      </c>
      <c r="AK249" s="23"/>
      <c r="AL249" s="23">
        <v>658033</v>
      </c>
      <c r="AM249" s="67" t="s">
        <v>1696</v>
      </c>
      <c r="AO249" s="66">
        <v>255881</v>
      </c>
      <c r="AP249" s="23">
        <v>255881</v>
      </c>
      <c r="AQ249" s="67" t="s">
        <v>1696</v>
      </c>
      <c r="AR249" s="71" t="s">
        <v>188</v>
      </c>
      <c r="AS249" s="23" t="s">
        <v>63</v>
      </c>
      <c r="AT249" s="67" t="s">
        <v>63</v>
      </c>
      <c r="AU249" s="71" t="s">
        <v>63</v>
      </c>
      <c r="AV249" s="23" t="s">
        <v>63</v>
      </c>
      <c r="AW249" s="67" t="s">
        <v>63</v>
      </c>
      <c r="AX249" s="68" t="s">
        <v>63</v>
      </c>
      <c r="AY249" s="24" t="s">
        <v>63</v>
      </c>
      <c r="AZ249" s="69" t="s">
        <v>63</v>
      </c>
      <c r="BA249" s="68" t="s">
        <v>63</v>
      </c>
      <c r="BB249" s="24" t="s">
        <v>63</v>
      </c>
      <c r="BC249" s="69"/>
      <c r="BD249" s="66" t="str">
        <f>'individ. emissies &amp; verlening'!AB249</f>
        <v>-</v>
      </c>
      <c r="BE249" s="24" t="s">
        <v>63</v>
      </c>
      <c r="BF249" s="67" t="s">
        <v>63</v>
      </c>
      <c r="BG249" s="66" t="str">
        <f>'individ. emissies &amp; verlening'!AC249</f>
        <v>-</v>
      </c>
      <c r="BH249" s="23" t="s">
        <v>63</v>
      </c>
      <c r="BI249" s="23" t="s">
        <v>63</v>
      </c>
      <c r="BJ249" s="66" t="str">
        <f>'individ. emissies &amp; verlening'!AD249</f>
        <v>-</v>
      </c>
      <c r="BK249" s="171" t="s">
        <v>63</v>
      </c>
      <c r="BL249" s="172" t="s">
        <v>63</v>
      </c>
      <c r="BM249" s="66" t="s">
        <v>63</v>
      </c>
      <c r="BN249" s="23" t="s">
        <v>63</v>
      </c>
      <c r="BO249" s="178" t="str">
        <f t="shared" si="55"/>
        <v>-</v>
      </c>
      <c r="BP249" s="66" t="s">
        <v>63</v>
      </c>
      <c r="BQ249" s="23" t="s">
        <v>63</v>
      </c>
      <c r="BR249" s="183" t="str">
        <f t="shared" si="56"/>
        <v>-</v>
      </c>
    </row>
    <row r="250" spans="1:70" x14ac:dyDescent="0.25">
      <c r="A250" s="21">
        <v>246</v>
      </c>
      <c r="B250" s="21" t="s">
        <v>1416</v>
      </c>
      <c r="C250" s="27" t="s">
        <v>1417</v>
      </c>
      <c r="D250" s="30"/>
      <c r="E250" s="66">
        <v>216212</v>
      </c>
      <c r="F250" s="23">
        <f t="shared" si="57"/>
        <v>216212</v>
      </c>
      <c r="G250" s="67" t="s">
        <v>1696</v>
      </c>
      <c r="H250" s="66">
        <v>232476</v>
      </c>
      <c r="I250" s="23">
        <f t="shared" si="58"/>
        <v>232476</v>
      </c>
      <c r="J250" s="67" t="s">
        <v>1696</v>
      </c>
      <c r="K250" s="66">
        <v>206426</v>
      </c>
      <c r="L250" s="23">
        <f t="shared" si="59"/>
        <v>206426</v>
      </c>
      <c r="M250" s="67" t="s">
        <v>1696</v>
      </c>
      <c r="N250" s="23"/>
      <c r="O250" s="66">
        <v>222401</v>
      </c>
      <c r="P250" s="23">
        <v>222401</v>
      </c>
      <c r="Q250" s="23"/>
      <c r="R250" s="23"/>
      <c r="S250" s="67" t="s">
        <v>1696</v>
      </c>
      <c r="T250" s="66">
        <v>193795</v>
      </c>
      <c r="U250" s="23">
        <v>193795</v>
      </c>
      <c r="V250" s="23"/>
      <c r="W250" s="23"/>
      <c r="X250" s="67" t="s">
        <v>1696</v>
      </c>
      <c r="Y250" s="66">
        <v>63916</v>
      </c>
      <c r="Z250" s="23">
        <v>63916</v>
      </c>
      <c r="AA250" s="23"/>
      <c r="AB250" s="23"/>
      <c r="AC250" s="67" t="s">
        <v>1696</v>
      </c>
      <c r="AD250" s="66">
        <v>34572</v>
      </c>
      <c r="AE250" s="24">
        <v>0</v>
      </c>
      <c r="AF250" s="23"/>
      <c r="AG250" s="23">
        <v>34572</v>
      </c>
      <c r="AH250" s="67" t="s">
        <v>1696</v>
      </c>
      <c r="AI250" s="66">
        <v>3321</v>
      </c>
      <c r="AJ250" s="24">
        <v>0</v>
      </c>
      <c r="AK250" s="23"/>
      <c r="AL250" s="23">
        <v>3321</v>
      </c>
      <c r="AM250" s="67" t="s">
        <v>1696</v>
      </c>
      <c r="AO250" s="68" t="s">
        <v>188</v>
      </c>
      <c r="AP250" s="24" t="s">
        <v>63</v>
      </c>
      <c r="AQ250" s="69" t="s">
        <v>63</v>
      </c>
      <c r="AR250" s="68" t="s">
        <v>63</v>
      </c>
      <c r="AS250" s="23" t="s">
        <v>63</v>
      </c>
      <c r="AT250" s="67" t="s">
        <v>63</v>
      </c>
      <c r="AU250" s="68" t="s">
        <v>63</v>
      </c>
      <c r="AV250" s="23" t="s">
        <v>63</v>
      </c>
      <c r="AW250" s="67" t="s">
        <v>63</v>
      </c>
      <c r="AX250" s="68" t="s">
        <v>63</v>
      </c>
      <c r="AY250" s="24" t="s">
        <v>63</v>
      </c>
      <c r="AZ250" s="69" t="s">
        <v>63</v>
      </c>
      <c r="BA250" s="68" t="s">
        <v>63</v>
      </c>
      <c r="BB250" s="24" t="s">
        <v>63</v>
      </c>
      <c r="BC250" s="69"/>
      <c r="BD250" s="66" t="str">
        <f>'individ. emissies &amp; verlening'!AB250</f>
        <v>-</v>
      </c>
      <c r="BE250" s="24" t="s">
        <v>63</v>
      </c>
      <c r="BF250" s="67" t="s">
        <v>63</v>
      </c>
      <c r="BG250" s="66" t="str">
        <f>'individ. emissies &amp; verlening'!AC250</f>
        <v>-</v>
      </c>
      <c r="BH250" s="23" t="s">
        <v>63</v>
      </c>
      <c r="BI250" s="23" t="s">
        <v>63</v>
      </c>
      <c r="BJ250" s="66" t="str">
        <f>'individ. emissies &amp; verlening'!AD250</f>
        <v>-</v>
      </c>
      <c r="BK250" s="171" t="s">
        <v>63</v>
      </c>
      <c r="BL250" s="172" t="s">
        <v>63</v>
      </c>
      <c r="BM250" s="66" t="s">
        <v>63</v>
      </c>
      <c r="BN250" s="23" t="s">
        <v>63</v>
      </c>
      <c r="BO250" s="178" t="str">
        <f t="shared" si="55"/>
        <v>-</v>
      </c>
      <c r="BP250" s="66" t="s">
        <v>63</v>
      </c>
      <c r="BQ250" s="23" t="s">
        <v>63</v>
      </c>
      <c r="BR250" s="183" t="str">
        <f t="shared" si="56"/>
        <v>-</v>
      </c>
    </row>
    <row r="251" spans="1:70" x14ac:dyDescent="0.25">
      <c r="A251" s="21">
        <v>247</v>
      </c>
      <c r="B251" s="21" t="s">
        <v>1419</v>
      </c>
      <c r="C251" s="27" t="s">
        <v>1421</v>
      </c>
      <c r="D251" s="30"/>
      <c r="E251" s="66">
        <v>4570339.2476888765</v>
      </c>
      <c r="F251" s="23">
        <f t="shared" si="57"/>
        <v>4570339.2476888765</v>
      </c>
      <c r="G251" s="67" t="s">
        <v>1696</v>
      </c>
      <c r="H251" s="66">
        <v>4436024.2185190655</v>
      </c>
      <c r="I251" s="23">
        <f t="shared" si="58"/>
        <v>4436024.2185190655</v>
      </c>
      <c r="J251" s="67" t="s">
        <v>1696</v>
      </c>
      <c r="K251" s="66">
        <v>4138377.7951783841</v>
      </c>
      <c r="L251" s="23">
        <f t="shared" si="59"/>
        <v>4138377.7951783841</v>
      </c>
      <c r="M251" s="67" t="s">
        <v>1696</v>
      </c>
      <c r="N251" s="23"/>
      <c r="O251" s="66">
        <v>3786431.4588974761</v>
      </c>
      <c r="P251" s="23">
        <v>3786431</v>
      </c>
      <c r="Q251" s="23"/>
      <c r="R251" s="23"/>
      <c r="S251" s="67" t="s">
        <v>1696</v>
      </c>
      <c r="T251" s="66">
        <v>2759887</v>
      </c>
      <c r="U251" s="23">
        <v>2759887</v>
      </c>
      <c r="V251" s="23"/>
      <c r="W251" s="23"/>
      <c r="X251" s="67" t="s">
        <v>1696</v>
      </c>
      <c r="Y251" s="66">
        <v>846231.01562499907</v>
      </c>
      <c r="Z251" s="23">
        <v>846231</v>
      </c>
      <c r="AA251" s="23"/>
      <c r="AB251" s="23"/>
      <c r="AC251" s="67" t="s">
        <v>1696</v>
      </c>
      <c r="AD251" s="66">
        <v>130692.12633761749</v>
      </c>
      <c r="AE251" s="24">
        <v>80692</v>
      </c>
      <c r="AF251" s="23"/>
      <c r="AG251" s="23">
        <v>50000</v>
      </c>
      <c r="AH251" s="67" t="s">
        <v>1696</v>
      </c>
      <c r="AI251" s="66">
        <v>239530.35937500015</v>
      </c>
      <c r="AJ251" s="24">
        <v>0</v>
      </c>
      <c r="AK251" s="23"/>
      <c r="AL251" s="23">
        <v>239530</v>
      </c>
      <c r="AM251" s="67" t="s">
        <v>1696</v>
      </c>
      <c r="AO251" s="66">
        <v>30009</v>
      </c>
      <c r="AP251" s="23">
        <v>30009</v>
      </c>
      <c r="AQ251" s="67" t="s">
        <v>1696</v>
      </c>
      <c r="AR251" s="66">
        <v>380104</v>
      </c>
      <c r="AS251" s="23">
        <v>380104</v>
      </c>
      <c r="AT251" s="67" t="s">
        <v>1696</v>
      </c>
      <c r="AU251" s="66">
        <v>4712</v>
      </c>
      <c r="AV251" s="23">
        <v>4712</v>
      </c>
      <c r="AW251" s="67" t="s">
        <v>1696</v>
      </c>
      <c r="AX251" s="66">
        <v>429287</v>
      </c>
      <c r="AY251" s="23">
        <v>429287</v>
      </c>
      <c r="AZ251" s="67" t="s">
        <v>1696</v>
      </c>
      <c r="BA251" s="66">
        <v>7694</v>
      </c>
      <c r="BB251" s="23">
        <v>7694</v>
      </c>
      <c r="BC251" s="67" t="s">
        <v>1696</v>
      </c>
      <c r="BD251" s="66">
        <f>'individ. emissies &amp; verlening'!AB251</f>
        <v>382817</v>
      </c>
      <c r="BE251" s="23">
        <v>382817</v>
      </c>
      <c r="BF251" s="67" t="s">
        <v>1696</v>
      </c>
      <c r="BG251" s="66">
        <f>'individ. emissies &amp; verlening'!AC251</f>
        <v>164444</v>
      </c>
      <c r="BH251" s="23">
        <v>164444</v>
      </c>
      <c r="BI251" s="23" t="s">
        <v>1696</v>
      </c>
      <c r="BJ251" s="66">
        <f>'individ. emissies &amp; verlening'!AD251</f>
        <v>69792</v>
      </c>
      <c r="BK251" s="171">
        <v>69792</v>
      </c>
      <c r="BL251" s="172" t="s">
        <v>1696</v>
      </c>
      <c r="BM251" s="66">
        <v>814771</v>
      </c>
      <c r="BN251" s="23">
        <v>814771</v>
      </c>
      <c r="BO251" s="178" t="str">
        <f t="shared" si="55"/>
        <v>ok</v>
      </c>
      <c r="BP251" s="66">
        <v>157157</v>
      </c>
      <c r="BQ251" s="23">
        <v>157157</v>
      </c>
      <c r="BR251" s="183" t="str">
        <f t="shared" si="56"/>
        <v>ok</v>
      </c>
    </row>
    <row r="252" spans="1:70" x14ac:dyDescent="0.25">
      <c r="A252" s="21">
        <v>248</v>
      </c>
      <c r="B252" s="21" t="s">
        <v>1425</v>
      </c>
      <c r="C252" s="27" t="s">
        <v>1426</v>
      </c>
      <c r="D252" s="30"/>
      <c r="E252" s="66">
        <v>7852</v>
      </c>
      <c r="F252" s="23">
        <f t="shared" si="57"/>
        <v>7852</v>
      </c>
      <c r="G252" s="67" t="s">
        <v>1696</v>
      </c>
      <c r="H252" s="66">
        <v>6109</v>
      </c>
      <c r="I252" s="23">
        <f t="shared" si="58"/>
        <v>6109</v>
      </c>
      <c r="J252" s="67" t="s">
        <v>1696</v>
      </c>
      <c r="K252" s="66">
        <v>4899</v>
      </c>
      <c r="L252" s="23">
        <f t="shared" si="59"/>
        <v>4899</v>
      </c>
      <c r="M252" s="67" t="s">
        <v>1696</v>
      </c>
      <c r="N252" s="23"/>
      <c r="O252" s="66">
        <v>2961</v>
      </c>
      <c r="P252" s="23">
        <v>2961</v>
      </c>
      <c r="Q252" s="23"/>
      <c r="R252" s="23"/>
      <c r="S252" s="67" t="s">
        <v>1696</v>
      </c>
      <c r="T252" s="66">
        <v>4097</v>
      </c>
      <c r="U252" s="23">
        <v>4097</v>
      </c>
      <c r="V252" s="23"/>
      <c r="W252" s="23"/>
      <c r="X252" s="67" t="s">
        <v>1696</v>
      </c>
      <c r="Y252" s="66">
        <v>4451</v>
      </c>
      <c r="Z252" s="23">
        <v>4451</v>
      </c>
      <c r="AA252" s="23"/>
      <c r="AB252" s="23"/>
      <c r="AC252" s="67" t="s">
        <v>1696</v>
      </c>
      <c r="AD252" s="66">
        <v>13980</v>
      </c>
      <c r="AE252" s="24">
        <v>13980</v>
      </c>
      <c r="AF252" s="23"/>
      <c r="AG252" s="23"/>
      <c r="AH252" s="67" t="s">
        <v>1696</v>
      </c>
      <c r="AI252" s="66">
        <v>3323</v>
      </c>
      <c r="AJ252" s="24">
        <v>1104</v>
      </c>
      <c r="AK252" s="23"/>
      <c r="AL252" s="23">
        <v>2219</v>
      </c>
      <c r="AM252" s="67" t="s">
        <v>1696</v>
      </c>
      <c r="AO252" s="66">
        <v>4190</v>
      </c>
      <c r="AP252" s="23">
        <v>4190</v>
      </c>
      <c r="AQ252" s="67" t="s">
        <v>1696</v>
      </c>
      <c r="AR252" s="66">
        <v>8680</v>
      </c>
      <c r="AS252" s="23">
        <v>8680</v>
      </c>
      <c r="AT252" s="67" t="s">
        <v>1696</v>
      </c>
      <c r="AU252" s="66">
        <v>3376</v>
      </c>
      <c r="AV252" s="23">
        <v>3376</v>
      </c>
      <c r="AW252" s="67" t="s">
        <v>1696</v>
      </c>
      <c r="AX252" s="68" t="s">
        <v>188</v>
      </c>
      <c r="AY252" s="24" t="s">
        <v>63</v>
      </c>
      <c r="AZ252" s="69" t="s">
        <v>63</v>
      </c>
      <c r="BA252" s="68" t="s">
        <v>63</v>
      </c>
      <c r="BB252" s="24" t="s">
        <v>63</v>
      </c>
      <c r="BC252" s="69"/>
      <c r="BD252" s="66" t="str">
        <f>'individ. emissies &amp; verlening'!AB252</f>
        <v>-</v>
      </c>
      <c r="BE252" s="24" t="s">
        <v>63</v>
      </c>
      <c r="BF252" s="67" t="s">
        <v>63</v>
      </c>
      <c r="BG252" s="66" t="str">
        <f>'individ. emissies &amp; verlening'!AC252</f>
        <v>-</v>
      </c>
      <c r="BH252" s="23" t="s">
        <v>63</v>
      </c>
      <c r="BI252" s="23" t="s">
        <v>63</v>
      </c>
      <c r="BJ252" s="66" t="str">
        <f>'individ. emissies &amp; verlening'!AD252</f>
        <v>-</v>
      </c>
      <c r="BK252" s="171" t="s">
        <v>63</v>
      </c>
      <c r="BL252" s="171" t="s">
        <v>63</v>
      </c>
      <c r="BM252" s="66" t="s">
        <v>63</v>
      </c>
      <c r="BN252" s="23" t="s">
        <v>63</v>
      </c>
      <c r="BO252" s="178" t="str">
        <f t="shared" si="55"/>
        <v>-</v>
      </c>
      <c r="BP252" s="66" t="s">
        <v>63</v>
      </c>
      <c r="BQ252" s="23" t="s">
        <v>63</v>
      </c>
      <c r="BR252" s="183" t="str">
        <f t="shared" si="56"/>
        <v>-</v>
      </c>
    </row>
    <row r="253" spans="1:70" x14ac:dyDescent="0.25">
      <c r="A253" s="21">
        <v>249</v>
      </c>
      <c r="B253" s="21" t="s">
        <v>1428</v>
      </c>
      <c r="C253" s="27" t="s">
        <v>1429</v>
      </c>
      <c r="D253" s="30"/>
      <c r="E253" s="66">
        <v>755154</v>
      </c>
      <c r="F253" s="23">
        <f t="shared" si="57"/>
        <v>755154</v>
      </c>
      <c r="G253" s="67" t="s">
        <v>1696</v>
      </c>
      <c r="H253" s="66">
        <v>653388</v>
      </c>
      <c r="I253" s="23">
        <f t="shared" si="58"/>
        <v>653388</v>
      </c>
      <c r="J253" s="67" t="s">
        <v>1696</v>
      </c>
      <c r="K253" s="66">
        <v>574098</v>
      </c>
      <c r="L253" s="23">
        <f t="shared" si="59"/>
        <v>574098</v>
      </c>
      <c r="M253" s="67" t="s">
        <v>1696</v>
      </c>
      <c r="N253" s="23"/>
      <c r="O253" s="66">
        <v>278932</v>
      </c>
      <c r="P253" s="23">
        <v>278932</v>
      </c>
      <c r="Q253" s="23"/>
      <c r="R253" s="23"/>
      <c r="S253" s="67" t="s">
        <v>1696</v>
      </c>
      <c r="T253" s="66">
        <v>335700</v>
      </c>
      <c r="U253" s="23">
        <v>335699</v>
      </c>
      <c r="V253" s="23"/>
      <c r="W253" s="23">
        <v>1</v>
      </c>
      <c r="X253" s="67" t="s">
        <v>1696</v>
      </c>
      <c r="Y253" s="66">
        <v>189760</v>
      </c>
      <c r="Z253" s="23">
        <v>189760</v>
      </c>
      <c r="AA253" s="23"/>
      <c r="AB253" s="23"/>
      <c r="AC253" s="67" t="s">
        <v>1696</v>
      </c>
      <c r="AD253" s="66">
        <v>3988</v>
      </c>
      <c r="AE253" s="24">
        <v>0</v>
      </c>
      <c r="AF253" s="23"/>
      <c r="AG253" s="23">
        <v>3988</v>
      </c>
      <c r="AH253" s="67" t="s">
        <v>1696</v>
      </c>
      <c r="AI253" s="66">
        <v>0</v>
      </c>
      <c r="AJ253" s="24">
        <v>0</v>
      </c>
      <c r="AK253" s="23"/>
      <c r="AL253" s="23"/>
      <c r="AM253" s="67" t="s">
        <v>1696</v>
      </c>
      <c r="AO253" s="68" t="s">
        <v>188</v>
      </c>
      <c r="AP253" s="24" t="s">
        <v>63</v>
      </c>
      <c r="AQ253" s="69" t="s">
        <v>63</v>
      </c>
      <c r="AR253" s="68" t="s">
        <v>63</v>
      </c>
      <c r="AS253" s="23" t="s">
        <v>63</v>
      </c>
      <c r="AT253" s="67" t="s">
        <v>63</v>
      </c>
      <c r="AU253" s="68" t="s">
        <v>63</v>
      </c>
      <c r="AV253" s="23" t="s">
        <v>63</v>
      </c>
      <c r="AW253" s="67" t="s">
        <v>63</v>
      </c>
      <c r="AX253" s="68" t="s">
        <v>63</v>
      </c>
      <c r="AY253" s="24" t="s">
        <v>63</v>
      </c>
      <c r="AZ253" s="69" t="s">
        <v>63</v>
      </c>
      <c r="BA253" s="68" t="s">
        <v>63</v>
      </c>
      <c r="BB253" s="24" t="s">
        <v>63</v>
      </c>
      <c r="BC253" s="69"/>
      <c r="BD253" s="66" t="str">
        <f>'individ. emissies &amp; verlening'!AB253</f>
        <v>-</v>
      </c>
      <c r="BE253" s="24" t="s">
        <v>63</v>
      </c>
      <c r="BF253" s="67" t="s">
        <v>63</v>
      </c>
      <c r="BG253" s="66" t="str">
        <f>'individ. emissies &amp; verlening'!AC253</f>
        <v>-</v>
      </c>
      <c r="BH253" s="23" t="s">
        <v>63</v>
      </c>
      <c r="BI253" s="23" t="s">
        <v>63</v>
      </c>
      <c r="BJ253" s="66" t="str">
        <f>'individ. emissies &amp; verlening'!AD253</f>
        <v>-</v>
      </c>
      <c r="BK253" s="171" t="s">
        <v>63</v>
      </c>
      <c r="BL253" s="171" t="s">
        <v>63</v>
      </c>
      <c r="BM253" s="66" t="s">
        <v>63</v>
      </c>
      <c r="BN253" s="23" t="s">
        <v>63</v>
      </c>
      <c r="BO253" s="178" t="str">
        <f t="shared" si="55"/>
        <v>-</v>
      </c>
      <c r="BP253" s="66" t="s">
        <v>63</v>
      </c>
      <c r="BQ253" s="23" t="s">
        <v>63</v>
      </c>
      <c r="BR253" s="183" t="str">
        <f t="shared" si="56"/>
        <v>-</v>
      </c>
    </row>
    <row r="254" spans="1:70" x14ac:dyDescent="0.25">
      <c r="A254" s="21">
        <v>250</v>
      </c>
      <c r="B254" s="21" t="s">
        <v>1431</v>
      </c>
      <c r="C254" s="27" t="s">
        <v>1433</v>
      </c>
      <c r="D254" s="30"/>
      <c r="E254" s="66">
        <v>740313</v>
      </c>
      <c r="F254" s="23">
        <f t="shared" si="57"/>
        <v>740313</v>
      </c>
      <c r="G254" s="67" t="s">
        <v>1696</v>
      </c>
      <c r="H254" s="66">
        <v>651303</v>
      </c>
      <c r="I254" s="23">
        <f t="shared" si="58"/>
        <v>651303</v>
      </c>
      <c r="J254" s="67" t="s">
        <v>1696</v>
      </c>
      <c r="K254" s="66">
        <v>825661</v>
      </c>
      <c r="L254" s="23">
        <f t="shared" si="59"/>
        <v>825661</v>
      </c>
      <c r="M254" s="67" t="s">
        <v>1696</v>
      </c>
      <c r="N254" s="23"/>
      <c r="O254" s="66">
        <v>879029</v>
      </c>
      <c r="P254" s="23">
        <v>802982</v>
      </c>
      <c r="Q254" s="23"/>
      <c r="R254" s="23">
        <v>76047</v>
      </c>
      <c r="S254" s="67" t="s">
        <v>1696</v>
      </c>
      <c r="T254" s="66">
        <v>949819</v>
      </c>
      <c r="U254" s="23">
        <v>949819</v>
      </c>
      <c r="V254" s="23"/>
      <c r="W254" s="23"/>
      <c r="X254" s="67" t="s">
        <v>1696</v>
      </c>
      <c r="Y254" s="66">
        <v>855910</v>
      </c>
      <c r="Z254" s="23">
        <v>855910</v>
      </c>
      <c r="AA254" s="23"/>
      <c r="AB254" s="23"/>
      <c r="AC254" s="67" t="s">
        <v>1696</v>
      </c>
      <c r="AD254" s="66">
        <v>875532</v>
      </c>
      <c r="AE254" s="24">
        <v>875532</v>
      </c>
      <c r="AF254" s="23"/>
      <c r="AG254" s="23"/>
      <c r="AH254" s="67" t="s">
        <v>1696</v>
      </c>
      <c r="AI254" s="66">
        <v>580255</v>
      </c>
      <c r="AJ254" s="24">
        <v>276064</v>
      </c>
      <c r="AK254" s="23"/>
      <c r="AL254" s="23">
        <v>304191</v>
      </c>
      <c r="AM254" s="67" t="s">
        <v>1696</v>
      </c>
      <c r="AO254" s="66">
        <v>43638</v>
      </c>
      <c r="AP254" s="23">
        <v>43638</v>
      </c>
      <c r="AQ254" s="67" t="s">
        <v>1696</v>
      </c>
      <c r="AR254" s="66">
        <v>2620</v>
      </c>
      <c r="AS254" s="23">
        <v>2620</v>
      </c>
      <c r="AT254" s="67" t="s">
        <v>1696</v>
      </c>
      <c r="AU254" s="66">
        <v>1179</v>
      </c>
      <c r="AV254" s="23">
        <v>1179</v>
      </c>
      <c r="AW254" s="67" t="s">
        <v>1696</v>
      </c>
      <c r="AX254" s="66">
        <v>2057</v>
      </c>
      <c r="AY254" s="23">
        <v>2057</v>
      </c>
      <c r="AZ254" s="67" t="s">
        <v>1696</v>
      </c>
      <c r="BA254" s="66">
        <v>1169</v>
      </c>
      <c r="BB254" s="23">
        <v>1169</v>
      </c>
      <c r="BC254" s="67" t="s">
        <v>1696</v>
      </c>
      <c r="BD254" s="66">
        <f>'individ. emissies &amp; verlening'!AB254</f>
        <v>27007</v>
      </c>
      <c r="BE254" s="23">
        <v>27007</v>
      </c>
      <c r="BF254" s="67" t="s">
        <v>1696</v>
      </c>
      <c r="BG254" s="66">
        <f>'individ. emissies &amp; verlening'!AC254</f>
        <v>60137</v>
      </c>
      <c r="BH254" s="23">
        <v>60137</v>
      </c>
      <c r="BI254" s="23" t="s">
        <v>1696</v>
      </c>
      <c r="BJ254" s="66">
        <f>'individ. emissies &amp; verlening'!AD254</f>
        <v>50000</v>
      </c>
      <c r="BK254" s="171">
        <v>50000</v>
      </c>
      <c r="BL254" s="172" t="s">
        <v>1696</v>
      </c>
      <c r="BM254" s="66">
        <v>136710</v>
      </c>
      <c r="BN254" s="23">
        <v>136710</v>
      </c>
      <c r="BO254" s="178" t="str">
        <f t="shared" si="55"/>
        <v>ok</v>
      </c>
      <c r="BP254" s="66">
        <v>174805</v>
      </c>
      <c r="BQ254" s="23">
        <v>174805</v>
      </c>
      <c r="BR254" s="183" t="str">
        <f t="shared" si="56"/>
        <v>ok</v>
      </c>
    </row>
    <row r="255" spans="1:70" x14ac:dyDescent="0.25">
      <c r="A255" s="21">
        <v>251</v>
      </c>
      <c r="B255" s="21" t="s">
        <v>1436</v>
      </c>
      <c r="C255" s="27" t="s">
        <v>1438</v>
      </c>
      <c r="D255" s="30"/>
      <c r="E255" s="66">
        <v>1112264</v>
      </c>
      <c r="F255" s="23">
        <f t="shared" si="57"/>
        <v>1112264</v>
      </c>
      <c r="G255" s="67" t="s">
        <v>1696</v>
      </c>
      <c r="H255" s="66">
        <v>1015021</v>
      </c>
      <c r="I255" s="23">
        <f t="shared" si="58"/>
        <v>1015021</v>
      </c>
      <c r="J255" s="67" t="s">
        <v>1696</v>
      </c>
      <c r="K255" s="66">
        <v>1022042</v>
      </c>
      <c r="L255" s="23">
        <f t="shared" si="59"/>
        <v>1022042</v>
      </c>
      <c r="M255" s="67" t="s">
        <v>1696</v>
      </c>
      <c r="N255" s="23"/>
      <c r="O255" s="66">
        <v>1085832</v>
      </c>
      <c r="P255" s="23">
        <v>1085832</v>
      </c>
      <c r="Q255" s="23"/>
      <c r="R255" s="23"/>
      <c r="S255" s="67" t="s">
        <v>1696</v>
      </c>
      <c r="T255" s="66">
        <v>1074332</v>
      </c>
      <c r="U255" s="23">
        <v>840011</v>
      </c>
      <c r="V255" s="23"/>
      <c r="W255" s="23">
        <v>234321</v>
      </c>
      <c r="X255" s="67" t="s">
        <v>1696</v>
      </c>
      <c r="Y255" s="66">
        <v>1029095</v>
      </c>
      <c r="Z255" s="23">
        <v>1029095</v>
      </c>
      <c r="AA255" s="23"/>
      <c r="AB255" s="23"/>
      <c r="AC255" s="67" t="s">
        <v>1696</v>
      </c>
      <c r="AD255" s="66">
        <v>707802</v>
      </c>
      <c r="AE255" s="24">
        <v>707802</v>
      </c>
      <c r="AF255" s="23"/>
      <c r="AG255" s="23"/>
      <c r="AH255" s="67" t="s">
        <v>1696</v>
      </c>
      <c r="AI255" s="66">
        <v>429169</v>
      </c>
      <c r="AJ255" s="24">
        <v>209180</v>
      </c>
      <c r="AK255" s="23"/>
      <c r="AL255" s="23">
        <v>219989</v>
      </c>
      <c r="AM255" s="67" t="s">
        <v>1696</v>
      </c>
      <c r="AO255" s="66">
        <v>320545</v>
      </c>
      <c r="AP255" s="23">
        <v>320545</v>
      </c>
      <c r="AQ255" s="67" t="s">
        <v>1696</v>
      </c>
      <c r="AR255" s="66">
        <v>157606</v>
      </c>
      <c r="AS255" s="23">
        <v>157606</v>
      </c>
      <c r="AT255" s="67" t="s">
        <v>1696</v>
      </c>
      <c r="AU255" s="66">
        <v>329818</v>
      </c>
      <c r="AV255" s="23">
        <v>329818</v>
      </c>
      <c r="AW255" s="67" t="s">
        <v>1696</v>
      </c>
      <c r="AX255" s="66">
        <v>186152</v>
      </c>
      <c r="AY255" s="23">
        <v>186152</v>
      </c>
      <c r="AZ255" s="67" t="s">
        <v>1696</v>
      </c>
      <c r="BA255" s="66">
        <v>196658</v>
      </c>
      <c r="BB255" s="23">
        <v>196658</v>
      </c>
      <c r="BC255" s="67" t="s">
        <v>1696</v>
      </c>
      <c r="BD255" s="66">
        <f>'individ. emissies &amp; verlening'!AB255</f>
        <v>335268</v>
      </c>
      <c r="BE255" s="23">
        <v>335268</v>
      </c>
      <c r="BF255" s="67" t="s">
        <v>1696</v>
      </c>
      <c r="BG255" s="66">
        <f>'individ. emissies &amp; verlening'!AC255</f>
        <v>397779</v>
      </c>
      <c r="BH255" s="23">
        <v>397779</v>
      </c>
      <c r="BI255" s="23" t="s">
        <v>1696</v>
      </c>
      <c r="BJ255" s="66">
        <f>'individ. emissies &amp; verlening'!AD255</f>
        <v>504843</v>
      </c>
      <c r="BK255" s="171">
        <v>504843</v>
      </c>
      <c r="BL255" s="172" t="s">
        <v>1696</v>
      </c>
      <c r="BM255" s="66">
        <v>438302</v>
      </c>
      <c r="BN255" s="23">
        <v>438302</v>
      </c>
      <c r="BO255" s="178" t="str">
        <f t="shared" si="55"/>
        <v>ok</v>
      </c>
      <c r="BP255" s="66">
        <v>587208</v>
      </c>
      <c r="BQ255" s="23">
        <v>587208</v>
      </c>
      <c r="BR255" s="183" t="str">
        <f t="shared" si="56"/>
        <v>ok</v>
      </c>
    </row>
    <row r="256" spans="1:70" x14ac:dyDescent="0.25">
      <c r="A256" s="21">
        <v>252</v>
      </c>
      <c r="B256" s="21" t="s">
        <v>1441</v>
      </c>
      <c r="C256" s="27" t="s">
        <v>1442</v>
      </c>
      <c r="D256" s="30"/>
      <c r="E256" s="66">
        <v>1209419</v>
      </c>
      <c r="F256" s="23">
        <f t="shared" si="57"/>
        <v>1209419</v>
      </c>
      <c r="G256" s="67" t="s">
        <v>1696</v>
      </c>
      <c r="H256" s="66">
        <v>953190</v>
      </c>
      <c r="I256" s="23">
        <f t="shared" si="58"/>
        <v>953190</v>
      </c>
      <c r="J256" s="67" t="s">
        <v>1696</v>
      </c>
      <c r="K256" s="66">
        <v>976785</v>
      </c>
      <c r="L256" s="23">
        <f t="shared" si="59"/>
        <v>976785</v>
      </c>
      <c r="M256" s="67" t="s">
        <v>1696</v>
      </c>
      <c r="N256" s="23"/>
      <c r="O256" s="66">
        <v>572946</v>
      </c>
      <c r="P256" s="23">
        <v>572946</v>
      </c>
      <c r="Q256" s="23"/>
      <c r="R256" s="23"/>
      <c r="S256" s="67" t="s">
        <v>1696</v>
      </c>
      <c r="T256" s="66">
        <v>285561</v>
      </c>
      <c r="U256" s="23">
        <v>285561</v>
      </c>
      <c r="V256" s="23"/>
      <c r="W256" s="23"/>
      <c r="X256" s="67" t="s">
        <v>1696</v>
      </c>
      <c r="Y256" s="66">
        <v>161789</v>
      </c>
      <c r="Z256" s="23">
        <v>161789</v>
      </c>
      <c r="AA256" s="23"/>
      <c r="AB256" s="23"/>
      <c r="AC256" s="67" t="s">
        <v>1696</v>
      </c>
      <c r="AD256" s="66">
        <v>1491</v>
      </c>
      <c r="AE256" s="24">
        <v>0</v>
      </c>
      <c r="AF256" s="23"/>
      <c r="AG256" s="23">
        <v>1491</v>
      </c>
      <c r="AH256" s="67" t="s">
        <v>1696</v>
      </c>
      <c r="AI256" s="66">
        <v>0</v>
      </c>
      <c r="AJ256" s="24">
        <v>0</v>
      </c>
      <c r="AK256" s="23"/>
      <c r="AL256" s="23"/>
      <c r="AM256" s="67" t="s">
        <v>1696</v>
      </c>
      <c r="AO256" s="68" t="s">
        <v>188</v>
      </c>
      <c r="AP256" s="24" t="s">
        <v>63</v>
      </c>
      <c r="AQ256" s="69" t="s">
        <v>63</v>
      </c>
      <c r="AR256" s="68" t="s">
        <v>63</v>
      </c>
      <c r="AS256" s="23" t="s">
        <v>63</v>
      </c>
      <c r="AT256" s="67" t="s">
        <v>63</v>
      </c>
      <c r="AU256" s="68" t="s">
        <v>63</v>
      </c>
      <c r="AV256" s="23" t="s">
        <v>63</v>
      </c>
      <c r="AW256" s="67" t="s">
        <v>63</v>
      </c>
      <c r="AX256" s="68" t="s">
        <v>63</v>
      </c>
      <c r="AY256" s="24" t="s">
        <v>63</v>
      </c>
      <c r="AZ256" s="69" t="s">
        <v>63</v>
      </c>
      <c r="BA256" s="68" t="s">
        <v>63</v>
      </c>
      <c r="BB256" s="24" t="s">
        <v>63</v>
      </c>
      <c r="BC256" s="69"/>
      <c r="BD256" s="66" t="str">
        <f>'individ. emissies &amp; verlening'!AB256</f>
        <v>-</v>
      </c>
      <c r="BE256" s="24" t="s">
        <v>63</v>
      </c>
      <c r="BF256" s="67" t="s">
        <v>63</v>
      </c>
      <c r="BG256" s="66" t="str">
        <f>'individ. emissies &amp; verlening'!AC256</f>
        <v>-</v>
      </c>
      <c r="BH256" s="23" t="s">
        <v>63</v>
      </c>
      <c r="BI256" s="23" t="s">
        <v>63</v>
      </c>
      <c r="BJ256" s="66" t="str">
        <f>'individ. emissies &amp; verlening'!AD256</f>
        <v>-</v>
      </c>
      <c r="BK256" s="171" t="s">
        <v>63</v>
      </c>
      <c r="BL256" s="171" t="s">
        <v>63</v>
      </c>
      <c r="BM256" s="66" t="s">
        <v>63</v>
      </c>
      <c r="BN256" s="23" t="s">
        <v>63</v>
      </c>
      <c r="BO256" s="178" t="str">
        <f t="shared" si="55"/>
        <v>-</v>
      </c>
      <c r="BP256" s="66" t="s">
        <v>63</v>
      </c>
      <c r="BQ256" s="23" t="s">
        <v>63</v>
      </c>
      <c r="BR256" s="183" t="str">
        <f t="shared" si="56"/>
        <v>-</v>
      </c>
    </row>
    <row r="257" spans="1:70" x14ac:dyDescent="0.25">
      <c r="A257" s="21">
        <v>253</v>
      </c>
      <c r="B257" s="21" t="s">
        <v>1445</v>
      </c>
      <c r="C257" s="27" t="s">
        <v>1446</v>
      </c>
      <c r="D257" s="30"/>
      <c r="E257" s="66">
        <v>2423106</v>
      </c>
      <c r="F257" s="23">
        <f t="shared" si="57"/>
        <v>2423106</v>
      </c>
      <c r="G257" s="67" t="s">
        <v>1696</v>
      </c>
      <c r="H257" s="66">
        <v>2177699</v>
      </c>
      <c r="I257" s="23">
        <f t="shared" si="58"/>
        <v>2177699</v>
      </c>
      <c r="J257" s="67" t="s">
        <v>1696</v>
      </c>
      <c r="K257" s="66">
        <v>2269168</v>
      </c>
      <c r="L257" s="23">
        <f t="shared" si="59"/>
        <v>2269168</v>
      </c>
      <c r="M257" s="67" t="s">
        <v>1696</v>
      </c>
      <c r="N257" s="23"/>
      <c r="O257" s="66">
        <v>2064610</v>
      </c>
      <c r="P257" s="23">
        <v>1853564</v>
      </c>
      <c r="Q257" s="23"/>
      <c r="R257" s="23">
        <v>211046</v>
      </c>
      <c r="S257" s="67" t="s">
        <v>1696</v>
      </c>
      <c r="T257" s="66">
        <v>2117115</v>
      </c>
      <c r="U257" s="23">
        <v>2117115</v>
      </c>
      <c r="V257" s="23"/>
      <c r="W257" s="23"/>
      <c r="X257" s="67" t="s">
        <v>1696</v>
      </c>
      <c r="Y257" s="66">
        <v>2101537</v>
      </c>
      <c r="Z257" s="23">
        <v>2101537</v>
      </c>
      <c r="AA257" s="23"/>
      <c r="AB257" s="23"/>
      <c r="AC257" s="67" t="s">
        <v>1696</v>
      </c>
      <c r="AD257" s="66">
        <v>1819101</v>
      </c>
      <c r="AE257" s="24">
        <v>1819101</v>
      </c>
      <c r="AF257" s="23"/>
      <c r="AG257" s="23"/>
      <c r="AH257" s="67" t="s">
        <v>1696</v>
      </c>
      <c r="AI257" s="66">
        <v>2121928</v>
      </c>
      <c r="AJ257" s="24">
        <v>1277744</v>
      </c>
      <c r="AK257" s="23"/>
      <c r="AL257" s="23">
        <v>844184</v>
      </c>
      <c r="AM257" s="67" t="s">
        <v>1696</v>
      </c>
      <c r="AO257" s="66">
        <v>2361305</v>
      </c>
      <c r="AP257" s="23">
        <v>2361305</v>
      </c>
      <c r="AQ257" s="67" t="s">
        <v>1696</v>
      </c>
      <c r="AR257" s="181">
        <v>1881200</v>
      </c>
      <c r="AS257" s="23">
        <v>1881200</v>
      </c>
      <c r="AT257" s="67" t="s">
        <v>1696</v>
      </c>
      <c r="AU257" s="181">
        <v>1904278</v>
      </c>
      <c r="AV257" s="23">
        <v>1904278</v>
      </c>
      <c r="AW257" s="67" t="s">
        <v>1696</v>
      </c>
      <c r="AX257" s="66">
        <v>291010</v>
      </c>
      <c r="AY257" s="23">
        <v>0</v>
      </c>
      <c r="AZ257" s="72" t="s">
        <v>1702</v>
      </c>
      <c r="BA257" s="66" t="s">
        <v>188</v>
      </c>
      <c r="BB257" s="23">
        <v>0</v>
      </c>
      <c r="BC257" s="72" t="s">
        <v>1712</v>
      </c>
      <c r="BD257" s="66" t="str">
        <f>'individ. emissies &amp; verlening'!AB257</f>
        <v>-</v>
      </c>
      <c r="BE257" s="24" t="s">
        <v>63</v>
      </c>
      <c r="BF257" s="72" t="s">
        <v>1712</v>
      </c>
      <c r="BG257" s="66" t="str">
        <f>'individ. emissies &amp; verlening'!AC257</f>
        <v>-</v>
      </c>
      <c r="BH257" s="23" t="s">
        <v>63</v>
      </c>
      <c r="BI257" s="173" t="s">
        <v>1712</v>
      </c>
      <c r="BJ257" s="66" t="str">
        <f>'individ. emissies &amp; verlening'!AD257</f>
        <v>-</v>
      </c>
      <c r="BK257" s="171" t="s">
        <v>63</v>
      </c>
      <c r="BL257" s="173" t="s">
        <v>1712</v>
      </c>
      <c r="BM257" s="66" t="s">
        <v>63</v>
      </c>
      <c r="BN257" s="23" t="s">
        <v>63</v>
      </c>
      <c r="BO257" s="173" t="s">
        <v>1712</v>
      </c>
      <c r="BP257" s="66" t="s">
        <v>63</v>
      </c>
      <c r="BQ257" s="23" t="s">
        <v>63</v>
      </c>
      <c r="BR257" s="72" t="s">
        <v>1712</v>
      </c>
    </row>
    <row r="258" spans="1:70" x14ac:dyDescent="0.25">
      <c r="A258" s="21">
        <v>254</v>
      </c>
      <c r="B258" s="21" t="s">
        <v>1449</v>
      </c>
      <c r="C258" s="27" t="s">
        <v>1451</v>
      </c>
      <c r="D258" s="30"/>
      <c r="E258" s="66">
        <v>165610</v>
      </c>
      <c r="F258" s="23">
        <f t="shared" si="57"/>
        <v>165610</v>
      </c>
      <c r="G258" s="67" t="s">
        <v>1696</v>
      </c>
      <c r="H258" s="66">
        <v>175997</v>
      </c>
      <c r="I258" s="23">
        <f t="shared" si="58"/>
        <v>175997</v>
      </c>
      <c r="J258" s="67" t="s">
        <v>1696</v>
      </c>
      <c r="K258" s="66">
        <v>170377</v>
      </c>
      <c r="L258" s="23">
        <f t="shared" si="59"/>
        <v>170377</v>
      </c>
      <c r="M258" s="67" t="s">
        <v>1696</v>
      </c>
      <c r="N258" s="23"/>
      <c r="O258" s="66">
        <v>182709</v>
      </c>
      <c r="P258" s="23">
        <v>182709</v>
      </c>
      <c r="Q258" s="23"/>
      <c r="R258" s="23"/>
      <c r="S258" s="67" t="s">
        <v>1696</v>
      </c>
      <c r="T258" s="66">
        <v>199628</v>
      </c>
      <c r="U258" s="23">
        <v>199628</v>
      </c>
      <c r="V258" s="23"/>
      <c r="W258" s="23"/>
      <c r="X258" s="67" t="s">
        <v>1696</v>
      </c>
      <c r="Y258" s="66">
        <v>203296</v>
      </c>
      <c r="Z258" s="23">
        <v>203296</v>
      </c>
      <c r="AA258" s="23"/>
      <c r="AB258" s="23"/>
      <c r="AC258" s="67" t="s">
        <v>1696</v>
      </c>
      <c r="AD258" s="66">
        <v>202004</v>
      </c>
      <c r="AE258" s="24">
        <v>202004</v>
      </c>
      <c r="AF258" s="23"/>
      <c r="AG258" s="23"/>
      <c r="AH258" s="67" t="s">
        <v>1696</v>
      </c>
      <c r="AI258" s="66">
        <v>196290</v>
      </c>
      <c r="AJ258" s="24">
        <v>93862</v>
      </c>
      <c r="AK258" s="23"/>
      <c r="AL258" s="23">
        <v>102428</v>
      </c>
      <c r="AM258" s="67" t="s">
        <v>1696</v>
      </c>
      <c r="AO258" s="66">
        <v>169460</v>
      </c>
      <c r="AP258" s="23">
        <v>169460</v>
      </c>
      <c r="AQ258" s="67" t="s">
        <v>1696</v>
      </c>
      <c r="AR258" s="181">
        <v>185951</v>
      </c>
      <c r="AS258" s="23">
        <v>185951</v>
      </c>
      <c r="AT258" s="67" t="s">
        <v>1696</v>
      </c>
      <c r="AU258" s="181">
        <v>35935</v>
      </c>
      <c r="AV258" s="23">
        <v>35935</v>
      </c>
      <c r="AW258" s="67" t="s">
        <v>1696</v>
      </c>
      <c r="AX258" s="66">
        <v>95336</v>
      </c>
      <c r="AY258" s="23">
        <v>95336</v>
      </c>
      <c r="AZ258" s="67" t="s">
        <v>1696</v>
      </c>
      <c r="BA258" s="66">
        <v>186034</v>
      </c>
      <c r="BB258" s="23">
        <v>186034</v>
      </c>
      <c r="BC258" s="67" t="s">
        <v>1696</v>
      </c>
      <c r="BD258" s="66">
        <f>'individ. emissies &amp; verlening'!AB258</f>
        <v>199234</v>
      </c>
      <c r="BE258" s="23">
        <v>199234</v>
      </c>
      <c r="BF258" s="67" t="s">
        <v>1696</v>
      </c>
      <c r="BG258" s="66">
        <f>'individ. emissies &amp; verlening'!AC258</f>
        <v>168852</v>
      </c>
      <c r="BH258" s="23">
        <v>168852</v>
      </c>
      <c r="BI258" s="23" t="s">
        <v>1696</v>
      </c>
      <c r="BJ258" s="66">
        <f>'individ. emissies &amp; verlening'!AD258</f>
        <v>175879</v>
      </c>
      <c r="BK258" s="171">
        <v>175879</v>
      </c>
      <c r="BL258" s="172" t="s">
        <v>1696</v>
      </c>
      <c r="BM258" s="66">
        <v>179413</v>
      </c>
      <c r="BN258" s="23">
        <v>179413</v>
      </c>
      <c r="BO258" s="178" t="str">
        <f t="shared" si="55"/>
        <v>ok</v>
      </c>
      <c r="BP258" s="66">
        <v>141735</v>
      </c>
      <c r="BQ258" s="23">
        <v>141735</v>
      </c>
      <c r="BR258" s="183" t="str">
        <f t="shared" si="56"/>
        <v>ok</v>
      </c>
    </row>
    <row r="259" spans="1:70" x14ac:dyDescent="0.25">
      <c r="A259" s="21">
        <v>255</v>
      </c>
      <c r="B259" s="21" t="s">
        <v>1453</v>
      </c>
      <c r="C259" s="27" t="s">
        <v>1455</v>
      </c>
      <c r="D259" s="30"/>
      <c r="E259" s="66">
        <v>481207</v>
      </c>
      <c r="F259" s="23">
        <f t="shared" si="57"/>
        <v>481207</v>
      </c>
      <c r="G259" s="67" t="s">
        <v>1696</v>
      </c>
      <c r="H259" s="66">
        <v>1018902</v>
      </c>
      <c r="I259" s="23">
        <f t="shared" si="58"/>
        <v>1018902</v>
      </c>
      <c r="J259" s="67" t="s">
        <v>1696</v>
      </c>
      <c r="K259" s="66">
        <v>1107551</v>
      </c>
      <c r="L259" s="23">
        <f t="shared" si="59"/>
        <v>1107551</v>
      </c>
      <c r="M259" s="67" t="s">
        <v>1696</v>
      </c>
      <c r="N259" s="23"/>
      <c r="O259" s="66">
        <v>1044042</v>
      </c>
      <c r="P259" s="23">
        <v>1044042</v>
      </c>
      <c r="Q259" s="23"/>
      <c r="R259" s="23"/>
      <c r="S259" s="67" t="s">
        <v>1696</v>
      </c>
      <c r="T259" s="66">
        <v>1122428</v>
      </c>
      <c r="U259" s="23">
        <v>1122428</v>
      </c>
      <c r="V259" s="23"/>
      <c r="W259" s="23"/>
      <c r="X259" s="67" t="s">
        <v>1696</v>
      </c>
      <c r="Y259" s="66">
        <v>1107731</v>
      </c>
      <c r="Z259" s="23">
        <v>1107731</v>
      </c>
      <c r="AA259" s="23"/>
      <c r="AB259" s="23"/>
      <c r="AC259" s="67" t="s">
        <v>1696</v>
      </c>
      <c r="AD259" s="66">
        <v>942828</v>
      </c>
      <c r="AE259" s="24">
        <v>942828</v>
      </c>
      <c r="AF259" s="23"/>
      <c r="AG259" s="23"/>
      <c r="AH259" s="67" t="s">
        <v>1696</v>
      </c>
      <c r="AI259" s="66">
        <v>1033524</v>
      </c>
      <c r="AJ259" s="24">
        <v>1033524</v>
      </c>
      <c r="AK259" s="23"/>
      <c r="AL259" s="23"/>
      <c r="AM259" s="67" t="s">
        <v>1696</v>
      </c>
      <c r="AO259" s="66">
        <v>816161</v>
      </c>
      <c r="AP259" s="23">
        <v>816161</v>
      </c>
      <c r="AQ259" s="67" t="s">
        <v>1696</v>
      </c>
      <c r="AR259" s="66">
        <v>378298</v>
      </c>
      <c r="AS259" s="23">
        <v>378298</v>
      </c>
      <c r="AT259" s="67" t="s">
        <v>1696</v>
      </c>
      <c r="AU259" s="66">
        <v>768479</v>
      </c>
      <c r="AV259" s="23">
        <v>768479</v>
      </c>
      <c r="AW259" s="67" t="s">
        <v>1696</v>
      </c>
      <c r="AX259" s="66">
        <v>797697</v>
      </c>
      <c r="AY259" s="23">
        <v>797697</v>
      </c>
      <c r="AZ259" s="67" t="s">
        <v>1696</v>
      </c>
      <c r="BA259" s="66">
        <v>695510</v>
      </c>
      <c r="BB259" s="23">
        <v>695510</v>
      </c>
      <c r="BC259" s="67" t="s">
        <v>1696</v>
      </c>
      <c r="BD259" s="66">
        <f>'individ. emissies &amp; verlening'!AB259</f>
        <v>781124</v>
      </c>
      <c r="BE259" s="23">
        <v>781124</v>
      </c>
      <c r="BF259" s="67" t="s">
        <v>1696</v>
      </c>
      <c r="BG259" s="66">
        <f>'individ. emissies &amp; verlening'!AC259</f>
        <v>800862</v>
      </c>
      <c r="BH259" s="23">
        <v>800862</v>
      </c>
      <c r="BI259" s="23" t="s">
        <v>1696</v>
      </c>
      <c r="BJ259" s="66">
        <f>'individ. emissies &amp; verlening'!AD259</f>
        <v>852041</v>
      </c>
      <c r="BK259" s="171">
        <v>852041</v>
      </c>
      <c r="BL259" s="172" t="s">
        <v>1696</v>
      </c>
      <c r="BM259" s="66">
        <v>617644</v>
      </c>
      <c r="BN259" s="23">
        <v>617644</v>
      </c>
      <c r="BO259" s="178" t="str">
        <f t="shared" si="55"/>
        <v>ok</v>
      </c>
      <c r="BP259" s="66">
        <v>576751</v>
      </c>
      <c r="BQ259" s="23">
        <v>576751</v>
      </c>
      <c r="BR259" s="183" t="str">
        <f t="shared" si="56"/>
        <v>ok</v>
      </c>
    </row>
    <row r="260" spans="1:70" x14ac:dyDescent="0.25">
      <c r="A260" s="21">
        <v>256</v>
      </c>
      <c r="B260" s="21" t="s">
        <v>1459</v>
      </c>
      <c r="C260" s="27" t="s">
        <v>1461</v>
      </c>
      <c r="D260" s="30"/>
      <c r="E260" s="66">
        <v>510</v>
      </c>
      <c r="F260" s="23">
        <f t="shared" si="57"/>
        <v>510</v>
      </c>
      <c r="G260" s="67" t="s">
        <v>1696</v>
      </c>
      <c r="H260" s="66">
        <v>394</v>
      </c>
      <c r="I260" s="23">
        <f t="shared" si="58"/>
        <v>394</v>
      </c>
      <c r="J260" s="67" t="s">
        <v>1696</v>
      </c>
      <c r="K260" s="66">
        <v>654</v>
      </c>
      <c r="L260" s="23">
        <f t="shared" si="59"/>
        <v>654</v>
      </c>
      <c r="M260" s="67" t="s">
        <v>1696</v>
      </c>
      <c r="N260" s="23"/>
      <c r="O260" s="66">
        <v>325</v>
      </c>
      <c r="P260" s="23">
        <v>325</v>
      </c>
      <c r="Q260" s="23"/>
      <c r="R260" s="23"/>
      <c r="S260" s="67" t="s">
        <v>1696</v>
      </c>
      <c r="T260" s="66">
        <v>817</v>
      </c>
      <c r="U260" s="23">
        <v>817</v>
      </c>
      <c r="V260" s="23"/>
      <c r="W260" s="23"/>
      <c r="X260" s="67" t="s">
        <v>1696</v>
      </c>
      <c r="Y260" s="66">
        <v>1363</v>
      </c>
      <c r="Z260" s="23">
        <v>1363</v>
      </c>
      <c r="AA260" s="23"/>
      <c r="AB260" s="23"/>
      <c r="AC260" s="67" t="s">
        <v>1696</v>
      </c>
      <c r="AD260" s="66">
        <v>565</v>
      </c>
      <c r="AE260" s="24">
        <v>565</v>
      </c>
      <c r="AF260" s="23"/>
      <c r="AG260" s="23"/>
      <c r="AH260" s="67" t="s">
        <v>1696</v>
      </c>
      <c r="AI260" s="66">
        <v>430</v>
      </c>
      <c r="AJ260" s="24">
        <v>282</v>
      </c>
      <c r="AK260" s="23"/>
      <c r="AL260" s="23">
        <v>148</v>
      </c>
      <c r="AM260" s="67" t="s">
        <v>1696</v>
      </c>
      <c r="AO260" s="66">
        <v>107</v>
      </c>
      <c r="AP260" s="23">
        <v>107</v>
      </c>
      <c r="AQ260" s="67" t="s">
        <v>1696</v>
      </c>
      <c r="AR260" s="66">
        <v>211</v>
      </c>
      <c r="AS260" s="23">
        <v>211</v>
      </c>
      <c r="AT260" s="67" t="s">
        <v>1696</v>
      </c>
      <c r="AU260" s="66">
        <v>382</v>
      </c>
      <c r="AV260" s="23">
        <v>382</v>
      </c>
      <c r="AW260" s="67" t="s">
        <v>1696</v>
      </c>
      <c r="AX260" s="66">
        <v>486</v>
      </c>
      <c r="AY260" s="23">
        <v>486</v>
      </c>
      <c r="AZ260" s="67" t="s">
        <v>1696</v>
      </c>
      <c r="BA260" s="66">
        <v>634</v>
      </c>
      <c r="BB260" s="23">
        <v>634</v>
      </c>
      <c r="BC260" s="67" t="s">
        <v>1696</v>
      </c>
      <c r="BD260" s="66">
        <f>'individ. emissies &amp; verlening'!AB260</f>
        <v>285</v>
      </c>
      <c r="BE260" s="23">
        <v>285</v>
      </c>
      <c r="BF260" s="67" t="s">
        <v>1696</v>
      </c>
      <c r="BG260" s="66">
        <f>'individ. emissies &amp; verlening'!AC260</f>
        <v>224</v>
      </c>
      <c r="BH260" s="23">
        <v>224</v>
      </c>
      <c r="BI260" s="23" t="s">
        <v>1696</v>
      </c>
      <c r="BJ260" s="66">
        <f>'individ. emissies &amp; verlening'!AD260</f>
        <v>81</v>
      </c>
      <c r="BK260" s="171">
        <v>81</v>
      </c>
      <c r="BL260" s="172" t="s">
        <v>1696</v>
      </c>
      <c r="BM260" s="66">
        <v>311</v>
      </c>
      <c r="BN260" s="23">
        <v>311</v>
      </c>
      <c r="BO260" s="178" t="str">
        <f t="shared" si="55"/>
        <v>ok</v>
      </c>
      <c r="BP260" s="66">
        <v>1012</v>
      </c>
      <c r="BQ260" s="23">
        <v>1012</v>
      </c>
      <c r="BR260" s="183" t="str">
        <f t="shared" si="56"/>
        <v>ok</v>
      </c>
    </row>
    <row r="261" spans="1:70" x14ac:dyDescent="0.25">
      <c r="A261" s="21">
        <v>257</v>
      </c>
      <c r="B261" s="21" t="s">
        <v>1464</v>
      </c>
      <c r="C261" s="27" t="s">
        <v>1466</v>
      </c>
      <c r="D261" s="30"/>
      <c r="E261" s="66">
        <v>909</v>
      </c>
      <c r="F261" s="23">
        <f t="shared" si="57"/>
        <v>909</v>
      </c>
      <c r="G261" s="67" t="s">
        <v>1696</v>
      </c>
      <c r="H261" s="66">
        <v>409</v>
      </c>
      <c r="I261" s="23">
        <f t="shared" si="58"/>
        <v>409</v>
      </c>
      <c r="J261" s="67" t="s">
        <v>1696</v>
      </c>
      <c r="K261" s="66">
        <v>592</v>
      </c>
      <c r="L261" s="23">
        <f t="shared" si="59"/>
        <v>592</v>
      </c>
      <c r="M261" s="67" t="s">
        <v>1696</v>
      </c>
      <c r="N261" s="23"/>
      <c r="O261" s="66">
        <v>339</v>
      </c>
      <c r="P261" s="23">
        <v>339</v>
      </c>
      <c r="Q261" s="23"/>
      <c r="R261" s="23"/>
      <c r="S261" s="67" t="s">
        <v>1696</v>
      </c>
      <c r="T261" s="66">
        <v>695</v>
      </c>
      <c r="U261" s="23">
        <v>695</v>
      </c>
      <c r="V261" s="23"/>
      <c r="W261" s="23"/>
      <c r="X261" s="67" t="s">
        <v>1696</v>
      </c>
      <c r="Y261" s="66">
        <v>1093</v>
      </c>
      <c r="Z261" s="23">
        <v>1093</v>
      </c>
      <c r="AA261" s="23"/>
      <c r="AB261" s="23"/>
      <c r="AC261" s="67" t="s">
        <v>1696</v>
      </c>
      <c r="AD261" s="66">
        <v>1016</v>
      </c>
      <c r="AE261" s="24">
        <v>1016</v>
      </c>
      <c r="AF261" s="23"/>
      <c r="AG261" s="23"/>
      <c r="AH261" s="67" t="s">
        <v>1696</v>
      </c>
      <c r="AI261" s="66">
        <v>681</v>
      </c>
      <c r="AJ261" s="24">
        <v>533</v>
      </c>
      <c r="AK261" s="23"/>
      <c r="AL261" s="23">
        <v>148</v>
      </c>
      <c r="AM261" s="67" t="s">
        <v>1696</v>
      </c>
      <c r="AO261" s="66">
        <v>73</v>
      </c>
      <c r="AP261" s="23">
        <v>73</v>
      </c>
      <c r="AQ261" s="67" t="s">
        <v>1696</v>
      </c>
      <c r="AR261" s="66">
        <v>160</v>
      </c>
      <c r="AS261" s="23">
        <v>160</v>
      </c>
      <c r="AT261" s="67" t="s">
        <v>1696</v>
      </c>
      <c r="AU261" s="66">
        <v>601</v>
      </c>
      <c r="AV261" s="23">
        <v>601</v>
      </c>
      <c r="AW261" s="67" t="s">
        <v>1696</v>
      </c>
      <c r="AX261" s="66">
        <v>592</v>
      </c>
      <c r="AY261" s="23">
        <v>592</v>
      </c>
      <c r="AZ261" s="67" t="s">
        <v>1696</v>
      </c>
      <c r="BA261" s="66">
        <v>950</v>
      </c>
      <c r="BB261" s="23">
        <v>950</v>
      </c>
      <c r="BC261" s="67" t="s">
        <v>1696</v>
      </c>
      <c r="BD261" s="66">
        <f>'individ. emissies &amp; verlening'!AB261</f>
        <v>786</v>
      </c>
      <c r="BE261" s="23">
        <v>786</v>
      </c>
      <c r="BF261" s="67" t="s">
        <v>1696</v>
      </c>
      <c r="BG261" s="66">
        <f>'individ. emissies &amp; verlening'!AC261</f>
        <v>370</v>
      </c>
      <c r="BH261" s="23">
        <v>370</v>
      </c>
      <c r="BI261" s="23" t="s">
        <v>1696</v>
      </c>
      <c r="BJ261" s="66">
        <f>'individ. emissies &amp; verlening'!AD261</f>
        <v>151</v>
      </c>
      <c r="BK261" s="171">
        <v>151</v>
      </c>
      <c r="BL261" s="172" t="s">
        <v>1696</v>
      </c>
      <c r="BM261" s="66">
        <v>667</v>
      </c>
      <c r="BN261" s="23">
        <v>667</v>
      </c>
      <c r="BO261" s="178" t="str">
        <f t="shared" si="55"/>
        <v>ok</v>
      </c>
      <c r="BP261" s="66">
        <v>1605</v>
      </c>
      <c r="BQ261" s="23">
        <v>1605</v>
      </c>
      <c r="BR261" s="183" t="str">
        <f t="shared" si="56"/>
        <v>ok</v>
      </c>
    </row>
    <row r="262" spans="1:70" x14ac:dyDescent="0.25">
      <c r="A262" s="21">
        <v>258</v>
      </c>
      <c r="B262" s="21" t="s">
        <v>1469</v>
      </c>
      <c r="C262" s="27" t="s">
        <v>1471</v>
      </c>
      <c r="D262" s="30"/>
      <c r="E262" s="66">
        <v>306</v>
      </c>
      <c r="F262" s="23">
        <f t="shared" si="57"/>
        <v>306</v>
      </c>
      <c r="G262" s="67" t="s">
        <v>1696</v>
      </c>
      <c r="H262" s="66">
        <v>687</v>
      </c>
      <c r="I262" s="23">
        <f t="shared" si="58"/>
        <v>687</v>
      </c>
      <c r="J262" s="67" t="s">
        <v>1696</v>
      </c>
      <c r="K262" s="66">
        <v>689</v>
      </c>
      <c r="L262" s="23">
        <f t="shared" si="59"/>
        <v>689</v>
      </c>
      <c r="M262" s="67" t="s">
        <v>1696</v>
      </c>
      <c r="N262" s="23"/>
      <c r="O262" s="66">
        <v>364</v>
      </c>
      <c r="P262" s="23">
        <v>364</v>
      </c>
      <c r="Q262" s="23"/>
      <c r="R262" s="23"/>
      <c r="S262" s="67" t="s">
        <v>1696</v>
      </c>
      <c r="T262" s="66">
        <v>920</v>
      </c>
      <c r="U262" s="23">
        <v>920</v>
      </c>
      <c r="V262" s="23"/>
      <c r="W262" s="23"/>
      <c r="X262" s="67" t="s">
        <v>1696</v>
      </c>
      <c r="Y262" s="66">
        <v>1095</v>
      </c>
      <c r="Z262" s="23">
        <v>1095</v>
      </c>
      <c r="AA262" s="23"/>
      <c r="AB262" s="23"/>
      <c r="AC262" s="67" t="s">
        <v>1696</v>
      </c>
      <c r="AD262" s="66">
        <v>818</v>
      </c>
      <c r="AE262" s="24">
        <v>818</v>
      </c>
      <c r="AF262" s="23"/>
      <c r="AG262" s="23"/>
      <c r="AH262" s="67" t="s">
        <v>1696</v>
      </c>
      <c r="AI262" s="66">
        <v>593</v>
      </c>
      <c r="AJ262" s="24">
        <v>445</v>
      </c>
      <c r="AK262" s="23"/>
      <c r="AL262" s="23">
        <v>148</v>
      </c>
      <c r="AM262" s="67" t="s">
        <v>1696</v>
      </c>
      <c r="AO262" s="66">
        <v>89</v>
      </c>
      <c r="AP262" s="23">
        <v>89</v>
      </c>
      <c r="AQ262" s="67" t="s">
        <v>1696</v>
      </c>
      <c r="AR262" s="66">
        <v>167</v>
      </c>
      <c r="AS262" s="23">
        <v>167</v>
      </c>
      <c r="AT262" s="67" t="s">
        <v>1696</v>
      </c>
      <c r="AU262" s="66">
        <v>455</v>
      </c>
      <c r="AV262" s="23">
        <v>455</v>
      </c>
      <c r="AW262" s="67" t="s">
        <v>1696</v>
      </c>
      <c r="AX262" s="66">
        <v>647</v>
      </c>
      <c r="AY262" s="23">
        <v>647</v>
      </c>
      <c r="AZ262" s="67" t="s">
        <v>1696</v>
      </c>
      <c r="BA262" s="66">
        <v>635</v>
      </c>
      <c r="BB262" s="23">
        <v>635</v>
      </c>
      <c r="BC262" s="67" t="s">
        <v>1696</v>
      </c>
      <c r="BD262" s="66">
        <f>'individ. emissies &amp; verlening'!AB262</f>
        <v>353</v>
      </c>
      <c r="BE262" s="23">
        <v>353</v>
      </c>
      <c r="BF262" s="67" t="s">
        <v>1696</v>
      </c>
      <c r="BG262" s="66">
        <f>'individ. emissies &amp; verlening'!AC262</f>
        <v>233</v>
      </c>
      <c r="BH262" s="23">
        <v>233</v>
      </c>
      <c r="BI262" s="23" t="s">
        <v>1696</v>
      </c>
      <c r="BJ262" s="66">
        <f>'individ. emissies &amp; verlening'!AD262</f>
        <v>83</v>
      </c>
      <c r="BK262" s="171">
        <v>83</v>
      </c>
      <c r="BL262" s="172" t="s">
        <v>1696</v>
      </c>
      <c r="BM262" s="66">
        <v>330</v>
      </c>
      <c r="BN262" s="23">
        <v>330</v>
      </c>
      <c r="BO262" s="178" t="str">
        <f t="shared" ref="BO262:BO297" si="65">IF(BN262="-","-","ok")</f>
        <v>ok</v>
      </c>
      <c r="BP262" s="66">
        <v>1210</v>
      </c>
      <c r="BQ262" s="23">
        <v>1210</v>
      </c>
      <c r="BR262" s="183" t="str">
        <f t="shared" ref="BR262:BR297" si="66">IF(BQ262="-","-","ok")</f>
        <v>ok</v>
      </c>
    </row>
    <row r="263" spans="1:70" x14ac:dyDescent="0.25">
      <c r="A263" s="21">
        <v>259</v>
      </c>
      <c r="B263" s="21" t="s">
        <v>1473</v>
      </c>
      <c r="C263" s="27" t="s">
        <v>1475</v>
      </c>
      <c r="D263" s="30"/>
      <c r="E263" s="66">
        <v>916</v>
      </c>
      <c r="F263" s="23">
        <f t="shared" si="57"/>
        <v>916</v>
      </c>
      <c r="G263" s="67" t="s">
        <v>1696</v>
      </c>
      <c r="H263" s="66">
        <v>776</v>
      </c>
      <c r="I263" s="23">
        <f t="shared" si="58"/>
        <v>776</v>
      </c>
      <c r="J263" s="67" t="s">
        <v>1696</v>
      </c>
      <c r="K263" s="66">
        <v>705</v>
      </c>
      <c r="L263" s="23">
        <f t="shared" si="59"/>
        <v>705</v>
      </c>
      <c r="M263" s="67" t="s">
        <v>1696</v>
      </c>
      <c r="N263" s="23"/>
      <c r="O263" s="66">
        <v>169</v>
      </c>
      <c r="P263" s="23">
        <v>169</v>
      </c>
      <c r="Q263" s="23"/>
      <c r="R263" s="23"/>
      <c r="S263" s="67" t="s">
        <v>1696</v>
      </c>
      <c r="T263" s="66">
        <v>927</v>
      </c>
      <c r="U263" s="23">
        <v>927</v>
      </c>
      <c r="V263" s="23"/>
      <c r="W263" s="23"/>
      <c r="X263" s="67" t="s">
        <v>1696</v>
      </c>
      <c r="Y263" s="66">
        <v>1571</v>
      </c>
      <c r="Z263" s="23">
        <v>1571</v>
      </c>
      <c r="AA263" s="23"/>
      <c r="AB263" s="23"/>
      <c r="AC263" s="67" t="s">
        <v>1696</v>
      </c>
      <c r="AD263" s="66">
        <v>898</v>
      </c>
      <c r="AE263" s="24">
        <v>898</v>
      </c>
      <c r="AF263" s="23"/>
      <c r="AG263" s="23"/>
      <c r="AH263" s="67" t="s">
        <v>1696</v>
      </c>
      <c r="AI263" s="66">
        <v>556</v>
      </c>
      <c r="AJ263" s="24">
        <v>408</v>
      </c>
      <c r="AK263" s="23"/>
      <c r="AL263" s="23">
        <v>148</v>
      </c>
      <c r="AM263" s="67" t="s">
        <v>1696</v>
      </c>
      <c r="AO263" s="66">
        <v>92</v>
      </c>
      <c r="AP263" s="23">
        <v>92</v>
      </c>
      <c r="AQ263" s="67" t="s">
        <v>1696</v>
      </c>
      <c r="AR263" s="66">
        <v>168</v>
      </c>
      <c r="AS263" s="23">
        <v>168</v>
      </c>
      <c r="AT263" s="67" t="s">
        <v>1696</v>
      </c>
      <c r="AU263" s="66">
        <v>385</v>
      </c>
      <c r="AV263" s="23">
        <v>385</v>
      </c>
      <c r="AW263" s="67" t="s">
        <v>1696</v>
      </c>
      <c r="AX263" s="66">
        <v>707</v>
      </c>
      <c r="AY263" s="23">
        <v>707</v>
      </c>
      <c r="AZ263" s="67" t="s">
        <v>1696</v>
      </c>
      <c r="BA263" s="66">
        <v>1119</v>
      </c>
      <c r="BB263" s="23">
        <v>1119</v>
      </c>
      <c r="BC263" s="67" t="s">
        <v>1696</v>
      </c>
      <c r="BD263" s="66">
        <f>'individ. emissies &amp; verlening'!AB263</f>
        <v>391</v>
      </c>
      <c r="BE263" s="23">
        <v>391</v>
      </c>
      <c r="BF263" s="67" t="s">
        <v>1696</v>
      </c>
      <c r="BG263" s="66">
        <f>'individ. emissies &amp; verlening'!AC263</f>
        <v>212</v>
      </c>
      <c r="BH263" s="23">
        <v>212</v>
      </c>
      <c r="BI263" s="23" t="s">
        <v>1696</v>
      </c>
      <c r="BJ263" s="66">
        <f>'individ. emissies &amp; verlening'!AD263</f>
        <v>54</v>
      </c>
      <c r="BK263" s="171">
        <v>54</v>
      </c>
      <c r="BL263" s="172" t="s">
        <v>1696</v>
      </c>
      <c r="BM263" s="66">
        <v>331</v>
      </c>
      <c r="BN263" s="23">
        <v>331</v>
      </c>
      <c r="BO263" s="178" t="str">
        <f t="shared" si="65"/>
        <v>ok</v>
      </c>
      <c r="BP263" s="66">
        <v>871</v>
      </c>
      <c r="BQ263" s="23">
        <v>871</v>
      </c>
      <c r="BR263" s="183" t="str">
        <f t="shared" si="66"/>
        <v>ok</v>
      </c>
    </row>
    <row r="264" spans="1:70" x14ac:dyDescent="0.25">
      <c r="A264" s="21">
        <v>260</v>
      </c>
      <c r="B264" s="21" t="s">
        <v>1477</v>
      </c>
      <c r="C264" s="27" t="s">
        <v>1479</v>
      </c>
      <c r="D264" s="30"/>
      <c r="E264" s="66">
        <v>646</v>
      </c>
      <c r="F264" s="23">
        <f t="shared" si="57"/>
        <v>646</v>
      </c>
      <c r="G264" s="67" t="s">
        <v>1696</v>
      </c>
      <c r="H264" s="66">
        <v>656</v>
      </c>
      <c r="I264" s="23">
        <f t="shared" si="58"/>
        <v>656</v>
      </c>
      <c r="J264" s="67" t="s">
        <v>1696</v>
      </c>
      <c r="K264" s="66">
        <v>678</v>
      </c>
      <c r="L264" s="23">
        <f t="shared" si="59"/>
        <v>678</v>
      </c>
      <c r="M264" s="67" t="s">
        <v>1696</v>
      </c>
      <c r="N264" s="23"/>
      <c r="O264" s="66">
        <v>282</v>
      </c>
      <c r="P264" s="23">
        <v>282</v>
      </c>
      <c r="Q264" s="23"/>
      <c r="R264" s="23"/>
      <c r="S264" s="67" t="s">
        <v>1696</v>
      </c>
      <c r="T264" s="66">
        <v>698</v>
      </c>
      <c r="U264" s="23">
        <v>698</v>
      </c>
      <c r="V264" s="23"/>
      <c r="W264" s="23"/>
      <c r="X264" s="67" t="s">
        <v>1696</v>
      </c>
      <c r="Y264" s="66">
        <v>1078</v>
      </c>
      <c r="Z264" s="23">
        <v>1078</v>
      </c>
      <c r="AA264" s="23"/>
      <c r="AB264" s="23"/>
      <c r="AC264" s="67" t="s">
        <v>1696</v>
      </c>
      <c r="AD264" s="66">
        <v>1154</v>
      </c>
      <c r="AE264" s="24">
        <v>1154</v>
      </c>
      <c r="AF264" s="23"/>
      <c r="AG264" s="23"/>
      <c r="AH264" s="67" t="s">
        <v>1696</v>
      </c>
      <c r="AI264" s="66">
        <v>465</v>
      </c>
      <c r="AJ264" s="24">
        <v>317</v>
      </c>
      <c r="AK264" s="23"/>
      <c r="AL264" s="23">
        <v>148</v>
      </c>
      <c r="AM264" s="67" t="s">
        <v>1696</v>
      </c>
      <c r="AO264" s="66">
        <v>44</v>
      </c>
      <c r="AP264" s="23">
        <v>44</v>
      </c>
      <c r="AQ264" s="67" t="s">
        <v>1696</v>
      </c>
      <c r="AR264" s="66">
        <v>106</v>
      </c>
      <c r="AS264" s="23">
        <v>106</v>
      </c>
      <c r="AT264" s="67" t="s">
        <v>1696</v>
      </c>
      <c r="AU264" s="66">
        <v>440</v>
      </c>
      <c r="AV264" s="23">
        <v>440</v>
      </c>
      <c r="AW264" s="67" t="s">
        <v>1696</v>
      </c>
      <c r="AX264" s="66">
        <v>542</v>
      </c>
      <c r="AY264" s="23">
        <v>542</v>
      </c>
      <c r="AZ264" s="67" t="s">
        <v>1696</v>
      </c>
      <c r="BA264" s="66">
        <v>657</v>
      </c>
      <c r="BB264" s="23">
        <v>657</v>
      </c>
      <c r="BC264" s="67" t="s">
        <v>1696</v>
      </c>
      <c r="BD264" s="66">
        <f>'individ. emissies &amp; verlening'!AB264</f>
        <v>350</v>
      </c>
      <c r="BE264" s="23">
        <v>350</v>
      </c>
      <c r="BF264" s="67" t="s">
        <v>1696</v>
      </c>
      <c r="BG264" s="66">
        <f>'individ. emissies &amp; verlening'!AC264</f>
        <v>224</v>
      </c>
      <c r="BH264" s="23">
        <v>224</v>
      </c>
      <c r="BI264" s="23" t="s">
        <v>1696</v>
      </c>
      <c r="BJ264" s="66">
        <f>'individ. emissies &amp; verlening'!AD264</f>
        <v>224</v>
      </c>
      <c r="BK264" s="171">
        <v>224</v>
      </c>
      <c r="BL264" s="172" t="s">
        <v>1696</v>
      </c>
      <c r="BM264" s="66">
        <v>373</v>
      </c>
      <c r="BN264" s="23">
        <v>373</v>
      </c>
      <c r="BO264" s="178" t="str">
        <f t="shared" si="65"/>
        <v>ok</v>
      </c>
      <c r="BP264" s="66">
        <v>1111</v>
      </c>
      <c r="BQ264" s="23">
        <v>1111</v>
      </c>
      <c r="BR264" s="183" t="str">
        <f t="shared" si="66"/>
        <v>ok</v>
      </c>
    </row>
    <row r="265" spans="1:70" x14ac:dyDescent="0.25">
      <c r="A265" s="21">
        <v>261</v>
      </c>
      <c r="B265" s="21" t="s">
        <v>1481</v>
      </c>
      <c r="C265" s="27" t="s">
        <v>1483</v>
      </c>
      <c r="D265" s="30"/>
      <c r="E265" s="66">
        <v>1680</v>
      </c>
      <c r="F265" s="23">
        <f t="shared" si="57"/>
        <v>1680</v>
      </c>
      <c r="G265" s="67" t="s">
        <v>1696</v>
      </c>
      <c r="H265" s="66">
        <v>1049</v>
      </c>
      <c r="I265" s="23">
        <f t="shared" si="58"/>
        <v>1049</v>
      </c>
      <c r="J265" s="67" t="s">
        <v>1696</v>
      </c>
      <c r="K265" s="66">
        <v>1436</v>
      </c>
      <c r="L265" s="23">
        <f t="shared" si="59"/>
        <v>1436</v>
      </c>
      <c r="M265" s="67" t="s">
        <v>1696</v>
      </c>
      <c r="N265" s="23"/>
      <c r="O265" s="66">
        <v>967</v>
      </c>
      <c r="P265" s="23">
        <v>967</v>
      </c>
      <c r="Q265" s="23"/>
      <c r="R265" s="23"/>
      <c r="S265" s="67" t="s">
        <v>1696</v>
      </c>
      <c r="T265" s="66">
        <v>560</v>
      </c>
      <c r="U265" s="23">
        <v>560</v>
      </c>
      <c r="V265" s="23"/>
      <c r="W265" s="23"/>
      <c r="X265" s="67" t="s">
        <v>1696</v>
      </c>
      <c r="Y265" s="66">
        <v>2744</v>
      </c>
      <c r="Z265" s="23">
        <v>2744</v>
      </c>
      <c r="AA265" s="23"/>
      <c r="AB265" s="23"/>
      <c r="AC265" s="67" t="s">
        <v>1696</v>
      </c>
      <c r="AD265" s="66">
        <v>2029</v>
      </c>
      <c r="AE265" s="24">
        <v>2029</v>
      </c>
      <c r="AF265" s="23"/>
      <c r="AG265" s="23"/>
      <c r="AH265" s="67" t="s">
        <v>1696</v>
      </c>
      <c r="AI265" s="66">
        <v>212</v>
      </c>
      <c r="AJ265" s="24">
        <v>0</v>
      </c>
      <c r="AK265" s="23"/>
      <c r="AL265" s="23">
        <v>212</v>
      </c>
      <c r="AM265" s="67" t="s">
        <v>1696</v>
      </c>
      <c r="AO265" s="66">
        <v>232</v>
      </c>
      <c r="AP265" s="23">
        <v>232</v>
      </c>
      <c r="AQ265" s="67" t="s">
        <v>1696</v>
      </c>
      <c r="AR265" s="66">
        <v>465</v>
      </c>
      <c r="AS265" s="23">
        <v>465</v>
      </c>
      <c r="AT265" s="67" t="s">
        <v>1696</v>
      </c>
      <c r="AU265" s="66">
        <v>977</v>
      </c>
      <c r="AV265" s="23">
        <v>977</v>
      </c>
      <c r="AW265" s="67" t="s">
        <v>1696</v>
      </c>
      <c r="AX265" s="66">
        <v>1660</v>
      </c>
      <c r="AY265" s="23">
        <v>1660</v>
      </c>
      <c r="AZ265" s="67" t="s">
        <v>1696</v>
      </c>
      <c r="BA265" s="66">
        <v>3211</v>
      </c>
      <c r="BB265" s="23">
        <v>3211</v>
      </c>
      <c r="BC265" s="67" t="s">
        <v>1696</v>
      </c>
      <c r="BD265" s="66">
        <f>'individ. emissies &amp; verlening'!AB265</f>
        <v>1348</v>
      </c>
      <c r="BE265" s="23">
        <v>1348</v>
      </c>
      <c r="BF265" s="67" t="s">
        <v>1696</v>
      </c>
      <c r="BG265" s="66">
        <f>'individ. emissies &amp; verlening'!AC265</f>
        <v>655</v>
      </c>
      <c r="BH265" s="23">
        <v>655</v>
      </c>
      <c r="BI265" s="23" t="s">
        <v>1696</v>
      </c>
      <c r="BJ265" s="66">
        <f>'individ. emissies &amp; verlening'!AD265</f>
        <v>553</v>
      </c>
      <c r="BK265" s="171">
        <v>553</v>
      </c>
      <c r="BL265" s="172" t="s">
        <v>1696</v>
      </c>
      <c r="BM265" s="66">
        <v>1392</v>
      </c>
      <c r="BN265" s="23">
        <v>1392</v>
      </c>
      <c r="BO265" s="178" t="str">
        <f t="shared" si="65"/>
        <v>ok</v>
      </c>
      <c r="BP265" s="66">
        <v>2158</v>
      </c>
      <c r="BQ265" s="23">
        <v>2158</v>
      </c>
      <c r="BR265" s="183" t="str">
        <f t="shared" si="66"/>
        <v>ok</v>
      </c>
    </row>
    <row r="266" spans="1:70" ht="12.75" customHeight="1" x14ac:dyDescent="0.25">
      <c r="A266" s="21">
        <v>262</v>
      </c>
      <c r="B266" s="21" t="s">
        <v>1485</v>
      </c>
      <c r="C266" s="27" t="s">
        <v>1487</v>
      </c>
      <c r="D266" s="30"/>
      <c r="E266" s="68" t="s">
        <v>63</v>
      </c>
      <c r="F266" s="23" t="str">
        <f t="shared" si="57"/>
        <v>-</v>
      </c>
      <c r="G266" s="69" t="s">
        <v>63</v>
      </c>
      <c r="H266" s="68" t="s">
        <v>63</v>
      </c>
      <c r="I266" s="23" t="str">
        <f t="shared" si="58"/>
        <v>-</v>
      </c>
      <c r="J266" s="69" t="str">
        <f t="shared" si="58"/>
        <v>-</v>
      </c>
      <c r="K266" s="68" t="s">
        <v>63</v>
      </c>
      <c r="L266" s="23" t="str">
        <f t="shared" si="59"/>
        <v>-</v>
      </c>
      <c r="M266" s="69" t="str">
        <f t="shared" si="59"/>
        <v>-</v>
      </c>
      <c r="N266" s="24"/>
      <c r="O266" s="68" t="s">
        <v>63</v>
      </c>
      <c r="P266" s="24" t="s">
        <v>63</v>
      </c>
      <c r="Q266" s="24" t="s">
        <v>63</v>
      </c>
      <c r="R266" s="24" t="s">
        <v>63</v>
      </c>
      <c r="S266" s="69" t="s">
        <v>63</v>
      </c>
      <c r="T266" s="68" t="s">
        <v>63</v>
      </c>
      <c r="U266" s="24" t="s">
        <v>63</v>
      </c>
      <c r="V266" s="24" t="s">
        <v>63</v>
      </c>
      <c r="W266" s="24" t="s">
        <v>63</v>
      </c>
      <c r="X266" s="69" t="s">
        <v>63</v>
      </c>
      <c r="Y266" s="68" t="s">
        <v>63</v>
      </c>
      <c r="Z266" s="24" t="s">
        <v>63</v>
      </c>
      <c r="AA266" s="24" t="s">
        <v>63</v>
      </c>
      <c r="AB266" s="24" t="s">
        <v>63</v>
      </c>
      <c r="AC266" s="69" t="s">
        <v>63</v>
      </c>
      <c r="AD266" s="68" t="s">
        <v>63</v>
      </c>
      <c r="AE266" s="24" t="s">
        <v>63</v>
      </c>
      <c r="AF266" s="24" t="s">
        <v>63</v>
      </c>
      <c r="AG266" s="24" t="s">
        <v>63</v>
      </c>
      <c r="AH266" s="69" t="s">
        <v>63</v>
      </c>
      <c r="AI266" s="68" t="s">
        <v>63</v>
      </c>
      <c r="AJ266" s="23" t="s">
        <v>63</v>
      </c>
      <c r="AK266" s="23" t="s">
        <v>63</v>
      </c>
      <c r="AL266" s="23" t="s">
        <v>63</v>
      </c>
      <c r="AM266" s="69" t="s">
        <v>63</v>
      </c>
      <c r="AO266" s="68" t="s">
        <v>63</v>
      </c>
      <c r="AP266" s="24" t="s">
        <v>63</v>
      </c>
      <c r="AQ266" s="69" t="s">
        <v>63</v>
      </c>
      <c r="AR266" s="68" t="s">
        <v>63</v>
      </c>
      <c r="AS266" s="23" t="s">
        <v>63</v>
      </c>
      <c r="AT266" s="67" t="s">
        <v>63</v>
      </c>
      <c r="AU266" s="68">
        <v>1887</v>
      </c>
      <c r="AV266" s="23">
        <v>1887</v>
      </c>
      <c r="AW266" s="67" t="s">
        <v>1696</v>
      </c>
      <c r="AX266" s="66">
        <v>1420</v>
      </c>
      <c r="AY266" s="23">
        <v>1420</v>
      </c>
      <c r="AZ266" s="67" t="s">
        <v>1696</v>
      </c>
      <c r="BA266" s="66">
        <v>1414</v>
      </c>
      <c r="BB266" s="23">
        <v>1414</v>
      </c>
      <c r="BC266" s="67" t="s">
        <v>1696</v>
      </c>
      <c r="BD266" s="66">
        <f>'individ. emissies &amp; verlening'!AB266</f>
        <v>1675</v>
      </c>
      <c r="BE266" s="23">
        <v>1675</v>
      </c>
      <c r="BF266" s="67" t="s">
        <v>1696</v>
      </c>
      <c r="BG266" s="66">
        <f>'individ. emissies &amp; verlening'!AC266</f>
        <v>1272</v>
      </c>
      <c r="BH266" s="23">
        <v>1272</v>
      </c>
      <c r="BI266" s="23" t="s">
        <v>1696</v>
      </c>
      <c r="BJ266" s="66">
        <f>'individ. emissies &amp; verlening'!AD266</f>
        <v>1294</v>
      </c>
      <c r="BK266" s="171">
        <v>1294</v>
      </c>
      <c r="BL266" s="172" t="s">
        <v>1696</v>
      </c>
      <c r="BM266" s="66">
        <v>1523</v>
      </c>
      <c r="BN266" s="23">
        <v>1523</v>
      </c>
      <c r="BO266" s="178" t="str">
        <f t="shared" si="65"/>
        <v>ok</v>
      </c>
      <c r="BP266" s="66">
        <v>1668</v>
      </c>
      <c r="BQ266" s="23">
        <v>1668</v>
      </c>
      <c r="BR266" s="183" t="str">
        <f t="shared" si="66"/>
        <v>ok</v>
      </c>
    </row>
    <row r="267" spans="1:70" ht="12.75" customHeight="1" x14ac:dyDescent="0.25">
      <c r="A267" s="21">
        <v>263</v>
      </c>
      <c r="B267" s="21" t="s">
        <v>1489</v>
      </c>
      <c r="C267" s="27" t="s">
        <v>1713</v>
      </c>
      <c r="D267" s="30"/>
      <c r="E267" s="68" t="s">
        <v>63</v>
      </c>
      <c r="F267" s="23" t="str">
        <f t="shared" ref="F267" si="67">E267</f>
        <v>-</v>
      </c>
      <c r="G267" s="69" t="s">
        <v>63</v>
      </c>
      <c r="H267" s="68" t="s">
        <v>63</v>
      </c>
      <c r="I267" s="23" t="str">
        <f t="shared" ref="I267" si="68">H267</f>
        <v>-</v>
      </c>
      <c r="J267" s="69" t="str">
        <f t="shared" ref="J267" si="69">I267</f>
        <v>-</v>
      </c>
      <c r="K267" s="68" t="s">
        <v>63</v>
      </c>
      <c r="L267" s="23" t="str">
        <f t="shared" ref="L267" si="70">K267</f>
        <v>-</v>
      </c>
      <c r="M267" s="69" t="str">
        <f t="shared" ref="M267" si="71">L267</f>
        <v>-</v>
      </c>
      <c r="N267" s="24"/>
      <c r="O267" s="68" t="s">
        <v>63</v>
      </c>
      <c r="P267" s="24" t="s">
        <v>63</v>
      </c>
      <c r="Q267" s="24" t="s">
        <v>63</v>
      </c>
      <c r="R267" s="24" t="s">
        <v>63</v>
      </c>
      <c r="S267" s="69" t="s">
        <v>63</v>
      </c>
      <c r="T267" s="68" t="s">
        <v>63</v>
      </c>
      <c r="U267" s="24" t="s">
        <v>63</v>
      </c>
      <c r="V267" s="24" t="s">
        <v>63</v>
      </c>
      <c r="W267" s="24" t="s">
        <v>63</v>
      </c>
      <c r="X267" s="69" t="s">
        <v>63</v>
      </c>
      <c r="Y267" s="68" t="s">
        <v>63</v>
      </c>
      <c r="Z267" s="24" t="s">
        <v>63</v>
      </c>
      <c r="AA267" s="24" t="s">
        <v>63</v>
      </c>
      <c r="AB267" s="24" t="s">
        <v>63</v>
      </c>
      <c r="AC267" s="69" t="s">
        <v>63</v>
      </c>
      <c r="AD267" s="68" t="s">
        <v>63</v>
      </c>
      <c r="AE267" s="24" t="s">
        <v>63</v>
      </c>
      <c r="AF267" s="24" t="s">
        <v>63</v>
      </c>
      <c r="AG267" s="24" t="s">
        <v>63</v>
      </c>
      <c r="AH267" s="69" t="s">
        <v>63</v>
      </c>
      <c r="AI267" s="68" t="s">
        <v>63</v>
      </c>
      <c r="AJ267" s="23" t="s">
        <v>63</v>
      </c>
      <c r="AK267" s="23" t="s">
        <v>63</v>
      </c>
      <c r="AL267" s="23" t="s">
        <v>63</v>
      </c>
      <c r="AM267" s="69" t="s">
        <v>63</v>
      </c>
      <c r="AO267" s="68" t="s">
        <v>63</v>
      </c>
      <c r="AP267" s="24" t="s">
        <v>63</v>
      </c>
      <c r="AQ267" s="69" t="s">
        <v>63</v>
      </c>
      <c r="AR267" s="68" t="s">
        <v>63</v>
      </c>
      <c r="AS267" s="23" t="s">
        <v>63</v>
      </c>
      <c r="AT267" s="67" t="s">
        <v>63</v>
      </c>
      <c r="AU267" s="68" t="s">
        <v>63</v>
      </c>
      <c r="AV267" s="23" t="s">
        <v>63</v>
      </c>
      <c r="AW267" s="67" t="s">
        <v>63</v>
      </c>
      <c r="AX267" s="68" t="s">
        <v>63</v>
      </c>
      <c r="AY267" s="23" t="s">
        <v>63</v>
      </c>
      <c r="AZ267" s="67" t="s">
        <v>63</v>
      </c>
      <c r="BA267" s="68" t="s">
        <v>63</v>
      </c>
      <c r="BB267" s="23" t="s">
        <v>63</v>
      </c>
      <c r="BC267" s="67" t="s">
        <v>63</v>
      </c>
      <c r="BD267" s="66">
        <f>'individ. emissies &amp; verlening'!AB267</f>
        <v>9895</v>
      </c>
      <c r="BE267" s="23">
        <v>9895</v>
      </c>
      <c r="BF267" s="67" t="s">
        <v>1696</v>
      </c>
      <c r="BG267" s="66">
        <f>'individ. emissies &amp; verlening'!AC267</f>
        <v>6227</v>
      </c>
      <c r="BH267" s="23">
        <v>6227</v>
      </c>
      <c r="BI267" s="23" t="s">
        <v>1696</v>
      </c>
      <c r="BJ267" s="66" t="str">
        <f>'individ. emissies &amp; verlening'!AD267</f>
        <v>gesloten</v>
      </c>
      <c r="BK267" s="172" t="s">
        <v>63</v>
      </c>
      <c r="BL267" s="172" t="s">
        <v>63</v>
      </c>
      <c r="BM267" s="66" t="s">
        <v>63</v>
      </c>
      <c r="BN267" s="23" t="s">
        <v>63</v>
      </c>
      <c r="BO267" s="178" t="str">
        <f t="shared" si="65"/>
        <v>-</v>
      </c>
      <c r="BP267" s="66" t="s">
        <v>63</v>
      </c>
      <c r="BQ267" s="23" t="s">
        <v>63</v>
      </c>
      <c r="BR267" s="183" t="str">
        <f t="shared" si="66"/>
        <v>-</v>
      </c>
    </row>
    <row r="268" spans="1:70" x14ac:dyDescent="0.25">
      <c r="A268" s="21">
        <v>264</v>
      </c>
      <c r="B268" s="21" t="s">
        <v>1491</v>
      </c>
      <c r="C268" s="27" t="s">
        <v>1493</v>
      </c>
      <c r="D268" s="30"/>
      <c r="E268" s="66">
        <v>100659</v>
      </c>
      <c r="F268" s="23">
        <f t="shared" si="57"/>
        <v>100659</v>
      </c>
      <c r="G268" s="67" t="s">
        <v>1696</v>
      </c>
      <c r="H268" s="66">
        <v>98099</v>
      </c>
      <c r="I268" s="23">
        <f t="shared" si="58"/>
        <v>98099</v>
      </c>
      <c r="J268" s="67" t="s">
        <v>1696</v>
      </c>
      <c r="K268" s="66">
        <v>15915</v>
      </c>
      <c r="L268" s="23">
        <f t="shared" si="59"/>
        <v>15915</v>
      </c>
      <c r="M268" s="67" t="s">
        <v>1696</v>
      </c>
      <c r="N268" s="23"/>
      <c r="O268" s="66">
        <v>9280</v>
      </c>
      <c r="P268" s="23">
        <v>9280</v>
      </c>
      <c r="Q268" s="23"/>
      <c r="R268" s="23"/>
      <c r="S268" s="67" t="s">
        <v>1696</v>
      </c>
      <c r="T268" s="66">
        <v>11950</v>
      </c>
      <c r="U268" s="23">
        <v>11950</v>
      </c>
      <c r="V268" s="23"/>
      <c r="W268" s="23"/>
      <c r="X268" s="67" t="s">
        <v>1696</v>
      </c>
      <c r="Y268" s="66">
        <v>4922</v>
      </c>
      <c r="Z268" s="23">
        <v>4922</v>
      </c>
      <c r="AA268" s="23"/>
      <c r="AB268" s="23"/>
      <c r="AC268" s="67" t="s">
        <v>1696</v>
      </c>
      <c r="AD268" s="66">
        <v>701</v>
      </c>
      <c r="AE268" s="24">
        <v>701</v>
      </c>
      <c r="AF268" s="23"/>
      <c r="AG268" s="23"/>
      <c r="AH268" s="67" t="s">
        <v>1696</v>
      </c>
      <c r="AI268" s="66">
        <v>426</v>
      </c>
      <c r="AJ268" s="24">
        <v>0</v>
      </c>
      <c r="AK268" s="23"/>
      <c r="AL268" s="23">
        <v>426</v>
      </c>
      <c r="AM268" s="67" t="s">
        <v>1696</v>
      </c>
      <c r="AO268" s="66">
        <v>128</v>
      </c>
      <c r="AP268" s="23">
        <v>128</v>
      </c>
      <c r="AQ268" s="67" t="s">
        <v>1696</v>
      </c>
      <c r="AR268" s="181">
        <v>76</v>
      </c>
      <c r="AS268" s="23">
        <v>76</v>
      </c>
      <c r="AT268" s="67" t="s">
        <v>1696</v>
      </c>
      <c r="AU268" s="181">
        <v>891</v>
      </c>
      <c r="AV268" s="23">
        <v>891</v>
      </c>
      <c r="AW268" s="67" t="s">
        <v>1696</v>
      </c>
      <c r="AX268" s="66">
        <v>207</v>
      </c>
      <c r="AY268" s="23">
        <v>207</v>
      </c>
      <c r="AZ268" s="67" t="s">
        <v>1696</v>
      </c>
      <c r="BA268" s="66">
        <v>1002</v>
      </c>
      <c r="BB268" s="23">
        <v>1002</v>
      </c>
      <c r="BC268" s="67" t="s">
        <v>1696</v>
      </c>
      <c r="BD268" s="66">
        <f>'individ. emissies &amp; verlening'!AB268</f>
        <v>593</v>
      </c>
      <c r="BE268" s="23">
        <v>593</v>
      </c>
      <c r="BF268" s="67" t="s">
        <v>1696</v>
      </c>
      <c r="BG268" s="66">
        <f>'individ. emissies &amp; verlening'!AC268</f>
        <v>260</v>
      </c>
      <c r="BH268" s="23">
        <v>260</v>
      </c>
      <c r="BI268" s="23" t="s">
        <v>1696</v>
      </c>
      <c r="BJ268" s="66">
        <f>'individ. emissies &amp; verlening'!AD268</f>
        <v>569</v>
      </c>
      <c r="BK268" s="171">
        <v>569</v>
      </c>
      <c r="BL268" s="172" t="s">
        <v>1696</v>
      </c>
      <c r="BM268" s="66">
        <v>169</v>
      </c>
      <c r="BN268" s="23">
        <v>169</v>
      </c>
      <c r="BO268" s="178" t="str">
        <f t="shared" si="65"/>
        <v>ok</v>
      </c>
      <c r="BP268" s="66">
        <v>650</v>
      </c>
      <c r="BQ268" s="23">
        <v>650</v>
      </c>
      <c r="BR268" s="183" t="str">
        <f t="shared" si="66"/>
        <v>ok</v>
      </c>
    </row>
    <row r="269" spans="1:70" x14ac:dyDescent="0.25">
      <c r="A269" s="21">
        <v>265</v>
      </c>
      <c r="B269" s="21" t="s">
        <v>1495</v>
      </c>
      <c r="C269" s="27" t="s">
        <v>1497</v>
      </c>
      <c r="D269" s="30"/>
      <c r="E269" s="66">
        <v>935499</v>
      </c>
      <c r="F269" s="23">
        <f t="shared" si="57"/>
        <v>935499</v>
      </c>
      <c r="G269" s="67" t="s">
        <v>1696</v>
      </c>
      <c r="H269" s="66">
        <v>708055</v>
      </c>
      <c r="I269" s="23">
        <f t="shared" si="58"/>
        <v>708055</v>
      </c>
      <c r="J269" s="67" t="s">
        <v>1696</v>
      </c>
      <c r="K269" s="66">
        <v>619214</v>
      </c>
      <c r="L269" s="23">
        <f t="shared" si="59"/>
        <v>619214</v>
      </c>
      <c r="M269" s="67" t="s">
        <v>1696</v>
      </c>
      <c r="N269" s="23"/>
      <c r="O269" s="66">
        <v>804564</v>
      </c>
      <c r="P269" s="23">
        <v>804564</v>
      </c>
      <c r="Q269" s="23"/>
      <c r="R269" s="23"/>
      <c r="S269" s="67" t="s">
        <v>1696</v>
      </c>
      <c r="T269" s="66">
        <v>858605</v>
      </c>
      <c r="U269" s="23">
        <v>858605</v>
      </c>
      <c r="V269" s="23"/>
      <c r="W269" s="23"/>
      <c r="X269" s="67" t="s">
        <v>1696</v>
      </c>
      <c r="Y269" s="66">
        <v>856654</v>
      </c>
      <c r="Z269" s="23">
        <v>856654</v>
      </c>
      <c r="AA269" s="23"/>
      <c r="AB269" s="23"/>
      <c r="AC269" s="67" t="s">
        <v>1696</v>
      </c>
      <c r="AD269" s="66">
        <v>443188</v>
      </c>
      <c r="AE269" s="24">
        <v>443188</v>
      </c>
      <c r="AF269" s="23"/>
      <c r="AG269" s="23"/>
      <c r="AH269" s="67" t="s">
        <v>1696</v>
      </c>
      <c r="AI269" s="66">
        <v>718358</v>
      </c>
      <c r="AJ269" s="24">
        <v>348145</v>
      </c>
      <c r="AK269" s="23">
        <v>150000</v>
      </c>
      <c r="AL269" s="23">
        <v>220213</v>
      </c>
      <c r="AM269" s="67" t="s">
        <v>1696</v>
      </c>
      <c r="AO269" s="66">
        <v>708010</v>
      </c>
      <c r="AP269" s="23">
        <v>708010</v>
      </c>
      <c r="AQ269" s="67" t="s">
        <v>1696</v>
      </c>
      <c r="AR269" s="181">
        <v>670058</v>
      </c>
      <c r="AS269" s="23">
        <v>670058</v>
      </c>
      <c r="AT269" s="67" t="s">
        <v>1696</v>
      </c>
      <c r="AU269" s="181">
        <v>620783</v>
      </c>
      <c r="AV269" s="23">
        <v>620783</v>
      </c>
      <c r="AW269" s="67" t="s">
        <v>1696</v>
      </c>
      <c r="AX269" s="66">
        <v>550079</v>
      </c>
      <c r="AY269" s="23">
        <v>550079</v>
      </c>
      <c r="AZ269" s="67" t="s">
        <v>1696</v>
      </c>
      <c r="BA269" s="66">
        <v>773906</v>
      </c>
      <c r="BB269" s="23">
        <v>773906</v>
      </c>
      <c r="BC269" s="67" t="s">
        <v>1696</v>
      </c>
      <c r="BD269" s="66">
        <f>'individ. emissies &amp; verlening'!AB269</f>
        <v>729369</v>
      </c>
      <c r="BE269" s="23">
        <v>729369</v>
      </c>
      <c r="BF269" s="67" t="s">
        <v>1696</v>
      </c>
      <c r="BG269" s="66">
        <f>'individ. emissies &amp; verlening'!AC269</f>
        <v>680478</v>
      </c>
      <c r="BH269" s="23">
        <v>680478</v>
      </c>
      <c r="BI269" s="23" t="s">
        <v>1696</v>
      </c>
      <c r="BJ269" s="66">
        <f>'individ. emissies &amp; verlening'!AD269</f>
        <v>534736</v>
      </c>
      <c r="BK269" s="171">
        <v>534736</v>
      </c>
      <c r="BL269" s="172" t="s">
        <v>1696</v>
      </c>
      <c r="BM269" s="66">
        <v>562554</v>
      </c>
      <c r="BN269" s="23">
        <v>562554</v>
      </c>
      <c r="BO269" s="178" t="str">
        <f t="shared" si="65"/>
        <v>ok</v>
      </c>
      <c r="BP269" s="66">
        <v>418328</v>
      </c>
      <c r="BQ269" s="23">
        <v>418328</v>
      </c>
      <c r="BR269" s="183" t="str">
        <f t="shared" si="66"/>
        <v>ok</v>
      </c>
    </row>
    <row r="270" spans="1:70" x14ac:dyDescent="0.25">
      <c r="A270" s="21">
        <v>266</v>
      </c>
      <c r="B270" s="21" t="s">
        <v>1500</v>
      </c>
      <c r="C270" s="27" t="s">
        <v>1501</v>
      </c>
      <c r="D270" s="30"/>
      <c r="E270" s="66">
        <v>36897</v>
      </c>
      <c r="F270" s="23">
        <f t="shared" si="57"/>
        <v>36897</v>
      </c>
      <c r="G270" s="67" t="s">
        <v>1696</v>
      </c>
      <c r="H270" s="66">
        <v>5712</v>
      </c>
      <c r="I270" s="23">
        <f t="shared" si="58"/>
        <v>5712</v>
      </c>
      <c r="J270" s="67" t="s">
        <v>1696</v>
      </c>
      <c r="K270" s="66">
        <v>10883</v>
      </c>
      <c r="L270" s="23">
        <f t="shared" si="59"/>
        <v>10883</v>
      </c>
      <c r="M270" s="67" t="s">
        <v>1696</v>
      </c>
      <c r="N270" s="23"/>
      <c r="O270" s="66">
        <v>46888</v>
      </c>
      <c r="P270" s="23">
        <v>46888</v>
      </c>
      <c r="Q270" s="23"/>
      <c r="R270" s="23"/>
      <c r="S270" s="67" t="s">
        <v>1696</v>
      </c>
      <c r="T270" s="66">
        <v>3843</v>
      </c>
      <c r="U270" s="23">
        <v>3843</v>
      </c>
      <c r="V270" s="23"/>
      <c r="W270" s="23"/>
      <c r="X270" s="67" t="s">
        <v>1696</v>
      </c>
      <c r="Y270" s="66">
        <v>8699</v>
      </c>
      <c r="Z270" s="23">
        <v>8699</v>
      </c>
      <c r="AA270" s="23"/>
      <c r="AB270" s="23"/>
      <c r="AC270" s="67" t="s">
        <v>1696</v>
      </c>
      <c r="AD270" s="66">
        <v>5368</v>
      </c>
      <c r="AE270" s="24">
        <v>5368</v>
      </c>
      <c r="AF270" s="23"/>
      <c r="AG270" s="23"/>
      <c r="AH270" s="67" t="s">
        <v>1696</v>
      </c>
      <c r="AI270" s="66">
        <v>2756</v>
      </c>
      <c r="AJ270" s="24">
        <v>0</v>
      </c>
      <c r="AK270" s="23"/>
      <c r="AL270" s="23">
        <v>2756</v>
      </c>
      <c r="AM270" s="67" t="s">
        <v>1696</v>
      </c>
      <c r="AO270" s="68" t="s">
        <v>188</v>
      </c>
      <c r="AP270" s="24" t="s">
        <v>63</v>
      </c>
      <c r="AQ270" s="69" t="s">
        <v>63</v>
      </c>
      <c r="AR270" s="68" t="s">
        <v>63</v>
      </c>
      <c r="AS270" s="23" t="s">
        <v>63</v>
      </c>
      <c r="AT270" s="67" t="s">
        <v>63</v>
      </c>
      <c r="AU270" s="68" t="s">
        <v>63</v>
      </c>
      <c r="AV270" s="23" t="s">
        <v>63</v>
      </c>
      <c r="AW270" s="67" t="s">
        <v>63</v>
      </c>
      <c r="AX270" s="68" t="s">
        <v>63</v>
      </c>
      <c r="AY270" s="24" t="s">
        <v>63</v>
      </c>
      <c r="AZ270" s="69" t="s">
        <v>63</v>
      </c>
      <c r="BA270" s="68" t="s">
        <v>63</v>
      </c>
      <c r="BB270" s="24" t="s">
        <v>63</v>
      </c>
      <c r="BC270" s="69" t="s">
        <v>63</v>
      </c>
      <c r="BD270" s="68" t="s">
        <v>63</v>
      </c>
      <c r="BE270" s="24" t="s">
        <v>63</v>
      </c>
      <c r="BF270" s="69" t="s">
        <v>63</v>
      </c>
      <c r="BG270" s="66" t="str">
        <f>'individ. emissies &amp; verlening'!AC270</f>
        <v>-</v>
      </c>
      <c r="BH270" s="23" t="s">
        <v>63</v>
      </c>
      <c r="BI270" s="24" t="s">
        <v>63</v>
      </c>
      <c r="BJ270" s="66" t="str">
        <f>'individ. emissies &amp; verlening'!AD270</f>
        <v>-</v>
      </c>
      <c r="BK270" s="171" t="s">
        <v>63</v>
      </c>
      <c r="BL270" s="171" t="s">
        <v>63</v>
      </c>
      <c r="BM270" s="66" t="s">
        <v>63</v>
      </c>
      <c r="BN270" s="23" t="s">
        <v>63</v>
      </c>
      <c r="BO270" s="178" t="str">
        <f t="shared" si="65"/>
        <v>-</v>
      </c>
      <c r="BP270" s="66" t="s">
        <v>63</v>
      </c>
      <c r="BQ270" s="23" t="s">
        <v>63</v>
      </c>
      <c r="BR270" s="183" t="str">
        <f t="shared" si="66"/>
        <v>-</v>
      </c>
    </row>
    <row r="271" spans="1:70" x14ac:dyDescent="0.25">
      <c r="A271" s="21">
        <v>267</v>
      </c>
      <c r="B271" s="21" t="s">
        <v>1503</v>
      </c>
      <c r="C271" s="27" t="s">
        <v>1505</v>
      </c>
      <c r="D271" s="30"/>
      <c r="E271" s="66">
        <v>178699</v>
      </c>
      <c r="F271" s="23">
        <f t="shared" si="57"/>
        <v>178699</v>
      </c>
      <c r="G271" s="67" t="s">
        <v>1696</v>
      </c>
      <c r="H271" s="66">
        <v>114232</v>
      </c>
      <c r="I271" s="23">
        <f t="shared" si="58"/>
        <v>114232</v>
      </c>
      <c r="J271" s="67" t="s">
        <v>1696</v>
      </c>
      <c r="K271" s="66">
        <v>108294</v>
      </c>
      <c r="L271" s="23">
        <f t="shared" si="59"/>
        <v>108294</v>
      </c>
      <c r="M271" s="67" t="s">
        <v>1696</v>
      </c>
      <c r="N271" s="23"/>
      <c r="O271" s="66">
        <v>132054</v>
      </c>
      <c r="P271" s="23">
        <v>132054</v>
      </c>
      <c r="Q271" s="23"/>
      <c r="R271" s="23"/>
      <c r="S271" s="67" t="s">
        <v>1696</v>
      </c>
      <c r="T271" s="66">
        <v>254547</v>
      </c>
      <c r="U271" s="23">
        <v>254547</v>
      </c>
      <c r="V271" s="23"/>
      <c r="W271" s="23"/>
      <c r="X271" s="67" t="s">
        <v>1696</v>
      </c>
      <c r="Y271" s="66">
        <v>188772</v>
      </c>
      <c r="Z271" s="23">
        <v>188772</v>
      </c>
      <c r="AA271" s="23"/>
      <c r="AB271" s="23"/>
      <c r="AC271" s="67" t="s">
        <v>1696</v>
      </c>
      <c r="AD271" s="66">
        <v>88436</v>
      </c>
      <c r="AE271" s="24">
        <v>88436</v>
      </c>
      <c r="AF271" s="23"/>
      <c r="AG271" s="23"/>
      <c r="AH271" s="67" t="s">
        <v>1696</v>
      </c>
      <c r="AI271" s="66">
        <v>52264</v>
      </c>
      <c r="AJ271" s="24">
        <v>0</v>
      </c>
      <c r="AK271" s="23"/>
      <c r="AL271" s="23">
        <v>52264</v>
      </c>
      <c r="AM271" s="67" t="s">
        <v>1696</v>
      </c>
      <c r="AO271" s="66">
        <v>48042</v>
      </c>
      <c r="AP271" s="23">
        <v>48042</v>
      </c>
      <c r="AQ271" s="67" t="s">
        <v>1696</v>
      </c>
      <c r="AR271" s="181">
        <v>35427</v>
      </c>
      <c r="AS271" s="23">
        <v>35427</v>
      </c>
      <c r="AT271" s="67" t="s">
        <v>1696</v>
      </c>
      <c r="AU271" s="181">
        <v>125737</v>
      </c>
      <c r="AV271" s="23">
        <v>125737</v>
      </c>
      <c r="AW271" s="67" t="s">
        <v>1696</v>
      </c>
      <c r="AX271" s="66">
        <v>82112</v>
      </c>
      <c r="AY271" s="23">
        <v>82112</v>
      </c>
      <c r="AZ271" s="67" t="s">
        <v>1696</v>
      </c>
      <c r="BA271" s="66">
        <v>113813</v>
      </c>
      <c r="BB271" s="23">
        <v>113813</v>
      </c>
      <c r="BC271" s="67" t="s">
        <v>1696</v>
      </c>
      <c r="BD271" s="66">
        <f>'individ. emissies &amp; verlening'!AB271</f>
        <v>54926</v>
      </c>
      <c r="BE271" s="23">
        <v>54926</v>
      </c>
      <c r="BF271" s="67" t="s">
        <v>1696</v>
      </c>
      <c r="BG271" s="66">
        <f>'individ. emissies &amp; verlening'!AC271</f>
        <v>54598</v>
      </c>
      <c r="BH271" s="23">
        <v>54598</v>
      </c>
      <c r="BI271" s="23" t="s">
        <v>1696</v>
      </c>
      <c r="BJ271" s="66">
        <f>'individ. emissies &amp; verlening'!AD271</f>
        <v>49735</v>
      </c>
      <c r="BK271" s="171">
        <v>49735</v>
      </c>
      <c r="BL271" s="172" t="s">
        <v>1696</v>
      </c>
      <c r="BM271" s="66">
        <v>67892</v>
      </c>
      <c r="BN271" s="23">
        <v>67892</v>
      </c>
      <c r="BO271" s="178" t="str">
        <f t="shared" si="65"/>
        <v>ok</v>
      </c>
      <c r="BP271" s="66">
        <v>72292</v>
      </c>
      <c r="BQ271" s="23">
        <v>72292</v>
      </c>
      <c r="BR271" s="183" t="str">
        <f t="shared" si="66"/>
        <v>ok</v>
      </c>
    </row>
    <row r="272" spans="1:70" ht="12.75" customHeight="1" x14ac:dyDescent="0.25">
      <c r="A272" s="21">
        <v>268</v>
      </c>
      <c r="B272" s="21" t="s">
        <v>1508</v>
      </c>
      <c r="C272" s="27" t="s">
        <v>1510</v>
      </c>
      <c r="D272" s="30"/>
      <c r="E272" s="68" t="s">
        <v>63</v>
      </c>
      <c r="F272" s="23" t="str">
        <f t="shared" si="57"/>
        <v>-</v>
      </c>
      <c r="G272" s="69" t="s">
        <v>63</v>
      </c>
      <c r="H272" s="68" t="s">
        <v>63</v>
      </c>
      <c r="I272" s="23" t="str">
        <f t="shared" si="58"/>
        <v>-</v>
      </c>
      <c r="J272" s="69" t="str">
        <f t="shared" si="58"/>
        <v>-</v>
      </c>
      <c r="K272" s="68" t="s">
        <v>63</v>
      </c>
      <c r="L272" s="23" t="str">
        <f t="shared" si="59"/>
        <v>-</v>
      </c>
      <c r="M272" s="69" t="str">
        <f t="shared" si="59"/>
        <v>-</v>
      </c>
      <c r="N272" s="24"/>
      <c r="O272" s="68" t="s">
        <v>63</v>
      </c>
      <c r="P272" s="24" t="s">
        <v>63</v>
      </c>
      <c r="Q272" s="24" t="s">
        <v>63</v>
      </c>
      <c r="R272" s="24" t="s">
        <v>63</v>
      </c>
      <c r="S272" s="69" t="s">
        <v>63</v>
      </c>
      <c r="T272" s="68">
        <v>23051</v>
      </c>
      <c r="U272" s="24">
        <v>23051</v>
      </c>
      <c r="V272" s="24"/>
      <c r="W272" s="24"/>
      <c r="X272" s="69" t="s">
        <v>1696</v>
      </c>
      <c r="Y272" s="66">
        <v>44819</v>
      </c>
      <c r="Z272" s="23">
        <v>44819</v>
      </c>
      <c r="AA272" s="23"/>
      <c r="AB272" s="23"/>
      <c r="AC272" s="67" t="s">
        <v>1696</v>
      </c>
      <c r="AD272" s="66">
        <v>42311</v>
      </c>
      <c r="AE272" s="24">
        <v>42311</v>
      </c>
      <c r="AF272" s="23"/>
      <c r="AG272" s="23"/>
      <c r="AH272" s="67" t="s">
        <v>1696</v>
      </c>
      <c r="AI272" s="66">
        <v>35676</v>
      </c>
      <c r="AJ272" s="24">
        <v>35676</v>
      </c>
      <c r="AK272" s="23"/>
      <c r="AL272" s="23"/>
      <c r="AM272" s="67" t="s">
        <v>1696</v>
      </c>
      <c r="AO272" s="66">
        <v>45380</v>
      </c>
      <c r="AP272" s="23">
        <v>45380</v>
      </c>
      <c r="AQ272" s="67" t="s">
        <v>1696</v>
      </c>
      <c r="AR272" s="181">
        <v>45217</v>
      </c>
      <c r="AS272" s="23">
        <v>45217</v>
      </c>
      <c r="AT272" s="67" t="s">
        <v>1696</v>
      </c>
      <c r="AU272" s="181">
        <v>44488</v>
      </c>
      <c r="AV272" s="23">
        <v>44488</v>
      </c>
      <c r="AW272" s="67" t="s">
        <v>1696</v>
      </c>
      <c r="AX272" s="66">
        <v>38181</v>
      </c>
      <c r="AY272" s="23">
        <v>38181</v>
      </c>
      <c r="AZ272" s="67" t="s">
        <v>1696</v>
      </c>
      <c r="BA272" s="66">
        <v>45189</v>
      </c>
      <c r="BB272" s="23">
        <v>45189</v>
      </c>
      <c r="BC272" s="67" t="s">
        <v>1696</v>
      </c>
      <c r="BD272" s="66">
        <f>'individ. emissies &amp; verlening'!AB272</f>
        <v>46821</v>
      </c>
      <c r="BE272" s="23">
        <v>46821</v>
      </c>
      <c r="BF272" s="67" t="s">
        <v>1696</v>
      </c>
      <c r="BG272" s="66">
        <f>'individ. emissies &amp; verlening'!AC272</f>
        <v>44117</v>
      </c>
      <c r="BH272" s="23">
        <v>44117</v>
      </c>
      <c r="BI272" s="23" t="s">
        <v>1696</v>
      </c>
      <c r="BJ272" s="66">
        <f>'individ. emissies &amp; verlening'!AD272</f>
        <v>46243</v>
      </c>
      <c r="BK272" s="171">
        <v>46243</v>
      </c>
      <c r="BL272" s="172" t="s">
        <v>1696</v>
      </c>
      <c r="BM272" s="66">
        <v>34305</v>
      </c>
      <c r="BN272" s="23">
        <v>34305</v>
      </c>
      <c r="BO272" s="178" t="str">
        <f t="shared" si="65"/>
        <v>ok</v>
      </c>
      <c r="BP272" s="66">
        <v>41941</v>
      </c>
      <c r="BQ272" s="23">
        <v>41941</v>
      </c>
      <c r="BR272" s="183" t="str">
        <f t="shared" si="66"/>
        <v>ok</v>
      </c>
    </row>
    <row r="273" spans="1:70" x14ac:dyDescent="0.25">
      <c r="A273" s="21">
        <v>269</v>
      </c>
      <c r="B273" s="21" t="s">
        <v>1511</v>
      </c>
      <c r="C273" s="27" t="s">
        <v>1513</v>
      </c>
      <c r="D273" s="30"/>
      <c r="E273" s="66">
        <v>0</v>
      </c>
      <c r="F273" s="23">
        <f t="shared" si="57"/>
        <v>0</v>
      </c>
      <c r="G273" s="67" t="s">
        <v>1696</v>
      </c>
      <c r="H273" s="66">
        <v>64090</v>
      </c>
      <c r="I273" s="23">
        <f t="shared" si="58"/>
        <v>64090</v>
      </c>
      <c r="J273" s="67" t="s">
        <v>1696</v>
      </c>
      <c r="K273" s="66">
        <v>292358</v>
      </c>
      <c r="L273" s="23">
        <f t="shared" si="59"/>
        <v>292358</v>
      </c>
      <c r="M273" s="67" t="s">
        <v>1696</v>
      </c>
      <c r="N273" s="23"/>
      <c r="O273" s="66">
        <v>418247</v>
      </c>
      <c r="P273" s="23">
        <v>418247</v>
      </c>
      <c r="Q273" s="23"/>
      <c r="R273" s="23"/>
      <c r="S273" s="67" t="s">
        <v>1696</v>
      </c>
      <c r="T273" s="66">
        <v>413794</v>
      </c>
      <c r="U273" s="23">
        <v>413794</v>
      </c>
      <c r="V273" s="23"/>
      <c r="W273" s="23"/>
      <c r="X273" s="67" t="s">
        <v>1696</v>
      </c>
      <c r="Y273" s="66">
        <v>436446</v>
      </c>
      <c r="Z273" s="23">
        <v>436446</v>
      </c>
      <c r="AA273" s="23"/>
      <c r="AB273" s="23"/>
      <c r="AC273" s="67" t="s">
        <v>1696</v>
      </c>
      <c r="AD273" s="66">
        <v>387999</v>
      </c>
      <c r="AE273" s="24">
        <v>387999</v>
      </c>
      <c r="AF273" s="23"/>
      <c r="AG273" s="23"/>
      <c r="AH273" s="67" t="s">
        <v>1696</v>
      </c>
      <c r="AI273" s="66">
        <v>443755</v>
      </c>
      <c r="AJ273" s="24">
        <v>443755</v>
      </c>
      <c r="AK273" s="23"/>
      <c r="AL273" s="23"/>
      <c r="AM273" s="67" t="s">
        <v>1696</v>
      </c>
      <c r="AO273" s="66">
        <v>410991</v>
      </c>
      <c r="AP273" s="23">
        <v>410991</v>
      </c>
      <c r="AQ273" s="67" t="s">
        <v>1696</v>
      </c>
      <c r="AR273" s="66">
        <v>398381</v>
      </c>
      <c r="AS273" s="23">
        <v>398381</v>
      </c>
      <c r="AT273" s="67" t="s">
        <v>1696</v>
      </c>
      <c r="AU273" s="66">
        <v>390322</v>
      </c>
      <c r="AV273" s="23">
        <v>390322</v>
      </c>
      <c r="AW273" s="67" t="s">
        <v>1696</v>
      </c>
      <c r="AX273" s="66">
        <v>392443</v>
      </c>
      <c r="AY273" s="23">
        <v>392443</v>
      </c>
      <c r="AZ273" s="67" t="s">
        <v>1696</v>
      </c>
      <c r="BA273" s="66">
        <v>425708</v>
      </c>
      <c r="BB273" s="23">
        <v>425708</v>
      </c>
      <c r="BC273" s="67" t="s">
        <v>1696</v>
      </c>
      <c r="BD273" s="66">
        <f>'individ. emissies &amp; verlening'!AB273</f>
        <v>374326</v>
      </c>
      <c r="BE273" s="23">
        <v>374326</v>
      </c>
      <c r="BF273" s="67" t="s">
        <v>1696</v>
      </c>
      <c r="BG273" s="66">
        <f>'individ. emissies &amp; verlening'!AC273</f>
        <v>400858</v>
      </c>
      <c r="BH273" s="23">
        <v>400858</v>
      </c>
      <c r="BI273" s="23" t="s">
        <v>1696</v>
      </c>
      <c r="BJ273" s="66">
        <f>'individ. emissies &amp; verlening'!AD273</f>
        <v>407941</v>
      </c>
      <c r="BK273" s="171">
        <v>407941</v>
      </c>
      <c r="BL273" s="172" t="s">
        <v>1696</v>
      </c>
      <c r="BM273" s="66">
        <v>293201</v>
      </c>
      <c r="BN273" s="23">
        <v>293201</v>
      </c>
      <c r="BO273" s="178" t="str">
        <f t="shared" si="65"/>
        <v>ok</v>
      </c>
      <c r="BP273" s="66">
        <v>404454</v>
      </c>
      <c r="BQ273" s="23">
        <v>404454</v>
      </c>
      <c r="BR273" s="183" t="str">
        <f t="shared" si="66"/>
        <v>ok</v>
      </c>
    </row>
    <row r="274" spans="1:70" x14ac:dyDescent="0.25">
      <c r="A274" s="21">
        <v>270</v>
      </c>
      <c r="B274" s="21" t="s">
        <v>1516</v>
      </c>
      <c r="C274" s="27" t="s">
        <v>1518</v>
      </c>
      <c r="D274" s="30"/>
      <c r="E274" s="66" t="s">
        <v>1363</v>
      </c>
      <c r="F274" s="23" t="str">
        <f t="shared" si="57"/>
        <v>opt-out</v>
      </c>
      <c r="G274" s="67" t="s">
        <v>1696</v>
      </c>
      <c r="H274" s="66" t="s">
        <v>1363</v>
      </c>
      <c r="I274" s="23" t="str">
        <f t="shared" si="58"/>
        <v>opt-out</v>
      </c>
      <c r="J274" s="67" t="s">
        <v>1696</v>
      </c>
      <c r="K274" s="66" t="s">
        <v>1363</v>
      </c>
      <c r="L274" s="23" t="str">
        <f t="shared" si="59"/>
        <v>opt-out</v>
      </c>
      <c r="M274" s="67" t="s">
        <v>1696</v>
      </c>
      <c r="N274" s="23"/>
      <c r="O274" s="66">
        <v>38091</v>
      </c>
      <c r="P274" s="23">
        <v>38091</v>
      </c>
      <c r="Q274" s="23"/>
      <c r="R274" s="23"/>
      <c r="S274" s="67" t="s">
        <v>1696</v>
      </c>
      <c r="T274" s="66">
        <v>28393</v>
      </c>
      <c r="U274" s="23">
        <v>28393</v>
      </c>
      <c r="V274" s="23"/>
      <c r="W274" s="23"/>
      <c r="X274" s="67" t="s">
        <v>1696</v>
      </c>
      <c r="Y274" s="66">
        <v>33331</v>
      </c>
      <c r="Z274" s="23">
        <v>33331</v>
      </c>
      <c r="AA274" s="23"/>
      <c r="AB274" s="23"/>
      <c r="AC274" s="67" t="s">
        <v>1696</v>
      </c>
      <c r="AD274" s="66">
        <v>25423</v>
      </c>
      <c r="AE274" s="24">
        <v>25423</v>
      </c>
      <c r="AF274" s="23"/>
      <c r="AG274" s="23"/>
      <c r="AH274" s="67" t="s">
        <v>1696</v>
      </c>
      <c r="AI274" s="66">
        <v>34568</v>
      </c>
      <c r="AJ274" s="24">
        <v>11519</v>
      </c>
      <c r="AK274" s="23">
        <v>23049</v>
      </c>
      <c r="AL274" s="23"/>
      <c r="AM274" s="67" t="s">
        <v>1696</v>
      </c>
      <c r="AO274" s="66">
        <v>34885</v>
      </c>
      <c r="AP274" s="23">
        <v>34885</v>
      </c>
      <c r="AQ274" s="67" t="s">
        <v>1696</v>
      </c>
      <c r="AR274" s="66">
        <v>18707</v>
      </c>
      <c r="AS274" s="23">
        <v>18707</v>
      </c>
      <c r="AT274" s="67" t="s">
        <v>1696</v>
      </c>
      <c r="AU274" s="66">
        <v>22869</v>
      </c>
      <c r="AV274" s="23">
        <v>22869</v>
      </c>
      <c r="AW274" s="67" t="s">
        <v>1696</v>
      </c>
      <c r="AX274" s="66">
        <v>32133</v>
      </c>
      <c r="AY274" s="23">
        <v>32133</v>
      </c>
      <c r="AZ274" s="67" t="s">
        <v>1696</v>
      </c>
      <c r="BA274" s="66">
        <v>23351</v>
      </c>
      <c r="BB274" s="23">
        <v>23351</v>
      </c>
      <c r="BC274" s="67" t="s">
        <v>1696</v>
      </c>
      <c r="BD274" s="66">
        <f>'individ. emissies &amp; verlening'!AB274</f>
        <v>28259</v>
      </c>
      <c r="BE274" s="23">
        <v>28259</v>
      </c>
      <c r="BF274" s="67" t="s">
        <v>1696</v>
      </c>
      <c r="BG274" s="66">
        <f>'individ. emissies &amp; verlening'!AC274</f>
        <v>24883</v>
      </c>
      <c r="BH274" s="23">
        <v>24883</v>
      </c>
      <c r="BI274" s="23" t="s">
        <v>1696</v>
      </c>
      <c r="BJ274" s="66">
        <f>'individ. emissies &amp; verlening'!AD274</f>
        <v>20909</v>
      </c>
      <c r="BK274" s="171">
        <v>20909</v>
      </c>
      <c r="BL274" s="172" t="s">
        <v>1696</v>
      </c>
      <c r="BM274" s="66">
        <v>27900</v>
      </c>
      <c r="BN274" s="23">
        <v>27900</v>
      </c>
      <c r="BO274" s="178" t="str">
        <f t="shared" si="65"/>
        <v>ok</v>
      </c>
      <c r="BP274" s="66">
        <v>22589</v>
      </c>
      <c r="BQ274" s="23">
        <v>22589</v>
      </c>
      <c r="BR274" s="183" t="str">
        <f t="shared" si="66"/>
        <v>ok</v>
      </c>
    </row>
    <row r="275" spans="1:70" x14ac:dyDescent="0.25">
      <c r="A275" s="21">
        <v>271</v>
      </c>
      <c r="B275" s="21" t="s">
        <v>1524</v>
      </c>
      <c r="C275" s="27" t="s">
        <v>1526</v>
      </c>
      <c r="D275" s="30"/>
      <c r="E275" s="66" t="s">
        <v>1363</v>
      </c>
      <c r="F275" s="23" t="str">
        <f t="shared" si="57"/>
        <v>opt-out</v>
      </c>
      <c r="G275" s="67" t="s">
        <v>1696</v>
      </c>
      <c r="H275" s="66" t="s">
        <v>1363</v>
      </c>
      <c r="I275" s="23" t="str">
        <f t="shared" si="58"/>
        <v>opt-out</v>
      </c>
      <c r="J275" s="67" t="s">
        <v>1696</v>
      </c>
      <c r="K275" s="66" t="s">
        <v>1363</v>
      </c>
      <c r="L275" s="23" t="str">
        <f t="shared" si="59"/>
        <v>opt-out</v>
      </c>
      <c r="M275" s="67" t="s">
        <v>1696</v>
      </c>
      <c r="N275" s="23"/>
      <c r="O275" s="66">
        <v>7907</v>
      </c>
      <c r="P275" s="23">
        <v>7907</v>
      </c>
      <c r="Q275" s="23"/>
      <c r="R275" s="23"/>
      <c r="S275" s="67" t="s">
        <v>1696</v>
      </c>
      <c r="T275" s="66">
        <v>19012</v>
      </c>
      <c r="U275" s="23">
        <v>19012</v>
      </c>
      <c r="V275" s="23"/>
      <c r="W275" s="23"/>
      <c r="X275" s="67" t="s">
        <v>1696</v>
      </c>
      <c r="Y275" s="66">
        <v>11942</v>
      </c>
      <c r="Z275" s="23">
        <v>11942</v>
      </c>
      <c r="AA275" s="23"/>
      <c r="AB275" s="23"/>
      <c r="AC275" s="67" t="s">
        <v>1696</v>
      </c>
      <c r="AD275" s="66">
        <v>12361</v>
      </c>
      <c r="AE275" s="24">
        <v>12361</v>
      </c>
      <c r="AF275" s="23"/>
      <c r="AG275" s="23"/>
      <c r="AH275" s="67" t="s">
        <v>1696</v>
      </c>
      <c r="AI275" s="66">
        <v>8374</v>
      </c>
      <c r="AJ275" s="24">
        <v>2707</v>
      </c>
      <c r="AK275" s="23">
        <v>5667</v>
      </c>
      <c r="AL275" s="23"/>
      <c r="AM275" s="67" t="s">
        <v>1696</v>
      </c>
      <c r="AO275" s="66">
        <v>10112</v>
      </c>
      <c r="AP275" s="23">
        <v>10112</v>
      </c>
      <c r="AQ275" s="67" t="s">
        <v>1696</v>
      </c>
      <c r="AR275" s="66">
        <v>6145</v>
      </c>
      <c r="AS275" s="23">
        <v>6145</v>
      </c>
      <c r="AT275" s="67" t="s">
        <v>1696</v>
      </c>
      <c r="AU275" s="66">
        <v>13800</v>
      </c>
      <c r="AV275" s="23">
        <v>13800</v>
      </c>
      <c r="AW275" s="67" t="s">
        <v>1696</v>
      </c>
      <c r="AX275" s="66">
        <v>5799</v>
      </c>
      <c r="AY275" s="23">
        <v>5799</v>
      </c>
      <c r="AZ275" s="67" t="s">
        <v>1696</v>
      </c>
      <c r="BA275" s="66">
        <v>8134</v>
      </c>
      <c r="BB275" s="23">
        <v>8134</v>
      </c>
      <c r="BC275" s="67" t="s">
        <v>1696</v>
      </c>
      <c r="BD275" s="66">
        <f>'individ. emissies &amp; verlening'!AB275</f>
        <v>10492</v>
      </c>
      <c r="BE275" s="23">
        <v>10492</v>
      </c>
      <c r="BF275" s="67" t="s">
        <v>1696</v>
      </c>
      <c r="BG275" s="66">
        <f>'individ. emissies &amp; verlening'!AC275</f>
        <v>10991</v>
      </c>
      <c r="BH275" s="23">
        <v>10991</v>
      </c>
      <c r="BI275" s="23" t="s">
        <v>1696</v>
      </c>
      <c r="BJ275" s="66">
        <f>'individ. emissies &amp; verlening'!AD275</f>
        <v>8340</v>
      </c>
      <c r="BK275" s="171">
        <v>8340</v>
      </c>
      <c r="BL275" s="172" t="s">
        <v>1696</v>
      </c>
      <c r="BM275" s="66">
        <v>4613</v>
      </c>
      <c r="BN275" s="23">
        <v>4613</v>
      </c>
      <c r="BO275" s="178" t="str">
        <f t="shared" si="65"/>
        <v>ok</v>
      </c>
      <c r="BP275" s="66">
        <v>2594</v>
      </c>
      <c r="BQ275" s="23">
        <v>2594</v>
      </c>
      <c r="BR275" s="183" t="str">
        <f t="shared" si="66"/>
        <v>ok</v>
      </c>
    </row>
    <row r="276" spans="1:70" x14ac:dyDescent="0.25">
      <c r="A276" s="21">
        <v>272</v>
      </c>
      <c r="B276" s="21" t="s">
        <v>1529</v>
      </c>
      <c r="C276" s="27" t="s">
        <v>1531</v>
      </c>
      <c r="D276" s="30"/>
      <c r="E276" s="66" t="s">
        <v>1363</v>
      </c>
      <c r="F276" s="23" t="str">
        <f t="shared" ref="F276:F289" si="72">E276</f>
        <v>opt-out</v>
      </c>
      <c r="G276" s="67" t="s">
        <v>1696</v>
      </c>
      <c r="H276" s="66" t="s">
        <v>1363</v>
      </c>
      <c r="I276" s="23" t="str">
        <f t="shared" ref="I276:J289" si="73">H276</f>
        <v>opt-out</v>
      </c>
      <c r="J276" s="67" t="s">
        <v>1696</v>
      </c>
      <c r="K276" s="66" t="s">
        <v>1363</v>
      </c>
      <c r="L276" s="23" t="str">
        <f t="shared" ref="L276:M289" si="74">K276</f>
        <v>opt-out</v>
      </c>
      <c r="M276" s="67" t="s">
        <v>1696</v>
      </c>
      <c r="N276" s="23"/>
      <c r="O276" s="66">
        <v>9744</v>
      </c>
      <c r="P276" s="23">
        <v>9744</v>
      </c>
      <c r="Q276" s="23"/>
      <c r="R276" s="23"/>
      <c r="S276" s="67" t="s">
        <v>1696</v>
      </c>
      <c r="T276" s="66">
        <v>13168</v>
      </c>
      <c r="U276" s="23">
        <v>13168</v>
      </c>
      <c r="V276" s="23"/>
      <c r="W276" s="23"/>
      <c r="X276" s="67" t="s">
        <v>1696</v>
      </c>
      <c r="Y276" s="66">
        <v>11186</v>
      </c>
      <c r="Z276" s="23">
        <v>11186</v>
      </c>
      <c r="AA276" s="23"/>
      <c r="AB276" s="23"/>
      <c r="AC276" s="67" t="s">
        <v>1696</v>
      </c>
      <c r="AD276" s="66">
        <v>10772</v>
      </c>
      <c r="AE276" s="24">
        <v>10772</v>
      </c>
      <c r="AF276" s="23"/>
      <c r="AG276" s="23"/>
      <c r="AH276" s="67" t="s">
        <v>1696</v>
      </c>
      <c r="AI276" s="66">
        <v>10647</v>
      </c>
      <c r="AJ276" s="24">
        <v>3660</v>
      </c>
      <c r="AK276" s="23">
        <v>6987</v>
      </c>
      <c r="AL276" s="23"/>
      <c r="AM276" s="67" t="s">
        <v>1696</v>
      </c>
      <c r="AO276" s="66">
        <v>8936</v>
      </c>
      <c r="AP276" s="23">
        <v>8936</v>
      </c>
      <c r="AQ276" s="67" t="s">
        <v>1696</v>
      </c>
      <c r="AR276" s="66">
        <v>6874</v>
      </c>
      <c r="AS276" s="23">
        <v>6874</v>
      </c>
      <c r="AT276" s="67" t="s">
        <v>1696</v>
      </c>
      <c r="AU276" s="66">
        <v>7300</v>
      </c>
      <c r="AV276" s="23">
        <v>7300</v>
      </c>
      <c r="AW276" s="67" t="s">
        <v>1696</v>
      </c>
      <c r="AX276" s="66">
        <v>8825</v>
      </c>
      <c r="AY276" s="23">
        <v>8825</v>
      </c>
      <c r="AZ276" s="67" t="s">
        <v>1696</v>
      </c>
      <c r="BA276" s="66">
        <v>9739</v>
      </c>
      <c r="BB276" s="23">
        <v>9739</v>
      </c>
      <c r="BC276" s="67" t="s">
        <v>1696</v>
      </c>
      <c r="BD276" s="66">
        <f>'individ. emissies &amp; verlening'!AB276</f>
        <v>7277</v>
      </c>
      <c r="BE276" s="23">
        <v>7277</v>
      </c>
      <c r="BF276" s="67" t="s">
        <v>1696</v>
      </c>
      <c r="BG276" s="66">
        <f>'individ. emissies &amp; verlening'!AC276</f>
        <v>8197</v>
      </c>
      <c r="BH276" s="23">
        <v>8197</v>
      </c>
      <c r="BI276" s="23" t="s">
        <v>1696</v>
      </c>
      <c r="BJ276" s="66">
        <f>'individ. emissies &amp; verlening'!AD276</f>
        <v>4738</v>
      </c>
      <c r="BK276" s="171">
        <v>4738</v>
      </c>
      <c r="BL276" s="172" t="s">
        <v>1696</v>
      </c>
      <c r="BM276" s="66">
        <v>9706</v>
      </c>
      <c r="BN276" s="23">
        <v>9706</v>
      </c>
      <c r="BO276" s="178" t="str">
        <f t="shared" si="65"/>
        <v>ok</v>
      </c>
      <c r="BP276" s="66">
        <v>9975</v>
      </c>
      <c r="BQ276" s="23">
        <v>9975</v>
      </c>
      <c r="BR276" s="183" t="str">
        <f t="shared" si="66"/>
        <v>ok</v>
      </c>
    </row>
    <row r="277" spans="1:70" x14ac:dyDescent="0.25">
      <c r="A277" s="21">
        <v>273</v>
      </c>
      <c r="B277" s="21" t="s">
        <v>1535</v>
      </c>
      <c r="C277" s="27" t="s">
        <v>1536</v>
      </c>
      <c r="D277" s="30"/>
      <c r="E277" s="66" t="s">
        <v>1363</v>
      </c>
      <c r="F277" s="23" t="str">
        <f t="shared" si="72"/>
        <v>opt-out</v>
      </c>
      <c r="G277" s="67" t="s">
        <v>1696</v>
      </c>
      <c r="H277" s="66" t="s">
        <v>1363</v>
      </c>
      <c r="I277" s="23" t="str">
        <f t="shared" si="73"/>
        <v>opt-out</v>
      </c>
      <c r="J277" s="67" t="s">
        <v>1696</v>
      </c>
      <c r="K277" s="66" t="s">
        <v>1363</v>
      </c>
      <c r="L277" s="23" t="str">
        <f t="shared" si="74"/>
        <v>opt-out</v>
      </c>
      <c r="M277" s="67" t="s">
        <v>1696</v>
      </c>
      <c r="N277" s="23"/>
      <c r="O277" s="66">
        <v>162</v>
      </c>
      <c r="P277" s="23">
        <v>162</v>
      </c>
      <c r="Q277" s="23"/>
      <c r="R277" s="23"/>
      <c r="S277" s="67" t="s">
        <v>1696</v>
      </c>
      <c r="T277" s="66">
        <v>251</v>
      </c>
      <c r="U277" s="23">
        <v>251</v>
      </c>
      <c r="V277" s="23"/>
      <c r="W277" s="23"/>
      <c r="X277" s="67" t="s">
        <v>1696</v>
      </c>
      <c r="Y277" s="66">
        <v>1937</v>
      </c>
      <c r="Z277" s="23">
        <v>1937</v>
      </c>
      <c r="AA277" s="23"/>
      <c r="AB277" s="23"/>
      <c r="AC277" s="67" t="s">
        <v>1696</v>
      </c>
      <c r="AD277" s="66" t="s">
        <v>188</v>
      </c>
      <c r="AE277" s="24" t="s">
        <v>63</v>
      </c>
      <c r="AF277" s="24" t="s">
        <v>63</v>
      </c>
      <c r="AG277" s="24" t="s">
        <v>63</v>
      </c>
      <c r="AH277" s="69" t="s">
        <v>63</v>
      </c>
      <c r="AI277" s="66" t="s">
        <v>63</v>
      </c>
      <c r="AJ277" s="23" t="s">
        <v>63</v>
      </c>
      <c r="AK277" s="23" t="s">
        <v>63</v>
      </c>
      <c r="AL277" s="23" t="s">
        <v>63</v>
      </c>
      <c r="AM277" s="69" t="s">
        <v>63</v>
      </c>
      <c r="AO277" s="68" t="s">
        <v>63</v>
      </c>
      <c r="AP277" s="24" t="s">
        <v>63</v>
      </c>
      <c r="AQ277" s="69" t="s">
        <v>63</v>
      </c>
      <c r="AR277" s="68" t="s">
        <v>63</v>
      </c>
      <c r="AS277" s="23" t="s">
        <v>63</v>
      </c>
      <c r="AT277" s="67" t="s">
        <v>63</v>
      </c>
      <c r="AU277" s="68" t="s">
        <v>63</v>
      </c>
      <c r="AV277" s="23" t="s">
        <v>63</v>
      </c>
      <c r="AW277" s="67" t="s">
        <v>63</v>
      </c>
      <c r="AX277" s="68" t="s">
        <v>63</v>
      </c>
      <c r="AY277" s="24" t="s">
        <v>63</v>
      </c>
      <c r="AZ277" s="69" t="s">
        <v>63</v>
      </c>
      <c r="BA277" s="68" t="s">
        <v>63</v>
      </c>
      <c r="BB277" s="24" t="s">
        <v>63</v>
      </c>
      <c r="BC277" s="69"/>
      <c r="BD277" s="66" t="str">
        <f>'individ. emissies &amp; verlening'!AB277</f>
        <v>-</v>
      </c>
      <c r="BE277" s="24" t="s">
        <v>63</v>
      </c>
      <c r="BF277" s="67" t="s">
        <v>63</v>
      </c>
      <c r="BG277" s="66" t="str">
        <f>'individ. emissies &amp; verlening'!AC277</f>
        <v>-</v>
      </c>
      <c r="BH277" s="23" t="s">
        <v>63</v>
      </c>
      <c r="BI277" s="23" t="s">
        <v>63</v>
      </c>
      <c r="BJ277" s="66" t="str">
        <f>'individ. emissies &amp; verlening'!AD277</f>
        <v>-</v>
      </c>
      <c r="BK277" s="171" t="s">
        <v>63</v>
      </c>
      <c r="BL277" s="172" t="s">
        <v>63</v>
      </c>
      <c r="BM277" s="66" t="s">
        <v>63</v>
      </c>
      <c r="BN277" s="23" t="s">
        <v>63</v>
      </c>
      <c r="BO277" s="178" t="str">
        <f t="shared" si="65"/>
        <v>-</v>
      </c>
      <c r="BP277" s="66" t="s">
        <v>63</v>
      </c>
      <c r="BQ277" s="23" t="s">
        <v>63</v>
      </c>
      <c r="BR277" s="183" t="str">
        <f t="shared" si="66"/>
        <v>-</v>
      </c>
    </row>
    <row r="278" spans="1:70" x14ac:dyDescent="0.25">
      <c r="A278" s="21">
        <v>274</v>
      </c>
      <c r="B278" s="21" t="s">
        <v>1538</v>
      </c>
      <c r="C278" s="27" t="s">
        <v>1540</v>
      </c>
      <c r="D278" s="30"/>
      <c r="E278" s="66" t="s">
        <v>1363</v>
      </c>
      <c r="F278" s="23" t="str">
        <f t="shared" si="72"/>
        <v>opt-out</v>
      </c>
      <c r="G278" s="67" t="s">
        <v>1696</v>
      </c>
      <c r="H278" s="66" t="s">
        <v>1363</v>
      </c>
      <c r="I278" s="23" t="str">
        <f t="shared" si="73"/>
        <v>opt-out</v>
      </c>
      <c r="J278" s="67" t="s">
        <v>1696</v>
      </c>
      <c r="K278" s="66" t="s">
        <v>1363</v>
      </c>
      <c r="L278" s="23" t="str">
        <f t="shared" si="74"/>
        <v>opt-out</v>
      </c>
      <c r="M278" s="67" t="s">
        <v>1696</v>
      </c>
      <c r="N278" s="23"/>
      <c r="O278" s="66">
        <v>124454</v>
      </c>
      <c r="P278" s="23">
        <v>124454</v>
      </c>
      <c r="Q278" s="23"/>
      <c r="R278" s="23"/>
      <c r="S278" s="67" t="s">
        <v>1696</v>
      </c>
      <c r="T278" s="66">
        <v>206850</v>
      </c>
      <c r="U278" s="23">
        <v>206850</v>
      </c>
      <c r="V278" s="23"/>
      <c r="W278" s="23"/>
      <c r="X278" s="67" t="s">
        <v>1696</v>
      </c>
      <c r="Y278" s="66">
        <v>205537</v>
      </c>
      <c r="Z278" s="23">
        <v>205537</v>
      </c>
      <c r="AA278" s="23"/>
      <c r="AB278" s="23"/>
      <c r="AC278" s="67" t="s">
        <v>1696</v>
      </c>
      <c r="AD278" s="66">
        <v>186244</v>
      </c>
      <c r="AE278" s="24">
        <v>186244</v>
      </c>
      <c r="AF278" s="23"/>
      <c r="AG278" s="23"/>
      <c r="AH278" s="67" t="s">
        <v>1696</v>
      </c>
      <c r="AI278" s="66">
        <v>103488</v>
      </c>
      <c r="AJ278" s="24">
        <v>0</v>
      </c>
      <c r="AK278" s="23">
        <v>103488</v>
      </c>
      <c r="AL278" s="23"/>
      <c r="AM278" s="67" t="s">
        <v>1696</v>
      </c>
      <c r="AO278" s="66">
        <v>30235</v>
      </c>
      <c r="AP278" s="23">
        <v>30235</v>
      </c>
      <c r="AQ278" s="67" t="s">
        <v>1696</v>
      </c>
      <c r="AR278" s="66">
        <v>4876</v>
      </c>
      <c r="AS278" s="23">
        <v>4876</v>
      </c>
      <c r="AT278" s="67" t="s">
        <v>1696</v>
      </c>
      <c r="AU278" s="66">
        <v>33056</v>
      </c>
      <c r="AV278" s="23">
        <v>33056</v>
      </c>
      <c r="AW278" s="67" t="s">
        <v>1696</v>
      </c>
      <c r="AX278" s="66">
        <v>13845</v>
      </c>
      <c r="AY278" s="23">
        <v>13845</v>
      </c>
      <c r="AZ278" s="67" t="s">
        <v>1696</v>
      </c>
      <c r="BA278" s="66">
        <v>9530</v>
      </c>
      <c r="BB278" s="23">
        <v>9530</v>
      </c>
      <c r="BC278" s="67" t="s">
        <v>1696</v>
      </c>
      <c r="BD278" s="66">
        <f>'individ. emissies &amp; verlening'!AB278</f>
        <v>39564</v>
      </c>
      <c r="BE278" s="23">
        <v>39564</v>
      </c>
      <c r="BF278" s="67" t="s">
        <v>1696</v>
      </c>
      <c r="BG278" s="66">
        <f>'individ. emissies &amp; verlening'!AC278</f>
        <v>111164</v>
      </c>
      <c r="BH278" s="23">
        <v>111164</v>
      </c>
      <c r="BI278" s="23" t="s">
        <v>1696</v>
      </c>
      <c r="BJ278" s="66">
        <f>'individ. emissies &amp; verlening'!AD278</f>
        <v>74808</v>
      </c>
      <c r="BK278" s="171">
        <v>74808</v>
      </c>
      <c r="BL278" s="172" t="s">
        <v>1696</v>
      </c>
      <c r="BM278" s="66">
        <v>54823</v>
      </c>
      <c r="BN278" s="23">
        <v>54823</v>
      </c>
      <c r="BO278" s="178" t="str">
        <f t="shared" si="65"/>
        <v>ok</v>
      </c>
      <c r="BP278" s="66">
        <v>227662</v>
      </c>
      <c r="BQ278" s="23">
        <v>227662</v>
      </c>
      <c r="BR278" s="183" t="str">
        <f t="shared" si="66"/>
        <v>ok</v>
      </c>
    </row>
    <row r="279" spans="1:70" x14ac:dyDescent="0.25">
      <c r="A279" s="21">
        <v>275</v>
      </c>
      <c r="B279" s="21" t="s">
        <v>1545</v>
      </c>
      <c r="C279" s="155" t="s">
        <v>1547</v>
      </c>
      <c r="D279" s="30"/>
      <c r="E279" s="66" t="s">
        <v>1363</v>
      </c>
      <c r="F279" s="23" t="str">
        <f t="shared" si="72"/>
        <v>opt-out</v>
      </c>
      <c r="G279" s="67" t="s">
        <v>1696</v>
      </c>
      <c r="H279" s="66" t="s">
        <v>1363</v>
      </c>
      <c r="I279" s="23" t="str">
        <f t="shared" si="73"/>
        <v>opt-out</v>
      </c>
      <c r="J279" s="67" t="s">
        <v>1696</v>
      </c>
      <c r="K279" s="66" t="s">
        <v>1363</v>
      </c>
      <c r="L279" s="23" t="str">
        <f t="shared" si="74"/>
        <v>opt-out</v>
      </c>
      <c r="M279" s="67" t="s">
        <v>1696</v>
      </c>
      <c r="N279" s="23"/>
      <c r="O279" s="71">
        <v>5335</v>
      </c>
      <c r="P279" s="23">
        <v>5335</v>
      </c>
      <c r="Q279" s="23"/>
      <c r="R279" s="23"/>
      <c r="S279" s="67" t="s">
        <v>1696</v>
      </c>
      <c r="T279" s="71">
        <v>4863</v>
      </c>
      <c r="U279" s="23">
        <v>4863</v>
      </c>
      <c r="V279" s="23"/>
      <c r="W279" s="23"/>
      <c r="X279" s="67" t="s">
        <v>1696</v>
      </c>
      <c r="Y279" s="71">
        <v>6611</v>
      </c>
      <c r="Z279" s="23">
        <v>6611</v>
      </c>
      <c r="AA279" s="23"/>
      <c r="AB279" s="23"/>
      <c r="AC279" s="67" t="s">
        <v>1696</v>
      </c>
      <c r="AD279" s="71">
        <v>6807</v>
      </c>
      <c r="AE279" s="24">
        <v>6807</v>
      </c>
      <c r="AF279" s="23"/>
      <c r="AG279" s="23"/>
      <c r="AH279" s="67" t="s">
        <v>1696</v>
      </c>
      <c r="AI279" s="71">
        <v>5303</v>
      </c>
      <c r="AJ279" s="24">
        <v>5303</v>
      </c>
      <c r="AK279" s="23"/>
      <c r="AL279" s="23"/>
      <c r="AM279" s="67" t="s">
        <v>1696</v>
      </c>
      <c r="AO279" s="66">
        <v>6301</v>
      </c>
      <c r="AP279" s="23">
        <v>6301</v>
      </c>
      <c r="AQ279" s="67" t="s">
        <v>1696</v>
      </c>
      <c r="AR279" s="66">
        <v>3383</v>
      </c>
      <c r="AS279" s="23">
        <v>3383</v>
      </c>
      <c r="AT279" s="67" t="s">
        <v>1696</v>
      </c>
      <c r="AU279" s="66">
        <v>3929</v>
      </c>
      <c r="AV279" s="23">
        <v>3929</v>
      </c>
      <c r="AW279" s="67" t="s">
        <v>1696</v>
      </c>
      <c r="AX279" s="66">
        <v>2416</v>
      </c>
      <c r="AY279" s="23">
        <v>2416</v>
      </c>
      <c r="AZ279" s="67" t="s">
        <v>1696</v>
      </c>
      <c r="BA279" s="66">
        <v>2384</v>
      </c>
      <c r="BB279" s="23">
        <v>2384</v>
      </c>
      <c r="BC279" s="67" t="s">
        <v>1696</v>
      </c>
      <c r="BD279" s="66">
        <f>'individ. emissies &amp; verlening'!AB279</f>
        <v>3365</v>
      </c>
      <c r="BE279" s="23">
        <v>3365</v>
      </c>
      <c r="BF279" s="67" t="s">
        <v>1696</v>
      </c>
      <c r="BG279" s="66">
        <f>'individ. emissies &amp; verlening'!AC279</f>
        <v>2636</v>
      </c>
      <c r="BH279" s="23">
        <v>2636</v>
      </c>
      <c r="BI279" s="23" t="s">
        <v>1696</v>
      </c>
      <c r="BJ279" s="66">
        <f>'individ. emissies &amp; verlening'!AD279</f>
        <v>1437</v>
      </c>
      <c r="BK279" s="171">
        <v>1437</v>
      </c>
      <c r="BL279" s="172" t="s">
        <v>1696</v>
      </c>
      <c r="BM279" s="66">
        <v>1807</v>
      </c>
      <c r="BN279" s="23">
        <v>1807</v>
      </c>
      <c r="BO279" s="178" t="str">
        <f t="shared" si="65"/>
        <v>ok</v>
      </c>
      <c r="BP279" s="66">
        <v>341</v>
      </c>
      <c r="BQ279" s="23">
        <v>341</v>
      </c>
      <c r="BR279" s="183" t="str">
        <f t="shared" si="66"/>
        <v>ok</v>
      </c>
    </row>
    <row r="280" spans="1:70" x14ac:dyDescent="0.25">
      <c r="A280" s="21">
        <v>276</v>
      </c>
      <c r="B280" s="21" t="s">
        <v>1550</v>
      </c>
      <c r="C280" s="27" t="s">
        <v>1552</v>
      </c>
      <c r="D280" s="30"/>
      <c r="E280" s="66" t="s">
        <v>1363</v>
      </c>
      <c r="F280" s="23" t="str">
        <f t="shared" si="72"/>
        <v>opt-out</v>
      </c>
      <c r="G280" s="67" t="s">
        <v>1696</v>
      </c>
      <c r="H280" s="66" t="s">
        <v>1363</v>
      </c>
      <c r="I280" s="23" t="str">
        <f t="shared" si="73"/>
        <v>opt-out</v>
      </c>
      <c r="J280" s="67" t="s">
        <v>1696</v>
      </c>
      <c r="K280" s="66" t="s">
        <v>1363</v>
      </c>
      <c r="L280" s="23" t="str">
        <f t="shared" si="74"/>
        <v>opt-out</v>
      </c>
      <c r="M280" s="67" t="s">
        <v>1696</v>
      </c>
      <c r="N280" s="23"/>
      <c r="O280" s="66">
        <v>4987</v>
      </c>
      <c r="P280" s="23">
        <v>4987</v>
      </c>
      <c r="Q280" s="23"/>
      <c r="R280" s="23"/>
      <c r="S280" s="67" t="s">
        <v>1696</v>
      </c>
      <c r="T280" s="66">
        <v>9580</v>
      </c>
      <c r="U280" s="23">
        <v>9580</v>
      </c>
      <c r="V280" s="23"/>
      <c r="W280" s="23"/>
      <c r="X280" s="67" t="s">
        <v>1696</v>
      </c>
      <c r="Y280" s="66">
        <v>10577</v>
      </c>
      <c r="Z280" s="23">
        <v>10577</v>
      </c>
      <c r="AA280" s="23"/>
      <c r="AB280" s="23"/>
      <c r="AC280" s="67" t="s">
        <v>1696</v>
      </c>
      <c r="AD280" s="66">
        <v>14588</v>
      </c>
      <c r="AE280" s="24">
        <v>14588</v>
      </c>
      <c r="AF280" s="23"/>
      <c r="AG280" s="23"/>
      <c r="AH280" s="67" t="s">
        <v>1696</v>
      </c>
      <c r="AI280" s="66">
        <v>7610</v>
      </c>
      <c r="AJ280" s="24">
        <v>7610</v>
      </c>
      <c r="AK280" s="23"/>
      <c r="AL280" s="23"/>
      <c r="AM280" s="67" t="s">
        <v>1696</v>
      </c>
      <c r="AO280" s="66">
        <v>3170</v>
      </c>
      <c r="AP280" s="23">
        <v>3170</v>
      </c>
      <c r="AQ280" s="67" t="s">
        <v>1696</v>
      </c>
      <c r="AR280" s="66">
        <v>4584</v>
      </c>
      <c r="AS280" s="23">
        <v>4584</v>
      </c>
      <c r="AT280" s="67" t="s">
        <v>1696</v>
      </c>
      <c r="AU280" s="66">
        <v>7781</v>
      </c>
      <c r="AV280" s="23">
        <v>7781</v>
      </c>
      <c r="AW280" s="67" t="s">
        <v>1696</v>
      </c>
      <c r="AX280" s="66">
        <v>7037</v>
      </c>
      <c r="AY280" s="23">
        <v>7037</v>
      </c>
      <c r="AZ280" s="67" t="s">
        <v>1696</v>
      </c>
      <c r="BA280" s="66">
        <v>3515</v>
      </c>
      <c r="BB280" s="23">
        <v>3515</v>
      </c>
      <c r="BC280" s="67" t="s">
        <v>1696</v>
      </c>
      <c r="BD280" s="66">
        <f>'individ. emissies &amp; verlening'!AB280</f>
        <v>739</v>
      </c>
      <c r="BE280" s="23">
        <v>739</v>
      </c>
      <c r="BF280" s="67" t="s">
        <v>1696</v>
      </c>
      <c r="BG280" s="66">
        <f>'individ. emissies &amp; verlening'!AC280</f>
        <v>296</v>
      </c>
      <c r="BH280" s="23">
        <v>296</v>
      </c>
      <c r="BI280" s="23" t="s">
        <v>1696</v>
      </c>
      <c r="BJ280" s="66">
        <f>'individ. emissies &amp; verlening'!AD280</f>
        <v>271</v>
      </c>
      <c r="BK280" s="171">
        <v>271</v>
      </c>
      <c r="BL280" s="172" t="s">
        <v>1696</v>
      </c>
      <c r="BM280" s="66">
        <v>322</v>
      </c>
      <c r="BN280" s="23">
        <v>322</v>
      </c>
      <c r="BO280" s="178" t="str">
        <f t="shared" si="65"/>
        <v>ok</v>
      </c>
      <c r="BP280" s="66">
        <v>1293</v>
      </c>
      <c r="BQ280" s="23">
        <v>1293</v>
      </c>
      <c r="BR280" s="183" t="str">
        <f t="shared" si="66"/>
        <v>ok</v>
      </c>
    </row>
    <row r="281" spans="1:70" ht="12.75" customHeight="1" x14ac:dyDescent="0.25">
      <c r="A281" s="21">
        <v>277</v>
      </c>
      <c r="B281" s="21" t="s">
        <v>1555</v>
      </c>
      <c r="C281" s="27" t="s">
        <v>1557</v>
      </c>
      <c r="D281" s="30"/>
      <c r="E281" s="68" t="s">
        <v>63</v>
      </c>
      <c r="F281" s="23" t="str">
        <f t="shared" si="72"/>
        <v>-</v>
      </c>
      <c r="G281" s="69" t="s">
        <v>63</v>
      </c>
      <c r="H281" s="68" t="s">
        <v>63</v>
      </c>
      <c r="I281" s="23" t="str">
        <f t="shared" si="73"/>
        <v>-</v>
      </c>
      <c r="J281" s="69" t="str">
        <f t="shared" si="73"/>
        <v>-</v>
      </c>
      <c r="K281" s="68" t="s">
        <v>63</v>
      </c>
      <c r="L281" s="23" t="str">
        <f t="shared" si="74"/>
        <v>-</v>
      </c>
      <c r="M281" s="69" t="str">
        <f t="shared" si="74"/>
        <v>-</v>
      </c>
      <c r="N281" s="24"/>
      <c r="O281" s="68" t="s">
        <v>63</v>
      </c>
      <c r="P281" s="24" t="s">
        <v>63</v>
      </c>
      <c r="Q281" s="24" t="s">
        <v>63</v>
      </c>
      <c r="R281" s="24" t="s">
        <v>63</v>
      </c>
      <c r="S281" s="69" t="s">
        <v>63</v>
      </c>
      <c r="T281" s="68" t="s">
        <v>63</v>
      </c>
      <c r="U281" s="24" t="s">
        <v>63</v>
      </c>
      <c r="V281" s="24" t="s">
        <v>63</v>
      </c>
      <c r="W281" s="24" t="s">
        <v>63</v>
      </c>
      <c r="X281" s="69" t="s">
        <v>63</v>
      </c>
      <c r="Y281" s="66">
        <v>165</v>
      </c>
      <c r="Z281" s="23">
        <v>165</v>
      </c>
      <c r="AA281" s="23"/>
      <c r="AB281" s="23"/>
      <c r="AC281" s="67" t="s">
        <v>1696</v>
      </c>
      <c r="AD281" s="66">
        <v>389640</v>
      </c>
      <c r="AE281" s="24">
        <v>389640</v>
      </c>
      <c r="AF281" s="23"/>
      <c r="AG281" s="23"/>
      <c r="AH281" s="67" t="s">
        <v>1696</v>
      </c>
      <c r="AI281" s="66">
        <v>186520</v>
      </c>
      <c r="AJ281" s="24">
        <v>38520</v>
      </c>
      <c r="AK281" s="23">
        <v>148000</v>
      </c>
      <c r="AL281" s="23"/>
      <c r="AM281" s="67" t="s">
        <v>1696</v>
      </c>
      <c r="AO281" s="66">
        <v>157624</v>
      </c>
      <c r="AP281" s="23">
        <v>157624</v>
      </c>
      <c r="AQ281" s="67" t="s">
        <v>1696</v>
      </c>
      <c r="AR281" s="66">
        <v>514236</v>
      </c>
      <c r="AS281" s="23">
        <v>514236</v>
      </c>
      <c r="AT281" s="67" t="s">
        <v>1696</v>
      </c>
      <c r="AU281" s="66">
        <v>792483</v>
      </c>
      <c r="AV281" s="23">
        <v>792483</v>
      </c>
      <c r="AW281" s="67" t="s">
        <v>1696</v>
      </c>
      <c r="AX281" s="66">
        <v>919897</v>
      </c>
      <c r="AY281" s="23">
        <v>919897</v>
      </c>
      <c r="AZ281" s="67" t="s">
        <v>1696</v>
      </c>
      <c r="BA281" s="66">
        <v>909731</v>
      </c>
      <c r="BB281" s="23">
        <v>909731</v>
      </c>
      <c r="BC281" s="67" t="s">
        <v>1696</v>
      </c>
      <c r="BD281" s="66">
        <f>'individ. emissies &amp; verlening'!AB281</f>
        <v>865731</v>
      </c>
      <c r="BE281" s="23">
        <v>865731</v>
      </c>
      <c r="BF281" s="67" t="s">
        <v>1696</v>
      </c>
      <c r="BG281" s="66">
        <f>'individ. emissies &amp; verlening'!AC281</f>
        <v>964089</v>
      </c>
      <c r="BH281" s="23">
        <v>964089</v>
      </c>
      <c r="BI281" s="23" t="s">
        <v>1696</v>
      </c>
      <c r="BJ281" s="66">
        <f>'individ. emissies &amp; verlening'!AD281</f>
        <v>868565</v>
      </c>
      <c r="BK281" s="171">
        <v>868565</v>
      </c>
      <c r="BL281" s="172" t="s">
        <v>1696</v>
      </c>
      <c r="BM281" s="66">
        <v>558203</v>
      </c>
      <c r="BN281" s="23">
        <v>558203</v>
      </c>
      <c r="BO281" s="178" t="str">
        <f t="shared" si="65"/>
        <v>ok</v>
      </c>
      <c r="BP281" s="66">
        <v>636648</v>
      </c>
      <c r="BQ281" s="23">
        <v>636648</v>
      </c>
      <c r="BR281" s="183" t="str">
        <f t="shared" si="66"/>
        <v>ok</v>
      </c>
    </row>
    <row r="282" spans="1:70" ht="12.75" customHeight="1" x14ac:dyDescent="0.25">
      <c r="A282" s="21">
        <v>278</v>
      </c>
      <c r="B282" s="21" t="s">
        <v>1561</v>
      </c>
      <c r="C282" s="27" t="s">
        <v>1563</v>
      </c>
      <c r="D282" s="30"/>
      <c r="E282" s="68" t="s">
        <v>63</v>
      </c>
      <c r="F282" s="23" t="str">
        <f t="shared" si="72"/>
        <v>-</v>
      </c>
      <c r="G282" s="69" t="s">
        <v>63</v>
      </c>
      <c r="H282" s="68" t="s">
        <v>63</v>
      </c>
      <c r="I282" s="23" t="str">
        <f t="shared" si="73"/>
        <v>-</v>
      </c>
      <c r="J282" s="69" t="str">
        <f t="shared" si="73"/>
        <v>-</v>
      </c>
      <c r="K282" s="68" t="s">
        <v>63</v>
      </c>
      <c r="L282" s="23" t="str">
        <f t="shared" si="74"/>
        <v>-</v>
      </c>
      <c r="M282" s="69" t="str">
        <f t="shared" si="74"/>
        <v>-</v>
      </c>
      <c r="N282" s="24"/>
      <c r="O282" s="68" t="s">
        <v>63</v>
      </c>
      <c r="P282" s="24" t="s">
        <v>63</v>
      </c>
      <c r="Q282" s="24" t="s">
        <v>63</v>
      </c>
      <c r="R282" s="24" t="s">
        <v>63</v>
      </c>
      <c r="S282" s="69" t="s">
        <v>63</v>
      </c>
      <c r="T282" s="68">
        <v>19324</v>
      </c>
      <c r="U282" s="24">
        <v>19324</v>
      </c>
      <c r="V282" s="24"/>
      <c r="W282" s="24"/>
      <c r="X282" s="69" t="s">
        <v>1696</v>
      </c>
      <c r="Y282" s="66">
        <v>3039920.245986688</v>
      </c>
      <c r="Z282" s="23">
        <v>3039920</v>
      </c>
      <c r="AA282" s="23"/>
      <c r="AB282" s="23"/>
      <c r="AC282" s="67" t="s">
        <v>1696</v>
      </c>
      <c r="AD282" s="66">
        <v>3964808.7812499981</v>
      </c>
      <c r="AE282" s="24">
        <v>3964809</v>
      </c>
      <c r="AF282" s="23"/>
      <c r="AG282" s="23"/>
      <c r="AH282" s="67" t="s">
        <v>1696</v>
      </c>
      <c r="AI282" s="66">
        <v>4318771.7343750065</v>
      </c>
      <c r="AJ282" s="24">
        <v>4318772</v>
      </c>
      <c r="AK282" s="23"/>
      <c r="AL282" s="23"/>
      <c r="AM282" s="67" t="s">
        <v>1696</v>
      </c>
      <c r="AO282" s="66">
        <v>4649964</v>
      </c>
      <c r="AP282" s="23">
        <v>4649964</v>
      </c>
      <c r="AQ282" s="67" t="s">
        <v>1696</v>
      </c>
      <c r="AR282" s="66">
        <v>4362139</v>
      </c>
      <c r="AS282" s="23">
        <v>4362139</v>
      </c>
      <c r="AT282" s="67" t="s">
        <v>1696</v>
      </c>
      <c r="AU282" s="66">
        <v>4568881</v>
      </c>
      <c r="AV282" s="23">
        <v>4568881</v>
      </c>
      <c r="AW282" s="67" t="s">
        <v>1696</v>
      </c>
      <c r="AX282" s="66">
        <v>4631822</v>
      </c>
      <c r="AY282" s="23">
        <v>4631822</v>
      </c>
      <c r="AZ282" s="67" t="s">
        <v>1696</v>
      </c>
      <c r="BA282" s="66">
        <v>5213209</v>
      </c>
      <c r="BB282" s="23">
        <v>5213209</v>
      </c>
      <c r="BC282" s="67" t="s">
        <v>1696</v>
      </c>
      <c r="BD282" s="66">
        <f>'individ. emissies &amp; verlening'!AB282</f>
        <v>4642347</v>
      </c>
      <c r="BE282" s="23">
        <v>4642347</v>
      </c>
      <c r="BF282" s="67" t="s">
        <v>1696</v>
      </c>
      <c r="BG282" s="66">
        <f>'individ. emissies &amp; verlening'!AC282</f>
        <v>5083889</v>
      </c>
      <c r="BH282" s="23">
        <v>5083889</v>
      </c>
      <c r="BI282" s="23" t="s">
        <v>1696</v>
      </c>
      <c r="BJ282" s="66">
        <f>'individ. emissies &amp; verlening'!AD282</f>
        <v>3879477</v>
      </c>
      <c r="BK282" s="171">
        <v>3879477</v>
      </c>
      <c r="BL282" s="172" t="s">
        <v>1696</v>
      </c>
      <c r="BM282" s="66">
        <v>3598491</v>
      </c>
      <c r="BN282" s="23">
        <v>3598491</v>
      </c>
      <c r="BO282" s="178" t="str">
        <f t="shared" si="65"/>
        <v>ok</v>
      </c>
      <c r="BP282" s="66">
        <v>4958747</v>
      </c>
      <c r="BQ282" s="23">
        <v>4958747</v>
      </c>
      <c r="BR282" s="183" t="str">
        <f t="shared" si="66"/>
        <v>ok</v>
      </c>
    </row>
    <row r="283" spans="1:70" ht="12.75" customHeight="1" x14ac:dyDescent="0.25">
      <c r="A283" s="21">
        <v>279</v>
      </c>
      <c r="B283" s="21" t="s">
        <v>1567</v>
      </c>
      <c r="C283" s="155" t="s">
        <v>1569</v>
      </c>
      <c r="D283" s="30"/>
      <c r="E283" s="68" t="s">
        <v>63</v>
      </c>
      <c r="F283" s="23" t="str">
        <f t="shared" si="72"/>
        <v>-</v>
      </c>
      <c r="G283" s="69" t="s">
        <v>63</v>
      </c>
      <c r="H283" s="68" t="s">
        <v>63</v>
      </c>
      <c r="I283" s="23" t="str">
        <f t="shared" si="73"/>
        <v>-</v>
      </c>
      <c r="J283" s="69" t="str">
        <f t="shared" si="73"/>
        <v>-</v>
      </c>
      <c r="K283" s="68" t="s">
        <v>63</v>
      </c>
      <c r="L283" s="23" t="str">
        <f t="shared" si="74"/>
        <v>-</v>
      </c>
      <c r="M283" s="69" t="str">
        <f t="shared" si="74"/>
        <v>-</v>
      </c>
      <c r="N283" s="24"/>
      <c r="O283" s="68" t="s">
        <v>63</v>
      </c>
      <c r="P283" s="24" t="s">
        <v>63</v>
      </c>
      <c r="Q283" s="24" t="s">
        <v>63</v>
      </c>
      <c r="R283" s="24" t="s">
        <v>63</v>
      </c>
      <c r="S283" s="69" t="s">
        <v>63</v>
      </c>
      <c r="T283" s="68">
        <v>102777</v>
      </c>
      <c r="U283" s="24">
        <v>102777</v>
      </c>
      <c r="V283" s="24"/>
      <c r="W283" s="24"/>
      <c r="X283" s="69" t="s">
        <v>1696</v>
      </c>
      <c r="Y283" s="66">
        <v>228565</v>
      </c>
      <c r="Z283" s="23">
        <v>228565</v>
      </c>
      <c r="AA283" s="23"/>
      <c r="AB283" s="23"/>
      <c r="AC283" s="67" t="s">
        <v>1696</v>
      </c>
      <c r="AD283" s="66">
        <v>210352</v>
      </c>
      <c r="AE283" s="24">
        <v>210352</v>
      </c>
      <c r="AF283" s="23"/>
      <c r="AG283" s="23"/>
      <c r="AH283" s="67" t="s">
        <v>1696</v>
      </c>
      <c r="AI283" s="66">
        <v>219093</v>
      </c>
      <c r="AJ283" s="24">
        <v>144334</v>
      </c>
      <c r="AK283" s="23"/>
      <c r="AL283" s="23">
        <v>74759</v>
      </c>
      <c r="AM283" s="67" t="s">
        <v>1696</v>
      </c>
      <c r="AO283" s="66">
        <v>226020</v>
      </c>
      <c r="AP283" s="23">
        <v>226020</v>
      </c>
      <c r="AQ283" s="67" t="s">
        <v>1696</v>
      </c>
      <c r="AR283" s="66">
        <v>200270</v>
      </c>
      <c r="AS283" s="23">
        <v>200270</v>
      </c>
      <c r="AT283" s="67" t="s">
        <v>1696</v>
      </c>
      <c r="AU283" s="66">
        <v>231416</v>
      </c>
      <c r="AV283" s="23">
        <v>231416</v>
      </c>
      <c r="AW283" s="67" t="s">
        <v>1696</v>
      </c>
      <c r="AX283" s="66">
        <v>220605</v>
      </c>
      <c r="AY283" s="23">
        <v>220605</v>
      </c>
      <c r="AZ283" s="67" t="s">
        <v>1696</v>
      </c>
      <c r="BA283" s="66">
        <v>195053</v>
      </c>
      <c r="BB283" s="23">
        <v>195053</v>
      </c>
      <c r="BC283" s="67" t="s">
        <v>1696</v>
      </c>
      <c r="BD283" s="66">
        <f>'individ. emissies &amp; verlening'!AB283</f>
        <v>210950</v>
      </c>
      <c r="BE283" s="23">
        <v>210950</v>
      </c>
      <c r="BF283" s="67" t="s">
        <v>1696</v>
      </c>
      <c r="BG283" s="66">
        <f>'individ. emissies &amp; verlening'!AC283</f>
        <v>217568</v>
      </c>
      <c r="BH283" s="23">
        <v>217568</v>
      </c>
      <c r="BI283" s="23" t="s">
        <v>1696</v>
      </c>
      <c r="BJ283" s="66">
        <f>'individ. emissies &amp; verlening'!AD283</f>
        <v>216911</v>
      </c>
      <c r="BK283" s="171">
        <v>216911</v>
      </c>
      <c r="BL283" s="172" t="s">
        <v>1696</v>
      </c>
      <c r="BM283" s="66">
        <v>177585</v>
      </c>
      <c r="BN283" s="23">
        <v>177585</v>
      </c>
      <c r="BO283" s="178" t="str">
        <f t="shared" si="65"/>
        <v>ok</v>
      </c>
      <c r="BP283" s="66">
        <v>82994</v>
      </c>
      <c r="BQ283" s="23">
        <v>82994</v>
      </c>
      <c r="BR283" s="183" t="str">
        <f t="shared" si="66"/>
        <v>ok</v>
      </c>
    </row>
    <row r="284" spans="1:70" ht="12.75" customHeight="1" x14ac:dyDescent="0.25">
      <c r="A284" s="21">
        <v>280</v>
      </c>
      <c r="B284" s="1" t="s">
        <v>1571</v>
      </c>
      <c r="C284" s="2" t="s">
        <v>1573</v>
      </c>
      <c r="D284" s="30"/>
      <c r="E284" s="68" t="s">
        <v>63</v>
      </c>
      <c r="F284" s="23" t="str">
        <f t="shared" si="72"/>
        <v>-</v>
      </c>
      <c r="G284" s="69" t="s">
        <v>63</v>
      </c>
      <c r="H284" s="68" t="s">
        <v>63</v>
      </c>
      <c r="I284" s="23" t="str">
        <f t="shared" si="73"/>
        <v>-</v>
      </c>
      <c r="J284" s="69" t="str">
        <f t="shared" si="73"/>
        <v>-</v>
      </c>
      <c r="K284" s="68" t="s">
        <v>63</v>
      </c>
      <c r="L284" s="23" t="str">
        <f t="shared" si="74"/>
        <v>-</v>
      </c>
      <c r="M284" s="69" t="str">
        <f t="shared" si="74"/>
        <v>-</v>
      </c>
      <c r="N284" s="24"/>
      <c r="O284" s="68" t="s">
        <v>63</v>
      </c>
      <c r="P284" s="24" t="s">
        <v>63</v>
      </c>
      <c r="Q284" s="24" t="s">
        <v>63</v>
      </c>
      <c r="R284" s="24" t="s">
        <v>63</v>
      </c>
      <c r="S284" s="69" t="s">
        <v>63</v>
      </c>
      <c r="T284" s="68" t="s">
        <v>63</v>
      </c>
      <c r="U284" s="24" t="s">
        <v>63</v>
      </c>
      <c r="V284" s="24" t="s">
        <v>63</v>
      </c>
      <c r="W284" s="24" t="s">
        <v>63</v>
      </c>
      <c r="X284" s="69" t="s">
        <v>63</v>
      </c>
      <c r="Y284" s="68" t="s">
        <v>63</v>
      </c>
      <c r="Z284" s="24" t="s">
        <v>63</v>
      </c>
      <c r="AA284" s="24" t="s">
        <v>63</v>
      </c>
      <c r="AB284" s="24" t="s">
        <v>63</v>
      </c>
      <c r="AC284" s="69" t="s">
        <v>63</v>
      </c>
      <c r="AD284" s="68" t="s">
        <v>63</v>
      </c>
      <c r="AE284" s="24" t="s">
        <v>63</v>
      </c>
      <c r="AF284" s="24" t="s">
        <v>63</v>
      </c>
      <c r="AG284" s="24" t="s">
        <v>63</v>
      </c>
      <c r="AH284" s="69" t="s">
        <v>63</v>
      </c>
      <c r="AI284" s="68" t="s">
        <v>63</v>
      </c>
      <c r="AJ284" s="23" t="s">
        <v>63</v>
      </c>
      <c r="AK284" s="23" t="s">
        <v>63</v>
      </c>
      <c r="AL284" s="23" t="s">
        <v>63</v>
      </c>
      <c r="AM284" s="69" t="s">
        <v>63</v>
      </c>
      <c r="AO284" s="66">
        <v>1269</v>
      </c>
      <c r="AP284" s="23">
        <v>1269</v>
      </c>
      <c r="AQ284" s="67" t="s">
        <v>1696</v>
      </c>
      <c r="AR284" s="66">
        <v>382</v>
      </c>
      <c r="AS284" s="23">
        <v>382</v>
      </c>
      <c r="AT284" s="67" t="s">
        <v>1696</v>
      </c>
      <c r="AU284" s="66">
        <v>651</v>
      </c>
      <c r="AV284" s="23">
        <v>651</v>
      </c>
      <c r="AW284" s="67" t="s">
        <v>1696</v>
      </c>
      <c r="AX284" s="66">
        <v>672</v>
      </c>
      <c r="AY284" s="23">
        <v>672</v>
      </c>
      <c r="AZ284" s="67" t="s">
        <v>1696</v>
      </c>
      <c r="BA284" s="66">
        <v>925</v>
      </c>
      <c r="BB284" s="23">
        <v>925</v>
      </c>
      <c r="BC284" s="67" t="s">
        <v>1696</v>
      </c>
      <c r="BD284" s="66">
        <f>'individ. emissies &amp; verlening'!AB284</f>
        <v>1104</v>
      </c>
      <c r="BE284" s="23">
        <v>1104</v>
      </c>
      <c r="BF284" s="67" t="s">
        <v>1696</v>
      </c>
      <c r="BG284" s="66">
        <f>'individ. emissies &amp; verlening'!AC284</f>
        <v>747</v>
      </c>
      <c r="BH284" s="23">
        <v>747</v>
      </c>
      <c r="BI284" s="23" t="s">
        <v>1696</v>
      </c>
      <c r="BJ284" s="66">
        <f>'individ. emissies &amp; verlening'!AD284</f>
        <v>625</v>
      </c>
      <c r="BK284" s="171">
        <v>625</v>
      </c>
      <c r="BL284" s="172" t="s">
        <v>1696</v>
      </c>
      <c r="BM284" s="66">
        <v>1772</v>
      </c>
      <c r="BN284" s="23">
        <v>1772</v>
      </c>
      <c r="BO284" s="178" t="str">
        <f t="shared" si="65"/>
        <v>ok</v>
      </c>
      <c r="BP284" s="66">
        <v>1394</v>
      </c>
      <c r="BQ284" s="23">
        <v>1394</v>
      </c>
      <c r="BR284" s="183" t="str">
        <f t="shared" si="66"/>
        <v>ok</v>
      </c>
    </row>
    <row r="285" spans="1:70" ht="12.75" customHeight="1" x14ac:dyDescent="0.25">
      <c r="A285" s="21">
        <v>281</v>
      </c>
      <c r="B285" s="21" t="s">
        <v>1577</v>
      </c>
      <c r="C285" s="27" t="s">
        <v>1578</v>
      </c>
      <c r="D285" s="30"/>
      <c r="E285" s="68" t="s">
        <v>63</v>
      </c>
      <c r="F285" s="23" t="str">
        <f t="shared" si="72"/>
        <v>-</v>
      </c>
      <c r="G285" s="69" t="s">
        <v>63</v>
      </c>
      <c r="H285" s="68" t="s">
        <v>63</v>
      </c>
      <c r="I285" s="23" t="str">
        <f t="shared" si="73"/>
        <v>-</v>
      </c>
      <c r="J285" s="69" t="str">
        <f t="shared" si="73"/>
        <v>-</v>
      </c>
      <c r="K285" s="68" t="s">
        <v>63</v>
      </c>
      <c r="L285" s="23" t="str">
        <f t="shared" si="74"/>
        <v>-</v>
      </c>
      <c r="M285" s="69" t="str">
        <f t="shared" si="74"/>
        <v>-</v>
      </c>
      <c r="N285" s="24"/>
      <c r="O285" s="68" t="s">
        <v>63</v>
      </c>
      <c r="P285" s="24" t="s">
        <v>63</v>
      </c>
      <c r="Q285" s="24" t="s">
        <v>63</v>
      </c>
      <c r="R285" s="24" t="s">
        <v>63</v>
      </c>
      <c r="S285" s="69" t="s">
        <v>63</v>
      </c>
      <c r="T285" s="68">
        <v>1404</v>
      </c>
      <c r="U285" s="24">
        <v>1404</v>
      </c>
      <c r="V285" s="24"/>
      <c r="W285" s="24"/>
      <c r="X285" s="69" t="s">
        <v>1696</v>
      </c>
      <c r="Y285" s="66">
        <v>810</v>
      </c>
      <c r="Z285" s="23">
        <v>810</v>
      </c>
      <c r="AA285" s="23"/>
      <c r="AB285" s="23"/>
      <c r="AC285" s="67" t="s">
        <v>1696</v>
      </c>
      <c r="AD285" s="66">
        <v>418</v>
      </c>
      <c r="AE285" s="24">
        <v>418</v>
      </c>
      <c r="AF285" s="23"/>
      <c r="AG285" s="23"/>
      <c r="AH285" s="67" t="s">
        <v>1696</v>
      </c>
      <c r="AI285" s="66" t="s">
        <v>63</v>
      </c>
      <c r="AJ285" s="23" t="s">
        <v>63</v>
      </c>
      <c r="AK285" s="23" t="s">
        <v>63</v>
      </c>
      <c r="AL285" s="23" t="s">
        <v>63</v>
      </c>
      <c r="AM285" s="69" t="s">
        <v>63</v>
      </c>
      <c r="AO285" s="66" t="s">
        <v>63</v>
      </c>
      <c r="AP285" s="24" t="s">
        <v>63</v>
      </c>
      <c r="AQ285" s="69" t="s">
        <v>63</v>
      </c>
      <c r="AR285" s="66" t="s">
        <v>63</v>
      </c>
      <c r="AS285" s="23" t="s">
        <v>63</v>
      </c>
      <c r="AT285" s="67" t="s">
        <v>63</v>
      </c>
      <c r="AU285" s="66" t="s">
        <v>63</v>
      </c>
      <c r="AV285" s="23" t="s">
        <v>63</v>
      </c>
      <c r="AW285" s="67" t="s">
        <v>63</v>
      </c>
      <c r="AX285" s="68" t="s">
        <v>63</v>
      </c>
      <c r="AY285" s="24" t="s">
        <v>63</v>
      </c>
      <c r="AZ285" s="69" t="s">
        <v>63</v>
      </c>
      <c r="BA285" s="68" t="s">
        <v>63</v>
      </c>
      <c r="BB285" s="24" t="s">
        <v>63</v>
      </c>
      <c r="BC285" s="69"/>
      <c r="BD285" s="66" t="str">
        <f>'individ. emissies &amp; verlening'!AB285</f>
        <v>-</v>
      </c>
      <c r="BE285" s="24" t="s">
        <v>63</v>
      </c>
      <c r="BF285" s="67" t="s">
        <v>63</v>
      </c>
      <c r="BG285" s="66" t="str">
        <f>'individ. emissies &amp; verlening'!AC285</f>
        <v>-</v>
      </c>
      <c r="BH285" s="23" t="s">
        <v>63</v>
      </c>
      <c r="BI285" s="23" t="s">
        <v>63</v>
      </c>
      <c r="BJ285" s="66" t="str">
        <f>'individ. emissies &amp; verlening'!AD285</f>
        <v>-</v>
      </c>
      <c r="BK285" s="171" t="s">
        <v>63</v>
      </c>
      <c r="BL285" s="172" t="s">
        <v>63</v>
      </c>
      <c r="BM285" s="66" t="s">
        <v>63</v>
      </c>
      <c r="BN285" s="23" t="s">
        <v>63</v>
      </c>
      <c r="BO285" s="178" t="str">
        <f t="shared" si="65"/>
        <v>-</v>
      </c>
      <c r="BP285" s="66" t="s">
        <v>63</v>
      </c>
      <c r="BQ285" s="23" t="s">
        <v>63</v>
      </c>
      <c r="BR285" s="183" t="str">
        <f t="shared" si="66"/>
        <v>-</v>
      </c>
    </row>
    <row r="286" spans="1:70" x14ac:dyDescent="0.25">
      <c r="A286" s="21">
        <v>282</v>
      </c>
      <c r="B286" s="21" t="s">
        <v>1580</v>
      </c>
      <c r="C286" s="27" t="s">
        <v>1581</v>
      </c>
      <c r="D286" s="30"/>
      <c r="E286" s="68" t="s">
        <v>63</v>
      </c>
      <c r="F286" s="23" t="str">
        <f t="shared" si="72"/>
        <v>-</v>
      </c>
      <c r="G286" s="69" t="s">
        <v>63</v>
      </c>
      <c r="H286" s="68" t="s">
        <v>63</v>
      </c>
      <c r="I286" s="23" t="str">
        <f t="shared" si="73"/>
        <v>-</v>
      </c>
      <c r="J286" s="69" t="str">
        <f t="shared" si="73"/>
        <v>-</v>
      </c>
      <c r="K286" s="68" t="s">
        <v>63</v>
      </c>
      <c r="L286" s="23" t="str">
        <f t="shared" si="74"/>
        <v>-</v>
      </c>
      <c r="M286" s="69" t="str">
        <f t="shared" si="74"/>
        <v>-</v>
      </c>
      <c r="N286" s="24"/>
      <c r="O286" s="66">
        <v>5511</v>
      </c>
      <c r="P286" s="23">
        <v>5511</v>
      </c>
      <c r="Q286" s="23"/>
      <c r="R286" s="23"/>
      <c r="S286" s="67" t="s">
        <v>1696</v>
      </c>
      <c r="T286" s="66">
        <v>3668</v>
      </c>
      <c r="U286" s="23">
        <v>3668</v>
      </c>
      <c r="V286" s="23"/>
      <c r="W286" s="23"/>
      <c r="X286" s="67" t="s">
        <v>1696</v>
      </c>
      <c r="Y286" s="66">
        <v>2493</v>
      </c>
      <c r="Z286" s="23">
        <v>2493</v>
      </c>
      <c r="AA286" s="23"/>
      <c r="AB286" s="23"/>
      <c r="AC286" s="67" t="s">
        <v>1696</v>
      </c>
      <c r="AD286" s="66">
        <v>2151</v>
      </c>
      <c r="AE286" s="24">
        <v>2151</v>
      </c>
      <c r="AF286" s="23"/>
      <c r="AG286" s="23"/>
      <c r="AH286" s="67" t="s">
        <v>1696</v>
      </c>
      <c r="AI286" s="66">
        <v>2077</v>
      </c>
      <c r="AJ286" s="24">
        <v>2077</v>
      </c>
      <c r="AK286" s="23"/>
      <c r="AL286" s="23"/>
      <c r="AM286" s="67" t="s">
        <v>1696</v>
      </c>
      <c r="AO286" s="66" t="s">
        <v>787</v>
      </c>
      <c r="AP286" s="24" t="s">
        <v>63</v>
      </c>
      <c r="AQ286" s="69" t="s">
        <v>63</v>
      </c>
      <c r="AR286" s="68" t="s">
        <v>63</v>
      </c>
      <c r="AS286" s="23" t="s">
        <v>63</v>
      </c>
      <c r="AT286" s="67" t="s">
        <v>63</v>
      </c>
      <c r="AU286" s="68" t="s">
        <v>63</v>
      </c>
      <c r="AV286" s="23" t="s">
        <v>63</v>
      </c>
      <c r="AW286" s="67" t="s">
        <v>63</v>
      </c>
      <c r="AX286" s="68" t="s">
        <v>63</v>
      </c>
      <c r="AY286" s="24" t="s">
        <v>63</v>
      </c>
      <c r="AZ286" s="69" t="s">
        <v>63</v>
      </c>
      <c r="BA286" s="68" t="s">
        <v>63</v>
      </c>
      <c r="BB286" s="24" t="s">
        <v>63</v>
      </c>
      <c r="BC286" s="69"/>
      <c r="BD286" s="66" t="str">
        <f>'individ. emissies &amp; verlening'!AB286</f>
        <v>-</v>
      </c>
      <c r="BE286" s="24" t="s">
        <v>63</v>
      </c>
      <c r="BF286" s="67" t="s">
        <v>63</v>
      </c>
      <c r="BG286" s="66" t="str">
        <f>'individ. emissies &amp; verlening'!AC286</f>
        <v>-</v>
      </c>
      <c r="BH286" s="23" t="s">
        <v>63</v>
      </c>
      <c r="BI286" s="23" t="s">
        <v>63</v>
      </c>
      <c r="BJ286" s="66" t="str">
        <f>'individ. emissies &amp; verlening'!AD286</f>
        <v>-</v>
      </c>
      <c r="BK286" s="171" t="s">
        <v>63</v>
      </c>
      <c r="BL286" s="172" t="s">
        <v>63</v>
      </c>
      <c r="BM286" s="66" t="s">
        <v>63</v>
      </c>
      <c r="BN286" s="23" t="s">
        <v>63</v>
      </c>
      <c r="BO286" s="178" t="str">
        <f t="shared" si="65"/>
        <v>-</v>
      </c>
      <c r="BP286" s="66" t="s">
        <v>63</v>
      </c>
      <c r="BQ286" s="23" t="s">
        <v>63</v>
      </c>
      <c r="BR286" s="183" t="str">
        <f t="shared" si="66"/>
        <v>-</v>
      </c>
    </row>
    <row r="287" spans="1:70" ht="12.75" customHeight="1" x14ac:dyDescent="0.25">
      <c r="A287" s="21">
        <v>283</v>
      </c>
      <c r="B287" s="21" t="s">
        <v>1583</v>
      </c>
      <c r="C287" s="27" t="s">
        <v>1584</v>
      </c>
      <c r="D287" s="30"/>
      <c r="E287" s="68" t="s">
        <v>63</v>
      </c>
      <c r="F287" s="23" t="str">
        <f t="shared" si="72"/>
        <v>-</v>
      </c>
      <c r="G287" s="69" t="s">
        <v>63</v>
      </c>
      <c r="H287" s="68" t="s">
        <v>63</v>
      </c>
      <c r="I287" s="23" t="str">
        <f t="shared" si="73"/>
        <v>-</v>
      </c>
      <c r="J287" s="69" t="str">
        <f t="shared" si="73"/>
        <v>-</v>
      </c>
      <c r="K287" s="68" t="s">
        <v>63</v>
      </c>
      <c r="L287" s="23" t="str">
        <f t="shared" si="74"/>
        <v>-</v>
      </c>
      <c r="M287" s="69" t="str">
        <f t="shared" si="74"/>
        <v>-</v>
      </c>
      <c r="N287" s="24"/>
      <c r="O287" s="68" t="s">
        <v>63</v>
      </c>
      <c r="P287" s="24" t="s">
        <v>63</v>
      </c>
      <c r="Q287" s="24" t="s">
        <v>63</v>
      </c>
      <c r="R287" s="24" t="s">
        <v>63</v>
      </c>
      <c r="S287" s="69" t="s">
        <v>63</v>
      </c>
      <c r="T287" s="68" t="s">
        <v>63</v>
      </c>
      <c r="U287" s="24" t="s">
        <v>63</v>
      </c>
      <c r="V287" s="24" t="s">
        <v>63</v>
      </c>
      <c r="W287" s="24" t="s">
        <v>63</v>
      </c>
      <c r="X287" s="69" t="s">
        <v>63</v>
      </c>
      <c r="Y287" s="66">
        <v>157</v>
      </c>
      <c r="Z287" s="23">
        <v>157</v>
      </c>
      <c r="AA287" s="23"/>
      <c r="AB287" s="23"/>
      <c r="AC287" s="67" t="s">
        <v>1696</v>
      </c>
      <c r="AD287" s="66">
        <v>284</v>
      </c>
      <c r="AE287" s="24">
        <v>284</v>
      </c>
      <c r="AF287" s="23"/>
      <c r="AG287" s="23"/>
      <c r="AH287" s="67" t="s">
        <v>1696</v>
      </c>
      <c r="AI287" s="66">
        <v>83</v>
      </c>
      <c r="AJ287" s="24">
        <v>83</v>
      </c>
      <c r="AK287" s="23"/>
      <c r="AL287" s="23"/>
      <c r="AM287" s="67" t="s">
        <v>1696</v>
      </c>
      <c r="AO287" s="66" t="s">
        <v>787</v>
      </c>
      <c r="AP287" s="24" t="s">
        <v>63</v>
      </c>
      <c r="AQ287" s="69" t="s">
        <v>63</v>
      </c>
      <c r="AR287" s="68" t="s">
        <v>63</v>
      </c>
      <c r="AS287" s="23" t="s">
        <v>63</v>
      </c>
      <c r="AT287" s="67" t="s">
        <v>63</v>
      </c>
      <c r="AU287" s="68" t="s">
        <v>63</v>
      </c>
      <c r="AV287" s="23" t="s">
        <v>63</v>
      </c>
      <c r="AW287" s="67" t="s">
        <v>63</v>
      </c>
      <c r="AX287" s="68" t="s">
        <v>63</v>
      </c>
      <c r="AY287" s="24" t="s">
        <v>63</v>
      </c>
      <c r="AZ287" s="69" t="s">
        <v>63</v>
      </c>
      <c r="BA287" s="68" t="s">
        <v>63</v>
      </c>
      <c r="BB287" s="24" t="s">
        <v>63</v>
      </c>
      <c r="BC287" s="69"/>
      <c r="BD287" s="66" t="str">
        <f>'individ. emissies &amp; verlening'!AB287</f>
        <v>-</v>
      </c>
      <c r="BE287" s="24" t="s">
        <v>63</v>
      </c>
      <c r="BF287" s="67" t="s">
        <v>63</v>
      </c>
      <c r="BG287" s="66" t="str">
        <f>'individ. emissies &amp; verlening'!AC287</f>
        <v>-</v>
      </c>
      <c r="BH287" s="23" t="s">
        <v>63</v>
      </c>
      <c r="BI287" s="23" t="s">
        <v>63</v>
      </c>
      <c r="BJ287" s="66" t="str">
        <f>'individ. emissies &amp; verlening'!AD287</f>
        <v>-</v>
      </c>
      <c r="BK287" s="171" t="s">
        <v>63</v>
      </c>
      <c r="BL287" s="172" t="s">
        <v>63</v>
      </c>
      <c r="BM287" s="66" t="s">
        <v>63</v>
      </c>
      <c r="BN287" s="23" t="s">
        <v>63</v>
      </c>
      <c r="BO287" s="178" t="str">
        <f t="shared" si="65"/>
        <v>-</v>
      </c>
      <c r="BP287" s="66" t="s">
        <v>63</v>
      </c>
      <c r="BQ287" s="23" t="s">
        <v>63</v>
      </c>
      <c r="BR287" s="183" t="str">
        <f t="shared" si="66"/>
        <v>-</v>
      </c>
    </row>
    <row r="288" spans="1:70" ht="12.75" customHeight="1" x14ac:dyDescent="0.25">
      <c r="A288" s="21">
        <v>284</v>
      </c>
      <c r="B288" s="21" t="s">
        <v>1585</v>
      </c>
      <c r="C288" s="27" t="s">
        <v>1586</v>
      </c>
      <c r="D288" s="30"/>
      <c r="E288" s="68" t="s">
        <v>63</v>
      </c>
      <c r="F288" s="23" t="str">
        <f t="shared" si="72"/>
        <v>-</v>
      </c>
      <c r="G288" s="69" t="s">
        <v>63</v>
      </c>
      <c r="H288" s="68" t="s">
        <v>63</v>
      </c>
      <c r="I288" s="23" t="str">
        <f t="shared" si="73"/>
        <v>-</v>
      </c>
      <c r="J288" s="69" t="str">
        <f t="shared" si="73"/>
        <v>-</v>
      </c>
      <c r="K288" s="68" t="s">
        <v>63</v>
      </c>
      <c r="L288" s="23" t="str">
        <f t="shared" si="74"/>
        <v>-</v>
      </c>
      <c r="M288" s="69" t="str">
        <f t="shared" si="74"/>
        <v>-</v>
      </c>
      <c r="N288" s="24"/>
      <c r="O288" s="68" t="s">
        <v>63</v>
      </c>
      <c r="P288" s="24" t="s">
        <v>63</v>
      </c>
      <c r="Q288" s="24" t="s">
        <v>63</v>
      </c>
      <c r="R288" s="24" t="s">
        <v>63</v>
      </c>
      <c r="S288" s="69" t="s">
        <v>63</v>
      </c>
      <c r="T288" s="68" t="s">
        <v>63</v>
      </c>
      <c r="U288" s="24" t="s">
        <v>63</v>
      </c>
      <c r="V288" s="24" t="s">
        <v>63</v>
      </c>
      <c r="W288" s="24" t="s">
        <v>63</v>
      </c>
      <c r="X288" s="69" t="s">
        <v>63</v>
      </c>
      <c r="Y288" s="68" t="s">
        <v>63</v>
      </c>
      <c r="Z288" s="24" t="s">
        <v>63</v>
      </c>
      <c r="AA288" s="24" t="s">
        <v>63</v>
      </c>
      <c r="AB288" s="24" t="s">
        <v>63</v>
      </c>
      <c r="AC288" s="69" t="s">
        <v>63</v>
      </c>
      <c r="AD288" s="68">
        <v>19500</v>
      </c>
      <c r="AE288" s="24">
        <v>19500</v>
      </c>
      <c r="AF288" s="23"/>
      <c r="AG288" s="23"/>
      <c r="AH288" s="67" t="s">
        <v>1696</v>
      </c>
      <c r="AI288" s="68">
        <v>36611</v>
      </c>
      <c r="AJ288" s="24">
        <v>36611</v>
      </c>
      <c r="AK288" s="23"/>
      <c r="AL288" s="23"/>
      <c r="AM288" s="67" t="s">
        <v>1696</v>
      </c>
      <c r="AO288" s="66">
        <v>37023</v>
      </c>
      <c r="AP288" s="23">
        <v>37023</v>
      </c>
      <c r="AQ288" s="67" t="s">
        <v>1696</v>
      </c>
      <c r="AR288" s="66">
        <v>34647</v>
      </c>
      <c r="AS288" s="23">
        <v>34647</v>
      </c>
      <c r="AT288" s="67" t="s">
        <v>1696</v>
      </c>
      <c r="AU288" s="66">
        <v>36903</v>
      </c>
      <c r="AV288" s="23">
        <v>36903</v>
      </c>
      <c r="AW288" s="67" t="s">
        <v>1696</v>
      </c>
      <c r="AX288" s="66">
        <v>45806</v>
      </c>
      <c r="AY288" s="23">
        <v>45806</v>
      </c>
      <c r="AZ288" s="67" t="s">
        <v>1696</v>
      </c>
      <c r="BA288" s="66">
        <v>45463</v>
      </c>
      <c r="BB288" s="23">
        <v>45463</v>
      </c>
      <c r="BC288" s="67" t="s">
        <v>1696</v>
      </c>
      <c r="BD288" s="66">
        <f>'individ. emissies &amp; verlening'!AB288</f>
        <v>44339</v>
      </c>
      <c r="BE288" s="23">
        <v>44339</v>
      </c>
      <c r="BF288" s="67" t="s">
        <v>1696</v>
      </c>
      <c r="BG288" s="66">
        <f>'individ. emissies &amp; verlening'!AC288</f>
        <v>47328</v>
      </c>
      <c r="BH288" s="23">
        <v>47328</v>
      </c>
      <c r="BI288" s="23" t="s">
        <v>1696</v>
      </c>
      <c r="BJ288" s="66">
        <f>'individ. emissies &amp; verlening'!AD288</f>
        <v>41709</v>
      </c>
      <c r="BK288" s="171">
        <v>41709</v>
      </c>
      <c r="BL288" s="172" t="s">
        <v>1696</v>
      </c>
      <c r="BM288" s="66">
        <v>36681</v>
      </c>
      <c r="BN288" s="23">
        <v>36681</v>
      </c>
      <c r="BO288" s="178" t="str">
        <f t="shared" si="65"/>
        <v>ok</v>
      </c>
      <c r="BP288" s="66" t="s">
        <v>1590</v>
      </c>
      <c r="BQ288" s="23" t="s">
        <v>1590</v>
      </c>
      <c r="BR288" s="183" t="str">
        <f t="shared" si="66"/>
        <v>ok</v>
      </c>
    </row>
    <row r="289" spans="1:230" ht="12.75" customHeight="1" x14ac:dyDescent="0.25">
      <c r="A289" s="21">
        <v>285</v>
      </c>
      <c r="B289" s="21" t="s">
        <v>1591</v>
      </c>
      <c r="C289" s="27" t="s">
        <v>1592</v>
      </c>
      <c r="D289" s="30"/>
      <c r="E289" s="68" t="s">
        <v>63</v>
      </c>
      <c r="F289" s="23" t="str">
        <f t="shared" si="72"/>
        <v>-</v>
      </c>
      <c r="G289" s="69" t="s">
        <v>63</v>
      </c>
      <c r="H289" s="68" t="s">
        <v>63</v>
      </c>
      <c r="I289" s="23" t="str">
        <f t="shared" si="73"/>
        <v>-</v>
      </c>
      <c r="J289" s="69" t="str">
        <f t="shared" si="73"/>
        <v>-</v>
      </c>
      <c r="K289" s="68" t="s">
        <v>63</v>
      </c>
      <c r="L289" s="23" t="str">
        <f t="shared" si="74"/>
        <v>-</v>
      </c>
      <c r="M289" s="69" t="str">
        <f t="shared" si="74"/>
        <v>-</v>
      </c>
      <c r="N289" s="24"/>
      <c r="O289" s="68" t="s">
        <v>63</v>
      </c>
      <c r="P289" s="24" t="s">
        <v>63</v>
      </c>
      <c r="Q289" s="24" t="s">
        <v>63</v>
      </c>
      <c r="R289" s="24" t="s">
        <v>63</v>
      </c>
      <c r="S289" s="69" t="s">
        <v>63</v>
      </c>
      <c r="T289" s="68" t="s">
        <v>63</v>
      </c>
      <c r="U289" s="24" t="s">
        <v>63</v>
      </c>
      <c r="V289" s="24" t="s">
        <v>63</v>
      </c>
      <c r="W289" s="24" t="s">
        <v>63</v>
      </c>
      <c r="X289" s="69" t="s">
        <v>63</v>
      </c>
      <c r="Y289" s="66">
        <v>10969</v>
      </c>
      <c r="Z289" s="23">
        <v>10969</v>
      </c>
      <c r="AA289" s="23"/>
      <c r="AB289" s="23"/>
      <c r="AC289" s="67" t="s">
        <v>1696</v>
      </c>
      <c r="AD289" s="66">
        <v>9953</v>
      </c>
      <c r="AE289" s="24">
        <v>9953</v>
      </c>
      <c r="AF289" s="23"/>
      <c r="AG289" s="23"/>
      <c r="AH289" s="67" t="s">
        <v>1696</v>
      </c>
      <c r="AI289" s="66">
        <v>11407</v>
      </c>
      <c r="AJ289" s="24">
        <v>9182</v>
      </c>
      <c r="AK289" s="23">
        <v>2225</v>
      </c>
      <c r="AL289" s="23"/>
      <c r="AM289" s="67" t="s">
        <v>1696</v>
      </c>
      <c r="AO289" s="66">
        <v>11240</v>
      </c>
      <c r="AP289" s="23">
        <v>11240</v>
      </c>
      <c r="AQ289" s="67" t="s">
        <v>1696</v>
      </c>
      <c r="AR289" s="181">
        <v>9760</v>
      </c>
      <c r="AS289" s="23">
        <v>9760</v>
      </c>
      <c r="AT289" s="67" t="s">
        <v>1696</v>
      </c>
      <c r="AU289" s="181">
        <v>10156</v>
      </c>
      <c r="AV289" s="23">
        <v>10156</v>
      </c>
      <c r="AW289" s="67" t="s">
        <v>1696</v>
      </c>
      <c r="AX289" s="66">
        <v>10238</v>
      </c>
      <c r="AY289" s="23">
        <v>10238</v>
      </c>
      <c r="AZ289" s="67" t="s">
        <v>1696</v>
      </c>
      <c r="BA289" s="66">
        <v>10515</v>
      </c>
      <c r="BB289" s="23">
        <v>10515</v>
      </c>
      <c r="BC289" s="67" t="s">
        <v>1696</v>
      </c>
      <c r="BD289" s="66">
        <f>'individ. emissies &amp; verlening'!AB289</f>
        <v>10512</v>
      </c>
      <c r="BE289" s="23">
        <v>10512</v>
      </c>
      <c r="BF289" s="67" t="s">
        <v>1696</v>
      </c>
      <c r="BG289" s="66" t="str">
        <f>'individ. emissies &amp; verlening'!AC289</f>
        <v>&lt; 20 MWth</v>
      </c>
      <c r="BH289" s="23" t="s">
        <v>63</v>
      </c>
      <c r="BI289" s="23" t="s">
        <v>1696</v>
      </c>
      <c r="BJ289" s="66" t="str">
        <f>'individ. emissies &amp; verlening'!AD289</f>
        <v>-</v>
      </c>
      <c r="BK289" s="171" t="s">
        <v>63</v>
      </c>
      <c r="BL289" s="171" t="s">
        <v>63</v>
      </c>
      <c r="BM289" s="66" t="s">
        <v>63</v>
      </c>
      <c r="BN289" s="23" t="s">
        <v>63</v>
      </c>
      <c r="BO289" s="178" t="str">
        <f t="shared" si="65"/>
        <v>-</v>
      </c>
      <c r="BP289" s="66" t="s">
        <v>63</v>
      </c>
      <c r="BQ289" s="23" t="s">
        <v>63</v>
      </c>
      <c r="BR289" s="183" t="str">
        <f t="shared" si="66"/>
        <v>-</v>
      </c>
    </row>
    <row r="290" spans="1:230" ht="12.75" customHeight="1" x14ac:dyDescent="0.25">
      <c r="A290" s="21">
        <v>286</v>
      </c>
      <c r="B290" s="21" t="s">
        <v>1595</v>
      </c>
      <c r="C290" s="27" t="s">
        <v>1597</v>
      </c>
      <c r="D290" s="30"/>
      <c r="E290" s="68"/>
      <c r="F290" s="23"/>
      <c r="G290" s="69"/>
      <c r="H290" s="68"/>
      <c r="I290" s="23"/>
      <c r="J290" s="69"/>
      <c r="K290" s="68"/>
      <c r="L290" s="23"/>
      <c r="M290" s="69"/>
      <c r="N290" s="24"/>
      <c r="O290" s="68"/>
      <c r="P290" s="24"/>
      <c r="Q290" s="24"/>
      <c r="R290" s="24"/>
      <c r="S290" s="69"/>
      <c r="T290" s="68"/>
      <c r="U290" s="24"/>
      <c r="V290" s="24"/>
      <c r="W290" s="24"/>
      <c r="X290" s="69"/>
      <c r="Y290" s="66"/>
      <c r="Z290" s="23"/>
      <c r="AA290" s="23"/>
      <c r="AB290" s="23"/>
      <c r="AC290" s="67"/>
      <c r="AD290" s="66"/>
      <c r="AE290" s="24"/>
      <c r="AF290" s="23"/>
      <c r="AG290" s="23"/>
      <c r="AH290" s="67"/>
      <c r="AI290" s="66"/>
      <c r="AJ290" s="24"/>
      <c r="AK290" s="23"/>
      <c r="AL290" s="23"/>
      <c r="AM290" s="67"/>
      <c r="AO290" s="66"/>
      <c r="AP290" s="23"/>
      <c r="AQ290" s="67"/>
      <c r="AR290" s="181"/>
      <c r="AS290" s="23"/>
      <c r="AT290" s="67"/>
      <c r="AU290" s="181"/>
      <c r="AV290" s="23"/>
      <c r="AW290" s="67"/>
      <c r="AX290" s="66"/>
      <c r="AY290" s="23"/>
      <c r="AZ290" s="67"/>
      <c r="BA290" s="66"/>
      <c r="BB290" s="23"/>
      <c r="BC290" s="67"/>
      <c r="BD290" s="66"/>
      <c r="BE290" s="23"/>
      <c r="BF290" s="67"/>
      <c r="BG290" s="66"/>
      <c r="BH290" s="23"/>
      <c r="BI290" s="23"/>
      <c r="BJ290" s="66" t="str">
        <f>'individ. emissies &amp; verlening'!AD290</f>
        <v>-</v>
      </c>
      <c r="BK290" s="171" t="s">
        <v>63</v>
      </c>
      <c r="BL290" s="171" t="s">
        <v>63</v>
      </c>
      <c r="BM290" s="66" t="s">
        <v>63</v>
      </c>
      <c r="BN290" s="23" t="s">
        <v>63</v>
      </c>
      <c r="BO290" s="178" t="str">
        <f t="shared" si="65"/>
        <v>-</v>
      </c>
      <c r="BP290" s="66" t="s">
        <v>63</v>
      </c>
      <c r="BQ290" s="23" t="s">
        <v>63</v>
      </c>
      <c r="BR290" s="183" t="str">
        <f t="shared" si="66"/>
        <v>-</v>
      </c>
    </row>
    <row r="291" spans="1:230" ht="12.75" customHeight="1" x14ac:dyDescent="0.25">
      <c r="A291" s="21">
        <v>287</v>
      </c>
      <c r="B291" s="21" t="s">
        <v>1599</v>
      </c>
      <c r="C291" s="27" t="s">
        <v>1601</v>
      </c>
      <c r="D291" s="30"/>
      <c r="E291" s="68" t="s">
        <v>63</v>
      </c>
      <c r="F291" s="23" t="str">
        <f t="shared" ref="F291:F296" si="75">E291</f>
        <v>-</v>
      </c>
      <c r="G291" s="69" t="s">
        <v>63</v>
      </c>
      <c r="H291" s="68" t="s">
        <v>63</v>
      </c>
      <c r="I291" s="23" t="str">
        <f t="shared" ref="I291:I296" si="76">H291</f>
        <v>-</v>
      </c>
      <c r="J291" s="69" t="str">
        <f t="shared" ref="J291:J296" si="77">I291</f>
        <v>-</v>
      </c>
      <c r="K291" s="68" t="s">
        <v>63</v>
      </c>
      <c r="L291" s="23" t="str">
        <f t="shared" ref="L291:L296" si="78">K291</f>
        <v>-</v>
      </c>
      <c r="M291" s="69" t="str">
        <f t="shared" ref="M291:M296" si="79">L291</f>
        <v>-</v>
      </c>
      <c r="N291" s="24"/>
      <c r="O291" s="68" t="s">
        <v>63</v>
      </c>
      <c r="P291" s="24" t="s">
        <v>63</v>
      </c>
      <c r="Q291" s="24" t="s">
        <v>63</v>
      </c>
      <c r="R291" s="24" t="s">
        <v>63</v>
      </c>
      <c r="S291" s="69" t="s">
        <v>63</v>
      </c>
      <c r="T291" s="68" t="s">
        <v>63</v>
      </c>
      <c r="U291" s="24" t="s">
        <v>63</v>
      </c>
      <c r="V291" s="24" t="s">
        <v>63</v>
      </c>
      <c r="W291" s="24" t="s">
        <v>63</v>
      </c>
      <c r="X291" s="69" t="s">
        <v>63</v>
      </c>
      <c r="Y291" s="68" t="s">
        <v>63</v>
      </c>
      <c r="Z291" s="24" t="s">
        <v>63</v>
      </c>
      <c r="AA291" s="24" t="s">
        <v>63</v>
      </c>
      <c r="AB291" s="24" t="s">
        <v>63</v>
      </c>
      <c r="AC291" s="69" t="s">
        <v>63</v>
      </c>
      <c r="AD291" s="68" t="s">
        <v>63</v>
      </c>
      <c r="AE291" s="24" t="s">
        <v>63</v>
      </c>
      <c r="AF291" s="24" t="s">
        <v>63</v>
      </c>
      <c r="AG291" s="24" t="s">
        <v>63</v>
      </c>
      <c r="AH291" s="69" t="s">
        <v>63</v>
      </c>
      <c r="AI291" s="68" t="s">
        <v>63</v>
      </c>
      <c r="AJ291" s="24" t="s">
        <v>63</v>
      </c>
      <c r="AK291" s="24" t="s">
        <v>63</v>
      </c>
      <c r="AL291" s="24" t="s">
        <v>63</v>
      </c>
      <c r="AM291" s="69" t="s">
        <v>63</v>
      </c>
      <c r="AO291" s="66" t="s">
        <v>63</v>
      </c>
      <c r="AP291" s="24" t="s">
        <v>63</v>
      </c>
      <c r="AQ291" s="69" t="s">
        <v>63</v>
      </c>
      <c r="AR291" s="66" t="s">
        <v>63</v>
      </c>
      <c r="AS291" s="24" t="s">
        <v>63</v>
      </c>
      <c r="AT291" s="69" t="s">
        <v>63</v>
      </c>
      <c r="AU291" s="66" t="s">
        <v>63</v>
      </c>
      <c r="AV291" s="24" t="s">
        <v>63</v>
      </c>
      <c r="AW291" s="69" t="s">
        <v>63</v>
      </c>
      <c r="AX291" s="66" t="s">
        <v>63</v>
      </c>
      <c r="AY291" s="24" t="s">
        <v>63</v>
      </c>
      <c r="AZ291" s="69" t="s">
        <v>63</v>
      </c>
      <c r="BA291" s="66">
        <v>430</v>
      </c>
      <c r="BB291" s="23">
        <v>430</v>
      </c>
      <c r="BC291" s="67" t="s">
        <v>1696</v>
      </c>
      <c r="BD291" s="66">
        <f>'individ. emissies &amp; verlening'!AB291</f>
        <v>38202</v>
      </c>
      <c r="BE291" s="23">
        <v>38202</v>
      </c>
      <c r="BF291" s="67" t="s">
        <v>1696</v>
      </c>
      <c r="BG291" s="66">
        <f>'individ. emissies &amp; verlening'!AC291</f>
        <v>54605</v>
      </c>
      <c r="BH291" s="23">
        <v>54605</v>
      </c>
      <c r="BI291" s="23" t="s">
        <v>1696</v>
      </c>
      <c r="BJ291" s="66">
        <f>'individ. emissies &amp; verlening'!AD291</f>
        <v>53398</v>
      </c>
      <c r="BK291" s="171">
        <v>53398</v>
      </c>
      <c r="BL291" s="172" t="s">
        <v>1696</v>
      </c>
      <c r="BM291" s="66">
        <v>54138</v>
      </c>
      <c r="BN291" s="23">
        <v>54138</v>
      </c>
      <c r="BO291" s="178" t="str">
        <f t="shared" si="65"/>
        <v>ok</v>
      </c>
      <c r="BP291" s="66">
        <v>49270</v>
      </c>
      <c r="BQ291" s="23">
        <v>49270</v>
      </c>
      <c r="BR291" s="183" t="str">
        <f t="shared" si="66"/>
        <v>ok</v>
      </c>
    </row>
    <row r="292" spans="1:230" ht="12.75" customHeight="1" x14ac:dyDescent="0.25">
      <c r="A292" s="21">
        <v>288</v>
      </c>
      <c r="B292" s="21" t="s">
        <v>1603</v>
      </c>
      <c r="C292" s="27" t="s">
        <v>1605</v>
      </c>
      <c r="D292" s="30"/>
      <c r="E292" s="68" t="s">
        <v>63</v>
      </c>
      <c r="F292" s="23" t="str">
        <f t="shared" si="75"/>
        <v>-</v>
      </c>
      <c r="G292" s="69" t="s">
        <v>63</v>
      </c>
      <c r="H292" s="68" t="s">
        <v>63</v>
      </c>
      <c r="I292" s="23" t="str">
        <f t="shared" si="76"/>
        <v>-</v>
      </c>
      <c r="J292" s="69" t="str">
        <f t="shared" si="77"/>
        <v>-</v>
      </c>
      <c r="K292" s="68" t="s">
        <v>63</v>
      </c>
      <c r="L292" s="23" t="str">
        <f t="shared" si="78"/>
        <v>-</v>
      </c>
      <c r="M292" s="69" t="str">
        <f t="shared" si="79"/>
        <v>-</v>
      </c>
      <c r="N292" s="24"/>
      <c r="O292" s="68" t="s">
        <v>63</v>
      </c>
      <c r="P292" s="24" t="s">
        <v>63</v>
      </c>
      <c r="Q292" s="24" t="s">
        <v>63</v>
      </c>
      <c r="R292" s="24" t="s">
        <v>63</v>
      </c>
      <c r="S292" s="69" t="s">
        <v>63</v>
      </c>
      <c r="T292" s="68" t="s">
        <v>63</v>
      </c>
      <c r="U292" s="24" t="s">
        <v>63</v>
      </c>
      <c r="V292" s="24" t="s">
        <v>63</v>
      </c>
      <c r="W292" s="24" t="s">
        <v>63</v>
      </c>
      <c r="X292" s="69" t="s">
        <v>63</v>
      </c>
      <c r="Y292" s="68" t="s">
        <v>63</v>
      </c>
      <c r="Z292" s="24" t="s">
        <v>63</v>
      </c>
      <c r="AA292" s="24" t="s">
        <v>63</v>
      </c>
      <c r="AB292" s="24" t="s">
        <v>63</v>
      </c>
      <c r="AC292" s="69" t="s">
        <v>63</v>
      </c>
      <c r="AD292" s="68" t="s">
        <v>63</v>
      </c>
      <c r="AE292" s="24" t="s">
        <v>63</v>
      </c>
      <c r="AF292" s="24" t="s">
        <v>63</v>
      </c>
      <c r="AG292" s="24" t="s">
        <v>63</v>
      </c>
      <c r="AH292" s="69" t="s">
        <v>63</v>
      </c>
      <c r="AI292" s="68" t="s">
        <v>63</v>
      </c>
      <c r="AJ292" s="24" t="s">
        <v>63</v>
      </c>
      <c r="AK292" s="24" t="s">
        <v>63</v>
      </c>
      <c r="AL292" s="24" t="s">
        <v>63</v>
      </c>
      <c r="AM292" s="69" t="s">
        <v>63</v>
      </c>
      <c r="AO292" s="66" t="s">
        <v>63</v>
      </c>
      <c r="AP292" s="24" t="s">
        <v>63</v>
      </c>
      <c r="AQ292" s="69" t="s">
        <v>63</v>
      </c>
      <c r="AR292" s="66" t="s">
        <v>63</v>
      </c>
      <c r="AS292" s="24" t="s">
        <v>63</v>
      </c>
      <c r="AT292" s="69" t="s">
        <v>63</v>
      </c>
      <c r="AU292" s="66" t="s">
        <v>63</v>
      </c>
      <c r="AV292" s="24" t="s">
        <v>63</v>
      </c>
      <c r="AW292" s="69" t="s">
        <v>63</v>
      </c>
      <c r="AX292" s="66" t="s">
        <v>63</v>
      </c>
      <c r="AY292" s="24" t="s">
        <v>63</v>
      </c>
      <c r="AZ292" s="69" t="s">
        <v>63</v>
      </c>
      <c r="BA292" s="66">
        <v>111</v>
      </c>
      <c r="BB292" s="23">
        <v>111</v>
      </c>
      <c r="BC292" s="67" t="s">
        <v>1696</v>
      </c>
      <c r="BD292" s="66">
        <f>'individ. emissies &amp; verlening'!AB292</f>
        <v>13832</v>
      </c>
      <c r="BE292" s="23">
        <v>13832</v>
      </c>
      <c r="BF292" s="67" t="s">
        <v>1696</v>
      </c>
      <c r="BG292" s="66">
        <f>'individ. emissies &amp; verlening'!AC292</f>
        <v>25258</v>
      </c>
      <c r="BH292" s="23">
        <v>25258</v>
      </c>
      <c r="BI292" s="23" t="s">
        <v>1696</v>
      </c>
      <c r="BJ292" s="66">
        <f>'individ. emissies &amp; verlening'!AD292</f>
        <v>28450</v>
      </c>
      <c r="BK292" s="171">
        <v>28450</v>
      </c>
      <c r="BL292" s="172" t="s">
        <v>1696</v>
      </c>
      <c r="BM292" s="66">
        <v>26606</v>
      </c>
      <c r="BN292" s="23">
        <v>26606</v>
      </c>
      <c r="BO292" s="178" t="str">
        <f t="shared" si="65"/>
        <v>ok</v>
      </c>
      <c r="BP292" s="66">
        <v>27371</v>
      </c>
      <c r="BQ292" s="23">
        <v>27371</v>
      </c>
      <c r="BR292" s="183" t="str">
        <f t="shared" si="66"/>
        <v>ok</v>
      </c>
    </row>
    <row r="293" spans="1:230" ht="12.75" customHeight="1" x14ac:dyDescent="0.25">
      <c r="A293" s="21">
        <v>289</v>
      </c>
      <c r="B293" s="21" t="s">
        <v>1607</v>
      </c>
      <c r="C293" s="27" t="s">
        <v>1609</v>
      </c>
      <c r="D293" s="30"/>
      <c r="E293" s="68"/>
      <c r="F293" s="23"/>
      <c r="G293" s="69"/>
      <c r="H293" s="68"/>
      <c r="I293" s="23"/>
      <c r="J293" s="69"/>
      <c r="K293" s="68"/>
      <c r="L293" s="23"/>
      <c r="M293" s="69"/>
      <c r="N293" s="24"/>
      <c r="O293" s="68"/>
      <c r="P293" s="24"/>
      <c r="Q293" s="24"/>
      <c r="R293" s="24"/>
      <c r="S293" s="69"/>
      <c r="T293" s="68"/>
      <c r="U293" s="24"/>
      <c r="V293" s="24"/>
      <c r="W293" s="24"/>
      <c r="X293" s="69"/>
      <c r="Y293" s="68"/>
      <c r="Z293" s="24"/>
      <c r="AA293" s="24"/>
      <c r="AB293" s="24"/>
      <c r="AC293" s="69"/>
      <c r="AD293" s="68"/>
      <c r="AE293" s="24"/>
      <c r="AF293" s="24"/>
      <c r="AG293" s="24"/>
      <c r="AH293" s="69"/>
      <c r="AI293" s="68"/>
      <c r="AJ293" s="24"/>
      <c r="AK293" s="24"/>
      <c r="AL293" s="24"/>
      <c r="AM293" s="69"/>
      <c r="AO293" s="66"/>
      <c r="AP293" s="24"/>
      <c r="AQ293" s="69"/>
      <c r="AR293" s="66"/>
      <c r="AS293" s="24"/>
      <c r="AT293" s="69"/>
      <c r="AU293" s="66"/>
      <c r="AV293" s="24"/>
      <c r="AW293" s="69"/>
      <c r="AX293" s="66"/>
      <c r="AY293" s="24"/>
      <c r="AZ293" s="69"/>
      <c r="BA293" s="66"/>
      <c r="BB293" s="23"/>
      <c r="BC293" s="67"/>
      <c r="BD293" s="66"/>
      <c r="BE293" s="23"/>
      <c r="BF293" s="67"/>
      <c r="BG293" s="66"/>
      <c r="BH293" s="23"/>
      <c r="BI293" s="23"/>
      <c r="BJ293" s="66">
        <f>'individ. emissies &amp; verlening'!AD293</f>
        <v>0</v>
      </c>
      <c r="BK293" s="171">
        <v>0</v>
      </c>
      <c r="BL293" s="172" t="s">
        <v>1696</v>
      </c>
      <c r="BM293" s="66">
        <v>4436</v>
      </c>
      <c r="BN293" s="23">
        <v>4436</v>
      </c>
      <c r="BO293" s="178" t="str">
        <f t="shared" si="65"/>
        <v>ok</v>
      </c>
      <c r="BP293" s="66">
        <v>10096</v>
      </c>
      <c r="BQ293" s="23">
        <v>10096</v>
      </c>
      <c r="BR293" s="183" t="str">
        <f t="shared" si="66"/>
        <v>ok</v>
      </c>
    </row>
    <row r="294" spans="1:230" ht="12.75" customHeight="1" x14ac:dyDescent="0.25">
      <c r="A294" s="21">
        <v>290</v>
      </c>
      <c r="B294" s="21" t="s">
        <v>1612</v>
      </c>
      <c r="C294" s="27" t="s">
        <v>1614</v>
      </c>
      <c r="D294" s="30"/>
      <c r="E294" s="68"/>
      <c r="F294" s="23"/>
      <c r="G294" s="69"/>
      <c r="H294" s="68"/>
      <c r="I294" s="23"/>
      <c r="J294" s="69"/>
      <c r="K294" s="68"/>
      <c r="L294" s="23"/>
      <c r="M294" s="69"/>
      <c r="N294" s="24"/>
      <c r="O294" s="68"/>
      <c r="P294" s="24"/>
      <c r="Q294" s="24"/>
      <c r="R294" s="24"/>
      <c r="S294" s="69"/>
      <c r="T294" s="68"/>
      <c r="U294" s="24"/>
      <c r="V294" s="24"/>
      <c r="W294" s="24"/>
      <c r="X294" s="69"/>
      <c r="Y294" s="68"/>
      <c r="Z294" s="24"/>
      <c r="AA294" s="24"/>
      <c r="AB294" s="24"/>
      <c r="AC294" s="69"/>
      <c r="AD294" s="68"/>
      <c r="AE294" s="24"/>
      <c r="AF294" s="24"/>
      <c r="AG294" s="24"/>
      <c r="AH294" s="69"/>
      <c r="AI294" s="68"/>
      <c r="AJ294" s="24"/>
      <c r="AK294" s="24"/>
      <c r="AL294" s="24"/>
      <c r="AM294" s="69"/>
      <c r="AO294" s="66"/>
      <c r="AP294" s="24"/>
      <c r="AQ294" s="69"/>
      <c r="AR294" s="66"/>
      <c r="AS294" s="24"/>
      <c r="AT294" s="69"/>
      <c r="AU294" s="66"/>
      <c r="AV294" s="24"/>
      <c r="AW294" s="69"/>
      <c r="AX294" s="66"/>
      <c r="AY294" s="24"/>
      <c r="AZ294" s="69"/>
      <c r="BA294" s="66"/>
      <c r="BB294" s="23"/>
      <c r="BC294" s="67"/>
      <c r="BD294" s="66"/>
      <c r="BE294" s="23"/>
      <c r="BF294" s="67"/>
      <c r="BG294" s="66"/>
      <c r="BH294" s="23"/>
      <c r="BI294" s="23"/>
      <c r="BJ294" s="66">
        <f>'individ. emissies &amp; verlening'!AD294</f>
        <v>0</v>
      </c>
      <c r="BK294" s="171">
        <v>0</v>
      </c>
      <c r="BL294" s="172" t="s">
        <v>1696</v>
      </c>
      <c r="BM294" s="66" t="s">
        <v>63</v>
      </c>
      <c r="BN294" s="23" t="s">
        <v>63</v>
      </c>
      <c r="BO294" s="178" t="str">
        <f t="shared" si="65"/>
        <v>-</v>
      </c>
      <c r="BP294" s="66">
        <v>4218</v>
      </c>
      <c r="BQ294" s="23">
        <v>4218</v>
      </c>
      <c r="BR294" s="183" t="str">
        <f t="shared" si="66"/>
        <v>ok</v>
      </c>
    </row>
    <row r="295" spans="1:230" ht="12.75" customHeight="1" x14ac:dyDescent="0.25">
      <c r="A295" s="21">
        <v>291</v>
      </c>
      <c r="B295" s="21" t="s">
        <v>1617</v>
      </c>
      <c r="C295" s="155" t="s">
        <v>1619</v>
      </c>
      <c r="D295" s="30"/>
      <c r="E295" s="68"/>
      <c r="F295" s="23"/>
      <c r="G295" s="69"/>
      <c r="H295" s="68"/>
      <c r="I295" s="23"/>
      <c r="J295" s="69"/>
      <c r="K295" s="68"/>
      <c r="L295" s="23"/>
      <c r="M295" s="69"/>
      <c r="N295" s="24"/>
      <c r="O295" s="68"/>
      <c r="P295" s="24"/>
      <c r="Q295" s="24"/>
      <c r="R295" s="24"/>
      <c r="S295" s="69"/>
      <c r="T295" s="68"/>
      <c r="U295" s="24"/>
      <c r="V295" s="24"/>
      <c r="W295" s="24"/>
      <c r="X295" s="69"/>
      <c r="Y295" s="68"/>
      <c r="Z295" s="24"/>
      <c r="AA295" s="24"/>
      <c r="AB295" s="24"/>
      <c r="AC295" s="69"/>
      <c r="AD295" s="68"/>
      <c r="AE295" s="24"/>
      <c r="AF295" s="24"/>
      <c r="AG295" s="24"/>
      <c r="AH295" s="69"/>
      <c r="AI295" s="68"/>
      <c r="AJ295" s="24"/>
      <c r="AK295" s="24"/>
      <c r="AL295" s="24"/>
      <c r="AM295" s="69"/>
      <c r="AO295" s="66"/>
      <c r="AP295" s="24"/>
      <c r="AQ295" s="69"/>
      <c r="AR295" s="66"/>
      <c r="AS295" s="24"/>
      <c r="AT295" s="69"/>
      <c r="AU295" s="66"/>
      <c r="AV295" s="24"/>
      <c r="AW295" s="69"/>
      <c r="AX295" s="66"/>
      <c r="AY295" s="24"/>
      <c r="AZ295" s="69"/>
      <c r="BA295" s="66"/>
      <c r="BB295" s="23"/>
      <c r="BC295" s="67"/>
      <c r="BD295" s="66"/>
      <c r="BE295" s="23"/>
      <c r="BF295" s="67"/>
      <c r="BG295" s="66"/>
      <c r="BH295" s="23"/>
      <c r="BI295" s="23"/>
      <c r="BJ295" s="66">
        <f>'individ. emissies &amp; verlening'!AD295</f>
        <v>6561</v>
      </c>
      <c r="BK295" s="171">
        <v>6561</v>
      </c>
      <c r="BL295" s="172" t="s">
        <v>1696</v>
      </c>
      <c r="BM295" s="66">
        <v>5472</v>
      </c>
      <c r="BN295" s="23">
        <v>5472</v>
      </c>
      <c r="BO295" s="178" t="str">
        <f t="shared" si="65"/>
        <v>ok</v>
      </c>
      <c r="BP295" s="66">
        <v>8522</v>
      </c>
      <c r="BQ295" s="23">
        <v>8522</v>
      </c>
      <c r="BR295" s="183" t="str">
        <f t="shared" si="66"/>
        <v>ok</v>
      </c>
    </row>
    <row r="296" spans="1:230" ht="12.75" customHeight="1" x14ac:dyDescent="0.25">
      <c r="A296" s="21">
        <v>292</v>
      </c>
      <c r="B296" s="21" t="s">
        <v>1622</v>
      </c>
      <c r="C296" s="27" t="s">
        <v>1624</v>
      </c>
      <c r="D296" s="30"/>
      <c r="E296" s="68" t="s">
        <v>63</v>
      </c>
      <c r="F296" s="23" t="str">
        <f t="shared" si="75"/>
        <v>-</v>
      </c>
      <c r="G296" s="69" t="s">
        <v>63</v>
      </c>
      <c r="H296" s="68" t="s">
        <v>63</v>
      </c>
      <c r="I296" s="23" t="str">
        <f t="shared" si="76"/>
        <v>-</v>
      </c>
      <c r="J296" s="69" t="str">
        <f t="shared" si="77"/>
        <v>-</v>
      </c>
      <c r="K296" s="68" t="s">
        <v>63</v>
      </c>
      <c r="L296" s="23" t="str">
        <f t="shared" si="78"/>
        <v>-</v>
      </c>
      <c r="M296" s="69" t="str">
        <f t="shared" si="79"/>
        <v>-</v>
      </c>
      <c r="N296" s="24"/>
      <c r="O296" s="68" t="s">
        <v>63</v>
      </c>
      <c r="P296" s="24" t="s">
        <v>63</v>
      </c>
      <c r="Q296" s="24" t="s">
        <v>63</v>
      </c>
      <c r="R296" s="24" t="s">
        <v>63</v>
      </c>
      <c r="S296" s="69" t="s">
        <v>63</v>
      </c>
      <c r="T296" s="68" t="s">
        <v>63</v>
      </c>
      <c r="U296" s="24" t="s">
        <v>63</v>
      </c>
      <c r="V296" s="24" t="s">
        <v>63</v>
      </c>
      <c r="W296" s="24" t="s">
        <v>63</v>
      </c>
      <c r="X296" s="69" t="s">
        <v>63</v>
      </c>
      <c r="Y296" s="68" t="s">
        <v>63</v>
      </c>
      <c r="Z296" s="24" t="s">
        <v>63</v>
      </c>
      <c r="AA296" s="24" t="s">
        <v>63</v>
      </c>
      <c r="AB296" s="24" t="s">
        <v>63</v>
      </c>
      <c r="AC296" s="69" t="s">
        <v>63</v>
      </c>
      <c r="AD296" s="68" t="s">
        <v>63</v>
      </c>
      <c r="AE296" s="24" t="s">
        <v>63</v>
      </c>
      <c r="AF296" s="24" t="s">
        <v>63</v>
      </c>
      <c r="AG296" s="24" t="s">
        <v>63</v>
      </c>
      <c r="AH296" s="69" t="s">
        <v>63</v>
      </c>
      <c r="AI296" s="68" t="s">
        <v>63</v>
      </c>
      <c r="AJ296" s="24" t="s">
        <v>63</v>
      </c>
      <c r="AK296" s="24" t="s">
        <v>63</v>
      </c>
      <c r="AL296" s="24" t="s">
        <v>63</v>
      </c>
      <c r="AM296" s="69" t="s">
        <v>63</v>
      </c>
      <c r="AO296" s="66" t="s">
        <v>63</v>
      </c>
      <c r="AP296" s="24" t="s">
        <v>63</v>
      </c>
      <c r="AQ296" s="69" t="s">
        <v>63</v>
      </c>
      <c r="AR296" s="66" t="s">
        <v>63</v>
      </c>
      <c r="AS296" s="24" t="s">
        <v>63</v>
      </c>
      <c r="AT296" s="69" t="s">
        <v>63</v>
      </c>
      <c r="AU296" s="66" t="s">
        <v>63</v>
      </c>
      <c r="AV296" s="24" t="s">
        <v>63</v>
      </c>
      <c r="AW296" s="69" t="s">
        <v>63</v>
      </c>
      <c r="AX296" s="66" t="s">
        <v>63</v>
      </c>
      <c r="AY296" s="24" t="s">
        <v>63</v>
      </c>
      <c r="AZ296" s="69" t="s">
        <v>63</v>
      </c>
      <c r="BA296" s="66"/>
      <c r="BB296" s="23"/>
      <c r="BC296" s="67"/>
      <c r="BD296" s="66">
        <f>'individ. emissies &amp; verlening'!AB296</f>
        <v>5030</v>
      </c>
      <c r="BE296" s="23">
        <v>5030</v>
      </c>
      <c r="BF296" s="67" t="s">
        <v>1696</v>
      </c>
      <c r="BG296" s="66">
        <f>'individ. emissies &amp; verlening'!AC296</f>
        <v>6223</v>
      </c>
      <c r="BH296" s="23">
        <v>6223</v>
      </c>
      <c r="BI296" s="23" t="s">
        <v>1696</v>
      </c>
      <c r="BJ296" s="66">
        <f>'individ. emissies &amp; verlening'!AD296</f>
        <v>7506</v>
      </c>
      <c r="BK296" s="171">
        <v>7506</v>
      </c>
      <c r="BL296" s="172" t="s">
        <v>1696</v>
      </c>
      <c r="BM296" s="66">
        <v>6896</v>
      </c>
      <c r="BN296" s="23">
        <v>6896</v>
      </c>
      <c r="BO296" s="178" t="str">
        <f t="shared" si="65"/>
        <v>ok</v>
      </c>
      <c r="BP296" s="66">
        <v>7656</v>
      </c>
      <c r="BQ296" s="23">
        <v>7656</v>
      </c>
      <c r="BR296" s="183" t="str">
        <f t="shared" si="66"/>
        <v>ok</v>
      </c>
    </row>
    <row r="297" spans="1:230" ht="12.75" customHeight="1" x14ac:dyDescent="0.25">
      <c r="A297" s="21">
        <v>293</v>
      </c>
      <c r="B297" s="21" t="s">
        <v>1627</v>
      </c>
      <c r="C297" s="155" t="s">
        <v>1629</v>
      </c>
      <c r="D297" s="30"/>
      <c r="E297" s="68"/>
      <c r="F297" s="23"/>
      <c r="G297" s="69"/>
      <c r="H297" s="68"/>
      <c r="I297" s="23"/>
      <c r="J297" s="69"/>
      <c r="K297" s="68"/>
      <c r="L297" s="23"/>
      <c r="M297" s="69"/>
      <c r="N297" s="24"/>
      <c r="O297" s="68"/>
      <c r="P297" s="24"/>
      <c r="Q297" s="24"/>
      <c r="R297" s="24"/>
      <c r="S297" s="69"/>
      <c r="T297" s="68"/>
      <c r="U297" s="24"/>
      <c r="V297" s="24"/>
      <c r="W297" s="24"/>
      <c r="X297" s="69"/>
      <c r="Y297" s="68"/>
      <c r="Z297" s="24"/>
      <c r="AA297" s="24"/>
      <c r="AB297" s="24"/>
      <c r="AC297" s="69"/>
      <c r="AD297" s="68"/>
      <c r="AE297" s="24"/>
      <c r="AF297" s="24"/>
      <c r="AG297" s="24"/>
      <c r="AH297" s="69"/>
      <c r="AI297" s="68"/>
      <c r="AJ297" s="24"/>
      <c r="AK297" s="24"/>
      <c r="AL297" s="24"/>
      <c r="AM297" s="69"/>
      <c r="AO297" s="66"/>
      <c r="AP297" s="24"/>
      <c r="AQ297" s="69"/>
      <c r="AR297" s="66"/>
      <c r="AS297" s="24"/>
      <c r="AT297" s="69"/>
      <c r="AU297" s="66"/>
      <c r="AV297" s="24"/>
      <c r="AW297" s="69"/>
      <c r="AX297" s="66"/>
      <c r="AY297" s="24"/>
      <c r="AZ297" s="69"/>
      <c r="BA297" s="66"/>
      <c r="BB297" s="23"/>
      <c r="BC297" s="67"/>
      <c r="BD297" s="66"/>
      <c r="BE297" s="23"/>
      <c r="BF297" s="67"/>
      <c r="BG297" s="66"/>
      <c r="BH297" s="23"/>
      <c r="BI297" s="23"/>
      <c r="BJ297" s="66" t="str">
        <f>'individ. emissies &amp; verlening'!AD297</f>
        <v>-</v>
      </c>
      <c r="BK297" s="171" t="s">
        <v>63</v>
      </c>
      <c r="BL297" s="172" t="s">
        <v>63</v>
      </c>
      <c r="BM297" s="190">
        <v>286</v>
      </c>
      <c r="BN297" s="191">
        <v>286</v>
      </c>
      <c r="BO297" s="193" t="str">
        <f t="shared" si="65"/>
        <v>ok</v>
      </c>
      <c r="BP297" s="66">
        <v>910</v>
      </c>
      <c r="BQ297" s="23">
        <v>910</v>
      </c>
      <c r="BR297" s="183" t="str">
        <f t="shared" si="66"/>
        <v>ok</v>
      </c>
    </row>
    <row r="298" spans="1:230" ht="13.8" thickBot="1" x14ac:dyDescent="0.3">
      <c r="A298" s="21"/>
      <c r="B298" s="3"/>
      <c r="C298" s="17"/>
      <c r="D298" s="30"/>
      <c r="E298" s="75">
        <f>SUM(E5:E289)</f>
        <v>33586222</v>
      </c>
      <c r="F298" s="76">
        <f>SUM(F5:F289)</f>
        <v>33586222</v>
      </c>
      <c r="G298" s="77"/>
      <c r="H298" s="75">
        <f>SUM(H5:H289)</f>
        <v>32991525</v>
      </c>
      <c r="I298" s="76">
        <f>SUM(I5:I289)</f>
        <v>32991525</v>
      </c>
      <c r="J298" s="77"/>
      <c r="K298" s="75">
        <f>SUM(K5:K289)</f>
        <v>32264994</v>
      </c>
      <c r="L298" s="76">
        <f>SUM(L5:L289)</f>
        <v>32264994</v>
      </c>
      <c r="M298" s="77"/>
      <c r="O298" s="75">
        <f>SUM(O5:O289)</f>
        <v>35002869</v>
      </c>
      <c r="P298" s="76">
        <f>SUM(P5:P289)</f>
        <v>34001424</v>
      </c>
      <c r="Q298" s="76">
        <f>SUM(Q5:Q289)</f>
        <v>0</v>
      </c>
      <c r="R298" s="76">
        <f>SUM(R5:R289)</f>
        <v>1032553</v>
      </c>
      <c r="S298" s="77"/>
      <c r="T298" s="75">
        <f>SUM(T5:T289)</f>
        <v>32697048.878540475</v>
      </c>
      <c r="U298" s="76">
        <f>SUM(U5:U289)</f>
        <v>32215450</v>
      </c>
      <c r="V298" s="76">
        <f>SUM(V5:V289)</f>
        <v>0</v>
      </c>
      <c r="W298" s="76">
        <f>SUM(W5:W289)</f>
        <v>451303</v>
      </c>
      <c r="X298" s="77"/>
      <c r="Y298" s="75">
        <f>SUM(Y5:Y289)</f>
        <v>34780279</v>
      </c>
      <c r="Z298" s="76">
        <f>SUM(Z5:Z289)</f>
        <v>34440699</v>
      </c>
      <c r="AA298" s="76">
        <f>SUM(AA5:AA289)</f>
        <v>73445</v>
      </c>
      <c r="AB298" s="76">
        <f>SUM(AB5:AB289)</f>
        <v>265466</v>
      </c>
      <c r="AC298" s="77"/>
      <c r="AD298" s="75">
        <f>SUM(AD5:AD289)</f>
        <v>31586394</v>
      </c>
      <c r="AE298" s="76">
        <f>SUM(AE5:AE289)</f>
        <v>26052306</v>
      </c>
      <c r="AF298" s="76">
        <f>SUM(AF5:AF289)</f>
        <v>540385</v>
      </c>
      <c r="AG298" s="76">
        <f>SUM(AG5:AG289)</f>
        <v>4958789</v>
      </c>
      <c r="AH298" s="77"/>
      <c r="AI298" s="75">
        <f>SUM(AI5:AI289)</f>
        <v>30941625</v>
      </c>
      <c r="AJ298" s="76">
        <f>SUM(AJ5:AJ289)</f>
        <v>22529180</v>
      </c>
      <c r="AK298" s="76">
        <f>SUM(AK5:AK289)</f>
        <v>4344670</v>
      </c>
      <c r="AL298" s="76">
        <f>SUM(AL5:AL289)</f>
        <v>4064532</v>
      </c>
      <c r="AM298" s="77"/>
      <c r="AO298" s="75">
        <f>SUM(AO5:AO289)</f>
        <v>32664145</v>
      </c>
      <c r="AP298" s="76">
        <f>SUM(AP5:AP289)</f>
        <v>32667658</v>
      </c>
      <c r="AQ298" s="77"/>
      <c r="AR298" s="75">
        <f>SUM(AR5:AR289)</f>
        <v>31556233</v>
      </c>
      <c r="AS298" s="76">
        <f>SUM(AS5:AS289)</f>
        <v>31590010</v>
      </c>
      <c r="AT298" s="77"/>
      <c r="AU298" s="75">
        <f>SUM(AU5:AU289)</f>
        <v>32605220</v>
      </c>
      <c r="AV298" s="76">
        <f>SUM(AV5:AV289)</f>
        <v>32590753</v>
      </c>
      <c r="AW298" s="77"/>
      <c r="AX298" s="75">
        <f>SUM(AX5:AX289)</f>
        <v>31657143</v>
      </c>
      <c r="AY298" s="76">
        <f>SUM(AY5:AY289)</f>
        <v>31364311</v>
      </c>
      <c r="AZ298" s="77"/>
      <c r="BA298" s="75">
        <f>SUM(BA5:BA296)</f>
        <v>31968145</v>
      </c>
      <c r="BB298" s="76">
        <f>SUM(BB5:BB296)</f>
        <v>31957286</v>
      </c>
      <c r="BC298" s="77"/>
      <c r="BD298" s="75">
        <f>SUM(BD5:BD296)</f>
        <v>31916492</v>
      </c>
      <c r="BE298" s="76">
        <f>SUM(BE5:BE296)</f>
        <v>31909647</v>
      </c>
      <c r="BF298" s="77"/>
      <c r="BG298" s="75">
        <f>SUM(BG5:BG296)</f>
        <v>31866765</v>
      </c>
      <c r="BH298" s="76">
        <f>SUM(BH5:BH296)</f>
        <v>31866765</v>
      </c>
      <c r="BI298" s="76"/>
      <c r="BJ298" s="75">
        <f>SUM(BJ5:BJ296)</f>
        <v>29169201</v>
      </c>
      <c r="BK298" s="76">
        <f>SUM(BK5:BK296)</f>
        <v>29169201</v>
      </c>
      <c r="BL298" s="76"/>
      <c r="BM298" s="188">
        <f t="shared" ref="BM298:BN298" si="80">SUM(BM5:BM297)</f>
        <v>29765848</v>
      </c>
      <c r="BN298" s="189">
        <f t="shared" si="80"/>
        <v>29765848</v>
      </c>
      <c r="BO298" s="192"/>
      <c r="BP298" s="194">
        <f t="shared" ref="BP298:BQ298" si="81">SUM(BP5:BP297)</f>
        <v>28863381</v>
      </c>
      <c r="BQ298" s="195">
        <f t="shared" si="81"/>
        <v>28863381</v>
      </c>
      <c r="BR298" s="77"/>
    </row>
    <row r="300" spans="1:230" s="3" customFormat="1" ht="15" customHeight="1" x14ac:dyDescent="0.25">
      <c r="A300" s="209" t="s">
        <v>1633</v>
      </c>
      <c r="B300" s="209"/>
      <c r="C300" s="209"/>
      <c r="D300" s="209"/>
      <c r="E300" s="209"/>
      <c r="F300" s="209"/>
      <c r="G300" s="209"/>
      <c r="H300" s="209"/>
      <c r="I300" s="209"/>
      <c r="J300" s="209"/>
      <c r="K300" s="209"/>
      <c r="L300" s="209"/>
      <c r="M300" s="209"/>
      <c r="N300" s="209"/>
      <c r="O300" s="209"/>
      <c r="P300" s="209"/>
      <c r="Q300" s="209"/>
      <c r="R300" s="209"/>
      <c r="S300" s="209"/>
      <c r="T300" s="209"/>
      <c r="U300" s="209"/>
      <c r="V300" s="209"/>
      <c r="W300" s="209"/>
      <c r="X300" s="209"/>
      <c r="Y300" s="209"/>
      <c r="Z300" s="209"/>
      <c r="AA300" s="209"/>
      <c r="AB300" s="209"/>
      <c r="AC300" s="59"/>
      <c r="AD300" s="59"/>
      <c r="AE300" s="200"/>
      <c r="AF300" s="200"/>
      <c r="AG300" s="200"/>
      <c r="AH300" s="200"/>
      <c r="AI300" s="200"/>
      <c r="AJ300" s="200"/>
      <c r="AK300" s="200"/>
      <c r="AL300" s="200"/>
      <c r="AM300" s="200"/>
      <c r="AN300" s="200"/>
      <c r="AO300" s="200"/>
      <c r="AP300" s="200"/>
      <c r="AQ300" s="200"/>
      <c r="AR300" s="200"/>
      <c r="AS300" s="200"/>
      <c r="AT300" s="200"/>
      <c r="AU300" s="200"/>
      <c r="AV300" s="200"/>
      <c r="AW300" s="200"/>
      <c r="AX300" s="199"/>
      <c r="AY300" s="200"/>
      <c r="AZ300" s="200"/>
      <c r="BA300" s="200"/>
      <c r="BB300" s="200"/>
      <c r="BC300" s="200"/>
      <c r="BD300" s="200"/>
      <c r="BE300" s="200"/>
      <c r="BF300" s="200"/>
      <c r="BG300" s="200"/>
      <c r="BH300" s="200"/>
      <c r="BI300" s="200"/>
      <c r="BJ300" s="200"/>
      <c r="BK300" s="200"/>
      <c r="BL300" s="200"/>
      <c r="BM300" s="200"/>
      <c r="BN300" s="200"/>
      <c r="BO300" s="199"/>
      <c r="BP300" s="200"/>
      <c r="BQ300" s="200"/>
      <c r="BR300" s="200"/>
      <c r="BS300" s="200"/>
      <c r="BT300" s="200"/>
      <c r="BU300" s="200"/>
      <c r="BV300" s="200"/>
      <c r="BW300" s="200"/>
      <c r="BX300" s="200"/>
      <c r="BY300" s="200"/>
      <c r="BZ300" s="200"/>
      <c r="CA300" s="200"/>
      <c r="CB300" s="200"/>
      <c r="CC300" s="200"/>
      <c r="CD300" s="200"/>
      <c r="CE300" s="200"/>
      <c r="CF300" s="200"/>
      <c r="CG300" s="200"/>
      <c r="CH300" s="200"/>
      <c r="CI300" s="200"/>
      <c r="CJ300" s="200"/>
      <c r="CK300" s="200"/>
      <c r="CL300" s="199"/>
      <c r="CM300" s="200"/>
      <c r="CN300" s="200"/>
      <c r="CO300" s="200"/>
      <c r="CP300" s="200"/>
      <c r="CQ300" s="200"/>
      <c r="CR300" s="200"/>
      <c r="CS300" s="200"/>
      <c r="CT300" s="200"/>
      <c r="CU300" s="200"/>
      <c r="CV300" s="200"/>
      <c r="CW300" s="200"/>
      <c r="CX300" s="200"/>
      <c r="CY300" s="200"/>
      <c r="CZ300" s="200"/>
      <c r="DA300" s="200"/>
      <c r="DB300" s="200"/>
      <c r="DC300" s="200"/>
      <c r="DD300" s="200"/>
      <c r="DE300" s="200"/>
      <c r="DF300" s="200"/>
      <c r="DG300" s="200"/>
      <c r="DH300" s="200"/>
      <c r="DI300" s="199"/>
      <c r="DJ300" s="200"/>
      <c r="DK300" s="200"/>
      <c r="DL300" s="200"/>
      <c r="DM300" s="200"/>
      <c r="DN300" s="200"/>
      <c r="DO300" s="200"/>
      <c r="DP300" s="200"/>
      <c r="DQ300" s="200"/>
      <c r="DR300" s="200"/>
      <c r="DS300" s="200"/>
      <c r="DT300" s="200"/>
      <c r="DU300" s="200"/>
      <c r="DV300" s="200"/>
      <c r="DW300" s="200"/>
      <c r="DX300" s="200"/>
      <c r="DY300" s="200"/>
      <c r="DZ300" s="200"/>
      <c r="EA300" s="200"/>
      <c r="EB300" s="200"/>
      <c r="EC300" s="200"/>
      <c r="ED300" s="200"/>
      <c r="EE300" s="200"/>
      <c r="EF300" s="199"/>
      <c r="EG300" s="200"/>
      <c r="EH300" s="200"/>
      <c r="EI300" s="200"/>
      <c r="EJ300" s="200"/>
      <c r="EK300" s="200"/>
      <c r="EL300" s="200"/>
      <c r="EM300" s="200"/>
      <c r="EN300" s="200"/>
      <c r="EO300" s="200"/>
      <c r="EP300" s="200"/>
      <c r="EQ300" s="200"/>
      <c r="ER300" s="200"/>
      <c r="ES300" s="200"/>
      <c r="ET300" s="200"/>
      <c r="EU300" s="200"/>
      <c r="EV300" s="200"/>
      <c r="EW300" s="200"/>
      <c r="EX300" s="200"/>
      <c r="EY300" s="200"/>
      <c r="EZ300" s="200"/>
      <c r="FA300" s="200"/>
      <c r="FB300" s="200"/>
      <c r="FC300" s="199"/>
      <c r="FD300" s="200"/>
      <c r="FE300" s="200"/>
      <c r="FF300" s="200"/>
      <c r="FG300" s="200"/>
      <c r="FH300" s="200"/>
      <c r="FI300" s="200"/>
      <c r="FJ300" s="200"/>
      <c r="FK300" s="200"/>
      <c r="FL300" s="200"/>
      <c r="FM300" s="200"/>
      <c r="FN300" s="200"/>
      <c r="FO300" s="200"/>
      <c r="FP300" s="200"/>
      <c r="FQ300" s="200"/>
      <c r="FR300" s="200"/>
      <c r="FS300" s="200"/>
      <c r="FT300" s="200"/>
      <c r="FU300" s="200"/>
      <c r="FV300" s="200"/>
      <c r="FW300" s="200"/>
      <c r="FX300" s="200"/>
      <c r="FY300" s="200"/>
      <c r="FZ300" s="199"/>
      <c r="GA300" s="200"/>
      <c r="GB300" s="200"/>
      <c r="GC300" s="200"/>
      <c r="GD300" s="200"/>
      <c r="GE300" s="200"/>
      <c r="GF300" s="200"/>
      <c r="GG300" s="200"/>
      <c r="GH300" s="200"/>
      <c r="GI300" s="200"/>
      <c r="GJ300" s="200"/>
      <c r="GK300" s="200"/>
      <c r="GL300" s="200"/>
      <c r="GM300" s="200"/>
      <c r="GN300" s="200"/>
      <c r="GO300" s="200"/>
      <c r="GP300" s="200"/>
      <c r="GQ300" s="200"/>
      <c r="GR300" s="200"/>
      <c r="GS300" s="200"/>
      <c r="GT300" s="200"/>
      <c r="GU300" s="200"/>
      <c r="GV300" s="200"/>
      <c r="GW300" s="199"/>
      <c r="GX300" s="200"/>
      <c r="GY300" s="200"/>
      <c r="GZ300" s="200"/>
      <c r="HA300" s="200"/>
      <c r="HB300" s="200"/>
      <c r="HC300" s="200"/>
      <c r="HD300" s="200"/>
      <c r="HE300" s="200"/>
      <c r="HF300" s="200"/>
      <c r="HG300" s="200"/>
      <c r="HH300" s="200"/>
      <c r="HI300" s="200"/>
      <c r="HJ300" s="200"/>
      <c r="HK300" s="200"/>
      <c r="HL300" s="200"/>
      <c r="HM300" s="200"/>
      <c r="HN300" s="200"/>
      <c r="HO300" s="200"/>
      <c r="HP300" s="200"/>
      <c r="HQ300" s="200"/>
      <c r="HR300" s="200"/>
      <c r="HS300" s="200"/>
      <c r="HT300" s="199"/>
      <c r="HU300" s="200"/>
      <c r="HV300" s="200"/>
    </row>
    <row r="301" spans="1:230" s="3" customFormat="1" ht="15" customHeight="1" x14ac:dyDescent="0.25">
      <c r="A301" s="199" t="s">
        <v>1634</v>
      </c>
      <c r="B301" s="200"/>
      <c r="C301" s="200"/>
      <c r="D301" s="200"/>
      <c r="E301" s="200"/>
      <c r="F301" s="200"/>
      <c r="G301" s="200"/>
      <c r="H301" s="200"/>
      <c r="I301" s="200"/>
      <c r="J301" s="200"/>
      <c r="K301" s="200"/>
      <c r="L301" s="200"/>
      <c r="M301" s="200"/>
      <c r="N301" s="200"/>
      <c r="O301" s="200"/>
      <c r="P301" s="200"/>
      <c r="Q301" s="200"/>
      <c r="R301" s="200"/>
      <c r="S301" s="200"/>
      <c r="T301" s="200"/>
      <c r="U301" s="200"/>
      <c r="V301" s="200"/>
      <c r="W301" s="200"/>
      <c r="X301" s="200"/>
      <c r="Y301" s="200"/>
      <c r="Z301" s="200"/>
      <c r="AA301" s="200"/>
      <c r="AB301" s="200"/>
      <c r="AC301" s="200"/>
      <c r="AD301" s="200"/>
      <c r="AE301" s="200"/>
    </row>
    <row r="302" spans="1:230" s="3" customFormat="1" ht="15" customHeight="1" x14ac:dyDescent="0.25">
      <c r="A302" s="199" t="s">
        <v>1714</v>
      </c>
      <c r="B302" s="200"/>
      <c r="C302" s="200"/>
      <c r="D302" s="200"/>
      <c r="E302" s="200"/>
      <c r="F302" s="200"/>
      <c r="G302" s="200"/>
      <c r="H302" s="200"/>
      <c r="I302" s="200"/>
      <c r="J302" s="200"/>
      <c r="K302" s="200"/>
      <c r="L302" s="200"/>
      <c r="M302" s="200"/>
      <c r="N302" s="200"/>
      <c r="O302" s="200"/>
      <c r="P302" s="200"/>
      <c r="Q302" s="200"/>
      <c r="R302" s="200"/>
      <c r="S302" s="200"/>
      <c r="T302" s="200"/>
      <c r="U302" s="200"/>
      <c r="V302" s="200"/>
      <c r="W302" s="200"/>
      <c r="X302" s="200"/>
      <c r="Y302" s="200"/>
      <c r="Z302" s="200"/>
      <c r="AA302" s="200"/>
      <c r="AB302" s="200"/>
      <c r="AC302" s="200"/>
    </row>
    <row r="303" spans="1:230" s="3" customFormat="1" ht="32.25" customHeight="1" x14ac:dyDescent="0.25">
      <c r="A303" s="200" t="s">
        <v>1715</v>
      </c>
      <c r="B303" s="200"/>
      <c r="C303" s="200"/>
      <c r="D303" s="200"/>
      <c r="E303" s="200"/>
      <c r="F303" s="200"/>
      <c r="G303" s="200"/>
      <c r="H303" s="200"/>
      <c r="I303" s="200"/>
      <c r="J303" s="200"/>
      <c r="K303" s="200"/>
      <c r="L303" s="200"/>
      <c r="M303" s="200"/>
      <c r="N303" s="200"/>
      <c r="O303" s="200"/>
      <c r="P303" s="200"/>
      <c r="Q303" s="200"/>
      <c r="R303" s="200"/>
      <c r="S303" s="200"/>
      <c r="T303" s="200"/>
      <c r="U303" s="200"/>
      <c r="V303" s="200"/>
      <c r="W303" s="200"/>
      <c r="X303" s="200"/>
      <c r="Y303" s="200"/>
      <c r="Z303" s="200"/>
      <c r="AA303" s="200"/>
      <c r="AB303" s="200"/>
      <c r="AC303" s="200"/>
      <c r="AD303" s="200"/>
      <c r="AE303" s="200"/>
    </row>
  </sheetData>
  <autoFilter ref="A4:BL297" xr:uid="{B52F821F-BB9B-495F-BDFE-83BA41C4A896}"/>
  <mergeCells count="18">
    <mergeCell ref="AO2:BI2"/>
    <mergeCell ref="BJ2:BR2"/>
    <mergeCell ref="A303:AE303"/>
    <mergeCell ref="A302:AC302"/>
    <mergeCell ref="A301:AE301"/>
    <mergeCell ref="E2:M2"/>
    <mergeCell ref="O2:AM2"/>
    <mergeCell ref="A300:AB300"/>
    <mergeCell ref="AE300:AW300"/>
    <mergeCell ref="FC300:FY300"/>
    <mergeCell ref="FZ300:GV300"/>
    <mergeCell ref="GW300:HS300"/>
    <mergeCell ref="HT300:HV300"/>
    <mergeCell ref="AX300:BN300"/>
    <mergeCell ref="BO300:CK300"/>
    <mergeCell ref="CL300:DH300"/>
    <mergeCell ref="DI300:EE300"/>
    <mergeCell ref="EF300:FB30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U27"/>
  <sheetViews>
    <sheetView zoomScaleNormal="100" workbookViewId="0">
      <pane xSplit="2" ySplit="4" topLeftCell="C5" activePane="bottomRight" state="frozen"/>
      <selection pane="topRight" activeCell="C1" sqref="C1"/>
      <selection pane="bottomLeft" activeCell="A5" sqref="A5"/>
      <selection pane="bottomRight" activeCell="A3" sqref="A3"/>
    </sheetView>
  </sheetViews>
  <sheetFormatPr defaultColWidth="13.109375" defaultRowHeight="13.2" x14ac:dyDescent="0.25"/>
  <cols>
    <col min="1" max="1" width="19.109375" style="9" customWidth="1"/>
    <col min="2" max="2" width="0.88671875" style="9" customWidth="1"/>
    <col min="3" max="21" width="12" style="9" customWidth="1"/>
    <col min="22" max="22" width="0.5546875" style="9" customWidth="1"/>
    <col min="23" max="29" width="12.44140625" style="5" customWidth="1"/>
    <col min="30" max="41" width="12.44140625" style="9" customWidth="1"/>
    <col min="42" max="42" width="1.5546875" style="9" customWidth="1"/>
    <col min="43" max="47" width="10.5546875" style="9" customWidth="1"/>
    <col min="48" max="16384" width="13.109375" style="9"/>
  </cols>
  <sheetData>
    <row r="1" spans="1:47" ht="4.6500000000000004" customHeight="1" x14ac:dyDescent="0.25"/>
    <row r="2" spans="1:47" s="3" customFormat="1" ht="30" customHeight="1" x14ac:dyDescent="0.25">
      <c r="A2" s="211" t="s">
        <v>1716</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row>
    <row r="3" spans="1:47" s="3" customFormat="1" ht="5.25" customHeight="1" x14ac:dyDescent="0.25">
      <c r="A3" s="8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row>
    <row r="4" spans="1:47" s="3" customFormat="1" ht="61.5" customHeight="1" x14ac:dyDescent="0.25">
      <c r="A4" s="47" t="s">
        <v>1717</v>
      </c>
      <c r="B4" s="48"/>
      <c r="C4" s="38" t="s">
        <v>1718</v>
      </c>
      <c r="D4" s="50" t="s">
        <v>1719</v>
      </c>
      <c r="E4" s="50" t="s">
        <v>1720</v>
      </c>
      <c r="F4" s="50" t="s">
        <v>1721</v>
      </c>
      <c r="G4" s="50" t="s">
        <v>1722</v>
      </c>
      <c r="H4" s="50" t="s">
        <v>1723</v>
      </c>
      <c r="I4" s="50" t="s">
        <v>1724</v>
      </c>
      <c r="J4" s="50" t="s">
        <v>1725</v>
      </c>
      <c r="K4" s="50" t="s">
        <v>1726</v>
      </c>
      <c r="L4" s="50" t="s">
        <v>1727</v>
      </c>
      <c r="M4" s="63" t="s">
        <v>1728</v>
      </c>
      <c r="N4" s="63" t="s">
        <v>1729</v>
      </c>
      <c r="O4" s="63" t="s">
        <v>1680</v>
      </c>
      <c r="P4" s="63" t="s">
        <v>1683</v>
      </c>
      <c r="Q4" s="63" t="s">
        <v>1686</v>
      </c>
      <c r="R4" s="63" t="s">
        <v>29</v>
      </c>
      <c r="S4" s="63" t="s">
        <v>30</v>
      </c>
      <c r="T4" s="63" t="s">
        <v>1730</v>
      </c>
      <c r="U4" s="63" t="s">
        <v>1731</v>
      </c>
      <c r="V4" s="4"/>
      <c r="W4" s="39" t="s">
        <v>1732</v>
      </c>
      <c r="X4" s="39" t="s">
        <v>1733</v>
      </c>
      <c r="Y4" s="39" t="s">
        <v>1734</v>
      </c>
      <c r="Z4" s="39" t="s">
        <v>1735</v>
      </c>
      <c r="AA4" s="39" t="s">
        <v>1736</v>
      </c>
      <c r="AB4" s="39" t="s">
        <v>1737</v>
      </c>
      <c r="AC4" s="39" t="s">
        <v>1738</v>
      </c>
      <c r="AD4" s="39" t="s">
        <v>1739</v>
      </c>
      <c r="AE4" s="39" t="s">
        <v>1740</v>
      </c>
      <c r="AF4" s="39" t="s">
        <v>1741</v>
      </c>
      <c r="AG4" s="39" t="s">
        <v>1742</v>
      </c>
      <c r="AH4" s="39" t="s">
        <v>1743</v>
      </c>
      <c r="AI4" s="39" t="s">
        <v>1744</v>
      </c>
      <c r="AJ4" s="39" t="s">
        <v>1745</v>
      </c>
      <c r="AK4" s="39" t="s">
        <v>1746</v>
      </c>
      <c r="AL4" s="39" t="s">
        <v>1747</v>
      </c>
      <c r="AM4" s="39" t="s">
        <v>1748</v>
      </c>
      <c r="AN4" s="39" t="s">
        <v>1749</v>
      </c>
      <c r="AO4" s="39" t="s">
        <v>1750</v>
      </c>
      <c r="AQ4" s="81" t="s">
        <v>1751</v>
      </c>
      <c r="AR4" s="81" t="s">
        <v>1752</v>
      </c>
      <c r="AS4" s="81" t="s">
        <v>1753</v>
      </c>
      <c r="AT4" s="81" t="s">
        <v>1754</v>
      </c>
      <c r="AU4" s="81" t="s">
        <v>1755</v>
      </c>
    </row>
    <row r="5" spans="1:47" s="3" customFormat="1" ht="27" customHeight="1" x14ac:dyDescent="0.25">
      <c r="A5" s="40" t="s">
        <v>1411</v>
      </c>
      <c r="B5" s="49"/>
      <c r="C5" s="182">
        <f>SUMIFS('individ. emissies &amp; verlening'!O:O,'individ. emissies &amp; verlening'!$M:$M,"="&amp;$A5)/1000000</f>
        <v>16.515584247688878</v>
      </c>
      <c r="D5" s="182">
        <f>SUMIFS('individ. emissies &amp; verlening'!P:P,'individ. emissies &amp; verlening'!$M:$M,"="&amp;$A5)/1000000</f>
        <v>15.471351218519066</v>
      </c>
      <c r="E5" s="182">
        <f>SUMIFS('individ. emissies &amp; verlening'!Q:Q,'individ. emissies &amp; verlening'!$M:$M,"="&amp;$A5)/1000000</f>
        <v>15.588009795178383</v>
      </c>
      <c r="F5" s="182">
        <f>SUMIFS('individ. emissies &amp; verlening'!R:R,'individ. emissies &amp; verlening'!$M:$M,"="&amp;$A5)/1000000</f>
        <v>14.194707458897476</v>
      </c>
      <c r="G5" s="182">
        <f>SUMIFS('individ. emissies &amp; verlening'!S:S,'individ. emissies &amp; verlening'!$M:$M,"="&amp;$A5)/1000000</f>
        <v>14.08873</v>
      </c>
      <c r="H5" s="182">
        <f>SUMIFS('individ. emissies &amp; verlening'!T:T,'individ. emissies &amp; verlening'!$M:$M,"="&amp;$A5)/1000000</f>
        <v>14.273700261611689</v>
      </c>
      <c r="I5" s="182">
        <f>SUMIFS('individ. emissies &amp; verlening'!U:U,'individ. emissies &amp; verlening'!$M:$M,"="&amp;$A5)/1000000</f>
        <v>12.197194907587615</v>
      </c>
      <c r="J5" s="182">
        <f>SUMIFS('individ. emissies &amp; verlening'!V:V,'individ. emissies &amp; verlening'!$M:$M,"="&amp;$A5)/1000000</f>
        <v>11.929427093750007</v>
      </c>
      <c r="K5" s="182">
        <f>SUMIFS('individ. emissies &amp; verlening'!W:W,'individ. emissies &amp; verlening'!$M:$M,"="&amp;$A5)/1000000</f>
        <v>10.824586999999999</v>
      </c>
      <c r="L5" s="182">
        <f>SUMIFS('individ. emissies &amp; verlening'!X:X,'individ. emissies &amp; verlening'!$M:$M,"="&amp;$A5)/1000000</f>
        <v>9.6028500000000001</v>
      </c>
      <c r="M5" s="182">
        <f>SUMIFS('individ. emissies &amp; verlening'!Y:Y,'individ. emissies &amp; verlening'!$M:$M,"="&amp;$A5)/1000000</f>
        <v>10.265117</v>
      </c>
      <c r="N5" s="182">
        <f>SUMIFS('individ. emissies &amp; verlening'!Z:Z,'individ. emissies &amp; verlening'!$M:$M,"="&amp;$A5)/1000000</f>
        <v>9.2906189999999995</v>
      </c>
      <c r="O5" s="182">
        <f>SUMIFS('individ. emissies &amp; verlening'!AA:AA,'individ. emissies &amp; verlening'!$M:$M,"="&amp;$A5)/1000000</f>
        <v>9.296913</v>
      </c>
      <c r="P5" s="182">
        <f>SUMIFS('individ. emissies &amp; verlening'!AB:AB,'individ. emissies &amp; verlening'!$M:$M,"="&amp;$A5)/1000000</f>
        <v>9.1722619999999999</v>
      </c>
      <c r="Q5" s="169">
        <f>SUMIFS('individ. emissies &amp; verlening'!AC:AC,'individ. emissies &amp; verlening'!$M:$M,"="&amp;$A5)/1000000</f>
        <v>9.5000470000000004</v>
      </c>
      <c r="R5" s="182">
        <f>SUMIFS('individ. emissies &amp; verlening'!AD:AD,'individ. emissies &amp; verlening'!$M:$M,"="&amp;$A5)/1000000</f>
        <v>8.2616940000000003</v>
      </c>
      <c r="S5" s="182">
        <f>SUMIFS('individ. emissies &amp; verlening'!AE:AE,'individ. emissies &amp; verlening'!$M:$M,"="&amp;$A5)/1000000</f>
        <v>7.8607899999999997</v>
      </c>
      <c r="T5" s="182">
        <f>SUMIFS('individ. emissies &amp; verlening'!AF:AF,'individ. emissies &amp; verlening'!$M:$M,"="&amp;$A5)/1000000</f>
        <v>8.6230569999999993</v>
      </c>
      <c r="U5" s="182">
        <f>SUMIFS('individ. emissies &amp; verlening'!AG:AG,'individ. emissies &amp; verlening'!$M:$M,"="&amp;$A5)/1000000</f>
        <v>6.5404900000000001</v>
      </c>
      <c r="V5" s="41"/>
      <c r="W5" s="54">
        <f>(SUM('individ. emissies &amp; verlening'!AI248:AI273)+SUM('individ. emissies &amp; verlening'!AI281:AI283)+SUM('individ. emissies &amp; verlening'!AI285:AI296))/1000000</f>
        <v>8.3340949999999996</v>
      </c>
      <c r="X5" s="54">
        <f>(SUM('individ. emissies &amp; verlening'!AJ248:AJ273)+SUM('individ. emissies &amp; verlening'!AJ281:AJ283)+SUM('individ. emissies &amp; verlening'!AJ285:AJ296))/1000000</f>
        <v>10.861504999999999</v>
      </c>
      <c r="Y5" s="54">
        <f>(SUM('individ. emissies &amp; verlening'!AK248:AK273)+SUM('individ. emissies &amp; verlening'!AK281:AK283)+SUM('individ. emissies &amp; verlening'!AK285:AK296))/1000000</f>
        <v>10.154170000000001</v>
      </c>
      <c r="Z5" s="54">
        <f>(SUM('individ. emissies &amp; verlening'!AL248:AL273)+SUM('individ. emissies &amp; verlening'!AL281:AL283)+SUM('individ. emissies &amp; verlening'!AL285:AL296))/1000000</f>
        <v>5.8223089999999997</v>
      </c>
      <c r="AA5" s="54">
        <f>(SUM('individ. emissies &amp; verlening'!AM248:AM273)+SUM('individ. emissies &amp; verlening'!AM281:AM283)+SUM('individ. emissies &amp; verlening'!AM285:AM296))/1000000</f>
        <v>5.9270769999999997</v>
      </c>
      <c r="AB5" s="54">
        <f>(SUM('individ. emissies &amp; verlening'!AN248:AN273)+SUM('individ. emissies &amp; verlening'!AN281:AN283)+SUM('individ. emissies &amp; verlening'!AN285:AN296))/1000000</f>
        <v>6.2138739999999997</v>
      </c>
      <c r="AC5" s="54">
        <f>(SUM('individ. emissies &amp; verlening'!AO248:AO273)+SUM('individ. emissies &amp; verlening'!AO281:AO283)+SUM('individ. emissies &amp; verlening'!AO285:AO296))/1000000</f>
        <v>6.8467919999999998</v>
      </c>
      <c r="AD5" s="54">
        <f>(SUM('individ. emissies &amp; verlening'!AP248:AP273)+SUM('individ. emissies &amp; verlening'!AP281:AP283)+SUM('individ. emissies &amp; verlening'!AP285:AP296))/1000000</f>
        <v>7.199433</v>
      </c>
      <c r="AE5" s="54">
        <f>(SUM('individ. emissies &amp; verlening'!AQ248:AQ273)+SUM('individ. emissies &amp; verlening'!AQ281:AQ283)+SUM('individ. emissies &amp; verlening'!AQ285:AQ296))/1000000</f>
        <v>3.1439000000000002E-2</v>
      </c>
      <c r="AF5" s="54">
        <f>(SUM('individ. emissies &amp; verlening'!AR248:AR273)+SUM('individ. emissies &amp; verlening'!AR281:AR283)+SUM('individ. emissies &amp; verlening'!AR285:AR296))/1000000</f>
        <v>2.7054999999999999E-2</v>
      </c>
      <c r="AG5" s="54">
        <f>(SUM('individ. emissies &amp; verlening'!AS248:AS273)+SUM('individ. emissies &amp; verlening'!AS281:AS283)+SUM('individ. emissies &amp; verlening'!AS285:AS296))/1000000</f>
        <v>2.3009999999999999E-2</v>
      </c>
      <c r="AH5" s="54">
        <f>(SUM('individ. emissies &amp; verlening'!AT248:AT273)+SUM('individ. emissies &amp; verlening'!AT281:AT283)+SUM('individ. emissies &amp; verlening'!AT285:AT296))/1000000</f>
        <v>1.9303000000000001E-2</v>
      </c>
      <c r="AI5" s="54">
        <f>(SUM('individ. emissies &amp; verlening'!AU248:AU273)+SUM('individ. emissies &amp; verlening'!AU281:AU283)+SUM('individ. emissies &amp; verlening'!AU285:AU296))/1000000</f>
        <v>1.5916E-2</v>
      </c>
      <c r="AJ5" s="54">
        <f>(SUM('individ. emissies &amp; verlening'!AV248:AV273)+SUM('individ. emissies &amp; verlening'!AV281:AV283)+SUM('individ. emissies &amp; verlening'!AV285:AV296))/1000000</f>
        <v>1.2840000000000001E-2</v>
      </c>
      <c r="AK5" s="54">
        <f>(SUM('individ. emissies &amp; verlening'!AW248:AW273)+SUM('individ. emissies &amp; verlening'!AW281:AW283)+SUM('individ. emissies &amp; verlening'!AW285:AW296))/1000000</f>
        <v>7.7980000000000002E-3</v>
      </c>
      <c r="AL5" s="54">
        <f>(SUM('individ. emissies &amp; verlening'!AX248:AX273)+SUM('individ. emissies &amp; verlening'!AX281:AX283)+SUM('individ. emissies &amp; verlening'!AX285:AX296))/1000000</f>
        <v>6.1760000000000001E-3</v>
      </c>
      <c r="AM5" s="54">
        <f>SUMIFS('individ. emissies &amp; verlening'!AY:AY,'individ. emissies &amp; verlening'!$M:$M,"="&amp;$A5)/1000000</f>
        <v>3.075E-3</v>
      </c>
      <c r="AN5" s="54">
        <f>SUMIFS('individ. emissies &amp; verlening'!AZ:AZ,'individ. emissies &amp; verlening'!$M:$M,"="&amp;$A5)/1000000</f>
        <v>2.996E-3</v>
      </c>
      <c r="AO5" s="54">
        <f>SUMIFS('individ. emissies &amp; verlening'!BA:BA,'individ. emissies &amp; verlening'!$M:$M,"="&amp;$A5)/1000000</f>
        <v>2.9169999999999999E-3</v>
      </c>
      <c r="AQ5" s="54">
        <f>(SUM('individ. inlevering &amp; naleving'!Q248:R273)+SUM('individ. inlevering &amp; naleving'!Q281:R283)+SUM('individ. inlevering &amp; naleving'!Q285:R289))/1000000</f>
        <v>0.28709299999999999</v>
      </c>
      <c r="AR5" s="54">
        <f>(SUM('individ. inlevering &amp; naleving'!V248:W273)+SUM('individ. inlevering &amp; naleving'!V281:W283)+SUM('individ. inlevering &amp; naleving'!V285:W289))/1000000</f>
        <v>0.234322</v>
      </c>
      <c r="AS5" s="54">
        <f>(SUM('individ. inlevering &amp; naleving'!AA248:AB273)+SUM('individ. inlevering &amp; naleving'!AA281:AB283)+SUM('individ. inlevering &amp; naleving'!AA285:AB289))/1000000</f>
        <v>0</v>
      </c>
      <c r="AT5" s="54">
        <f>(SUM('individ. inlevering &amp; naleving'!AF248:AG273)+SUM('individ. inlevering &amp; naleving'!AF281:AG283)+SUM('individ. inlevering &amp; naleving'!AF285:AG289))/1000000</f>
        <v>0.59745800000000004</v>
      </c>
      <c r="AU5" s="54">
        <f>(SUM('individ. inlevering &amp; naleving'!AK248:AL273)+SUM('individ. inlevering &amp; naleving'!AK281:AL283)+SUM('individ. inlevering &amp; naleving'!AK285:AL289))/1000000</f>
        <v>3.4648720000000002</v>
      </c>
    </row>
    <row r="6" spans="1:47" s="3" customFormat="1" ht="27" customHeight="1" x14ac:dyDescent="0.25">
      <c r="A6" s="42" t="s">
        <v>549</v>
      </c>
      <c r="B6" s="49"/>
      <c r="C6" s="182">
        <f>SUMIFS('individ. emissies &amp; verlening'!O:O,'individ. emissies &amp; verlening'!$M:$M,"="&amp;$A6)/1000000</f>
        <v>5.0824227523111238</v>
      </c>
      <c r="D6" s="182">
        <f>SUMIFS('individ. emissies &amp; verlening'!P:P,'individ. emissies &amp; verlening'!$M:$M,"="&amp;$A6)/1000000</f>
        <v>5.4464997814809344</v>
      </c>
      <c r="E6" s="182">
        <f>SUMIFS('individ. emissies &amp; verlening'!Q:Q,'individ. emissies &amp; verlening'!$M:$M,"="&amp;$A6)/1000000</f>
        <v>4.8632872048216162</v>
      </c>
      <c r="F6" s="182">
        <f>SUMIFS('individ. emissies &amp; verlening'!R:R,'individ. emissies &amp; verlening'!$M:$M,"="&amp;$A6)/1000000</f>
        <v>4.7432015411025237</v>
      </c>
      <c r="G6" s="182">
        <f>SUMIFS('individ. emissies &amp; verlening'!S:S,'individ. emissies &amp; verlening'!$M:$M,"="&amp;$A6)/1000000</f>
        <v>3.541042</v>
      </c>
      <c r="H6" s="182">
        <f>SUMIFS('individ. emissies &amp; verlening'!T:T,'individ. emissies &amp; verlening'!$M:$M,"="&amp;$A6)/1000000</f>
        <v>4.5304977383883127</v>
      </c>
      <c r="I6" s="182">
        <f>SUMIFS('individ. emissies &amp; verlening'!U:U,'individ. emissies &amp; verlening'!$M:$M,"="&amp;$A6)/1000000</f>
        <v>4.1507980924123844</v>
      </c>
      <c r="J6" s="182">
        <f>SUMIFS('individ. emissies &amp; verlening'!V:V,'individ. emissies &amp; verlening'!$M:$M,"="&amp;$A6)/1000000</f>
        <v>3.9141549062499936</v>
      </c>
      <c r="K6" s="182">
        <f>SUMIFS('individ. emissies &amp; verlening'!W:W,'individ. emissies &amp; verlening'!$M:$M,"="&amp;$A6)/1000000</f>
        <v>4.1962570000000001</v>
      </c>
      <c r="L6" s="182">
        <f>SUMIFS('individ. emissies &amp; verlening'!X:X,'individ. emissies &amp; verlening'!$M:$M,"="&amp;$A6)/1000000</f>
        <v>4.197832</v>
      </c>
      <c r="M6" s="182">
        <f>SUMIFS('individ. emissies &amp; verlening'!Y:Y,'individ. emissies &amp; verlening'!$M:$M,"="&amp;$A6)/1000000</f>
        <v>4.143872</v>
      </c>
      <c r="N6" s="182">
        <f>SUMIFS('individ. emissies &amp; verlening'!Z:Z,'individ. emissies &amp; verlening'!$M:$M,"="&amp;$A6)/1000000</f>
        <v>4.6969969999999996</v>
      </c>
      <c r="O6" s="182">
        <f>SUMIFS('individ. emissies &amp; verlening'!AA:AA,'individ. emissies &amp; verlening'!$M:$M,"="&amp;$A6)/1000000</f>
        <v>4.5426289999999998</v>
      </c>
      <c r="P6" s="182">
        <f>SUMIFS('individ. emissies &amp; verlening'!AB:AB,'individ. emissies &amp; verlening'!$M:$M,"="&amp;$A6)/1000000</f>
        <v>4.624371</v>
      </c>
      <c r="Q6" s="182">
        <f>SUMIFS('individ. emissies &amp; verlening'!AC:AC,'individ. emissies &amp; verlening'!$M:$M,"="&amp;$A6)/1000000</f>
        <v>4.4697040000000001</v>
      </c>
      <c r="R6" s="182">
        <f>SUMIFS('individ. emissies &amp; verlening'!AD:AD,'individ. emissies &amp; verlening'!$M:$M,"="&amp;$A6)/1000000</f>
        <v>3.5987960000000001</v>
      </c>
      <c r="S6" s="182">
        <f>SUMIFS('individ. emissies &amp; verlening'!AE:AE,'individ. emissies &amp; verlening'!$M:$M,"="&amp;$A6)/1000000</f>
        <v>4.1458180000000002</v>
      </c>
      <c r="T6" s="182">
        <f>SUMIFS('individ. emissies &amp; verlening'!AF:AF,'individ. emissies &amp; verlening'!$M:$M,"="&amp;$A6)/1000000</f>
        <v>3.9120119999999998</v>
      </c>
      <c r="U6" s="182">
        <f>SUMIFS('individ. emissies &amp; verlening'!AG:AG,'individ. emissies &amp; verlening'!$M:$M,"="&amp;$A6)/1000000</f>
        <v>3.802114</v>
      </c>
      <c r="V6" s="41"/>
      <c r="W6" s="54">
        <f>(SUM('individ. emissies &amp; verlening'!AI94:AI97))/1000000</f>
        <v>9.5883889999999994</v>
      </c>
      <c r="X6" s="54">
        <f>(SUM('individ. emissies &amp; verlening'!AJ94:AJ97))/1000000</f>
        <v>9.5883889999999994</v>
      </c>
      <c r="Y6" s="54">
        <f>(SUM('individ. emissies &amp; verlening'!AK94:AK97))/1000000</f>
        <v>9.5883889999999994</v>
      </c>
      <c r="Z6" s="54">
        <f>(SUM('individ. emissies &amp; verlening'!AL94:AL97))/1000000</f>
        <v>9.1721129999999995</v>
      </c>
      <c r="AA6" s="54">
        <f>(SUM('individ. emissies &amp; verlening'!AM94:AM97))/1000000</f>
        <v>9.1721129999999995</v>
      </c>
      <c r="AB6" s="54">
        <f>(SUM('individ. emissies &amp; verlening'!AN94:AN97))/1000000</f>
        <v>9.1721129999999995</v>
      </c>
      <c r="AC6" s="54">
        <f>(SUM('individ. emissies &amp; verlening'!AO94:AO97))/1000000</f>
        <v>9.1721129999999995</v>
      </c>
      <c r="AD6" s="54">
        <f>(SUM('individ. emissies &amp; verlening'!AP94:AP97))/1000000</f>
        <v>9.1721140000000005</v>
      </c>
      <c r="AE6" s="54">
        <f>(SUM('individ. emissies &amp; verlening'!AQ94:AQ97))/1000000</f>
        <v>7.2483700000000004</v>
      </c>
      <c r="AF6" s="54">
        <f>(SUM('individ. emissies &amp; verlening'!AR94:AR97))/1000000</f>
        <v>7.3121619999999998</v>
      </c>
      <c r="AG6" s="54">
        <f>(SUM('individ. emissies &amp; verlening'!AS94:AS97))/1000000</f>
        <v>7.2480900000000004</v>
      </c>
      <c r="AH6" s="54">
        <f>(SUM('individ. emissies &amp; verlening'!AT94:AT97))/1000000</f>
        <v>7.4400259999999996</v>
      </c>
      <c r="AI6" s="54">
        <f>(SUM('individ. emissies &amp; verlening'!AU94:AU97))/1000000</f>
        <v>7.2994029999999999</v>
      </c>
      <c r="AJ6" s="54">
        <f>(SUM('individ. emissies &amp; verlening'!AV94:AV97))/1000000</f>
        <v>7.1575129999999998</v>
      </c>
      <c r="AK6" s="54">
        <f>(SUM('individ. emissies &amp; verlening'!AW94:AW97))/1000000</f>
        <v>7.0139870000000002</v>
      </c>
      <c r="AL6" s="54">
        <f>(SUM('individ. emissies &amp; verlening'!AX94:AX97))/1000000</f>
        <v>6.869999</v>
      </c>
      <c r="AM6" s="54">
        <f>SUMIFS('individ. emissies &amp; verlening'!AY:AY,'individ. emissies &amp; verlening'!$M:$M,"="&amp;$A6)/1000000</f>
        <v>7.608962</v>
      </c>
      <c r="AN6" s="54">
        <f>SUMIFS('individ. emissies &amp; verlening'!AZ:AZ,'individ. emissies &amp; verlening'!$M:$M,"="&amp;$A6)/1000000</f>
        <v>7.4798359999999997</v>
      </c>
      <c r="AO6" s="54">
        <f>SUMIFS('individ. emissies &amp; verlening'!BA:BA,'individ. emissies &amp; verlening'!$M:$M,"="&amp;$A6)/1000000</f>
        <v>7.6205590000000001</v>
      </c>
      <c r="AQ6" s="54">
        <f>(SUM('individ. inlevering &amp; naleving'!Q94:R97))/1000000</f>
        <v>0</v>
      </c>
      <c r="AR6" s="54">
        <f>(SUM('individ. inlevering &amp; naleving'!V94:W97))/1000000</f>
        <v>0</v>
      </c>
      <c r="AS6" s="54">
        <f>(SUM('individ. inlevering &amp; naleving'!AA94:AB97))/1000000</f>
        <v>0</v>
      </c>
      <c r="AT6" s="54">
        <f>(SUM('individ. inlevering &amp; naleving'!AF94:AG97))/1000000</f>
        <v>4.0171460000000003</v>
      </c>
      <c r="AU6" s="54">
        <f>(SUM('individ. inlevering &amp; naleving'!AK94:AL97))/1000000</f>
        <v>0.19023799999999999</v>
      </c>
    </row>
    <row r="7" spans="1:47" s="3" customFormat="1" ht="27" customHeight="1" x14ac:dyDescent="0.25">
      <c r="A7" s="42" t="s">
        <v>520</v>
      </c>
      <c r="B7" s="49"/>
      <c r="C7" s="182">
        <f>SUMIFS('individ. emissies &amp; verlening'!O:O,'individ. emissies &amp; verlening'!$M:$M,"="&amp;$A7)/1000000</f>
        <v>5.5761529999999997</v>
      </c>
      <c r="D7" s="182">
        <f>SUMIFS('individ. emissies &amp; verlening'!P:P,'individ. emissies &amp; verlening'!$M:$M,"="&amp;$A7)/1000000</f>
        <v>5.6366350000000001</v>
      </c>
      <c r="E7" s="182">
        <f>SUMIFS('individ. emissies &amp; verlening'!Q:Q,'individ. emissies &amp; verlening'!$M:$M,"="&amp;$A7)/1000000</f>
        <v>5.679818</v>
      </c>
      <c r="F7" s="182">
        <f>SUMIFS('individ. emissies &amp; verlening'!R:R,'individ. emissies &amp; verlening'!$M:$M,"="&amp;$A7)/1000000</f>
        <v>6.3058360000000002</v>
      </c>
      <c r="G7" s="182">
        <f>SUMIFS('individ. emissies &amp; verlening'!S:S,'individ. emissies &amp; verlening'!$M:$M,"="&amp;$A7)/1000000</f>
        <v>6.2349621059131035</v>
      </c>
      <c r="H7" s="182">
        <f>SUMIFS('individ. emissies &amp; verlening'!T:T,'individ. emissies &amp; verlening'!$M:$M,"="&amp;$A7)/1000000</f>
        <v>6.3616089999999996</v>
      </c>
      <c r="I7" s="182">
        <f>SUMIFS('individ. emissies &amp; verlening'!U:U,'individ. emissies &amp; verlening'!$M:$M,"="&amp;$A7)/1000000</f>
        <v>5.7851480000000004</v>
      </c>
      <c r="J7" s="182">
        <f>SUMIFS('individ. emissies &amp; verlening'!V:V,'individ. emissies &amp; verlening'!$M:$M,"="&amp;$A7)/1000000</f>
        <v>5.9353259999999999</v>
      </c>
      <c r="K7" s="182">
        <f>SUMIFS('individ. emissies &amp; verlening'!W:W,'individ. emissies &amp; verlening'!$M:$M,"="&amp;$A7)/1000000</f>
        <v>5.95906</v>
      </c>
      <c r="L7" s="182">
        <f>SUMIFS('individ. emissies &amp; verlening'!X:X,'individ. emissies &amp; verlening'!$M:$M,"="&amp;$A7)/1000000</f>
        <v>6.1737190000000002</v>
      </c>
      <c r="M7" s="182">
        <f>SUMIFS('individ. emissies &amp; verlening'!Y:Y,'individ. emissies &amp; verlening'!$M:$M,"="&amp;$A7)/1000000</f>
        <v>6.2677189999999996</v>
      </c>
      <c r="N7" s="182">
        <f>SUMIFS('individ. emissies &amp; verlening'!Z:Z,'individ. emissies &amp; verlening'!$M:$M,"="&amp;$A7)/1000000</f>
        <v>6.0833209999999998</v>
      </c>
      <c r="O7" s="182">
        <f>SUMIFS('individ. emissies &amp; verlening'!AA:AA,'individ. emissies &amp; verlening'!$M:$M,"="&amp;$A7)/1000000</f>
        <v>6.0519959999999999</v>
      </c>
      <c r="P7" s="182">
        <f>SUMIFS('individ. emissies &amp; verlening'!AB:AB,'individ. emissies &amp; verlening'!$M:$M,"="&amp;$A7)/1000000</f>
        <v>6.1415920000000002</v>
      </c>
      <c r="Q7" s="182">
        <f>SUMIFS('individ. emissies &amp; verlening'!AC:AC,'individ. emissies &amp; verlening'!$M:$M,"="&amp;$A7)/1000000</f>
        <v>6.616155</v>
      </c>
      <c r="R7" s="182">
        <f>SUMIFS('individ. emissies &amp; verlening'!AD:AD,'individ. emissies &amp; verlening'!$M:$M,"="&amp;$A7)/1000000</f>
        <v>5.7922830000000003</v>
      </c>
      <c r="S7" s="182">
        <f>SUMIFS('individ. emissies &amp; verlening'!AE:AE,'individ. emissies &amp; verlening'!$M:$M,"="&amp;$A7)/1000000</f>
        <v>6.0395380000000003</v>
      </c>
      <c r="T7" s="182">
        <f>SUMIFS('individ. emissies &amp; verlening'!AF:AF,'individ. emissies &amp; verlening'!$M:$M,"="&amp;$A7)/1000000</f>
        <v>5.6577809999999999</v>
      </c>
      <c r="U7" s="182">
        <f>SUMIFS('individ. emissies &amp; verlening'!AG:AG,'individ. emissies &amp; verlening'!$M:$M,"="&amp;$A7)/1000000</f>
        <v>5.4758040000000001</v>
      </c>
      <c r="V7" s="41"/>
      <c r="W7" s="54">
        <f>(SUM('individ. emissies &amp; verlening'!AI89:AI93))/1000000</f>
        <v>6.580222</v>
      </c>
      <c r="X7" s="54">
        <f>(SUM('individ. emissies &amp; verlening'!AJ89:AJ93))/1000000</f>
        <v>6.580222</v>
      </c>
      <c r="Y7" s="54">
        <f>(SUM('individ. emissies &amp; verlening'!AK89:AK93))/1000000</f>
        <v>6.5802240000000003</v>
      </c>
      <c r="Z7" s="54">
        <f>(SUM('individ. emissies &amp; verlening'!AL89:AL93))/1000000</f>
        <v>6.5069689999999998</v>
      </c>
      <c r="AA7" s="54">
        <f>(SUM('individ. emissies &amp; verlening'!AM89:AM93))/1000000</f>
        <v>6.5632619999999999</v>
      </c>
      <c r="AB7" s="54">
        <f>(SUM('individ. emissies &amp; verlening'!AN89:AN93))/1000000</f>
        <v>6.6390890000000002</v>
      </c>
      <c r="AC7" s="54">
        <f>(SUM('individ. emissies &amp; verlening'!AO89:AO93))/1000000</f>
        <v>6.7211040000000004</v>
      </c>
      <c r="AD7" s="54">
        <f>(SUM('individ. emissies &amp; verlening'!AP89:AP93))/1000000</f>
        <v>6.7285789999999999</v>
      </c>
      <c r="AE7" s="54">
        <f>(SUM('individ. emissies &amp; verlening'!AQ89:AQ93))/1000000</f>
        <v>5.163875</v>
      </c>
      <c r="AF7" s="54">
        <f>(SUM('individ. emissies &amp; verlening'!AR89:AR93))/1000000</f>
        <v>5.0741810000000003</v>
      </c>
      <c r="AG7" s="54">
        <f>(SUM('individ. emissies &amp; verlening'!AS89:AS93))/1000000</f>
        <v>4.9834339999999999</v>
      </c>
      <c r="AH7" s="54">
        <f>(SUM('individ. emissies &amp; verlening'!AT89:AT93))/1000000</f>
        <v>4.8917419999999998</v>
      </c>
      <c r="AI7" s="54">
        <f>(SUM('individ. emissies &amp; verlening'!AU89:AU93))/1000000</f>
        <v>4.7990630000000003</v>
      </c>
      <c r="AJ7" s="54">
        <f>(SUM('individ. emissies &amp; verlening'!AV89:AV93))/1000000</f>
        <v>4.7054809999999998</v>
      </c>
      <c r="AK7" s="54">
        <f>(SUM('individ. emissies &amp; verlening'!AW89:AW93))/1000000</f>
        <v>4.6107310000000004</v>
      </c>
      <c r="AL7" s="54">
        <f>(SUM('individ. emissies &amp; verlening'!AX89:AX93))/1000000</f>
        <v>4.5156549999999998</v>
      </c>
      <c r="AM7" s="54">
        <f>SUMIFS('individ. emissies &amp; verlening'!AY:AY,'individ. emissies &amp; verlening'!$M:$M,"="&amp;$A7)/1000000</f>
        <v>3.895807</v>
      </c>
      <c r="AN7" s="54">
        <f>SUMIFS('individ. emissies &amp; verlening'!AZ:AZ,'individ. emissies &amp; verlening'!$M:$M,"="&amp;$A7)/1000000</f>
        <v>3.894911</v>
      </c>
      <c r="AO7" s="54">
        <f>SUMIFS('individ. emissies &amp; verlening'!BA:BA,'individ. emissies &amp; verlening'!$M:$M,"="&amp;$A7)/1000000</f>
        <v>3.8629389999999999</v>
      </c>
      <c r="AQ7" s="54">
        <f>(SUM('individ. inlevering &amp; naleving'!Q89:R93))/1000000</f>
        <v>0</v>
      </c>
      <c r="AR7" s="54">
        <f>(SUM('individ. inlevering &amp; naleving'!V89:W93))/1000000</f>
        <v>0</v>
      </c>
      <c r="AS7" s="54">
        <f>(SUM('individ. inlevering &amp; naleving'!AA89:AB93))/1000000</f>
        <v>0</v>
      </c>
      <c r="AT7" s="54">
        <f>(SUM('individ. inlevering &amp; naleving'!AF89:AG93))/1000000</f>
        <v>4.2599999999999999E-3</v>
      </c>
      <c r="AU7" s="54">
        <f>(SUM('individ. inlevering &amp; naleving'!AK89:AL93))/1000000</f>
        <v>1.937678</v>
      </c>
    </row>
    <row r="8" spans="1:47" s="3" customFormat="1" ht="27" customHeight="1" x14ac:dyDescent="0.25">
      <c r="A8" s="42" t="s">
        <v>61</v>
      </c>
      <c r="B8" s="49"/>
      <c r="C8" s="182">
        <f>SUMIFS('individ. emissies &amp; verlening'!O:O,'individ. emissies &amp; verlening'!$M:$M,"="&amp;$A8)/1000000</f>
        <v>3.5233680000000001</v>
      </c>
      <c r="D8" s="182">
        <f>SUMIFS('individ. emissies &amp; verlening'!P:P,'individ. emissies &amp; verlening'!$M:$M,"="&amp;$A8)/1000000</f>
        <v>3.5680190000000001</v>
      </c>
      <c r="E8" s="182">
        <f>SUMIFS('individ. emissies &amp; verlening'!Q:Q,'individ. emissies &amp; verlening'!$M:$M,"="&amp;$A8)/1000000</f>
        <v>3.3156789999999998</v>
      </c>
      <c r="F8" s="182">
        <f>SUMIFS('individ. emissies &amp; verlening'!R:R,'individ. emissies &amp; verlening'!$M:$M,"="&amp;$A8)/1000000</f>
        <v>6.358727</v>
      </c>
      <c r="G8" s="182">
        <f>SUMIFS('individ. emissies &amp; verlening'!S:S,'individ. emissies &amp; verlening'!$M:$M,"="&amp;$A8)/1000000</f>
        <v>5.6330719586929172</v>
      </c>
      <c r="H8" s="182">
        <f>SUMIFS('individ. emissies &amp; verlening'!T:T,'individ. emissies &amp; verlening'!$M:$M,"="&amp;$A8)/1000000</f>
        <v>6.2432030000000003</v>
      </c>
      <c r="I8" s="182">
        <f>SUMIFS('individ. emissies &amp; verlening'!U:U,'individ. emissies &amp; verlening'!$M:$M,"="&amp;$A8)/1000000</f>
        <v>6.1556290000000002</v>
      </c>
      <c r="J8" s="182">
        <f>SUMIFS('individ. emissies &amp; verlening'!V:V,'individ. emissies &amp; verlening'!$M:$M,"="&amp;$A8)/1000000</f>
        <v>6.0382639999999999</v>
      </c>
      <c r="K8" s="182">
        <f>SUMIFS('individ. emissies &amp; verlening'!W:W,'individ. emissies &amp; verlening'!$M:$M,"="&amp;$A8)/1000000</f>
        <v>8.5279790000000002</v>
      </c>
      <c r="L8" s="182">
        <f>SUMIFS('individ. emissies &amp; verlening'!X:X,'individ. emissies &amp; verlening'!$M:$M,"="&amp;$A8)/1000000</f>
        <v>8.4642169999999997</v>
      </c>
      <c r="M8" s="182">
        <f>SUMIFS('individ. emissies &amp; verlening'!Y:Y,'individ. emissies &amp; verlening'!$M:$M,"="&amp;$A8)/1000000</f>
        <v>8.6945960000000007</v>
      </c>
      <c r="N8" s="182">
        <f>SUMIFS('individ. emissies &amp; verlening'!Z:Z,'individ. emissies &amp; verlening'!$M:$M,"="&amp;$A8)/1000000</f>
        <v>8.4035700000000002</v>
      </c>
      <c r="O8" s="182">
        <f>SUMIFS('individ. emissies &amp; verlening'!AA:AA,'individ. emissies &amp; verlening'!$M:$M,"="&amp;$A8)/1000000</f>
        <v>8.9103659999999998</v>
      </c>
      <c r="P8" s="182">
        <f>SUMIFS('individ. emissies &amp; verlening'!AB:AB,'individ. emissies &amp; verlening'!$M:$M,"="&amp;$A8)/1000000</f>
        <v>8.7092989999999997</v>
      </c>
      <c r="Q8" s="182">
        <f>SUMIFS('individ. emissies &amp; verlening'!AC:AC,'individ. emissies &amp; verlening'!$M:$M,"="&amp;$A8)/1000000</f>
        <v>8.0653249999999996</v>
      </c>
      <c r="R8" s="182">
        <f>SUMIFS('individ. emissies &amp; verlening'!AD:AD,'individ. emissies &amp; verlening'!$M:$M,"="&amp;$A8)/1000000</f>
        <v>8.4374710000000004</v>
      </c>
      <c r="S8" s="182">
        <f>SUMIFS('individ. emissies &amp; verlening'!AE:AE,'individ. emissies &amp; verlening'!$M:$M,"="&amp;$A8)/1000000</f>
        <v>8.5516190000000005</v>
      </c>
      <c r="T8" s="182">
        <f>SUMIFS('individ. emissies &amp; verlening'!AF:AF,'individ. emissies &amp; verlening'!$M:$M,"="&amp;$A8)/1000000</f>
        <v>7.3664810000000003</v>
      </c>
      <c r="U8" s="182">
        <f>SUMIFS('individ. emissies &amp; verlening'!AG:AG,'individ. emissies &amp; verlening'!$M:$M,"="&amp;$A8)/1000000</f>
        <v>7.2115150000000003</v>
      </c>
      <c r="V8" s="43"/>
      <c r="W8" s="54">
        <f>(SUM('individ. emissies &amp; verlening'!AI5:AI86))/1000000</f>
        <v>3.9831279999999998</v>
      </c>
      <c r="X8" s="54">
        <f>(SUM('individ. emissies &amp; verlening'!AJ5:AJ86))/1000000</f>
        <v>4.0334529999999997</v>
      </c>
      <c r="Y8" s="54">
        <f>(SUM('individ. emissies &amp; verlening'!AK5:AK86))/1000000</f>
        <v>4.0838429999999999</v>
      </c>
      <c r="Z8" s="54">
        <f>(SUM('individ. emissies &amp; verlening'!AL5:AL86))/1000000</f>
        <v>7.9136449999999998</v>
      </c>
      <c r="AA8" s="54">
        <f>(SUM('individ. emissies &amp; verlening'!AM5:AM86))/1000000</f>
        <v>8.1034369999999996</v>
      </c>
      <c r="AB8" s="54">
        <f>(SUM('individ. emissies &amp; verlening'!AN5:AN86))/1000000</f>
        <v>8.0199524330716798</v>
      </c>
      <c r="AC8" s="54">
        <f>(SUM('individ. emissies &amp; verlening'!AO5:AO86))/1000000</f>
        <v>8.103632017167401</v>
      </c>
      <c r="AD8" s="54">
        <f>(SUM('individ. emissies &amp; verlening'!AP5:AP86))/1000000</f>
        <v>8.1671006095674006</v>
      </c>
      <c r="AE8" s="54">
        <f>(SUM('individ. emissies &amp; verlening'!AQ5:AQ86))/1000000</f>
        <v>10.179868000000001</v>
      </c>
      <c r="AF8" s="54">
        <f>(SUM('individ. emissies &amp; verlening'!AR5:AR86))/1000000</f>
        <v>10.02136</v>
      </c>
      <c r="AG8" s="54">
        <f>(SUM('individ. emissies &amp; verlening'!AS5:AS86))/1000000</f>
        <v>9.2925810000000002</v>
      </c>
      <c r="AH8" s="54">
        <f>(SUM('individ. emissies &amp; verlening'!AT5:AT86))/1000000</f>
        <v>9.2999759999999991</v>
      </c>
      <c r="AI8" s="54">
        <f>(SUM('individ. emissies &amp; verlening'!AU5:AU86))/1000000</f>
        <v>9.1635139999999993</v>
      </c>
      <c r="AJ8" s="54">
        <f>(SUM('individ. emissies &amp; verlening'!AV5:AV86))/1000000</f>
        <v>9.0274560000000008</v>
      </c>
      <c r="AK8" s="54">
        <f>(SUM('individ. emissies &amp; verlening'!AW5:AW86))/1000000</f>
        <v>8.8685100000000006</v>
      </c>
      <c r="AL8" s="54">
        <f>(SUM('individ. emissies &amp; verlening'!AX5:AX86))/1000000</f>
        <v>8.6122250000000005</v>
      </c>
      <c r="AM8" s="54">
        <f>SUMIFS('individ. emissies &amp; verlening'!AY:AY,'individ. emissies &amp; verlening'!$M:$M,"="&amp;$A8)/1000000</f>
        <v>8.0088570000000008</v>
      </c>
      <c r="AN8" s="54">
        <f>SUMIFS('individ. emissies &amp; verlening'!AZ:AZ,'individ. emissies &amp; verlening'!$M:$M,"="&amp;$A8)/1000000</f>
        <v>8.5085370000000005</v>
      </c>
      <c r="AO8" s="54">
        <f>SUMIFS('individ. emissies &amp; verlening'!BA:BA,'individ. emissies &amp; verlening'!$M:$M,"="&amp;$A8)/1000000</f>
        <v>7.7730379999999997</v>
      </c>
      <c r="AQ8" s="54">
        <f>(SUM('individ. inlevering &amp; naleving'!Q5:R86))/1000000</f>
        <v>0.43741099999999999</v>
      </c>
      <c r="AR8" s="54">
        <f>(SUM('individ. inlevering &amp; naleving'!V5:W86))/1000000</f>
        <v>0.146981</v>
      </c>
      <c r="AS8" s="54">
        <f>(SUM('individ. inlevering &amp; naleving'!AA5:AB86))/1000000</f>
        <v>0.13908100000000001</v>
      </c>
      <c r="AT8" s="54">
        <f>(SUM('individ. inlevering &amp; naleving'!AF5:AG86))/1000000</f>
        <v>0.53601100000000002</v>
      </c>
      <c r="AU8" s="54">
        <f>(SUM('individ. inlevering &amp; naleving'!AK5:AL86))/1000000</f>
        <v>1.889335</v>
      </c>
    </row>
    <row r="9" spans="1:47" s="3" customFormat="1" ht="27" customHeight="1" x14ac:dyDescent="0.25">
      <c r="A9" s="42" t="s">
        <v>600</v>
      </c>
      <c r="B9" s="49"/>
      <c r="C9" s="182">
        <f>SUMIFS('individ. emissies &amp; verlening'!O:O,'individ. emissies &amp; verlening'!$M:$M,"="&amp;$A9)/1000000</f>
        <v>1.041936</v>
      </c>
      <c r="D9" s="182">
        <f>SUMIFS('individ. emissies &amp; verlening'!P:P,'individ. emissies &amp; verlening'!$M:$M,"="&amp;$A9)/1000000</f>
        <v>1.025577</v>
      </c>
      <c r="E9" s="182">
        <f>SUMIFS('individ. emissies &amp; verlening'!Q:Q,'individ. emissies &amp; verlening'!$M:$M,"="&amp;$A9)/1000000</f>
        <v>1.0309029999999999</v>
      </c>
      <c r="F9" s="182">
        <f>SUMIFS('individ. emissies &amp; verlening'!R:R,'individ. emissies &amp; verlening'!$M:$M,"="&amp;$A9)/1000000</f>
        <v>1.0443009999999999</v>
      </c>
      <c r="G9" s="182">
        <f>SUMIFS('individ. emissies &amp; verlening'!S:S,'individ. emissies &amp; verlening'!$M:$M,"="&amp;$A9)/1000000</f>
        <v>1.0520069999999999</v>
      </c>
      <c r="H9" s="182">
        <f>SUMIFS('individ. emissies &amp; verlening'!T:T,'individ. emissies &amp; verlening'!$M:$M,"="&amp;$A9)/1000000</f>
        <v>1.0946359999999999</v>
      </c>
      <c r="I9" s="182">
        <f>SUMIFS('individ. emissies &amp; verlening'!U:U,'individ. emissies &amp; verlening'!$M:$M,"="&amp;$A9)/1000000</f>
        <v>1.0892710000000001</v>
      </c>
      <c r="J9" s="182">
        <f>SUMIFS('individ. emissies &amp; verlening'!V:V,'individ. emissies &amp; verlening'!$M:$M,"="&amp;$A9)/1000000</f>
        <v>1.1175809999999999</v>
      </c>
      <c r="K9" s="182">
        <f>SUMIFS('individ. emissies &amp; verlening'!W:W,'individ. emissies &amp; verlening'!$M:$M,"="&amp;$A9)/1000000</f>
        <v>1.1028709999999999</v>
      </c>
      <c r="L9" s="182">
        <f>SUMIFS('individ. emissies &amp; verlening'!X:X,'individ. emissies &amp; verlening'!$M:$M,"="&amp;$A9)/1000000</f>
        <v>1.1052029999999999</v>
      </c>
      <c r="M9" s="182">
        <f>SUMIFS('individ. emissies &amp; verlening'!Y:Y,'individ. emissies &amp; verlening'!$M:$M,"="&amp;$A9)/1000000</f>
        <v>1.114322</v>
      </c>
      <c r="N9" s="182">
        <f>SUMIFS('individ. emissies &amp; verlening'!Z:Z,'individ. emissies &amp; verlening'!$M:$M,"="&amp;$A9)/1000000</f>
        <v>1.123532</v>
      </c>
      <c r="O9" s="182">
        <f>SUMIFS('individ. emissies &amp; verlening'!AA:AA,'individ. emissies &amp; verlening'!$M:$M,"="&amp;$A9)/1000000</f>
        <v>1.1099619999999999</v>
      </c>
      <c r="P9" s="182">
        <f>SUMIFS('individ. emissies &amp; verlening'!AB:AB,'individ. emissies &amp; verlening'!$M:$M,"="&amp;$A9)/1000000</f>
        <v>1.1901790000000001</v>
      </c>
      <c r="Q9" s="182">
        <f>SUMIFS('individ. emissies &amp; verlening'!AC:AC,'individ. emissies &amp; verlening'!$M:$M,"="&amp;$A9)/1000000</f>
        <v>1.189773</v>
      </c>
      <c r="R9" s="182">
        <f>SUMIFS('individ. emissies &amp; verlening'!AD:AD,'individ. emissies &amp; verlening'!$M:$M,"="&amp;$A9)/1000000</f>
        <v>1.1718219999999999</v>
      </c>
      <c r="S9" s="182">
        <f>SUMIFS('individ. emissies &amp; verlening'!AE:AE,'individ. emissies &amp; verlening'!$M:$M,"="&amp;$A9)/1000000</f>
        <v>1.153634</v>
      </c>
      <c r="T9" s="182">
        <f>SUMIFS('individ. emissies &amp; verlening'!AF:AF,'individ. emissies &amp; verlening'!$M:$M,"="&amp;$A9)/1000000</f>
        <v>1.1940230000000001</v>
      </c>
      <c r="U9" s="182">
        <f>SUMIFS('individ. emissies &amp; verlening'!AG:AG,'individ. emissies &amp; verlening'!$M:$M,"="&amp;$A9)/1000000</f>
        <v>1.1330819999999999</v>
      </c>
      <c r="V9" s="41"/>
      <c r="W9" s="54">
        <f>(SUM('individ. emissies &amp; verlening'!AI103:AI143))/1000000</f>
        <v>1.180857</v>
      </c>
      <c r="X9" s="54">
        <f>(SUM('individ. emissies &amp; verlening'!AJ103:AJ143))/1000000</f>
        <v>1.1906779999999999</v>
      </c>
      <c r="Y9" s="54">
        <f>(SUM('individ. emissies &amp; verlening'!AK103:AK143))/1000000</f>
        <v>1.190585</v>
      </c>
      <c r="Z9" s="54">
        <f>(SUM('individ. emissies &amp; verlening'!AL103:AL143))/1000000</f>
        <v>1.3254280000000001</v>
      </c>
      <c r="AA9" s="54">
        <f>(SUM('individ. emissies &amp; verlening'!AM103:AM143))/1000000</f>
        <v>1.388703</v>
      </c>
      <c r="AB9" s="54">
        <f>(SUM('individ. emissies &amp; verlening'!AN103:AN143))/1000000</f>
        <v>1.315752</v>
      </c>
      <c r="AC9" s="54">
        <f>(SUM('individ. emissies &amp; verlening'!AO103:AO143))/1000000</f>
        <v>1.321067</v>
      </c>
      <c r="AD9" s="54">
        <f>(SUM('individ. emissies &amp; verlening'!AP103:AP143))/1000000</f>
        <v>1.323027</v>
      </c>
      <c r="AE9" s="54">
        <f>(SUM('individ. emissies &amp; verlening'!AQ103:AQ143))/1000000</f>
        <v>0.833982</v>
      </c>
      <c r="AF9" s="54">
        <f>(SUM('individ. emissies &amp; verlening'!AR103:AR143))/1000000</f>
        <v>0.81438600000000005</v>
      </c>
      <c r="AG9" s="54">
        <f>(SUM('individ. emissies &amp; verlening'!AS103:AS143))/1000000</f>
        <v>0.80819799999999997</v>
      </c>
      <c r="AH9" s="54">
        <f>(SUM('individ. emissies &amp; verlening'!AT103:AT143))/1000000</f>
        <v>0.77955300000000005</v>
      </c>
      <c r="AI9" s="54">
        <f>(SUM('individ. emissies &amp; verlening'!AU103:AU143))/1000000</f>
        <v>0.73646</v>
      </c>
      <c r="AJ9" s="54">
        <f>(SUM('individ. emissies &amp; verlening'!AV103:AV143))/1000000</f>
        <v>0.74696300000000004</v>
      </c>
      <c r="AK9" s="54">
        <f>(SUM('individ. emissies &amp; verlening'!AW103:AW143))/1000000</f>
        <v>0.74177400000000004</v>
      </c>
      <c r="AL9" s="54">
        <f>(SUM('individ. emissies &amp; verlening'!AX103:AX143))/1000000</f>
        <v>0.71583699999999995</v>
      </c>
      <c r="AM9" s="54">
        <f>SUMIFS('individ. emissies &amp; verlening'!AY:AY,'individ. emissies &amp; verlening'!$M:$M,"="&amp;$A9)/1000000</f>
        <v>0.55142100000000005</v>
      </c>
      <c r="AN9" s="54">
        <f>SUMIFS('individ. emissies &amp; verlening'!AZ:AZ,'individ. emissies &amp; verlening'!$M:$M,"="&amp;$A9)/1000000</f>
        <v>0.53599399999999997</v>
      </c>
      <c r="AO9" s="54">
        <f>SUMIFS('individ. emissies &amp; verlening'!BA:BA,'individ. emissies &amp; verlening'!$M:$M,"="&amp;$A9)/1000000</f>
        <v>0.52554100000000004</v>
      </c>
      <c r="AQ9" s="54">
        <f>(SUM('individ. inlevering &amp; naleving'!Q103:R147))/1000000</f>
        <v>9.4029000000000001E-2</v>
      </c>
      <c r="AR9" s="54">
        <f>(SUM('individ. inlevering &amp; naleving'!R103:S147))/1000000</f>
        <v>9.4029000000000001E-2</v>
      </c>
      <c r="AS9" s="54">
        <f>(SUM('individ. inlevering &amp; naleving'!S103:T147))/1000000</f>
        <v>1.3138110000000001</v>
      </c>
      <c r="AT9" s="54">
        <f>(SUM('individ. inlevering &amp; naleving'!T103:U147))/1000000</f>
        <v>2.6146259999999999</v>
      </c>
      <c r="AU9" s="54">
        <f>(SUM('individ. inlevering &amp; naleving'!U103:V147))/1000000</f>
        <v>1.3008150000000001</v>
      </c>
    </row>
    <row r="10" spans="1:47" s="3" customFormat="1" ht="27" customHeight="1" x14ac:dyDescent="0.25">
      <c r="A10" s="40" t="s">
        <v>1059</v>
      </c>
      <c r="B10" s="49"/>
      <c r="C10" s="182">
        <f>SUMIFS('individ. emissies &amp; verlening'!O:O,'individ. emissies &amp; verlening'!$M:$M,"="&amp;$A10)/1000000</f>
        <v>0.54424099999999997</v>
      </c>
      <c r="D10" s="182">
        <f>SUMIFS('individ. emissies &amp; verlening'!P:P,'individ. emissies &amp; verlening'!$M:$M,"="&amp;$A10)/1000000</f>
        <v>0.56090899999999999</v>
      </c>
      <c r="E10" s="182">
        <f>SUMIFS('individ. emissies &amp; verlening'!Q:Q,'individ. emissies &amp; verlening'!$M:$M,"="&amp;$A10)/1000000</f>
        <v>0.55030000000000001</v>
      </c>
      <c r="F10" s="182">
        <f>SUMIFS('individ. emissies &amp; verlening'!R:R,'individ. emissies &amp; verlening'!$M:$M,"="&amp;$A10)/1000000</f>
        <v>0.55184100000000003</v>
      </c>
      <c r="G10" s="182">
        <f>SUMIFS('individ. emissies &amp; verlening'!S:S,'individ. emissies &amp; verlening'!$M:$M,"="&amp;$A10)/1000000</f>
        <v>0.44353700000000001</v>
      </c>
      <c r="H10" s="182">
        <f>SUMIFS('individ. emissies &amp; verlening'!T:T,'individ. emissies &amp; verlening'!$M:$M,"="&amp;$A10)/1000000</f>
        <v>0.39971099999999998</v>
      </c>
      <c r="I10" s="182">
        <f>SUMIFS('individ. emissies &amp; verlening'!U:U,'individ. emissies &amp; verlening'!$M:$M,"="&amp;$A10)/1000000</f>
        <v>0.43526799999999999</v>
      </c>
      <c r="J10" s="182">
        <f>SUMIFS('individ. emissies &amp; verlening'!V:V,'individ. emissies &amp; verlening'!$M:$M,"="&amp;$A10)/1000000</f>
        <v>0.39515299999999998</v>
      </c>
      <c r="K10" s="182">
        <f>SUMIFS('individ. emissies &amp; verlening'!W:W,'individ. emissies &amp; verlening'!$M:$M,"="&amp;$A10)/1000000</f>
        <v>0.38338100000000003</v>
      </c>
      <c r="L10" s="182">
        <f>SUMIFS('individ. emissies &amp; verlening'!X:X,'individ. emissies &amp; verlening'!$M:$M,"="&amp;$A10)/1000000</f>
        <v>0.42061599999999999</v>
      </c>
      <c r="M10" s="182">
        <f>SUMIFS('individ. emissies &amp; verlening'!Y:Y,'individ. emissies &amp; verlening'!$M:$M,"="&amp;$A10)/1000000</f>
        <v>0.44528400000000001</v>
      </c>
      <c r="N10" s="182">
        <f>SUMIFS('individ. emissies &amp; verlening'!Z:Z,'individ. emissies &amp; verlening'!$M:$M,"="&amp;$A10)/1000000</f>
        <v>0.42357800000000001</v>
      </c>
      <c r="O10" s="182">
        <f>SUMIFS('individ. emissies &amp; verlening'!AA:AA,'individ. emissies &amp; verlening'!$M:$M,"="&amp;$A10)/1000000</f>
        <v>0.44083800000000001</v>
      </c>
      <c r="P10" s="182">
        <f>SUMIFS('individ. emissies &amp; verlening'!AB:AB,'individ. emissies &amp; verlening'!$M:$M,"="&amp;$A10)/1000000</f>
        <v>0.42920000000000003</v>
      </c>
      <c r="Q10" s="182">
        <f>SUMIFS('individ. emissies &amp; verlening'!AC:AC,'individ. emissies &amp; verlening'!$M:$M,"="&amp;$A10)/1000000</f>
        <v>0.43882399999999999</v>
      </c>
      <c r="R10" s="182">
        <f>SUMIFS('individ. emissies &amp; verlening'!AD:AD,'individ. emissies &amp; verlening'!$M:$M,"="&amp;$A10)/1000000</f>
        <v>0.42660700000000001</v>
      </c>
      <c r="S10" s="182">
        <f>SUMIFS('individ. emissies &amp; verlening'!AE:AE,'individ. emissies &amp; verlening'!$M:$M,"="&amp;$A10)/1000000</f>
        <v>0.44153900000000001</v>
      </c>
      <c r="T10" s="182">
        <f>SUMIFS('individ. emissies &amp; verlening'!AF:AF,'individ. emissies &amp; verlening'!$M:$M,"="&amp;$A10)/1000000</f>
        <v>0.44678699999999999</v>
      </c>
      <c r="U10" s="182">
        <f>SUMIFS('individ. emissies &amp; verlening'!AG:AG,'individ. emissies &amp; verlening'!$M:$M,"="&amp;$A10)/1000000</f>
        <v>0.375245</v>
      </c>
      <c r="V10" s="43"/>
      <c r="W10" s="54">
        <f>(SUM('individ. emissies &amp; verlening'!AI185:AI209))/1000000</f>
        <v>0.60557700000000003</v>
      </c>
      <c r="X10" s="54">
        <f>(SUM('individ. emissies &amp; verlening'!AJ185:AJ209))/1000000</f>
        <v>0.63097099999999995</v>
      </c>
      <c r="Y10" s="54">
        <f>(SUM('individ. emissies &amp; verlening'!AK185:AK209))/1000000</f>
        <v>0.64341999999999999</v>
      </c>
      <c r="Z10" s="54">
        <f>(SUM('individ. emissies &amp; verlening'!AL185:AL209))/1000000</f>
        <v>0.76943099999999998</v>
      </c>
      <c r="AA10" s="54">
        <f>(SUM('individ. emissies &amp; verlening'!AM185:AM209))/1000000</f>
        <v>0.78239199999999998</v>
      </c>
      <c r="AB10" s="54">
        <f>(SUM('individ. emissies &amp; verlening'!AN185:AN209))/1000000</f>
        <v>0.80012000000000005</v>
      </c>
      <c r="AC10" s="54">
        <f>(SUM('individ. emissies &amp; verlening'!AO185:AO209))/1000000</f>
        <v>0.802014</v>
      </c>
      <c r="AD10" s="54">
        <f>(SUM('individ. emissies &amp; verlening'!AP185:AP209))/1000000</f>
        <v>0.81577100000000002</v>
      </c>
      <c r="AE10" s="54">
        <f>(SUM('individ. emissies &amp; verlening'!AQ185:AQ209))/1000000</f>
        <v>0.40443299999999999</v>
      </c>
      <c r="AF10" s="54">
        <f>(SUM('individ. emissies &amp; verlening'!AR185:AR209))/1000000</f>
        <v>0.38373600000000002</v>
      </c>
      <c r="AG10" s="54">
        <f>(SUM('individ. emissies &amp; verlening'!AS185:AS209))/1000000</f>
        <v>0.35749199999999998</v>
      </c>
      <c r="AH10" s="54">
        <f>(SUM('individ. emissies &amp; verlening'!AT185:AT209))/1000000</f>
        <v>0.37037399999999998</v>
      </c>
      <c r="AI10" s="54">
        <f>(SUM('individ. emissies &amp; verlening'!AU185:AU209))/1000000</f>
        <v>0.34965099999999999</v>
      </c>
      <c r="AJ10" s="54">
        <f>(SUM('individ. emissies &amp; verlening'!AV185:AV209))/1000000</f>
        <v>0.34391100000000002</v>
      </c>
      <c r="AK10" s="54">
        <f>(SUM('individ. emissies &amp; verlening'!AW185:AW209))/1000000</f>
        <v>0.33634700000000001</v>
      </c>
      <c r="AL10" s="54">
        <f>(SUM('individ. emissies &amp; verlening'!AX185:AX209))/1000000</f>
        <v>0.33021200000000001</v>
      </c>
      <c r="AM10" s="54">
        <f>SUMIFS('individ. emissies &amp; verlening'!AY:AY,'individ. emissies &amp; verlening'!$M:$M,"="&amp;$A10)/1000000</f>
        <v>0.304981</v>
      </c>
      <c r="AN10" s="54">
        <f>SUMIFS('individ. emissies &amp; verlening'!AZ:AZ,'individ. emissies &amp; verlening'!$M:$M,"="&amp;$A10)/1000000</f>
        <v>0.31909500000000002</v>
      </c>
      <c r="AO10" s="54">
        <f>SUMIFS('individ. emissies &amp; verlening'!BA:BA,'individ. emissies &amp; verlening'!$M:$M,"="&amp;$A10)/1000000</f>
        <v>0.33024999999999999</v>
      </c>
      <c r="AQ10" s="54">
        <f>(SUM('individ. inlevering &amp; naleving'!Q185:R209))/1000000</f>
        <v>8.2068000000000002E-2</v>
      </c>
      <c r="AR10" s="54">
        <f>(SUM('individ. inlevering &amp; naleving'!V185:W209))/1000000</f>
        <v>4.3990000000000001E-2</v>
      </c>
      <c r="AS10" s="54">
        <f>(SUM('individ. inlevering &amp; naleving'!AA185:AB209))/1000000</f>
        <v>5.0354999999999997E-2</v>
      </c>
      <c r="AT10" s="54">
        <f>(SUM('individ. inlevering &amp; naleving'!AF185:AG209))/1000000</f>
        <v>5.6828999999999998E-2</v>
      </c>
      <c r="AU10" s="54">
        <f>(SUM('individ. inlevering &amp; naleving'!AK185:AL209))/1000000</f>
        <v>9.2697000000000002E-2</v>
      </c>
    </row>
    <row r="11" spans="1:47" s="3" customFormat="1" ht="27" customHeight="1" x14ac:dyDescent="0.25">
      <c r="A11" s="40" t="s">
        <v>568</v>
      </c>
      <c r="B11" s="49"/>
      <c r="C11" s="182">
        <f>SUMIFS('individ. emissies &amp; verlening'!O:O,'individ. emissies &amp; verlening'!$M:$M,"="&amp;$A11)/1000000</f>
        <v>0.46235799999999999</v>
      </c>
      <c r="D11" s="182">
        <f>SUMIFS('individ. emissies &amp; verlening'!P:P,'individ. emissies &amp; verlening'!$M:$M,"="&amp;$A11)/1000000</f>
        <v>0.48053000000000001</v>
      </c>
      <c r="E11" s="182">
        <f>SUMIFS('individ. emissies &amp; verlening'!Q:Q,'individ. emissies &amp; verlening'!$M:$M,"="&amp;$A11)/1000000</f>
        <v>0.46157599999999999</v>
      </c>
      <c r="F11" s="182">
        <f>SUMIFS('individ. emissies &amp; verlening'!R:R,'individ. emissies &amp; verlening'!$M:$M,"="&amp;$A11)/1000000</f>
        <v>0.47892800000000002</v>
      </c>
      <c r="G11" s="182">
        <f>SUMIFS('individ. emissies &amp; verlening'!S:S,'individ. emissies &amp; verlening'!$M:$M,"="&amp;$A11)/1000000</f>
        <v>0.442718</v>
      </c>
      <c r="H11" s="182">
        <f>SUMIFS('individ. emissies &amp; verlening'!T:T,'individ. emissies &amp; verlening'!$M:$M,"="&amp;$A11)/1000000</f>
        <v>0.56098199999999998</v>
      </c>
      <c r="I11" s="182">
        <f>SUMIFS('individ. emissies &amp; verlening'!U:U,'individ. emissies &amp; verlening'!$M:$M,"="&amp;$A11)/1000000</f>
        <v>0.55298000000000003</v>
      </c>
      <c r="J11" s="182">
        <f>SUMIFS('individ. emissies &amp; verlening'!V:V,'individ. emissies &amp; verlening'!$M:$M,"="&amp;$A11)/1000000</f>
        <v>0.52769699999999997</v>
      </c>
      <c r="K11" s="182">
        <f>SUMIFS('individ. emissies &amp; verlening'!W:W,'individ. emissies &amp; verlening'!$M:$M,"="&amp;$A11)/1000000</f>
        <v>0.49693300000000001</v>
      </c>
      <c r="L11" s="182">
        <f>SUMIFS('individ. emissies &amp; verlening'!X:X,'individ. emissies &amp; verlening'!$M:$M,"="&amp;$A11)/1000000</f>
        <v>0.50774200000000003</v>
      </c>
      <c r="M11" s="182">
        <f>SUMIFS('individ. emissies &amp; verlening'!Y:Y,'individ. emissies &amp; verlening'!$M:$M,"="&amp;$A11)/1000000</f>
        <v>0.541883</v>
      </c>
      <c r="N11" s="182">
        <f>SUMIFS('individ. emissies &amp; verlening'!Z:Z,'individ. emissies &amp; verlening'!$M:$M,"="&amp;$A11)/1000000</f>
        <v>0.54085399999999995</v>
      </c>
      <c r="O11" s="182">
        <f>SUMIFS('individ. emissies &amp; verlening'!AA:AA,'individ. emissies &amp; verlening'!$M:$M,"="&amp;$A11)/1000000</f>
        <v>0.54350399999999999</v>
      </c>
      <c r="P11" s="182">
        <f>SUMIFS('individ. emissies &amp; verlening'!AB:AB,'individ. emissies &amp; verlening'!$M:$M,"="&amp;$A11)/1000000</f>
        <v>0.55047500000000005</v>
      </c>
      <c r="Q11" s="182">
        <f>SUMIFS('individ. emissies &amp; verlening'!AC:AC,'individ. emissies &amp; verlening'!$M:$M,"="&amp;$A11)/1000000</f>
        <v>0.53160499999999999</v>
      </c>
      <c r="R11" s="182">
        <f>SUMIFS('individ. emissies &amp; verlening'!AD:AD,'individ. emissies &amp; verlening'!$M:$M,"="&amp;$A11)/1000000</f>
        <v>0.51301300000000005</v>
      </c>
      <c r="S11" s="182">
        <f>SUMIFS('individ. emissies &amp; verlening'!AE:AE,'individ. emissies &amp; verlening'!$M:$M,"="&amp;$A11)/1000000</f>
        <v>0.53581800000000002</v>
      </c>
      <c r="T11" s="182">
        <f>SUMIFS('individ. emissies &amp; verlening'!AF:AF,'individ. emissies &amp; verlening'!$M:$M,"="&amp;$A11)/1000000</f>
        <v>0.54755699999999996</v>
      </c>
      <c r="U11" s="182">
        <f>SUMIFS('individ. emissies &amp; verlening'!AG:AG,'individ. emissies &amp; verlening'!$M:$M,"="&amp;$A11)/1000000</f>
        <v>0.44719399999999998</v>
      </c>
      <c r="V11" s="43"/>
      <c r="W11" s="54">
        <f>(SUM('individ. emissies &amp; verlening'!AI98:AI102))/1000000</f>
        <v>0.51466400000000001</v>
      </c>
      <c r="X11" s="54">
        <f>(SUM('individ. emissies &amp; verlening'!AJ98:AJ102))/1000000</f>
        <v>0.51581399999999999</v>
      </c>
      <c r="Y11" s="54">
        <f>(SUM('individ. emissies &amp; verlening'!AK98:AK102))/1000000</f>
        <v>0.78572399999999998</v>
      </c>
      <c r="Z11" s="54">
        <f>(SUM('individ. emissies &amp; verlening'!AL98:AL102))/1000000</f>
        <v>0.58282699999999998</v>
      </c>
      <c r="AA11" s="54">
        <f>(SUM('individ. emissies &amp; verlening'!AM98:AM102))/1000000</f>
        <v>0.58282699999999998</v>
      </c>
      <c r="AB11" s="54">
        <f>(SUM('individ. emissies &amp; verlening'!AN98:AN102))/1000000</f>
        <v>0.72100500000000001</v>
      </c>
      <c r="AC11" s="54">
        <f>(SUM('individ. emissies &amp; verlening'!AO98:AO102))/1000000</f>
        <v>0.761683</v>
      </c>
      <c r="AD11" s="54">
        <f>(SUM('individ. emissies &amp; verlening'!AP98:AP102))/1000000</f>
        <v>0.76693100000000003</v>
      </c>
      <c r="AE11" s="54">
        <f>(SUM('individ. emissies &amp; verlening'!AQ98:AQ102))/1000000</f>
        <v>0.443496</v>
      </c>
      <c r="AF11" s="54">
        <f>(SUM('individ. emissies &amp; verlening'!AR98:AR102))/1000000</f>
        <v>0.43555500000000003</v>
      </c>
      <c r="AG11" s="54">
        <f>(SUM('individ. emissies &amp; verlening'!AS98:AS102))/1000000</f>
        <v>0.42753400000000003</v>
      </c>
      <c r="AH11" s="54">
        <f>(SUM('individ. emissies &amp; verlening'!AT98:AT102))/1000000</f>
        <v>0.41943999999999998</v>
      </c>
      <c r="AI11" s="54">
        <f>(SUM('individ. emissies &amp; verlening'!AU98:AU102))/1000000</f>
        <v>0.41126800000000002</v>
      </c>
      <c r="AJ11" s="54">
        <f>(SUM('individ. emissies &amp; verlening'!AV98:AV102))/1000000</f>
        <v>0.40302900000000003</v>
      </c>
      <c r="AK11" s="54">
        <f>(SUM('individ. emissies &amp; verlening'!AW98:AW102))/1000000</f>
        <v>0.394702</v>
      </c>
      <c r="AL11" s="54">
        <f>(SUM('individ. emissies &amp; verlening'!AX98:AX102))/1000000</f>
        <v>0.386351</v>
      </c>
      <c r="AM11" s="54">
        <f>SUMIFS('individ. emissies &amp; verlening'!AY:AY,'individ. emissies &amp; verlening'!$M:$M,"="&amp;$A11)/1000000</f>
        <v>0.35462300000000002</v>
      </c>
      <c r="AN11" s="54">
        <f>SUMIFS('individ. emissies &amp; verlening'!AZ:AZ,'individ. emissies &amp; verlening'!$M:$M,"="&amp;$A11)/1000000</f>
        <v>0.35916399999999998</v>
      </c>
      <c r="AO11" s="54">
        <f>SUMIFS('individ. emissies &amp; verlening'!BA:BA,'individ. emissies &amp; verlening'!$M:$M,"="&amp;$A11)/1000000</f>
        <v>0.37082999999999999</v>
      </c>
      <c r="AQ11" s="54">
        <f>(SUM('individ. inlevering &amp; naleving'!Q98:R102))/1000000</f>
        <v>4.7592000000000002E-2</v>
      </c>
      <c r="AR11" s="54">
        <f>(SUM('individ. inlevering &amp; naleving'!V98:W102))/1000000</f>
        <v>6.9800000000000001E-3</v>
      </c>
      <c r="AS11" s="54">
        <f>(SUM('individ. inlevering &amp; naleving'!AA98:AB102))/1000000</f>
        <v>5.1457999999999997E-2</v>
      </c>
      <c r="AT11" s="54">
        <f>(SUM('individ. inlevering &amp; naleving'!AF98:AG102))/1000000</f>
        <v>0.112621</v>
      </c>
      <c r="AU11" s="54">
        <f>(SUM('individ. inlevering &amp; naleving'!AK98:AL102))/1000000</f>
        <v>9.4366000000000005E-2</v>
      </c>
    </row>
    <row r="12" spans="1:47" s="3" customFormat="1" ht="27" customHeight="1" x14ac:dyDescent="0.25">
      <c r="A12" s="40" t="s">
        <v>850</v>
      </c>
      <c r="B12" s="49"/>
      <c r="C12" s="182">
        <f>SUMIFS('individ. emissies &amp; verlening'!O:O,'individ. emissies &amp; verlening'!$M:$M,"="&amp;$A12)/1000000</f>
        <v>0.351184</v>
      </c>
      <c r="D12" s="182">
        <f>SUMIFS('individ. emissies &amp; verlening'!P:P,'individ. emissies &amp; verlening'!$M:$M,"="&amp;$A12)/1000000</f>
        <v>0.321052</v>
      </c>
      <c r="E12" s="182">
        <f>SUMIFS('individ. emissies &amp; verlening'!Q:Q,'individ. emissies &amp; verlening'!$M:$M,"="&amp;$A12)/1000000</f>
        <v>0.30182700000000001</v>
      </c>
      <c r="F12" s="182">
        <f>SUMIFS('individ. emissies &amp; verlening'!R:R,'individ. emissies &amp; verlening'!$M:$M,"="&amp;$A12)/1000000</f>
        <v>0.54539199999999999</v>
      </c>
      <c r="G12" s="182">
        <f>SUMIFS('individ. emissies &amp; verlening'!S:S,'individ. emissies &amp; verlening'!$M:$M,"="&amp;$A12)/1000000</f>
        <v>0.47238999999999998</v>
      </c>
      <c r="H12" s="182">
        <f>SUMIFS('individ. emissies &amp; verlening'!T:T,'individ. emissies &amp; verlening'!$M:$M,"="&amp;$A12)/1000000</f>
        <v>0.50430399999999997</v>
      </c>
      <c r="I12" s="182">
        <f>SUMIFS('individ. emissies &amp; verlening'!U:U,'individ. emissies &amp; verlening'!$M:$M,"="&amp;$A12)/1000000</f>
        <v>0.46416800000000003</v>
      </c>
      <c r="J12" s="182">
        <f>SUMIFS('individ. emissies &amp; verlening'!V:V,'individ. emissies &amp; verlening'!$M:$M,"="&amp;$A12)/1000000</f>
        <v>0.445214</v>
      </c>
      <c r="K12" s="182">
        <f>SUMIFS('individ. emissies &amp; verlening'!W:W,'individ. emissies &amp; verlening'!$M:$M,"="&amp;$A12)/1000000</f>
        <v>0.55314600000000003</v>
      </c>
      <c r="L12" s="182">
        <f>SUMIFS('individ. emissies &amp; verlening'!X:X,'individ. emissies &amp; verlening'!$M:$M,"="&amp;$A12)/1000000</f>
        <v>0.51214899999999997</v>
      </c>
      <c r="M12" s="182">
        <f>SUMIFS('individ. emissies &amp; verlening'!Y:Y,'individ. emissies &amp; verlening'!$M:$M,"="&amp;$A12)/1000000</f>
        <v>0.50822000000000001</v>
      </c>
      <c r="N12" s="182">
        <f>SUMIFS('individ. emissies &amp; verlening'!Z:Z,'individ. emissies &amp; verlening'!$M:$M,"="&amp;$A12)/1000000</f>
        <v>0.49182799999999999</v>
      </c>
      <c r="O12" s="182">
        <f>SUMIFS('individ. emissies &amp; verlening'!AA:AA,'individ. emissies &amp; verlening'!$M:$M,"="&amp;$A12)/1000000</f>
        <v>0.496394</v>
      </c>
      <c r="P12" s="182">
        <f>SUMIFS('individ. emissies &amp; verlening'!AB:AB,'individ. emissies &amp; verlening'!$M:$M,"="&amp;$A12)/1000000</f>
        <v>0.51627400000000001</v>
      </c>
      <c r="Q12" s="182">
        <f>SUMIFS('individ. emissies &amp; verlening'!AC:AC,'individ. emissies &amp; verlening'!$M:$M,"="&amp;$A12)/1000000</f>
        <v>0.484234</v>
      </c>
      <c r="R12" s="182">
        <f>SUMIFS('individ. emissies &amp; verlening'!AD:AD,'individ. emissies &amp; verlening'!$M:$M,"="&amp;$A12)/1000000</f>
        <v>0.45297700000000002</v>
      </c>
      <c r="S12" s="182">
        <f>SUMIFS('individ. emissies &amp; verlening'!AE:AE,'individ. emissies &amp; verlening'!$M:$M,"="&amp;$A12)/1000000</f>
        <v>0.47792899999999999</v>
      </c>
      <c r="T12" s="182">
        <f>SUMIFS('individ. emissies &amp; verlening'!AF:AF,'individ. emissies &amp; verlening'!$M:$M,"="&amp;$A12)/1000000</f>
        <v>0.44176900000000002</v>
      </c>
      <c r="U12" s="182">
        <f>SUMIFS('individ. emissies &amp; verlening'!AG:AG,'individ. emissies &amp; verlening'!$M:$M,"="&amp;$A12)/1000000</f>
        <v>0.41213499999999997</v>
      </c>
      <c r="V12" s="43"/>
      <c r="W12" s="54">
        <f>(SUM('individ. emissies &amp; verlening'!AI146:AI166))/1000000</f>
        <v>0.38439600000000002</v>
      </c>
      <c r="X12" s="54">
        <f>(SUM('individ. emissies &amp; verlening'!AJ146:AJ166))/1000000</f>
        <v>0.38439600000000002</v>
      </c>
      <c r="Y12" s="54">
        <f>(SUM('individ. emissies &amp; verlening'!AK146:AK166))/1000000</f>
        <v>0.38439600000000002</v>
      </c>
      <c r="Z12" s="54">
        <f>(SUM('individ. emissies &amp; verlening'!AL146:AL166))/1000000</f>
        <v>0.72694000000000003</v>
      </c>
      <c r="AA12" s="54">
        <f>(SUM('individ. emissies &amp; verlening'!AM146:AM166))/1000000</f>
        <v>0.72694000000000003</v>
      </c>
      <c r="AB12" s="54">
        <f>(SUM('individ. emissies &amp; verlening'!AN146:AN166))/1000000</f>
        <v>0.72694000000000003</v>
      </c>
      <c r="AC12" s="54">
        <f>(SUM('individ. emissies &amp; verlening'!AO146:AO166))/1000000</f>
        <v>0.72694000000000003</v>
      </c>
      <c r="AD12" s="54">
        <f>(SUM('individ. emissies &amp; verlening'!AP146:AP166))/1000000</f>
        <v>0.72751399999999999</v>
      </c>
      <c r="AE12" s="54">
        <f>(SUM('individ. emissies &amp; verlening'!AQ146:AQ166))/1000000</f>
        <v>0.61260499999999996</v>
      </c>
      <c r="AF12" s="54">
        <f>(SUM('individ. emissies &amp; verlening'!AR146:AR166))/1000000</f>
        <v>0.58411900000000005</v>
      </c>
      <c r="AG12" s="54">
        <f>(SUM('individ. emissies &amp; verlening'!AS146:AS166))/1000000</f>
        <v>0.57860900000000004</v>
      </c>
      <c r="AH12" s="54">
        <f>(SUM('individ. emissies &amp; verlening'!AT146:AT166))/1000000</f>
        <v>0.52503900000000003</v>
      </c>
      <c r="AI12" s="54">
        <f>(SUM('individ. emissies &amp; verlening'!AU146:AU166))/1000000</f>
        <v>0.52810699999999999</v>
      </c>
      <c r="AJ12" s="54">
        <f>(SUM('individ. emissies &amp; verlening'!AV146:AV166))/1000000</f>
        <v>0.52044299999999999</v>
      </c>
      <c r="AK12" s="54">
        <f>(SUM('individ. emissies &amp; verlening'!AW146:AW166))/1000000</f>
        <v>0.50348899999999996</v>
      </c>
      <c r="AL12" s="54">
        <f>(SUM('individ. emissies &amp; verlening'!AX146:AX166))/1000000</f>
        <v>0.49295099999999997</v>
      </c>
      <c r="AM12" s="54">
        <f>SUMIFS('individ. emissies &amp; verlening'!AY:AY,'individ. emissies &amp; verlening'!$M:$M,"="&amp;$A12)/1000000</f>
        <v>0.37671700000000002</v>
      </c>
      <c r="AN12" s="54">
        <f>SUMIFS('individ. emissies &amp; verlening'!AZ:AZ,'individ. emissies &amp; verlening'!$M:$M,"="&amp;$A12)/1000000</f>
        <v>0.37869900000000001</v>
      </c>
      <c r="AO12" s="54">
        <f>SUMIFS('individ. emissies &amp; verlening'!BA:BA,'individ. emissies &amp; verlening'!$M:$M,"="&amp;$A12)/1000000</f>
        <v>0.36851099999999998</v>
      </c>
      <c r="AQ12" s="54">
        <f>(SUM('individ. inlevering &amp; naleving'!Q146:R166))/1000000</f>
        <v>2.48E-3</v>
      </c>
      <c r="AR12" s="54">
        <f>(SUM('individ. inlevering &amp; naleving'!V146:W166))/1000000</f>
        <v>2.3999999999999998E-3</v>
      </c>
      <c r="AS12" s="54">
        <f>(SUM('individ. inlevering &amp; naleving'!AA146:AB166))/1000000</f>
        <v>2.3293000000000001E-2</v>
      </c>
      <c r="AT12" s="54">
        <f>(SUM('individ. inlevering &amp; naleving'!AF146:AG166))/1000000</f>
        <v>7.3185E-2</v>
      </c>
      <c r="AU12" s="54">
        <f>(SUM('individ. inlevering &amp; naleving'!AK146:AL166))/1000000</f>
        <v>0.21068500000000001</v>
      </c>
    </row>
    <row r="13" spans="1:47" s="3" customFormat="1" ht="27" customHeight="1" x14ac:dyDescent="0.25">
      <c r="A13" s="42" t="s">
        <v>1302</v>
      </c>
      <c r="B13" s="49"/>
      <c r="C13" s="182">
        <f>SUMIFS('individ. emissies &amp; verlening'!O:O,'individ. emissies &amp; verlening'!$M:$M,"="&amp;$A13)/1000000</f>
        <v>0.235842</v>
      </c>
      <c r="D13" s="182">
        <f>SUMIFS('individ. emissies &amp; verlening'!P:P,'individ. emissies &amp; verlening'!$M:$M,"="&amp;$A13)/1000000</f>
        <v>0.23727500000000001</v>
      </c>
      <c r="E13" s="182">
        <f>SUMIFS('individ. emissies &amp; verlening'!Q:Q,'individ. emissies &amp; verlening'!$M:$M,"="&amp;$A13)/1000000</f>
        <v>0.23369799999999999</v>
      </c>
      <c r="F13" s="182">
        <f>SUMIFS('individ. emissies &amp; verlening'!R:R,'individ. emissies &amp; verlening'!$M:$M,"="&amp;$A13)/1000000</f>
        <v>0.204121</v>
      </c>
      <c r="G13" s="182">
        <f>SUMIFS('individ. emissies &amp; verlening'!S:S,'individ. emissies &amp; verlening'!$M:$M,"="&amp;$A13)/1000000</f>
        <v>0.19542100000000001</v>
      </c>
      <c r="H13" s="182">
        <f>SUMIFS('individ. emissies &amp; verlening'!T:T,'individ. emissies &amp; verlening'!$M:$M,"="&amp;$A13)/1000000</f>
        <v>0.19914200000000001</v>
      </c>
      <c r="I13" s="182">
        <f>SUMIFS('individ. emissies &amp; verlening'!U:U,'individ. emissies &amp; verlening'!$M:$M,"="&amp;$A13)/1000000</f>
        <v>0.18898699999999999</v>
      </c>
      <c r="J13" s="182">
        <f>SUMIFS('individ. emissies &amp; verlening'!V:V,'individ. emissies &amp; verlening'!$M:$M,"="&amp;$A13)/1000000</f>
        <v>0.161275</v>
      </c>
      <c r="K13" s="182">
        <f>SUMIFS('individ. emissies &amp; verlening'!W:W,'individ. emissies &amp; verlening'!$M:$M,"="&amp;$A13)/1000000</f>
        <v>0.14561299999999999</v>
      </c>
      <c r="L13" s="182">
        <f>SUMIFS('individ. emissies &amp; verlening'!X:X,'individ. emissies &amp; verlening'!$M:$M,"="&amp;$A13)/1000000</f>
        <v>0.16046099999999999</v>
      </c>
      <c r="M13" s="182">
        <f>SUMIFS('individ. emissies &amp; verlening'!Y:Y,'individ. emissies &amp; verlening'!$M:$M,"="&amp;$A13)/1000000</f>
        <v>0.17521</v>
      </c>
      <c r="N13" s="182">
        <f>SUMIFS('individ. emissies &amp; verlening'!Z:Z,'individ. emissies &amp; verlening'!$M:$M,"="&amp;$A13)/1000000</f>
        <v>0.17122699999999999</v>
      </c>
      <c r="O13" s="182">
        <f>SUMIFS('individ. emissies &amp; verlening'!AA:AA,'individ. emissies &amp; verlening'!$M:$M,"="&amp;$A13)/1000000</f>
        <v>0.15231800000000001</v>
      </c>
      <c r="P13" s="182">
        <f>SUMIFS('individ. emissies &amp; verlening'!AB:AB,'individ. emissies &amp; verlening'!$M:$M,"="&amp;$A13)/1000000</f>
        <v>0.13436300000000001</v>
      </c>
      <c r="Q13" s="182">
        <f>SUMIFS('individ. emissies &amp; verlening'!AC:AC,'individ. emissies &amp; verlening'!$M:$M,"="&amp;$A13)/1000000</f>
        <v>7.5633000000000006E-2</v>
      </c>
      <c r="R13" s="182">
        <f>SUMIFS('individ. emissies &amp; verlening'!AD:AD,'individ. emissies &amp; verlening'!$M:$M,"="&amp;$A13)/1000000</f>
        <v>9.4036999999999996E-2</v>
      </c>
      <c r="S13" s="182">
        <f>SUMIFS('individ. emissies &amp; verlening'!AE:AE,'individ. emissies &amp; verlening'!$M:$M,"="&amp;$A13)/1000000</f>
        <v>0.114091</v>
      </c>
      <c r="T13" s="182">
        <f>SUMIFS('individ. emissies &amp; verlening'!AF:AF,'individ. emissies &amp; verlening'!$M:$M,"="&amp;$A13)/1000000</f>
        <v>0.110856</v>
      </c>
      <c r="U13" s="182">
        <f>SUMIFS('individ. emissies &amp; verlening'!AG:AG,'individ. emissies &amp; verlening'!$M:$M,"="&amp;$A13)/1000000</f>
        <v>0.105075</v>
      </c>
      <c r="V13" s="43"/>
      <c r="W13" s="54">
        <f>(SUM('individ. emissies &amp; verlening'!AI230:AI234))/1000000</f>
        <v>0.22911400000000001</v>
      </c>
      <c r="X13" s="54">
        <f>(SUM('individ. emissies &amp; verlening'!AJ230:AJ234))/1000000</f>
        <v>0.22911400000000001</v>
      </c>
      <c r="Y13" s="54">
        <f>(SUM('individ. emissies &amp; verlening'!AK230:AK234))/1000000</f>
        <v>0.22911400000000001</v>
      </c>
      <c r="Z13" s="54">
        <f>(SUM('individ. emissies &amp; verlening'!AL230:AL234))/1000000</f>
        <v>0.21362600000000001</v>
      </c>
      <c r="AA13" s="54">
        <f>(SUM('individ. emissies &amp; verlening'!AM230:AM234))/1000000</f>
        <v>0.21362600000000001</v>
      </c>
      <c r="AB13" s="54">
        <f>(SUM('individ. emissies &amp; verlening'!AN230:AN234))/1000000</f>
        <v>0.21362600000000001</v>
      </c>
      <c r="AC13" s="54">
        <f>(SUM('individ. emissies &amp; verlening'!AO230:AO234))/1000000</f>
        <v>0.21362600000000001</v>
      </c>
      <c r="AD13" s="54">
        <f>(SUM('individ. emissies &amp; verlening'!AP230:AP234))/1000000</f>
        <v>0.21362600000000001</v>
      </c>
      <c r="AE13" s="54">
        <f>(SUM('individ. emissies &amp; verlening'!AQ230:AQ234))/1000000</f>
        <v>0.14141699999999999</v>
      </c>
      <c r="AF13" s="54">
        <f>(SUM('individ. emissies &amp; verlening'!AR230:AR234))/1000000</f>
        <v>0.138907</v>
      </c>
      <c r="AG13" s="54">
        <f>(SUM('individ. emissies &amp; verlening'!AS230:AS234))/1000000</f>
        <v>0.13636999999999999</v>
      </c>
      <c r="AH13" s="54">
        <f>(SUM('individ. emissies &amp; verlening'!AT230:AT234))/1000000</f>
        <v>0.13380900000000001</v>
      </c>
      <c r="AI13" s="54">
        <f>(SUM('individ. emissies &amp; verlening'!AU230:AU234))/1000000</f>
        <v>0.13122200000000001</v>
      </c>
      <c r="AJ13" s="54">
        <f>(SUM('individ. emissies &amp; verlening'!AV230:AV234))/1000000</f>
        <v>8.8246000000000005E-2</v>
      </c>
      <c r="AK13" s="54">
        <f>(SUM('individ. emissies &amp; verlening'!AW230:AW234))/1000000</f>
        <v>8.6419999999999997E-2</v>
      </c>
      <c r="AL13" s="54">
        <f>(SUM('individ. emissies &amp; verlening'!AX230:AX234))/1000000</f>
        <v>5.7763000000000002E-2</v>
      </c>
      <c r="AM13" s="54">
        <f>SUMIFS('individ. emissies &amp; verlening'!AY:AY,'individ. emissies &amp; verlening'!$M:$M,"="&amp;$A13)/1000000</f>
        <v>5.7979999999999997E-2</v>
      </c>
      <c r="AN13" s="54">
        <f>SUMIFS('individ. emissies &amp; verlening'!AZ:AZ,'individ. emissies &amp; verlening'!$M:$M,"="&amp;$A13)/1000000</f>
        <v>7.2926000000000005E-2</v>
      </c>
      <c r="AO13" s="54">
        <f>SUMIFS('individ. emissies &amp; verlening'!BA:BA,'individ. emissies &amp; verlening'!$M:$M,"="&amp;$A13)/1000000</f>
        <v>7.4860999999999997E-2</v>
      </c>
      <c r="AQ13" s="54">
        <f>(SUM('individ. inlevering &amp; naleving'!Q230:R234))/1000000</f>
        <v>3.5885E-2</v>
      </c>
      <c r="AR13" s="54">
        <f>(SUM('individ. inlevering &amp; naleving'!V230:W234))/1000000</f>
        <v>0</v>
      </c>
      <c r="AS13" s="54">
        <f>(SUM('individ. inlevering &amp; naleving'!AA230:AB234))/1000000</f>
        <v>0</v>
      </c>
      <c r="AT13" s="54">
        <f>(SUM('individ. inlevering &amp; naleving'!AF230:AG234))/1000000</f>
        <v>0</v>
      </c>
      <c r="AU13" s="54">
        <f>(SUM('individ. inlevering &amp; naleving'!AK230:AL234))/1000000</f>
        <v>5.8406E-2</v>
      </c>
    </row>
    <row r="14" spans="1:47" s="3" customFormat="1" ht="27" customHeight="1" x14ac:dyDescent="0.25">
      <c r="A14" s="40" t="s">
        <v>1523</v>
      </c>
      <c r="B14" s="49"/>
      <c r="C14" s="182">
        <f>SUMIFS('individ. emissies &amp; verlening'!O:O,'individ. emissies &amp; verlening'!$M:$M,"="&amp;$A14)/1000000</f>
        <v>0</v>
      </c>
      <c r="D14" s="182">
        <f>SUMIFS('individ. emissies &amp; verlening'!P:P,'individ. emissies &amp; verlening'!$M:$M,"="&amp;$A14)/1000000</f>
        <v>0</v>
      </c>
      <c r="E14" s="182">
        <f>SUMIFS('individ. emissies &amp; verlening'!Q:Q,'individ. emissies &amp; verlening'!$M:$M,"="&amp;$A14)/1000000</f>
        <v>0</v>
      </c>
      <c r="F14" s="182">
        <f>SUMIFS('individ. emissies &amp; verlening'!R:R,'individ. emissies &amp; verlening'!$M:$M,"="&amp;$A14)/1000000</f>
        <v>0.19067999999999999</v>
      </c>
      <c r="G14" s="182">
        <f>SUMIFS('individ. emissies &amp; verlening'!S:S,'individ. emissies &amp; verlening'!$M:$M,"="&amp;$A14)/1000000</f>
        <v>0.28211700000000001</v>
      </c>
      <c r="H14" s="182">
        <f>SUMIFS('individ. emissies &amp; verlening'!T:T,'individ. emissies &amp; verlening'!$M:$M,"="&amp;$A14)/1000000</f>
        <v>0.28112100000000001</v>
      </c>
      <c r="I14" s="182">
        <f>SUMIFS('individ. emissies &amp; verlening'!U:U,'individ. emissies &amp; verlening'!$M:$M,"="&amp;$A14)/1000000</f>
        <v>0.25619500000000001</v>
      </c>
      <c r="J14" s="182">
        <f>SUMIFS('individ. emissies &amp; verlening'!V:V,'individ. emissies &amp; verlening'!$M:$M,"="&amp;$A14)/1000000</f>
        <v>0.16999</v>
      </c>
      <c r="K14" s="182">
        <f>SUMIFS('individ. emissies &amp; verlening'!W:W,'individ. emissies &amp; verlening'!$M:$M,"="&amp;$A14)/1000000</f>
        <v>9.4908000000000006E-2</v>
      </c>
      <c r="L14" s="182">
        <f>SUMIFS('individ. emissies &amp; verlening'!X:X,'individ. emissies &amp; verlening'!$M:$M,"="&amp;$A14)/1000000</f>
        <v>4.4950999999999998E-2</v>
      </c>
      <c r="M14" s="182">
        <f>SUMIFS('individ. emissies &amp; verlening'!Y:Y,'individ. emissies &amp; verlening'!$M:$M,"="&amp;$A14)/1000000</f>
        <v>8.9385999999999993E-2</v>
      </c>
      <c r="N14" s="182">
        <f>SUMIFS('individ. emissies &amp; verlening'!Z:Z,'individ. emissies &amp; verlening'!$M:$M,"="&amp;$A14)/1000000</f>
        <v>7.0726999999999998E-2</v>
      </c>
      <c r="O14" s="182">
        <f>SUMIFS('individ. emissies &amp; verlening'!AA:AA,'individ. emissies &amp; verlening'!$M:$M,"="&amp;$A14)/1000000</f>
        <v>5.7577999999999997E-2</v>
      </c>
      <c r="P14" s="182">
        <f>SUMIFS('individ. emissies &amp; verlening'!AB:AB,'individ. emissies &amp; verlening'!$M:$M,"="&amp;$A14)/1000000</f>
        <v>9.0800000000000006E-2</v>
      </c>
      <c r="Q14" s="182">
        <f>SUMIFS('individ. emissies &amp; verlening'!AC:AC,'individ. emissies &amp; verlening'!$M:$M,"="&amp;$A14)/1000000</f>
        <v>0.158914</v>
      </c>
      <c r="R14" s="182">
        <f>SUMIFS('individ. emissies &amp; verlening'!AD:AD,'individ. emissies &amp; verlening'!$M:$M,"="&amp;$A14)/1000000</f>
        <v>0.111128</v>
      </c>
      <c r="S14" s="182">
        <f>SUMIFS('individ. emissies &amp; verlening'!AE:AE,'individ. emissies &amp; verlening'!$M:$M,"="&amp;$A14)/1000000</f>
        <v>0.101229</v>
      </c>
      <c r="T14" s="182">
        <f>SUMIFS('individ. emissies &amp; verlening'!AF:AF,'individ. emissies &amp; verlening'!$M:$M,"="&amp;$A14)/1000000</f>
        <v>0.266758</v>
      </c>
      <c r="U14" s="182">
        <f>SUMIFS('individ. emissies &amp; verlening'!AG:AG,'individ. emissies &amp; verlening'!$M:$M,"="&amp;$A14)/1000000</f>
        <v>0.20100399999999999</v>
      </c>
      <c r="V14" s="43"/>
      <c r="W14" s="54">
        <f>(SUM('individ. emissies &amp; verlening'!AI274:AI280)+SUM('individ. emissies &amp; verlening'!AI284))/1000000</f>
        <v>0</v>
      </c>
      <c r="X14" s="54">
        <f>(SUM('individ. emissies &amp; verlening'!AJ274:AJ280)+SUM('individ. emissies &amp; verlening'!AJ284))/1000000</f>
        <v>0</v>
      </c>
      <c r="Y14" s="54">
        <f>(SUM('individ. emissies &amp; verlening'!AK274:AK280)+SUM('individ. emissies &amp; verlening'!AK284))/1000000</f>
        <v>0</v>
      </c>
      <c r="Z14" s="54">
        <f>(SUM('individ. emissies &amp; verlening'!AL274:AL280)+SUM('individ. emissies &amp; verlening'!AL284))/1000000</f>
        <v>0.271756</v>
      </c>
      <c r="AA14" s="54">
        <f>(SUM('individ. emissies &amp; verlening'!AM274:AM280)+SUM('individ. emissies &amp; verlening'!AM284))/1000000</f>
        <v>0.37803900000000001</v>
      </c>
      <c r="AB14" s="54">
        <f>(SUM('individ. emissies &amp; verlening'!AN274:AN280)+SUM('individ. emissies &amp; verlening'!AN284))/1000000</f>
        <v>0.418574</v>
      </c>
      <c r="AC14" s="54">
        <f>(SUM('individ. emissies &amp; verlening'!AO274:AO280)+SUM('individ. emissies &amp; verlening'!AO284))/1000000</f>
        <v>0.41655199999999998</v>
      </c>
      <c r="AD14" s="54">
        <f>(SUM('individ. emissies &amp; verlening'!AP274:AP280)+SUM('individ. emissies &amp; verlening'!AP284))/1000000</f>
        <v>0.41638799999999998</v>
      </c>
      <c r="AE14" s="54">
        <f>(SUM('individ. emissies &amp; verlening'!AQ274:AQ280)+SUM('individ. emissies &amp; verlening'!AQ284))/1000000</f>
        <v>0.145428</v>
      </c>
      <c r="AF14" s="54">
        <f>(SUM('individ. emissies &amp; verlening'!AR274:AR280)+SUM('individ. emissies &amp; verlening'!AR284))/1000000</f>
        <v>0.11264399999999999</v>
      </c>
      <c r="AG14" s="54">
        <f>(SUM('individ. emissies &amp; verlening'!AS274:AS280)+SUM('individ. emissies &amp; verlening'!AS284))/1000000</f>
        <v>5.6357999999999998E-2</v>
      </c>
      <c r="AH14" s="54">
        <f>(SUM('individ. emissies &amp; verlening'!AT274:AT280)+SUM('individ. emissies &amp; verlening'!AT284))/1000000</f>
        <v>8.9791999999999997E-2</v>
      </c>
      <c r="AI14" s="54">
        <f>(SUM('individ. emissies &amp; verlening'!AU274:AU280)+SUM('individ. emissies &amp; verlening'!AU284))/1000000</f>
        <v>5.2305999999999998E-2</v>
      </c>
      <c r="AJ14" s="54">
        <f>(SUM('individ. emissies &amp; verlening'!AV274:AV280)+SUM('individ. emissies &amp; verlening'!AV284))/1000000</f>
        <v>4.5289000000000003E-2</v>
      </c>
      <c r="AK14" s="54">
        <f>(SUM('individ. emissies &amp; verlening'!AW274:AW280)+SUM('individ. emissies &amp; verlening'!AW284))/1000000</f>
        <v>5.0715999999999997E-2</v>
      </c>
      <c r="AL14" s="54">
        <f>(SUM('individ. emissies &amp; verlening'!AX274:AX280)+SUM('individ. emissies &amp; verlening'!AX284))/1000000</f>
        <v>6.2177000000000003E-2</v>
      </c>
      <c r="AM14" s="54">
        <f>SUMIFS('individ. emissies &amp; verlening'!AY:AY,'individ. emissies &amp; verlening'!$M:$M,"="&amp;$A14)/1000000</f>
        <v>2.4105000000000001E-2</v>
      </c>
      <c r="AN14" s="54">
        <f>SUMIFS('individ. emissies &amp; verlening'!AZ:AZ,'individ. emissies &amp; verlening'!$M:$M,"="&amp;$A14)/1000000</f>
        <v>2.1836000000000001E-2</v>
      </c>
      <c r="AO14" s="54">
        <f>SUMIFS('individ. emissies &amp; verlening'!BA:BA,'individ. emissies &amp; verlening'!$M:$M,"="&amp;$A14)/1000000</f>
        <v>2.4160999999999998E-2</v>
      </c>
      <c r="AQ14" s="54">
        <f>(SUM('individ. inlevering &amp; naleving'!Q274:R280)+SUM('individ. inlevering &amp; naleving'!Q284:R284))/1000000</f>
        <v>0</v>
      </c>
      <c r="AR14" s="54">
        <f>(SUM('individ. inlevering &amp; naleving'!V274:W280)+SUM('individ. inlevering &amp; naleving'!V284:W284))/1000000</f>
        <v>0</v>
      </c>
      <c r="AS14" s="54">
        <f>(SUM('individ. inlevering &amp; naleving'!AA274:AB280)+SUM('individ. inlevering &amp; naleving'!AA284:AB284))/1000000</f>
        <v>0</v>
      </c>
      <c r="AT14" s="54">
        <f>(SUM('individ. inlevering &amp; naleving'!AF274:AG280)+SUM('individ. inlevering &amp; naleving'!AF284:AG284))/1000000</f>
        <v>0</v>
      </c>
      <c r="AU14" s="54">
        <f>(SUM('individ. inlevering &amp; naleving'!AK274:AL280)+SUM('individ. inlevering &amp; naleving'!AK284:AL284))/1000000</f>
        <v>0.13919100000000001</v>
      </c>
    </row>
    <row r="15" spans="1:47" s="3" customFormat="1" ht="27" customHeight="1" x14ac:dyDescent="0.25">
      <c r="A15" s="42" t="s">
        <v>961</v>
      </c>
      <c r="B15" s="49"/>
      <c r="C15" s="182">
        <f>SUMIFS('individ. emissies &amp; verlening'!O:O,'individ. emissies &amp; verlening'!$M:$M,"="&amp;$A15)/1000000</f>
        <v>0.17702999999999999</v>
      </c>
      <c r="D15" s="182">
        <f>SUMIFS('individ. emissies &amp; verlening'!P:P,'individ. emissies &amp; verlening'!$M:$M,"="&amp;$A15)/1000000</f>
        <v>0.16922899999999999</v>
      </c>
      <c r="E15" s="182">
        <f>SUMIFS('individ. emissies &amp; verlening'!Q:Q,'individ. emissies &amp; verlening'!$M:$M,"="&amp;$A15)/1000000</f>
        <v>0.162109</v>
      </c>
      <c r="F15" s="182">
        <f>SUMIFS('individ. emissies &amp; verlening'!R:R,'individ. emissies &amp; verlening'!$M:$M,"="&amp;$A15)/1000000</f>
        <v>0.14075299999999999</v>
      </c>
      <c r="G15" s="182">
        <f>SUMIFS('individ. emissies &amp; verlening'!S:S,'individ. emissies &amp; verlening'!$M:$M,"="&amp;$A15)/1000000</f>
        <v>0.110167</v>
      </c>
      <c r="H15" s="182">
        <f>SUMIFS('individ. emissies &amp; verlening'!T:T,'individ. emissies &amp; verlening'!$M:$M,"="&amp;$A15)/1000000</f>
        <v>0.115496</v>
      </c>
      <c r="I15" s="182">
        <f>SUMIFS('individ. emissies &amp; verlening'!U:U,'individ. emissies &amp; verlening'!$M:$M,"="&amp;$A15)/1000000</f>
        <v>0.11504300000000001</v>
      </c>
      <c r="J15" s="182">
        <f>SUMIFS('individ. emissies &amp; verlening'!V:V,'individ. emissies &amp; verlening'!$M:$M,"="&amp;$A15)/1000000</f>
        <v>0.118948</v>
      </c>
      <c r="K15" s="182">
        <f>SUMIFS('individ. emissies &amp; verlening'!W:W,'individ. emissies &amp; verlening'!$M:$M,"="&amp;$A15)/1000000</f>
        <v>0.14673600000000001</v>
      </c>
      <c r="L15" s="182">
        <f>SUMIFS('individ. emissies &amp; verlening'!X:X,'individ. emissies &amp; verlening'!$M:$M,"="&amp;$A15)/1000000</f>
        <v>0.14701600000000001</v>
      </c>
      <c r="M15" s="182">
        <f>SUMIFS('individ. emissies &amp; verlening'!Y:Y,'individ. emissies &amp; verlening'!$M:$M,"="&amp;$A15)/1000000</f>
        <v>0.132877</v>
      </c>
      <c r="N15" s="182">
        <f>SUMIFS('individ. emissies &amp; verlening'!Z:Z,'individ. emissies &amp; verlening'!$M:$M,"="&amp;$A15)/1000000</f>
        <v>0.131499</v>
      </c>
      <c r="O15" s="182">
        <f>SUMIFS('individ. emissies &amp; verlening'!AA:AA,'individ. emissies &amp; verlening'!$M:$M,"="&amp;$A15)/1000000</f>
        <v>0.13109699999999999</v>
      </c>
      <c r="P15" s="182">
        <f>SUMIFS('individ. emissies &amp; verlening'!AB:AB,'individ. emissies &amp; verlening'!$M:$M,"="&amp;$A15)/1000000</f>
        <v>0.13095399999999999</v>
      </c>
      <c r="Q15" s="182">
        <f>SUMIFS('individ. emissies &amp; verlening'!AC:AC,'individ. emissies &amp; verlening'!$M:$M,"="&amp;$A15)/1000000</f>
        <v>0.131522</v>
      </c>
      <c r="R15" s="182">
        <f>SUMIFS('individ. emissies &amp; verlening'!AD:AD,'individ. emissies &amp; verlening'!$M:$M,"="&amp;$A15)/1000000</f>
        <v>0.120828</v>
      </c>
      <c r="S15" s="182">
        <f>SUMIFS('individ. emissies &amp; verlening'!AE:AE,'individ. emissies &amp; verlening'!$M:$M,"="&amp;$A15)/1000000</f>
        <v>0.12909000000000001</v>
      </c>
      <c r="T15" s="182">
        <f>SUMIFS('individ. emissies &amp; verlening'!AF:AF,'individ. emissies &amp; verlening'!$M:$M,"="&amp;$A15)/1000000</f>
        <v>0.10841199999999999</v>
      </c>
      <c r="U15" s="182">
        <f>SUMIFS('individ. emissies &amp; verlening'!AG:AG,'individ. emissies &amp; verlening'!$M:$M,"="&amp;$A15)/1000000</f>
        <v>0.10413600000000001</v>
      </c>
      <c r="V15" s="43"/>
      <c r="W15" s="54">
        <f>(SUM('individ. emissies &amp; verlening'!AI167:AI184))/1000000</f>
        <v>0.20511299999999999</v>
      </c>
      <c r="X15" s="54">
        <f>(SUM('individ. emissies &amp; verlening'!AJ167:AJ184))/1000000</f>
        <v>0.195273</v>
      </c>
      <c r="Y15" s="54">
        <f>(SUM('individ. emissies &amp; verlening'!AK167:AK184))/1000000</f>
        <v>0.20810600000000001</v>
      </c>
      <c r="Z15" s="54">
        <f>(SUM('individ. emissies &amp; verlening'!AL167:AL184))/1000000</f>
        <v>0.195241</v>
      </c>
      <c r="AA15" s="54">
        <f>(SUM('individ. emissies &amp; verlening'!AM167:AM184))/1000000</f>
        <v>0.195241</v>
      </c>
      <c r="AB15" s="54">
        <f>(SUM('individ. emissies &amp; verlening'!AN167:AN184))/1000000</f>
        <v>0.18634100000000001</v>
      </c>
      <c r="AC15" s="54">
        <f>(SUM('individ. emissies &amp; verlening'!AO167:AO184))/1000000</f>
        <v>0.18634000000000001</v>
      </c>
      <c r="AD15" s="54">
        <f>(SUM('individ. emissies &amp; verlening'!AP167:AP184))/1000000</f>
        <v>0.186339</v>
      </c>
      <c r="AE15" s="54">
        <f>(SUM('individ. emissies &amp; verlening'!AQ167:AQ184))/1000000</f>
        <v>0.15725700000000001</v>
      </c>
      <c r="AF15" s="54">
        <f>(SUM('individ. emissies &amp; verlening'!AR167:AR184))/1000000</f>
        <v>0.15130299999999999</v>
      </c>
      <c r="AG15" s="54">
        <f>(SUM('individ. emissies &amp; verlening'!AS167:AS184))/1000000</f>
        <v>0.15040899999999999</v>
      </c>
      <c r="AH15" s="54">
        <f>(SUM('individ. emissies &amp; verlening'!AT167:AT184))/1000000</f>
        <v>0.14465800000000001</v>
      </c>
      <c r="AI15" s="54">
        <f>(SUM('individ. emissies &amp; verlening'!AU167:AU184))/1000000</f>
        <v>0.141934</v>
      </c>
      <c r="AJ15" s="54">
        <f>(SUM('individ. emissies &amp; verlening'!AV167:AV184))/1000000</f>
        <v>0.13918</v>
      </c>
      <c r="AK15" s="54">
        <f>(SUM('individ. emissies &amp; verlening'!AW167:AW184))/1000000</f>
        <v>0.13239500000000001</v>
      </c>
      <c r="AL15" s="54">
        <f>(SUM('individ. emissies &amp; verlening'!AX167:AX184))/1000000</f>
        <v>0.129686</v>
      </c>
      <c r="AM15" s="54">
        <f>SUMIFS('individ. emissies &amp; verlening'!AY:AY,'individ. emissies &amp; verlening'!$M:$M,"="&amp;$A15)/1000000</f>
        <v>8.004E-2</v>
      </c>
      <c r="AN15" s="54">
        <f>SUMIFS('individ. emissies &amp; verlening'!AZ:AZ,'individ. emissies &amp; verlening'!$M:$M,"="&amp;$A15)/1000000</f>
        <v>7.5097999999999998E-2</v>
      </c>
      <c r="AO15" s="54">
        <f>SUMIFS('individ. emissies &amp; verlening'!BA:BA,'individ. emissies &amp; verlening'!$M:$M,"="&amp;$A15)/1000000</f>
        <v>7.3770000000000002E-2</v>
      </c>
      <c r="AQ15" s="54">
        <f>(SUM('individ. inlevering &amp; naleving'!Q167:R184))/1000000</f>
        <v>3.4224999999999998E-2</v>
      </c>
      <c r="AR15" s="54">
        <f>(SUM('individ. inlevering &amp; naleving'!V167:W184))/1000000</f>
        <v>2.2000000000000001E-3</v>
      </c>
      <c r="AS15" s="54">
        <f>(SUM('individ. inlevering &amp; naleving'!AA167:AB184))/1000000</f>
        <v>7.1999999999999998E-3</v>
      </c>
      <c r="AT15" s="54">
        <f>(SUM('individ. inlevering &amp; naleving'!AF167:AG184))/1000000</f>
        <v>1.2279999999999999E-2</v>
      </c>
      <c r="AU15" s="54">
        <f>(SUM('individ. inlevering &amp; naleving'!AK167:AL184))/1000000</f>
        <v>1.8616000000000001E-2</v>
      </c>
    </row>
    <row r="16" spans="1:47" s="3" customFormat="1" ht="27" customHeight="1" x14ac:dyDescent="0.25">
      <c r="A16" s="42" t="s">
        <v>1229</v>
      </c>
      <c r="B16" s="49"/>
      <c r="C16" s="182">
        <f>SUMIFS('individ. emissies &amp; verlening'!O:O,'individ. emissies &amp; verlening'!$M:$M,"="&amp;$A16)/1000000</f>
        <v>0</v>
      </c>
      <c r="D16" s="182">
        <f>SUMIFS('individ. emissies &amp; verlening'!P:P,'individ. emissies &amp; verlening'!$M:$M,"="&amp;$A16)/1000000</f>
        <v>0</v>
      </c>
      <c r="E16" s="182">
        <f>SUMIFS('individ. emissies &amp; verlening'!Q:Q,'individ. emissies &amp; verlening'!$M:$M,"="&amp;$A16)/1000000</f>
        <v>0</v>
      </c>
      <c r="F16" s="182">
        <f>SUMIFS('individ. emissies &amp; verlening'!R:R,'individ. emissies &amp; verlening'!$M:$M,"="&amp;$A16)/1000000</f>
        <v>0</v>
      </c>
      <c r="G16" s="182">
        <f>SUMIFS('individ. emissies &amp; verlening'!S:S,'individ. emissies &amp; verlening'!$M:$M,"="&amp;$A16)/1000000</f>
        <v>0</v>
      </c>
      <c r="H16" s="182">
        <f>SUMIFS('individ. emissies &amp; verlening'!T:T,'individ. emissies &amp; verlening'!$M:$M,"="&amp;$A16)/1000000</f>
        <v>0</v>
      </c>
      <c r="I16" s="182">
        <f>SUMIFS('individ. emissies &amp; verlening'!U:U,'individ. emissies &amp; verlening'!$M:$M,"="&amp;$A16)/1000000</f>
        <v>0</v>
      </c>
      <c r="J16" s="182">
        <f>SUMIFS('individ. emissies &amp; verlening'!V:V,'individ. emissies &amp; verlening'!$M:$M,"="&amp;$A16)/1000000</f>
        <v>0</v>
      </c>
      <c r="K16" s="182">
        <f>SUMIFS('individ. emissies &amp; verlening'!W:W,'individ. emissies &amp; verlening'!$M:$M,"="&amp;$A16)/1000000</f>
        <v>4.3269000000000002E-2</v>
      </c>
      <c r="L16" s="182">
        <f>SUMIFS('individ. emissies &amp; verlening'!X:X,'individ. emissies &amp; verlening'!$M:$M,"="&amp;$A16)/1000000</f>
        <v>4.0575E-2</v>
      </c>
      <c r="M16" s="182">
        <f>SUMIFS('individ. emissies &amp; verlening'!Y:Y,'individ. emissies &amp; verlening'!$M:$M,"="&amp;$A16)/1000000</f>
        <v>3.9025999999999998E-2</v>
      </c>
      <c r="N16" s="182">
        <f>SUMIFS('individ. emissies &amp; verlening'!Z:Z,'individ. emissies &amp; verlening'!$M:$M,"="&amp;$A16)/1000000</f>
        <v>3.8721999999999999E-2</v>
      </c>
      <c r="O16" s="182">
        <f>SUMIFS('individ. emissies &amp; verlening'!AA:AA,'individ. emissies &amp; verlening'!$M:$M,"="&amp;$A16)/1000000</f>
        <v>3.8507E-2</v>
      </c>
      <c r="P16" s="182">
        <f>SUMIFS('individ. emissies &amp; verlening'!AB:AB,'individ. emissies &amp; verlening'!$M:$M,"="&amp;$A16)/1000000</f>
        <v>3.6544E-2</v>
      </c>
      <c r="Q16" s="182">
        <f>SUMIFS('individ. emissies &amp; verlening'!AC:AC,'individ. emissies &amp; verlening'!$M:$M,"="&amp;$A16)/1000000</f>
        <v>3.4643E-2</v>
      </c>
      <c r="R16" s="182">
        <f>SUMIFS('individ. emissies &amp; verlening'!AD:AD,'individ. emissies &amp; verlening'!$M:$M,"="&amp;$A16)/1000000</f>
        <v>2.8534E-2</v>
      </c>
      <c r="S16" s="182">
        <f>SUMIFS('individ. emissies &amp; verlening'!AE:AE,'individ. emissies &amp; verlening'!$M:$M,"="&amp;$A16)/1000000</f>
        <v>3.1309999999999998E-2</v>
      </c>
      <c r="T16" s="182">
        <f>SUMIFS('individ. emissies &amp; verlening'!AF:AF,'individ. emissies &amp; verlening'!$M:$M,"="&amp;$A16)/1000000</f>
        <v>3.2724000000000003E-2</v>
      </c>
      <c r="U16" s="182">
        <f>SUMIFS('individ. emissies &amp; verlening'!AG:AG,'individ. emissies &amp; verlening'!$M:$M,"="&amp;$A16)/1000000</f>
        <v>2.8843000000000001E-2</v>
      </c>
      <c r="V16" s="43"/>
      <c r="W16" s="54">
        <f>(SUM('individ. emissies &amp; verlening'!AI216:AI229))/1000000</f>
        <v>0</v>
      </c>
      <c r="X16" s="54">
        <f>(SUM('individ. emissies &amp; verlening'!AJ216:AJ229))/1000000</f>
        <v>0</v>
      </c>
      <c r="Y16" s="54">
        <f>(SUM('individ. emissies &amp; verlening'!AK216:AK229))/1000000</f>
        <v>0</v>
      </c>
      <c r="Z16" s="54">
        <f>(SUM('individ. emissies &amp; verlening'!AL216:AL229))/1000000</f>
        <v>0</v>
      </c>
      <c r="AA16" s="54">
        <f>(SUM('individ. emissies &amp; verlening'!AM216:AM229))/1000000</f>
        <v>0</v>
      </c>
      <c r="AB16" s="54">
        <f>(SUM('individ. emissies &amp; verlening'!AN216:AN229))/1000000</f>
        <v>0</v>
      </c>
      <c r="AC16" s="54">
        <f>(SUM('individ. emissies &amp; verlening'!AO216:AO229))/1000000</f>
        <v>0</v>
      </c>
      <c r="AD16" s="54">
        <f>(SUM('individ. emissies &amp; verlening'!AP216:AP229))/1000000</f>
        <v>0</v>
      </c>
      <c r="AE16" s="54">
        <f>(SUM('individ. emissies &amp; verlening'!AQ216:AQ229))/1000000</f>
        <v>3.2067999999999999E-2</v>
      </c>
      <c r="AF16" s="54">
        <f>(SUM('individ. emissies &amp; verlening'!AR216:AR229))/1000000</f>
        <v>2.87E-2</v>
      </c>
      <c r="AG16" s="54">
        <f>(SUM('individ. emissies &amp; verlening'!AS216:AS229))/1000000</f>
        <v>2.5423999999999999E-2</v>
      </c>
      <c r="AH16" s="54">
        <f>(SUM('individ. emissies &amp; verlening'!AT216:AT229))/1000000</f>
        <v>2.2244E-2</v>
      </c>
      <c r="AI16" s="54">
        <f>(SUM('individ. emissies &amp; verlening'!AU216:AU229))/1000000</f>
        <v>1.9164E-2</v>
      </c>
      <c r="AJ16" s="54">
        <f>(SUM('individ. emissies &amp; verlening'!AV216:AV229))/1000000</f>
        <v>1.6257000000000001E-2</v>
      </c>
      <c r="AK16" s="54">
        <f>(SUM('individ. emissies &amp; verlening'!AW216:AW229))/1000000</f>
        <v>1.2737999999999999E-2</v>
      </c>
      <c r="AL16" s="54">
        <f>(SUM('individ. emissies &amp; verlening'!AX216:AX229))/1000000</f>
        <v>9.972E-3</v>
      </c>
      <c r="AM16" s="54">
        <f>SUMIFS('individ. emissies &amp; verlening'!AY:AY,'individ. emissies &amp; verlening'!$M:$M,"="&amp;$A16)/1000000</f>
        <v>2.3324999999999999E-2</v>
      </c>
      <c r="AN16" s="54">
        <f>SUMIFS('individ. emissies &amp; verlening'!AZ:AZ,'individ. emissies &amp; verlening'!$M:$M,"="&amp;$A16)/1000000</f>
        <v>2.2492999999999999E-2</v>
      </c>
      <c r="AO16" s="54">
        <f>SUMIFS('individ. emissies &amp; verlening'!BA:BA,'individ. emissies &amp; verlening'!$M:$M,"="&amp;$A16)/1000000</f>
        <v>2.3175000000000001E-2</v>
      </c>
      <c r="AQ16" s="54">
        <f>(SUM('individ. inlevering &amp; naleving'!Q216:R229))/1000000</f>
        <v>0</v>
      </c>
      <c r="AR16" s="54">
        <f>(SUM('individ. inlevering &amp; naleving'!R216:S229))/1000000</f>
        <v>0</v>
      </c>
      <c r="AS16" s="54">
        <f>(SUM('individ. inlevering &amp; naleving'!S216:T229))/1000000</f>
        <v>0</v>
      </c>
      <c r="AT16" s="54">
        <f>(SUM('individ. inlevering &amp; naleving'!T216:U229))/1000000</f>
        <v>0</v>
      </c>
      <c r="AU16" s="54">
        <f>(SUM('individ. inlevering &amp; naleving'!U216:V229))/1000000</f>
        <v>0</v>
      </c>
    </row>
    <row r="17" spans="1:47" s="3" customFormat="1" ht="27" customHeight="1" x14ac:dyDescent="0.25">
      <c r="A17" s="42" t="s">
        <v>1196</v>
      </c>
      <c r="B17" s="49"/>
      <c r="C17" s="182">
        <f>SUMIFS('individ. emissies &amp; verlening'!O:O,'individ. emissies &amp; verlening'!$M:$M,"="&amp;$A17)/1000000</f>
        <v>4.5539000000000003E-2</v>
      </c>
      <c r="D17" s="182">
        <f>SUMIFS('individ. emissies &amp; verlening'!P:P,'individ. emissies &amp; verlening'!$M:$M,"="&amp;$A17)/1000000</f>
        <v>4.4767000000000001E-2</v>
      </c>
      <c r="E17" s="182">
        <f>SUMIFS('individ. emissies &amp; verlening'!Q:Q,'individ. emissies &amp; verlening'!$M:$M,"="&amp;$A17)/1000000</f>
        <v>4.6406999999999997E-2</v>
      </c>
      <c r="F17" s="182">
        <f>SUMIFS('individ. emissies &amp; verlening'!R:R,'individ. emissies &amp; verlening'!$M:$M,"="&amp;$A17)/1000000</f>
        <v>7.8127000000000002E-2</v>
      </c>
      <c r="G17" s="182">
        <f>SUMIFS('individ. emissies &amp; verlening'!S:S,'individ. emissies &amp; verlening'!$M:$M,"="&amp;$A17)/1000000</f>
        <v>5.7536813934457039E-2</v>
      </c>
      <c r="H17" s="182">
        <f>SUMIFS('individ. emissies &amp; verlening'!T:T,'individ. emissies &amp; verlening'!$M:$M,"="&amp;$A17)/1000000</f>
        <v>6.9543999999999995E-2</v>
      </c>
      <c r="I17" s="182">
        <f>SUMIFS('individ. emissies &amp; verlening'!U:U,'individ. emissies &amp; verlening'!$M:$M,"="&amp;$A17)/1000000</f>
        <v>5.5021E-2</v>
      </c>
      <c r="J17" s="182">
        <f>SUMIFS('individ. emissies &amp; verlening'!V:V,'individ. emissies &amp; verlening'!$M:$M,"="&amp;$A17)/1000000</f>
        <v>4.8382000000000001E-2</v>
      </c>
      <c r="K17" s="182">
        <f>SUMIFS('individ. emissies &amp; verlening'!W:W,'individ. emissies &amp; verlening'!$M:$M,"="&amp;$A17)/1000000</f>
        <v>4.4297999999999997E-2</v>
      </c>
      <c r="L17" s="182">
        <f>SUMIFS('individ. emissies &amp; verlening'!X:X,'individ. emissies &amp; verlening'!$M:$M,"="&amp;$A17)/1000000</f>
        <v>4.7494000000000001E-2</v>
      </c>
      <c r="M17" s="182">
        <f>SUMIFS('individ. emissies &amp; verlening'!Y:Y,'individ. emissies &amp; verlening'!$M:$M,"="&amp;$A17)/1000000</f>
        <v>4.8571000000000003E-2</v>
      </c>
      <c r="N17" s="182">
        <f>SUMIFS('individ. emissies &amp; verlening'!Z:Z,'individ. emissies &amp; verlening'!$M:$M,"="&amp;$A17)/1000000</f>
        <v>4.6875E-2</v>
      </c>
      <c r="O17" s="182">
        <f>SUMIFS('individ. emissies &amp; verlening'!AA:AA,'individ. emissies &amp; verlening'!$M:$M,"="&amp;$A17)/1000000</f>
        <v>4.8772999999999997E-2</v>
      </c>
      <c r="P17" s="182">
        <f>SUMIFS('individ. emissies &amp; verlening'!AB:AB,'individ. emissies &amp; verlening'!$M:$M,"="&amp;$A17)/1000000</f>
        <v>4.5243999999999999E-2</v>
      </c>
      <c r="Q17" s="182">
        <f>SUMIFS('individ. emissies &amp; verlening'!AC:AC,'individ. emissies &amp; verlening'!$M:$M,"="&amp;$A17)/1000000</f>
        <v>4.1893E-2</v>
      </c>
      <c r="R17" s="182">
        <f>SUMIFS('individ. emissies &amp; verlening'!AD:AD,'individ. emissies &amp; verlening'!$M:$M,"="&amp;$A17)/1000000</f>
        <v>3.5524E-2</v>
      </c>
      <c r="S17" s="182">
        <f>SUMIFS('individ. emissies &amp; verlening'!AE:AE,'individ. emissies &amp; verlening'!$M:$M,"="&amp;$A17)/1000000</f>
        <v>3.6242000000000003E-2</v>
      </c>
      <c r="T17" s="182">
        <f>SUMIFS('individ. emissies &amp; verlening'!AF:AF,'individ. emissies &amp; verlening'!$M:$M,"="&amp;$A17)/1000000</f>
        <v>2.7581999999999999E-2</v>
      </c>
      <c r="U17" s="182">
        <f>SUMIFS('individ. emissies &amp; verlening'!AG:AG,'individ. emissies &amp; verlening'!$M:$M,"="&amp;$A17)/1000000</f>
        <v>2.1607000000000001E-2</v>
      </c>
      <c r="V17" s="43"/>
      <c r="W17" s="54">
        <f>(SUM('individ. emissies &amp; verlening'!AI210:AI215))/1000000</f>
        <v>4.7218000000000003E-2</v>
      </c>
      <c r="X17" s="54">
        <f>(SUM('individ. emissies &amp; verlening'!AJ210:AJ215))/1000000</f>
        <v>4.7569E-2</v>
      </c>
      <c r="Y17" s="54">
        <f>(SUM('individ. emissies &amp; verlening'!AK210:AK215))/1000000</f>
        <v>4.7567999999999999E-2</v>
      </c>
      <c r="Z17" s="54">
        <f>(SUM('individ. emissies &amp; verlening'!AL210:AL215))/1000000</f>
        <v>0.16535</v>
      </c>
      <c r="AA17" s="54">
        <f>(SUM('individ. emissies &amp; verlening'!AM210:AM215))/1000000</f>
        <v>0.16535</v>
      </c>
      <c r="AB17" s="54">
        <f>(SUM('individ. emissies &amp; verlening'!AN210:AN215))/1000000</f>
        <v>0.16535</v>
      </c>
      <c r="AC17" s="54">
        <f>(SUM('individ. emissies &amp; verlening'!AO210:AO215))/1000000</f>
        <v>0.165352</v>
      </c>
      <c r="AD17" s="54">
        <f>(SUM('individ. emissies &amp; verlening'!AP210:AP215))/1000000</f>
        <v>0.161943</v>
      </c>
      <c r="AE17" s="54">
        <f>(SUM('individ. emissies &amp; verlening'!AQ210:AQ215))/1000000</f>
        <v>0.16784299999999999</v>
      </c>
      <c r="AF17" s="54">
        <f>(SUM('individ. emissies &amp; verlening'!AR210:AR215))/1000000</f>
        <v>0.16492499999999999</v>
      </c>
      <c r="AG17" s="54">
        <f>(SUM('individ. emissies &amp; verlening'!AS210:AS215))/1000000</f>
        <v>0.106433</v>
      </c>
      <c r="AH17" s="54">
        <f>(SUM('individ. emissies &amp; verlening'!AT210:AT215))/1000000</f>
        <v>8.5225999999999996E-2</v>
      </c>
      <c r="AI17" s="54">
        <f>(SUM('individ. emissies &amp; verlening'!AU210:AU215))/1000000</f>
        <v>6.2567999999999999E-2</v>
      </c>
      <c r="AJ17" s="54">
        <f>(SUM('individ. emissies &amp; verlening'!AV210:AV215))/1000000</f>
        <v>5.4269999999999999E-2</v>
      </c>
      <c r="AK17" s="54">
        <f>(SUM('individ. emissies &amp; verlening'!AW210:AW215))/1000000</f>
        <v>4.5444999999999999E-2</v>
      </c>
      <c r="AL17" s="54">
        <f>(SUM('individ. emissies &amp; verlening'!AX210:AX215))/1000000</f>
        <v>3.5950999999999997E-2</v>
      </c>
      <c r="AM17" s="54">
        <f>SUMIFS('individ. emissies &amp; verlening'!AY:AY,'individ. emissies &amp; verlening'!$M:$M,"="&amp;$A17)/1000000</f>
        <v>0.103156</v>
      </c>
      <c r="AN17" s="54">
        <f>SUMIFS('individ. emissies &amp; verlening'!AZ:AZ,'individ. emissies &amp; verlening'!$M:$M,"="&amp;$A17)/1000000</f>
        <v>0.106568</v>
      </c>
      <c r="AO17" s="54">
        <f>SUMIFS('individ. emissies &amp; verlening'!BA:BA,'individ. emissies &amp; verlening'!$M:$M,"="&amp;$A17)/1000000</f>
        <v>0.100117</v>
      </c>
      <c r="AQ17" s="54">
        <f>(SUM('individ. inlevering &amp; naleving'!Q210:R215))/1000000</f>
        <v>8.0000000000000002E-3</v>
      </c>
      <c r="AR17" s="54">
        <f>(SUM('individ. inlevering &amp; naleving'!V210:W215))/1000000</f>
        <v>0</v>
      </c>
      <c r="AS17" s="54">
        <f>(SUM('individ. inlevering &amp; naleving'!AA210:AB215))/1000000</f>
        <v>4.9890000000000004E-3</v>
      </c>
      <c r="AT17" s="54">
        <f>(SUM('individ. inlevering &amp; naleving'!AF210:AG215))/1000000</f>
        <v>0</v>
      </c>
      <c r="AU17" s="54">
        <f>(SUM('individ. inlevering &amp; naleving'!AK210:AL215))/1000000</f>
        <v>3.4800999999999999E-2</v>
      </c>
    </row>
    <row r="18" spans="1:47" s="3" customFormat="1" ht="27" customHeight="1" x14ac:dyDescent="0.25">
      <c r="A18" s="42" t="s">
        <v>1330</v>
      </c>
      <c r="B18" s="49"/>
      <c r="C18" s="182">
        <f>SUMIFS('individ. emissies &amp; verlening'!O:O,'individ. emissies &amp; verlening'!$M:$M,"="&amp;$A18)/1000000</f>
        <v>3.0564000000000001E-2</v>
      </c>
      <c r="D18" s="182">
        <f>SUMIFS('individ. emissies &amp; verlening'!P:P,'individ. emissies &amp; verlening'!$M:$M,"="&amp;$A18)/1000000</f>
        <v>2.9680999999999999E-2</v>
      </c>
      <c r="E18" s="182">
        <f>SUMIFS('individ. emissies &amp; verlening'!Q:Q,'individ. emissies &amp; verlening'!$M:$M,"="&amp;$A18)/1000000</f>
        <v>3.1379999999999998E-2</v>
      </c>
      <c r="F18" s="182">
        <f>SUMIFS('individ. emissies &amp; verlening'!R:R,'individ. emissies &amp; verlening'!$M:$M,"="&amp;$A18)/1000000</f>
        <v>0.16625400000000001</v>
      </c>
      <c r="G18" s="182">
        <f>SUMIFS('individ. emissies &amp; verlening'!S:S,'individ. emissies &amp; verlening'!$M:$M,"="&amp;$A18)/1000000</f>
        <v>0.143349</v>
      </c>
      <c r="H18" s="182">
        <f>SUMIFS('individ. emissies &amp; verlening'!T:T,'individ. emissies &amp; verlening'!$M:$M,"="&amp;$A18)/1000000</f>
        <v>0.14633299999999999</v>
      </c>
      <c r="I18" s="182">
        <f>SUMIFS('individ. emissies &amp; verlening'!U:U,'individ. emissies &amp; verlening'!$M:$M,"="&amp;$A18)/1000000</f>
        <v>0.14069100000000001</v>
      </c>
      <c r="J18" s="182">
        <f>SUMIFS('individ. emissies &amp; verlening'!V:V,'individ. emissies &amp; verlening'!$M:$M,"="&amp;$A18)/1000000</f>
        <v>0.140213</v>
      </c>
      <c r="K18" s="182">
        <f>SUMIFS('individ. emissies &amp; verlening'!W:W,'individ. emissies &amp; verlening'!$M:$M,"="&amp;$A18)/1000000</f>
        <v>0.14510700000000001</v>
      </c>
      <c r="L18" s="182">
        <f>SUMIFS('individ. emissies &amp; verlening'!X:X,'individ. emissies &amp; verlening'!$M:$M,"="&amp;$A18)/1000000</f>
        <v>0.131408</v>
      </c>
      <c r="M18" s="182">
        <f>SUMIFS('individ. emissies &amp; verlening'!Y:Y,'individ. emissies &amp; verlening'!$M:$M,"="&amp;$A18)/1000000</f>
        <v>0.13913700000000001</v>
      </c>
      <c r="N18" s="182">
        <f>SUMIFS('individ. emissies &amp; verlening'!Z:Z,'individ. emissies &amp; verlening'!$M:$M,"="&amp;$A18)/1000000</f>
        <v>0.14379400000000001</v>
      </c>
      <c r="O18" s="182">
        <f>SUMIFS('individ. emissies &amp; verlening'!AA:AA,'individ. emissies &amp; verlening'!$M:$M,"="&amp;$A18)/1000000</f>
        <v>0.14727000000000001</v>
      </c>
      <c r="P18" s="182">
        <f>SUMIFS('individ. emissies &amp; verlening'!AB:AB,'individ. emissies &amp; verlening'!$M:$M,"="&amp;$A18)/1000000</f>
        <v>0.14493500000000001</v>
      </c>
      <c r="Q18" s="182">
        <f>SUMIFS('individ. emissies &amp; verlening'!AC:AC,'individ. emissies &amp; verlening'!$M:$M,"="&amp;$A18)/1000000</f>
        <v>0.128493</v>
      </c>
      <c r="R18" s="182">
        <f>SUMIFS('individ. emissies &amp; verlening'!AD:AD,'individ. emissies &amp; verlening'!$M:$M,"="&amp;$A18)/1000000</f>
        <v>0.124487</v>
      </c>
      <c r="S18" s="182">
        <f>SUMIFS('individ. emissies &amp; verlening'!AE:AE,'individ. emissies &amp; verlening'!$M:$M,"="&amp;$A18)/1000000</f>
        <v>0.147201</v>
      </c>
      <c r="T18" s="182">
        <f>SUMIFS('individ. emissies &amp; verlening'!AF:AF,'individ. emissies &amp; verlening'!$M:$M,"="&amp;$A18)/1000000</f>
        <v>0.127582</v>
      </c>
      <c r="U18" s="182">
        <f>SUMIFS('individ. emissies &amp; verlening'!AG:AG,'individ. emissies &amp; verlening'!$M:$M,"="&amp;$A18)/1000000</f>
        <v>0.10833</v>
      </c>
      <c r="V18" s="43"/>
      <c r="W18" s="54">
        <f>(SUM('individ. emissies &amp; verlening'!AI235:AI247))/1000000</f>
        <v>3.8210000000000001E-2</v>
      </c>
      <c r="X18" s="54">
        <f>(SUM('individ. emissies &amp; verlening'!AJ235:AJ247))/1000000</f>
        <v>3.8210000000000001E-2</v>
      </c>
      <c r="Y18" s="54">
        <f>(SUM('individ. emissies &amp; verlening'!AK235:AK247))/1000000</f>
        <v>3.8212000000000003E-2</v>
      </c>
      <c r="Z18" s="54">
        <f>(SUM('individ. emissies &amp; verlening'!AL235:AL247))/1000000</f>
        <v>0.189002</v>
      </c>
      <c r="AA18" s="54">
        <f>(SUM('individ. emissies &amp; verlening'!AM235:AM247))/1000000</f>
        <v>0.190026</v>
      </c>
      <c r="AB18" s="54">
        <f>(SUM('individ. emissies &amp; verlening'!AN235:AN247))/1000000</f>
        <v>0.18587899999999999</v>
      </c>
      <c r="AC18" s="54">
        <f>(SUM('individ. emissies &amp; verlening'!AO235:AO247))/1000000</f>
        <v>0.190306</v>
      </c>
      <c r="AD18" s="54">
        <f>(SUM('individ. emissies &amp; verlening'!AP235:AP247))/1000000</f>
        <v>0.190307</v>
      </c>
      <c r="AE18" s="54">
        <f>(SUM('individ. emissies &amp; verlening'!AQ235:AQ247))/1000000</f>
        <v>0.11283</v>
      </c>
      <c r="AF18" s="54">
        <f>(SUM('individ. emissies &amp; verlening'!AR235:AR247))/1000000</f>
        <v>0.11238099999999999</v>
      </c>
      <c r="AG18" s="54">
        <f>(SUM('individ. emissies &amp; verlening'!AS235:AS247))/1000000</f>
        <v>0.100634</v>
      </c>
      <c r="AH18" s="54">
        <f>(SUM('individ. emissies &amp; verlening'!AT235:AT247))/1000000</f>
        <v>9.7263000000000002E-2</v>
      </c>
      <c r="AI18" s="54">
        <f>(SUM('individ. emissies &amp; verlening'!AU235:AU247))/1000000</f>
        <v>8.9416999999999996E-2</v>
      </c>
      <c r="AJ18" s="54">
        <f>(SUM('individ. emissies &amp; verlening'!AV235:AV247))/1000000</f>
        <v>8.5124000000000005E-2</v>
      </c>
      <c r="AK18" s="54">
        <f>(SUM('individ. emissies &amp; verlening'!AW235:AW247))/1000000</f>
        <v>7.8037999999999996E-2</v>
      </c>
      <c r="AL18" s="54">
        <f>(SUM('individ. emissies &amp; verlening'!AX235:AX247))/1000000</f>
        <v>6.9716E-2</v>
      </c>
      <c r="AM18" s="54">
        <f>SUMIFS('individ. emissies &amp; verlening'!AY:AY,'individ. emissies &amp; verlening'!$M:$M,"="&amp;$A18)/1000000</f>
        <v>5.1428000000000001E-2</v>
      </c>
      <c r="AN18" s="54">
        <f>SUMIFS('individ. emissies &amp; verlening'!AZ:AZ,'individ. emissies &amp; verlening'!$M:$M,"="&amp;$A18)/1000000</f>
        <v>5.3414000000000003E-2</v>
      </c>
      <c r="AO18" s="54">
        <f>SUMIFS('individ. emissies &amp; verlening'!BA:BA,'individ. emissies &amp; verlening'!$M:$M,"="&amp;$A18)/1000000</f>
        <v>5.3492999999999999E-2</v>
      </c>
      <c r="AQ18" s="54">
        <f>(SUM('individ. inlevering &amp; naleving'!Q235:R247))/1000000</f>
        <v>3.7699999999999999E-3</v>
      </c>
      <c r="AR18" s="54">
        <f>(SUM('individ. inlevering &amp; naleving'!V235:W247))/1000000</f>
        <v>1.4339999999999999E-3</v>
      </c>
      <c r="AS18" s="54">
        <f>(SUM('individ. inlevering &amp; naleving'!AA235:AB247))/1000000</f>
        <v>0</v>
      </c>
      <c r="AT18" s="54">
        <f>(SUM('individ. inlevering &amp; naleving'!AF235:AG247))/1000000</f>
        <v>3.3700000000000002E-3</v>
      </c>
      <c r="AU18" s="54">
        <f>(SUM('individ. inlevering &amp; naleving'!AK235:AL247))/1000000</f>
        <v>5.0292999999999997E-2</v>
      </c>
    </row>
    <row r="19" spans="1:47" s="3" customFormat="1" ht="27" customHeight="1" x14ac:dyDescent="0.25">
      <c r="A19" s="29" t="s">
        <v>1632</v>
      </c>
      <c r="B19" s="44"/>
      <c r="C19" s="51">
        <f t="shared" ref="C19:H19" si="0">SUM(C5:C18)</f>
        <v>33.586222000000006</v>
      </c>
      <c r="D19" s="51">
        <f t="shared" si="0"/>
        <v>32.991524999999989</v>
      </c>
      <c r="E19" s="51">
        <f t="shared" si="0"/>
        <v>32.264994000000002</v>
      </c>
      <c r="F19" s="51">
        <f t="shared" si="0"/>
        <v>35.002869000000004</v>
      </c>
      <c r="G19" s="51">
        <f t="shared" si="0"/>
        <v>32.697048878540471</v>
      </c>
      <c r="H19" s="51">
        <f t="shared" si="0"/>
        <v>34.780279000000007</v>
      </c>
      <c r="I19" s="51">
        <f t="shared" ref="I19:N19" si="1">SUM(I5:I18)</f>
        <v>31.586394000000006</v>
      </c>
      <c r="J19" s="51">
        <f t="shared" si="1"/>
        <v>30.941624999999998</v>
      </c>
      <c r="K19" s="51">
        <f t="shared" si="1"/>
        <v>32.664144999999991</v>
      </c>
      <c r="L19" s="51">
        <f t="shared" si="1"/>
        <v>31.556233000000002</v>
      </c>
      <c r="M19" s="64">
        <f t="shared" si="1"/>
        <v>32.605220000000003</v>
      </c>
      <c r="N19" s="64">
        <f t="shared" si="1"/>
        <v>31.657143000000005</v>
      </c>
      <c r="O19" s="64">
        <f t="shared" ref="O19:P19" si="2">SUM(O5:O18)</f>
        <v>31.968144999999996</v>
      </c>
      <c r="P19" s="64">
        <f t="shared" si="2"/>
        <v>31.916491999999998</v>
      </c>
      <c r="Q19" s="64">
        <f t="shared" ref="Q19:U19" si="3">SUM(Q5:Q18)</f>
        <v>31.866765000000001</v>
      </c>
      <c r="R19" s="64">
        <f t="shared" si="3"/>
        <v>29.169200999999997</v>
      </c>
      <c r="S19" s="64">
        <f t="shared" si="3"/>
        <v>29.765848000000002</v>
      </c>
      <c r="T19" s="64">
        <f t="shared" si="3"/>
        <v>28.863381000000004</v>
      </c>
      <c r="U19" s="64">
        <f t="shared" si="3"/>
        <v>25.966573999999994</v>
      </c>
      <c r="V19" s="45"/>
      <c r="W19" s="51">
        <f t="shared" ref="W19:AD19" si="4">SUM(W5:W18)</f>
        <v>31.690982999999996</v>
      </c>
      <c r="X19" s="51">
        <f t="shared" si="4"/>
        <v>34.295594000000008</v>
      </c>
      <c r="Y19" s="51">
        <f t="shared" si="4"/>
        <v>33.933751000000008</v>
      </c>
      <c r="Z19" s="51">
        <f t="shared" si="4"/>
        <v>33.854636999999997</v>
      </c>
      <c r="AA19" s="51">
        <f t="shared" si="4"/>
        <v>34.389033000000005</v>
      </c>
      <c r="AB19" s="51">
        <f t="shared" si="4"/>
        <v>34.778615433071671</v>
      </c>
      <c r="AC19" s="51">
        <f t="shared" si="4"/>
        <v>35.627521017167396</v>
      </c>
      <c r="AD19" s="51">
        <f t="shared" si="4"/>
        <v>36.069072609567392</v>
      </c>
      <c r="AE19" s="51">
        <f t="shared" ref="AE19:AJ19" si="5">SUM(AE5:AE18)</f>
        <v>25.674911000000002</v>
      </c>
      <c r="AF19" s="51">
        <f t="shared" si="5"/>
        <v>25.361414</v>
      </c>
      <c r="AG19" s="51">
        <f t="shared" si="5"/>
        <v>24.294575999999999</v>
      </c>
      <c r="AH19" s="51">
        <f t="shared" si="5"/>
        <v>24.318444999999997</v>
      </c>
      <c r="AI19" s="51">
        <f t="shared" si="5"/>
        <v>23.799993000000001</v>
      </c>
      <c r="AJ19" s="51">
        <f t="shared" si="5"/>
        <v>23.346001999999999</v>
      </c>
      <c r="AK19" s="51">
        <f t="shared" ref="AK19:AM19" si="6">SUM(AK5:AK18)</f>
        <v>22.883089999999999</v>
      </c>
      <c r="AL19" s="51">
        <f t="shared" si="6"/>
        <v>22.294671000000005</v>
      </c>
      <c r="AM19" s="51">
        <f t="shared" si="6"/>
        <v>21.444477000000003</v>
      </c>
      <c r="AN19" s="51">
        <f t="shared" ref="AN19:AO19" si="7">SUM(AN5:AN18)</f>
        <v>21.831567</v>
      </c>
      <c r="AO19" s="51">
        <f t="shared" si="7"/>
        <v>21.204162</v>
      </c>
      <c r="AQ19" s="51">
        <f>SUM(AQ5:AQ18)</f>
        <v>1.0325530000000001</v>
      </c>
      <c r="AR19" s="51">
        <f>SUM(AR5:AR18)</f>
        <v>0.53233599999999992</v>
      </c>
      <c r="AS19" s="51">
        <f>SUM(AS5:AS18)</f>
        <v>1.590187</v>
      </c>
      <c r="AT19" s="51">
        <f>SUM(AT5:AT18)</f>
        <v>8.0277860000000008</v>
      </c>
      <c r="AU19" s="51">
        <f>SUM(AU5:AU18)</f>
        <v>9.481993000000001</v>
      </c>
    </row>
    <row r="20" spans="1:47" ht="6.75" customHeight="1" x14ac:dyDescent="0.25">
      <c r="C20" s="13"/>
      <c r="D20" s="13"/>
      <c r="E20" s="15"/>
      <c r="F20" s="15"/>
      <c r="G20" s="15"/>
      <c r="H20" s="15"/>
      <c r="I20" s="15"/>
      <c r="J20" s="15"/>
      <c r="K20" s="15"/>
      <c r="L20" s="15"/>
      <c r="M20" s="15"/>
      <c r="N20" s="15"/>
      <c r="O20" s="15"/>
      <c r="P20" s="15"/>
      <c r="Q20" s="15"/>
      <c r="R20" s="15"/>
      <c r="S20" s="15"/>
      <c r="T20" s="15"/>
      <c r="U20" s="15"/>
      <c r="V20" s="15"/>
      <c r="W20" s="46"/>
      <c r="X20" s="15"/>
      <c r="Y20" s="15"/>
      <c r="Z20" s="15"/>
      <c r="AA20" s="15"/>
      <c r="AB20" s="15"/>
      <c r="AC20" s="15"/>
      <c r="AD20" s="15"/>
      <c r="AE20" s="15"/>
      <c r="AF20" s="15"/>
      <c r="AG20" s="15"/>
      <c r="AH20" s="15"/>
      <c r="AI20" s="15"/>
      <c r="AJ20" s="15"/>
      <c r="AK20" s="15"/>
      <c r="AL20" s="15"/>
      <c r="AM20" s="15"/>
      <c r="AN20" s="15"/>
      <c r="AO20" s="15"/>
    </row>
    <row r="21" spans="1:47" s="16" customFormat="1" ht="12" customHeight="1" x14ac:dyDescent="0.25">
      <c r="A21" s="209" t="s">
        <v>1633</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117"/>
      <c r="AI21" s="117"/>
      <c r="AJ21" s="117"/>
      <c r="AK21" s="117"/>
      <c r="AL21" s="117"/>
      <c r="AM21" s="117"/>
      <c r="AN21" s="117"/>
      <c r="AO21" s="117"/>
    </row>
    <row r="22" spans="1:47" s="3" customFormat="1" ht="14.25" customHeight="1" x14ac:dyDescent="0.25">
      <c r="A22" s="199" t="s">
        <v>1634</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row>
    <row r="23" spans="1:47" s="3" customFormat="1" ht="32.25" customHeight="1" x14ac:dyDescent="0.25">
      <c r="A23" s="199" t="s">
        <v>1756</v>
      </c>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row>
    <row r="24" spans="1:47" s="3" customFormat="1" ht="32.25" customHeight="1" x14ac:dyDescent="0.25">
      <c r="A24" s="199" t="s">
        <v>1757</v>
      </c>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row>
    <row r="25" spans="1:47" s="3" customFormat="1" ht="32.25" customHeight="1" x14ac:dyDescent="0.25">
      <c r="A25" s="199" t="s">
        <v>1637</v>
      </c>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row>
    <row r="26" spans="1:47" s="3" customFormat="1" ht="32.25" customHeight="1" x14ac:dyDescent="0.25">
      <c r="A26" s="200" t="s">
        <v>1758</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row>
    <row r="27" spans="1:47" ht="15.6" x14ac:dyDescent="0.25">
      <c r="A27" s="210" t="s">
        <v>1759</v>
      </c>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row>
  </sheetData>
  <mergeCells count="8">
    <mergeCell ref="A25:AU25"/>
    <mergeCell ref="A27:AU27"/>
    <mergeCell ref="A26:AU26"/>
    <mergeCell ref="A21:AG21"/>
    <mergeCell ref="A2:AU2"/>
    <mergeCell ref="A22:AU22"/>
    <mergeCell ref="A23:AU23"/>
    <mergeCell ref="A24:AU24"/>
  </mergeCells>
  <phoneticPr fontId="7" type="noConversion"/>
  <printOptions horizontalCentered="1"/>
  <pageMargins left="9.8425196850393706E-2" right="9.8425196850393706E-2" top="0.55118110236220474" bottom="0.55118110236220474" header="0.31496062992125984" footer="0.31496062992125984"/>
  <pageSetup paperSize="8"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9CFC8-40AE-404C-846B-51A37CAB3726}">
  <dimension ref="A1:N11"/>
  <sheetViews>
    <sheetView zoomScaleNormal="100" workbookViewId="0">
      <selection activeCell="A2" sqref="A2"/>
    </sheetView>
  </sheetViews>
  <sheetFormatPr defaultColWidth="9.109375" defaultRowHeight="13.2" x14ac:dyDescent="0.25"/>
  <cols>
    <col min="1" max="16384" width="9.109375" style="176"/>
  </cols>
  <sheetData>
    <row r="1" spans="1:14" ht="32.25" customHeight="1" x14ac:dyDescent="0.25">
      <c r="A1" s="212" t="s">
        <v>1760</v>
      </c>
      <c r="B1" s="213"/>
      <c r="C1" s="213"/>
      <c r="D1" s="213"/>
      <c r="E1" s="213"/>
      <c r="F1" s="213"/>
      <c r="G1" s="213"/>
      <c r="H1" s="213"/>
      <c r="I1" s="213"/>
      <c r="J1" s="213"/>
      <c r="K1" s="213"/>
      <c r="L1" s="213"/>
      <c r="M1" s="213"/>
      <c r="N1" s="213"/>
    </row>
    <row r="2" spans="1:14" ht="2.25" customHeight="1" x14ac:dyDescent="0.25">
      <c r="A2" s="177"/>
      <c r="B2" s="177"/>
      <c r="C2" s="177"/>
      <c r="D2" s="177"/>
      <c r="E2" s="177"/>
      <c r="F2" s="177"/>
      <c r="G2" s="177"/>
      <c r="H2" s="177"/>
      <c r="I2" s="177"/>
      <c r="J2" s="177"/>
      <c r="K2" s="175"/>
      <c r="L2" s="175"/>
    </row>
    <row r="3" spans="1:14" ht="12.75" customHeight="1" x14ac:dyDescent="0.25">
      <c r="A3" s="215" t="s">
        <v>1761</v>
      </c>
      <c r="B3" s="215"/>
      <c r="C3" s="215"/>
      <c r="D3" s="215"/>
      <c r="E3" s="215"/>
      <c r="F3" s="215"/>
      <c r="G3" s="215"/>
      <c r="H3" s="215"/>
      <c r="I3" s="215"/>
      <c r="J3" s="215"/>
      <c r="K3" s="215"/>
      <c r="L3" s="215"/>
      <c r="M3" s="215"/>
      <c r="N3" s="215"/>
    </row>
    <row r="4" spans="1:14" ht="3" customHeight="1" x14ac:dyDescent="0.25"/>
    <row r="5" spans="1:14" s="179" customFormat="1" ht="12.75" customHeight="1" x14ac:dyDescent="0.25">
      <c r="A5" s="214" t="s">
        <v>1762</v>
      </c>
      <c r="B5" s="214"/>
      <c r="C5" s="214"/>
      <c r="D5" s="214"/>
      <c r="E5" s="214"/>
      <c r="F5" s="214"/>
      <c r="G5" s="214"/>
      <c r="H5" s="214"/>
      <c r="I5" s="214"/>
      <c r="J5" s="214"/>
      <c r="K5" s="214"/>
      <c r="L5" s="214"/>
      <c r="M5" s="214"/>
      <c r="N5" s="214"/>
    </row>
    <row r="6" spans="1:14" s="179" customFormat="1" ht="12.75" customHeight="1" x14ac:dyDescent="0.25">
      <c r="A6" s="214" t="s">
        <v>1763</v>
      </c>
      <c r="B6" s="214"/>
      <c r="C6" s="214"/>
      <c r="D6" s="214"/>
      <c r="E6" s="214"/>
      <c r="F6" s="214"/>
      <c r="G6" s="214"/>
      <c r="H6" s="214"/>
      <c r="I6" s="214"/>
      <c r="J6" s="214"/>
      <c r="K6" s="214"/>
      <c r="L6" s="214"/>
      <c r="M6" s="214"/>
      <c r="N6" s="214"/>
    </row>
    <row r="7" spans="1:14" s="179" customFormat="1" ht="12.75" customHeight="1" x14ac:dyDescent="0.25">
      <c r="A7" s="214" t="s">
        <v>1764</v>
      </c>
      <c r="B7" s="214"/>
      <c r="C7" s="214"/>
      <c r="D7" s="214"/>
      <c r="E7" s="214"/>
      <c r="F7" s="214"/>
      <c r="G7" s="214"/>
      <c r="H7" s="214"/>
      <c r="I7" s="214"/>
      <c r="J7" s="214"/>
      <c r="K7" s="214"/>
      <c r="L7" s="214"/>
      <c r="M7" s="214"/>
      <c r="N7" s="214"/>
    </row>
    <row r="8" spans="1:14" ht="33.9" customHeight="1" x14ac:dyDescent="0.25"/>
    <row r="11" spans="1:14" x14ac:dyDescent="0.25">
      <c r="M11" s="178"/>
    </row>
  </sheetData>
  <mergeCells count="5">
    <mergeCell ref="A1:N1"/>
    <mergeCell ref="A7:N7"/>
    <mergeCell ref="A6:N6"/>
    <mergeCell ref="A5:N5"/>
    <mergeCell ref="A3:N3"/>
  </mergeCells>
  <pageMargins left="0.7" right="0.7" top="0.75" bottom="0.75" header="0.3" footer="0.3"/>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TS-data" ma:contentTypeID="0x010100BC044343EB32764E85FD9CE40F089DA206005AEAA82BDA369E4D9A94A542E0AF3843" ma:contentTypeVersion="7" ma:contentTypeDescription="" ma:contentTypeScope="" ma:versionID="e608dc60cb53261fa548e750632d7c69">
  <xsd:schema xmlns:xsd="http://www.w3.org/2001/XMLSchema" xmlns:xs="http://www.w3.org/2001/XMLSchema" xmlns:p="http://schemas.microsoft.com/office/2006/metadata/properties" xmlns:ns2="76371225-f5b8-4f9b-82f4-b07a2b79cc41" xmlns:ns3="9a9ec0f0-7796-43d0-ac1f-4c8c46ee0bd1" xmlns:ns4="e3437e78-15c7-4a36-8302-98da28fbf87e" targetNamespace="http://schemas.microsoft.com/office/2006/metadata/properties" ma:root="true" ma:fieldsID="8695441bf74d6a048da6acc706c07fa4" ns2:_="" ns3:_="" ns4:_="">
    <xsd:import namespace="76371225-f5b8-4f9b-82f4-b07a2b79cc41"/>
    <xsd:import namespace="9a9ec0f0-7796-43d0-ac1f-4c8c46ee0bd1"/>
    <xsd:import namespace="e3437e78-15c7-4a36-8302-98da28fbf87e"/>
    <xsd:element name="properties">
      <xsd:complexType>
        <xsd:sequence>
          <xsd:element name="documentManagement">
            <xsd:complexType>
              <xsd:all>
                <xsd:element ref="ns2:Beschrijving" minOccurs="0"/>
                <xsd:element ref="ns2:Documentdatum" minOccurs="0"/>
                <xsd:element ref="ns2:ge8f3523ee6d4cb2b95f904ff699c84b" minOccurs="0"/>
                <xsd:element ref="ns3:TaxCatchAll" minOccurs="0"/>
                <xsd:element ref="ns3:TaxCatchAllLabel" minOccurs="0"/>
                <xsd:element ref="ns2:k4f250ad144446d0870b1b27d6c49c47" minOccurs="0"/>
                <xsd:element ref="ns2:_dlc_DocId" minOccurs="0"/>
                <xsd:element ref="ns2:_dlc_DocIdUrl" minOccurs="0"/>
                <xsd:element ref="ns2:_dlc_DocIdPersistId" minOccurs="0"/>
                <xsd:element ref="ns2:fec0510658ce4deba529d4437f654751" minOccurs="0"/>
                <xsd:element ref="ns2:o675cd18bd8c4bd6b019b5db980f2720" minOccurs="0"/>
                <xsd:element ref="ns2:k1ff7b2000d84f44b7af388221353670"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371225-f5b8-4f9b-82f4-b07a2b79cc41" elementFormDefault="qualified">
    <xsd:import namespace="http://schemas.microsoft.com/office/2006/documentManagement/types"/>
    <xsd:import namespace="http://schemas.microsoft.com/office/infopath/2007/PartnerControls"/>
    <xsd:element name="Beschrijving" ma:index="1" nillable="true" ma:displayName="Beschrijving" ma:description="Optioneel vrij tekstveld met een extra woordje uitleg over je document." ma:internalName="Beschrijving" ma:readOnly="false">
      <xsd:simpleType>
        <xsd:restriction base="dms:Note">
          <xsd:maxLength value="255"/>
        </xsd:restriction>
      </xsd:simpleType>
    </xsd:element>
    <xsd:element name="Documentdatum" ma:index="4" nillable="true" ma:displayName="Documentdatum" ma:default="[today]" ma:description="Standaard wordt hier de datum ingevuld waarop je het document hebt opgeladen. Pas die datum zo nodig aan. Deze datum zal in de toekomst niet meer wijzigen in tegenstelling tot het veld &quot;Gewijzigd op&quot;." ma:format="DateOnly" ma:indexed="true" ma:internalName="Documentdatum" ma:readOnly="false">
      <xsd:simpleType>
        <xsd:restriction base="dms:DateTime"/>
      </xsd:simpleType>
    </xsd:element>
    <xsd:element name="ge8f3523ee6d4cb2b95f904ff699c84b" ma:index="10" nillable="true" ma:taxonomy="true" ma:internalName="ge8f3523ee6d4cb2b95f904ff699c84b" ma:taxonomyFieldName="Sitethema" ma:displayName="Sitethema" ma:readOnly="false" ma:fieldId="{0e8f3523-ee6d-4cb2-b95f-904ff699c84b}" ma:taxonomyMulti="true" ma:sspId="49ca8161-7180-459b-a0ef-1a71cf6ffea5" ma:termSetId="c7f1d544-3886-43fa-874c-1cdd2802d06b" ma:anchorId="00000000-0000-0000-0000-000000000000" ma:open="false" ma:isKeyword="false">
      <xsd:complexType>
        <xsd:sequence>
          <xsd:element ref="pc:Terms" minOccurs="0" maxOccurs="1"/>
        </xsd:sequence>
      </xsd:complexType>
    </xsd:element>
    <xsd:element name="k4f250ad144446d0870b1b27d6c49c47" ma:index="14" nillable="true" ma:taxonomy="true" ma:internalName="k4f250ad144446d0870b1b27d6c49c47" ma:taxonomyFieldName="Documentsoort" ma:displayName="Documentsoort" ma:indexed="true" ma:readOnly="false" ma:default="" ma:fieldId="{44f250ad-1444-46d0-870b-1b27d6c49c47}" ma:sspId="49ca8161-7180-459b-a0ef-1a71cf6ffea5" ma:termSetId="b7679fbf-2c84-4831-a1b7-f18cf4b546e0" ma:anchorId="00000000-0000-0000-0000-000000000000" ma:open="false" ma:isKeyword="false">
      <xsd:complexType>
        <xsd:sequence>
          <xsd:element ref="pc:Terms" minOccurs="0" maxOccurs="1"/>
        </xsd:sequence>
      </xsd:complexType>
    </xsd:element>
    <xsd:element name="_dlc_DocId" ma:index="16" nillable="true" ma:displayName="Waarde van de document-id" ma:description="De waarde van de document-id die aan dit item is toegewezen." ma:internalName="_dlc_DocId" ma:readOnly="true">
      <xsd:simpleType>
        <xsd:restriction base="dms:Text"/>
      </xsd:simpleType>
    </xsd:element>
    <xsd:element name="_dlc_DocIdUrl" ma:index="1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Id blijven behouden" ma:description="Id behouden tijdens toevoegen." ma:hidden="true" ma:internalName="_dlc_DocIdPersistId" ma:readOnly="true">
      <xsd:simpleType>
        <xsd:restriction base="dms:Boolean"/>
      </xsd:simpleType>
    </xsd:element>
    <xsd:element name="fec0510658ce4deba529d4437f654751" ma:index="20" nillable="true" ma:taxonomy="true" ma:internalName="fec0510658ce4deba529d4437f654751" ma:taxonomyFieldName="VER_x002d_code" ma:displayName="VER-code" ma:indexed="true" ma:default="" ma:fieldId="{fec05106-58ce-4deb-a529-d4437f654751}" ma:sspId="49ca8161-7180-459b-a0ef-1a71cf6ffea5" ma:termSetId="deea30c5-4a51-4585-a0cb-b63cfee2095e" ma:anchorId="00000000-0000-0000-0000-000000000000" ma:open="false" ma:isKeyword="false">
      <xsd:complexType>
        <xsd:sequence>
          <xsd:element ref="pc:Terms" minOccurs="0" maxOccurs="1"/>
        </xsd:sequence>
      </xsd:complexType>
    </xsd:element>
    <xsd:element name="o675cd18bd8c4bd6b019b5db980f2720" ma:index="22" nillable="true" ma:taxonomy="true" ma:internalName="o675cd18bd8c4bd6b019b5db980f2720" ma:taxonomyFieldName="Regio" ma:displayName="Regio" ma:indexed="true" ma:default="" ma:fieldId="{8675cd18-bd8c-4bd6-b019-b5db980f2720}" ma:sspId="49ca8161-7180-459b-a0ef-1a71cf6ffea5" ma:termSetId="269f6e81-c59e-4b5d-abe3-20464e218745" ma:anchorId="00000000-0000-0000-0000-000000000000" ma:open="false" ma:isKeyword="false">
      <xsd:complexType>
        <xsd:sequence>
          <xsd:element ref="pc:Terms" minOccurs="0" maxOccurs="1"/>
        </xsd:sequence>
      </xsd:complexType>
    </xsd:element>
    <xsd:element name="k1ff7b2000d84f44b7af388221353670" ma:index="24" nillable="true" ma:taxonomy="true" ma:internalName="k1ff7b2000d84f44b7af388221353670" ma:taxonomyFieldName="Jaar_Cijfers1" ma:displayName="Jaar_Cijfers" ma:indexed="true" ma:default="" ma:fieldId="{41ff7b20-00d8-4f44-b7af-388221353670}" ma:sspId="49ca8161-7180-459b-a0ef-1a71cf6ffea5" ma:termSetId="956611ec-5a14-4356-b273-c55bb1e6c00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1d31f5a6-05f7-4c4c-a7b6-6bde5e7df3de}" ma:internalName="TaxCatchAll" ma:readOnly="false" ma:showField="CatchAllData" ma:web="76371225-f5b8-4f9b-82f4-b07a2b79cc4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d31f5a6-05f7-4c4c-a7b6-6bde5e7df3de}" ma:internalName="TaxCatchAllLabel" ma:readOnly="true" ma:showField="CatchAllDataLabel" ma:web="76371225-f5b8-4f9b-82f4-b07a2b79cc4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3437e78-15c7-4a36-8302-98da28fbf87e" elementFormDefault="qualified">
    <xsd:import namespace="http://schemas.microsoft.com/office/2006/documentManagement/types"/>
    <xsd:import namespace="http://schemas.microsoft.com/office/infopath/2007/PartnerControls"/>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eschrijving xmlns="76371225-f5b8-4f9b-82f4-b07a2b79cc41">Overzicht website - update EJR cijfers en grafieken</Beschrijving>
    <k4f250ad144446d0870b1b27d6c49c47 xmlns="76371225-f5b8-4f9b-82f4-b07a2b79cc41">
      <Terms xmlns="http://schemas.microsoft.com/office/infopath/2007/PartnerControls">
        <TermInfo xmlns="http://schemas.microsoft.com/office/infopath/2007/PartnerControls">
          <TermName xmlns="http://schemas.microsoft.com/office/infopath/2007/PartnerControls">Overzicht</TermName>
          <TermId xmlns="http://schemas.microsoft.com/office/infopath/2007/PartnerControls">221f63f6-2939-4aa7-9589-2ebb1dcbe9fc</TermId>
        </TermInfo>
      </Terms>
    </k4f250ad144446d0870b1b27d6c49c47>
    <Documentdatum xmlns="76371225-f5b8-4f9b-82f4-b07a2b79cc41">2024-02-13T23:00:00+00:00</Documentdatum>
    <ge8f3523ee6d4cb2b95f904ff699c84b xmlns="76371225-f5b8-4f9b-82f4-b07a2b79cc41">
      <Terms xmlns="http://schemas.microsoft.com/office/infopath/2007/PartnerControls"/>
    </ge8f3523ee6d4cb2b95f904ff699c84b>
    <TaxCatchAll xmlns="9a9ec0f0-7796-43d0-ac1f-4c8c46ee0bd1">
      <Value>76</Value>
      <Value>18</Value>
      <Value>25</Value>
      <Value>74</Value>
    </TaxCatchAll>
    <_dlc_DocId xmlns="76371225-f5b8-4f9b-82f4-b07a2b79cc41">3WD4FNCF6EJW-1466977121-21643</_dlc_DocId>
    <_dlc_DocIdUrl xmlns="76371225-f5b8-4f9b-82f4-b07a2b79cc41">
      <Url>https://vlaamseoverheid.sharepoint.com/sites/veka-data/_layouts/15/DocIdRedir.aspx?ID=3WD4FNCF6EJW-1466977121-21643</Url>
      <Description>3WD4FNCF6EJW-1466977121-21643</Description>
    </_dlc_DocIdUrl>
    <fec0510658ce4deba529d4437f654751 xmlns="76371225-f5b8-4f9b-82f4-b07a2b79cc41">
      <Terms xmlns="http://schemas.microsoft.com/office/infopath/2007/PartnerControls"/>
    </fec0510658ce4deba529d4437f654751>
    <o675cd18bd8c4bd6b019b5db980f2720 xmlns="76371225-f5b8-4f9b-82f4-b07a2b79cc41">
      <Terms xmlns="http://schemas.microsoft.com/office/infopath/2007/PartnerControls">
        <TermInfo xmlns="http://schemas.microsoft.com/office/infopath/2007/PartnerControls">
          <TermName xmlns="http://schemas.microsoft.com/office/infopath/2007/PartnerControls">VG</TermName>
          <TermId xmlns="http://schemas.microsoft.com/office/infopath/2007/PartnerControls">3e9e7fe6-b5bc-400f-bb2f-fa7a6c0f6867</TermId>
        </TermInfo>
      </Terms>
    </o675cd18bd8c4bd6b019b5db980f2720>
    <k1ff7b2000d84f44b7af388221353670 xmlns="76371225-f5b8-4f9b-82f4-b07a2b79cc41">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57dfe894-7d40-48d3-b4e2-c894fce382a0</TermId>
        </TermInfo>
      </Terms>
    </k1ff7b2000d84f44b7af38822135367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E7D1195-984D-4348-A135-51FA1A2AA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371225-f5b8-4f9b-82f4-b07a2b79cc41"/>
    <ds:schemaRef ds:uri="9a9ec0f0-7796-43d0-ac1f-4c8c46ee0bd1"/>
    <ds:schemaRef ds:uri="e3437e78-15c7-4a36-8302-98da28fbf8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9ACC40-AEEC-48D2-BCDC-F79199334A1B}">
  <ds:schemaRefs>
    <ds:schemaRef ds:uri="http://schemas.microsoft.com/office/2006/metadata/properties"/>
    <ds:schemaRef ds:uri="http://schemas.microsoft.com/office/infopath/2007/PartnerControls"/>
    <ds:schemaRef ds:uri="76371225-f5b8-4f9b-82f4-b07a2b79cc41"/>
    <ds:schemaRef ds:uri="9a9ec0f0-7796-43d0-ac1f-4c8c46ee0bd1"/>
  </ds:schemaRefs>
</ds:datastoreItem>
</file>

<file path=customXml/itemProps3.xml><?xml version="1.0" encoding="utf-8"?>
<ds:datastoreItem xmlns:ds="http://schemas.openxmlformats.org/officeDocument/2006/customXml" ds:itemID="{BA44E630-F02F-4848-A8AE-C35BB88C7C65}">
  <ds:schemaRefs>
    <ds:schemaRef ds:uri="http://schemas.microsoft.com/sharepoint/v3/contenttype/forms"/>
  </ds:schemaRefs>
</ds:datastoreItem>
</file>

<file path=customXml/itemProps4.xml><?xml version="1.0" encoding="utf-8"?>
<ds:datastoreItem xmlns:ds="http://schemas.openxmlformats.org/officeDocument/2006/customXml" ds:itemID="{9D58859A-DEDC-44C2-89AC-992B0273345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individ. emissies &amp; verlening</vt:lpstr>
      <vt:lpstr>individ. inlevering &amp; naleving</vt:lpstr>
      <vt:lpstr>sectoraal overzicht</vt:lpstr>
      <vt:lpstr>ETS grafieken</vt:lpstr>
      <vt:lpstr>'individ. emissies &amp; verlening'!Afdruktitels</vt:lpstr>
    </vt:vector>
  </TitlesOfParts>
  <Manager/>
  <Company>MVG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velgheto</dc:creator>
  <cp:keywords/>
  <dc:description/>
  <cp:lastModifiedBy>Medart Sander</cp:lastModifiedBy>
  <cp:revision/>
  <dcterms:created xsi:type="dcterms:W3CDTF">2006-04-23T18:56:02Z</dcterms:created>
  <dcterms:modified xsi:type="dcterms:W3CDTF">2024-04-04T11:40:40Z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0x010100BC044343EB32764E85FD9CE40F089DA206005AEAA82BDA369E4D9A94A542E0AF3843</vt:lpwstr>
  </property>
  <property fmtid="{D5CDD505-2E9C-101B-9397-08002B2CF9AE}" pid="3" name="Order">
    <vt:r8>100</vt:r8>
  </property>
  <property fmtid="{D5CDD505-2E9C-101B-9397-08002B2CF9AE}" pid="4" name="Regio">
    <vt:lpwstr>25</vt:lpwstr>
  </property>
  <property fmtid="{D5CDD505-2E9C-101B-9397-08002B2CF9AE}" pid="5" name="Sitethema">
    <vt:lpwstr/>
  </property>
  <property fmtid="{D5CDD505-2E9C-101B-9397-08002B2CF9AE}" pid="6" name="Documentsoort">
    <vt:lpwstr>18;#Overzicht|221f63f6-2939-4aa7-9589-2ebb1dcbe9fc</vt:lpwstr>
  </property>
  <property fmtid="{D5CDD505-2E9C-101B-9397-08002B2CF9AE}" pid="7" name="Raporteringsjaar">
    <vt:lpwstr>74;#2022|fc1d9391-892a-4da9-b07b-df7a7b45344b</vt:lpwstr>
  </property>
  <property fmtid="{D5CDD505-2E9C-101B-9397-08002B2CF9AE}" pid="8" name="_dlc_DocIdItemGuid">
    <vt:lpwstr>2d937750-5bfd-4641-87a2-fb424feeff6d</vt:lpwstr>
  </property>
  <property fmtid="{D5CDD505-2E9C-101B-9397-08002B2CF9AE}" pid="9" name="_docset_NoMedatataSyncRequired">
    <vt:lpwstr>False</vt:lpwstr>
  </property>
  <property fmtid="{D5CDD505-2E9C-101B-9397-08002B2CF9AE}" pid="10" name="o675cd18bd8c4bd6b019b5db980f2720">
    <vt:lpwstr>VG|3e9e7fe6-b5bc-400f-bb2f-fa7a6c0f6867</vt:lpwstr>
  </property>
  <property fmtid="{D5CDD505-2E9C-101B-9397-08002B2CF9AE}" pid="11" name="VER_x002d_code">
    <vt:lpwstr/>
  </property>
  <property fmtid="{D5CDD505-2E9C-101B-9397-08002B2CF9AE}" pid="12" name="VER-code">
    <vt:lpwstr/>
  </property>
  <property fmtid="{D5CDD505-2E9C-101B-9397-08002B2CF9AE}" pid="13" name="je43c3fc75174e149a7d0d636a5049f0">
    <vt:lpwstr>2022|fc1d9391-892a-4da9-b07b-df7a7b45344b</vt:lpwstr>
  </property>
  <property fmtid="{D5CDD505-2E9C-101B-9397-08002B2CF9AE}" pid="14" name="Jaar_Cijfers">
    <vt:lpwstr/>
  </property>
  <property fmtid="{D5CDD505-2E9C-101B-9397-08002B2CF9AE}" pid="15" name="Jaar_Cijfers1">
    <vt:lpwstr>76;#2023|57dfe894-7d40-48d3-b4e2-c894fce382a0</vt:lpwstr>
  </property>
  <property fmtid="{D5CDD505-2E9C-101B-9397-08002B2CF9AE}" pid="16" name="k1ff7b2000d84f44b7af388221353670">
    <vt:lpwstr/>
  </property>
</Properties>
</file>